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HỌC 2018 - 2019\THI DUA\"/>
    </mc:Choice>
  </mc:AlternateContent>
  <bookViews>
    <workbookView xWindow="0" yWindow="0" windowWidth="20490" windowHeight="7890"/>
  </bookViews>
  <sheets>
    <sheet name="KHỐI 10" sheetId="1" r:id="rId1"/>
    <sheet name="KHỐI 11" sheetId="3" r:id="rId2"/>
    <sheet name="KHỐI 12" sheetId="4" r:id="rId3"/>
  </sheets>
  <calcPr calcId="152511"/>
</workbook>
</file>

<file path=xl/calcChain.xml><?xml version="1.0" encoding="utf-8"?>
<calcChain xmlns="http://schemas.openxmlformats.org/spreadsheetml/2006/main">
  <c r="D8" i="4" l="1"/>
  <c r="M9" i="4" l="1"/>
  <c r="N9" i="4" s="1"/>
  <c r="M10" i="4"/>
  <c r="N10" i="4" s="1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8" i="4"/>
  <c r="N8" i="4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8" i="1"/>
  <c r="N8" i="1" s="1"/>
  <c r="J20" i="4"/>
  <c r="D20" i="4"/>
  <c r="J19" i="4"/>
  <c r="D19" i="4"/>
  <c r="J18" i="4"/>
  <c r="D18" i="4"/>
  <c r="J17" i="4"/>
  <c r="D17" i="4"/>
  <c r="J16" i="4"/>
  <c r="D16" i="4"/>
  <c r="J15" i="4"/>
  <c r="D15" i="4"/>
  <c r="J14" i="4"/>
  <c r="D14" i="4"/>
  <c r="J13" i="4"/>
  <c r="D13" i="4"/>
  <c r="J12" i="4"/>
  <c r="D12" i="4"/>
  <c r="J11" i="4"/>
  <c r="D11" i="4"/>
  <c r="J10" i="4"/>
  <c r="D10" i="4"/>
  <c r="J9" i="4"/>
  <c r="D9" i="4"/>
  <c r="J8" i="4"/>
  <c r="D9" i="1"/>
  <c r="D10" i="1"/>
  <c r="D11" i="1"/>
  <c r="D12" i="1"/>
  <c r="D13" i="1"/>
  <c r="D14" i="1"/>
  <c r="D15" i="1"/>
  <c r="D16" i="1"/>
  <c r="D17" i="1"/>
  <c r="D18" i="1"/>
  <c r="D19" i="1"/>
  <c r="J9" i="1"/>
  <c r="J10" i="1"/>
  <c r="J11" i="1"/>
  <c r="J12" i="1"/>
  <c r="J13" i="1"/>
  <c r="J14" i="1"/>
  <c r="J15" i="1"/>
  <c r="J16" i="1"/>
  <c r="J17" i="1"/>
  <c r="J18" i="1"/>
  <c r="J19" i="1"/>
  <c r="J8" i="1"/>
  <c r="D8" i="1"/>
  <c r="O15" i="4" l="1"/>
  <c r="P15" i="4" s="1"/>
  <c r="O18" i="4"/>
  <c r="P18" i="4" s="1"/>
  <c r="O14" i="4"/>
  <c r="P14" i="4" s="1"/>
  <c r="O17" i="4"/>
  <c r="P17" i="4" s="1"/>
  <c r="O13" i="4"/>
  <c r="P13" i="4" s="1"/>
  <c r="O9" i="4"/>
  <c r="P9" i="4" s="1"/>
  <c r="O20" i="4"/>
  <c r="P20" i="4" s="1"/>
  <c r="O16" i="4"/>
  <c r="P16" i="4" s="1"/>
  <c r="O12" i="4"/>
  <c r="P12" i="4" s="1"/>
  <c r="O19" i="4"/>
  <c r="P19" i="4" s="1"/>
  <c r="O11" i="4"/>
  <c r="P11" i="4" s="1"/>
  <c r="O10" i="4"/>
  <c r="P10" i="4" s="1"/>
  <c r="O9" i="1"/>
  <c r="P9" i="1" s="1"/>
  <c r="O8" i="4"/>
  <c r="P8" i="4" s="1"/>
  <c r="O10" i="1"/>
  <c r="P10" i="1" s="1"/>
  <c r="O16" i="1"/>
  <c r="P16" i="1" s="1"/>
  <c r="O12" i="1"/>
  <c r="P12" i="1" s="1"/>
  <c r="O19" i="1"/>
  <c r="P19" i="1" s="1"/>
  <c r="O15" i="1"/>
  <c r="P15" i="1" s="1"/>
  <c r="O11" i="1"/>
  <c r="P11" i="1" s="1"/>
  <c r="O8" i="1"/>
  <c r="P8" i="1" s="1"/>
  <c r="O18" i="1"/>
  <c r="P18" i="1" s="1"/>
  <c r="O17" i="1"/>
  <c r="P17" i="1" s="1"/>
  <c r="O14" i="1"/>
  <c r="P14" i="1" s="1"/>
  <c r="O13" i="1"/>
  <c r="P13" i="1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8" i="3"/>
  <c r="N8" i="3" s="1"/>
  <c r="J9" i="3"/>
  <c r="J10" i="3"/>
  <c r="J11" i="3"/>
  <c r="J12" i="3"/>
  <c r="J13" i="3"/>
  <c r="J14" i="3"/>
  <c r="J15" i="3"/>
  <c r="J16" i="3"/>
  <c r="J17" i="3"/>
  <c r="J18" i="3"/>
  <c r="J19" i="3"/>
  <c r="J8" i="3"/>
  <c r="D9" i="3"/>
  <c r="D10" i="3"/>
  <c r="D11" i="3"/>
  <c r="D12" i="3"/>
  <c r="D13" i="3"/>
  <c r="D14" i="3"/>
  <c r="D15" i="3"/>
  <c r="D16" i="3"/>
  <c r="D17" i="3"/>
  <c r="D18" i="3"/>
  <c r="D19" i="3"/>
  <c r="D8" i="3"/>
  <c r="O17" i="3" l="1"/>
  <c r="P17" i="3" s="1"/>
  <c r="O9" i="3"/>
  <c r="P9" i="3" s="1"/>
  <c r="O16" i="3"/>
  <c r="P16" i="3" s="1"/>
  <c r="Q14" i="4"/>
  <c r="Q19" i="4"/>
  <c r="O14" i="3"/>
  <c r="P14" i="3" s="1"/>
  <c r="O12" i="3"/>
  <c r="P12" i="3" s="1"/>
  <c r="O18" i="3"/>
  <c r="P18" i="3" s="1"/>
  <c r="O10" i="3"/>
  <c r="P10" i="3" s="1"/>
  <c r="O13" i="3"/>
  <c r="P13" i="3" s="1"/>
  <c r="O8" i="3"/>
  <c r="P8" i="3" s="1"/>
  <c r="O19" i="3"/>
  <c r="P19" i="3" s="1"/>
  <c r="O15" i="3"/>
  <c r="P15" i="3" s="1"/>
  <c r="O11" i="3"/>
  <c r="P11" i="3" s="1"/>
  <c r="Q20" i="4"/>
  <c r="Q13" i="4"/>
  <c r="Q16" i="4"/>
  <c r="Q10" i="4"/>
  <c r="Q15" i="4"/>
  <c r="Q17" i="4"/>
  <c r="Q12" i="4"/>
  <c r="Q18" i="4"/>
  <c r="Q11" i="4"/>
  <c r="Q9" i="4"/>
  <c r="Q8" i="4"/>
  <c r="Q9" i="1"/>
  <c r="Q13" i="1"/>
  <c r="Q17" i="1"/>
  <c r="Q10" i="1"/>
  <c r="Q14" i="1"/>
  <c r="Q18" i="1"/>
  <c r="Q12" i="1"/>
  <c r="Q11" i="1"/>
  <c r="Q15" i="1"/>
  <c r="Q19" i="1"/>
  <c r="Q16" i="1"/>
  <c r="Q8" i="1"/>
  <c r="Q8" i="3" l="1"/>
  <c r="Q9" i="3"/>
  <c r="Q12" i="3"/>
  <c r="Q10" i="3"/>
  <c r="Q16" i="3"/>
  <c r="Q11" i="3"/>
  <c r="Q14" i="3"/>
  <c r="Q18" i="3"/>
  <c r="Q17" i="3"/>
  <c r="Q15" i="3"/>
  <c r="Q13" i="3"/>
  <c r="Q19" i="3"/>
</calcChain>
</file>

<file path=xl/sharedStrings.xml><?xml version="1.0" encoding="utf-8"?>
<sst xmlns="http://schemas.openxmlformats.org/spreadsheetml/2006/main" count="106" uniqueCount="62">
  <si>
    <t xml:space="preserve">LỚP </t>
  </si>
  <si>
    <t xml:space="preserve">NỘI QUY (50đ) </t>
  </si>
  <si>
    <t>CHUYÊN CẦN (50đ)</t>
  </si>
  <si>
    <t xml:space="preserve">HỌC TẬP (50đ) </t>
  </si>
  <si>
    <t xml:space="preserve">Số tiết có điểm </t>
  </si>
  <si>
    <t>Tổng điểm</t>
  </si>
  <si>
    <t xml:space="preserve">HẠNG </t>
  </si>
  <si>
    <t>Số lỗi
-0.25đ</t>
  </si>
  <si>
    <t>Trễ 15p
-0,25đ</t>
  </si>
  <si>
    <t>Trễ tiết
-0,5đ</t>
  </si>
  <si>
    <t>Vắng (P)
-0,25đ</t>
  </si>
  <si>
    <t xml:space="preserve">Vắng (KP)
-1đ </t>
  </si>
  <si>
    <t xml:space="preserve">Trốn tiết
-1đ </t>
  </si>
  <si>
    <t>TRƯỜNG THPT VÕ VĂN KIỆT</t>
  </si>
  <si>
    <t>VỆ SINH 
(50đ)
(1)</t>
  </si>
  <si>
    <t>Điểm
(2)</t>
  </si>
  <si>
    <t>Điểm 
(3)</t>
  </si>
  <si>
    <t>Điểm TB</t>
  </si>
  <si>
    <t>TỔNG ĐIỂM
(1+2+3+4)</t>
  </si>
  <si>
    <t>Điểm tuần = ĐTB.5 (4)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</si>
  <si>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</si>
  <si>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</si>
  <si>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</si>
  <si>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</si>
  <si>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</si>
  <si>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</si>
  <si>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</si>
  <si>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</si>
  <si>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</si>
  <si>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</si>
  <si>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</si>
  <si>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</si>
  <si>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</si>
  <si>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Số điểm bị trừ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</si>
  <si>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</si>
  <si>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</si>
  <si>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</si>
  <si>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</si>
  <si>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</si>
  <si>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</si>
  <si>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</si>
  <si>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</si>
  <si>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</si>
  <si>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</si>
  <si>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</si>
  <si>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</si>
  <si>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</si>
  <si>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</si>
  <si>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</si>
  <si>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</si>
  <si>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</si>
  <si>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</si>
  <si>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</si>
  <si>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</si>
  <si>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</si>
  <si>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</si>
  <si>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</si>
  <si>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</si>
  <si>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THI ĐUA KHỐI ......10.......TUẦN .....30....... - HỌC KÌ II - NĂM HỌC 2018 - 2019</t>
  </si>
  <si>
    <t>THI ĐUA KHỐI .......11......TUẦN .......30.... - HỌC KÌ II - NĂM HỌC 2018 - 2019</t>
  </si>
  <si>
    <t>THI ĐUA KHỐI ......12.......TUẦN .....30....... - HỌC KÌ II - NĂM HỌC 2018 - 2019</t>
  </si>
  <si>
    <t>Từ ngày 08/3/2019 đến ngày 14/03/2019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</si>
</sst>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rgb="FFFF0000"/>
      <name val="Calibri"/>
      <family val="2"/>
      <charset val="163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0" fontId="9" fillId="0" borderId="0" xfId="0" applyFo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2" fontId="9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9" fillId="0" borderId="1" xfId="0" applyFont="1" applyFill="1" applyBorder="1"/>
    <xf numFmtId="0" fontId="4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1"/>
  <sheetViews>
    <sheetView tabSelected="1" zoomScaleNormal="100" workbookViewId="0">
      <pane ySplit="7" topLeftCell="A8" activePane="bottomLeft" state="frozen"/>
      <selection pane="bottomLeft" activeCell="A4" sqref="A4:XFD4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58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61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34</v>
      </c>
      <c r="B8" s="11">
        <v>50</v>
      </c>
      <c r="C8" s="11">
        <v>2</v>
      </c>
      <c r="D8" s="12">
        <f>50-(C8*0.25)</f>
        <v>49.5</v>
      </c>
      <c r="E8" s="11">
        <v>4</v>
      </c>
      <c r="F8" s="11"/>
      <c r="G8" s="11">
        <v>2</v>
      </c>
      <c r="H8" s="11">
        <v>2</v>
      </c>
      <c r="I8" s="11"/>
      <c r="J8" s="12">
        <f>50-((0.25*E8)+(0.5*F8)+(0.25*G8)+(1*H8)+(1*I8))</f>
        <v>46.5</v>
      </c>
      <c r="K8" s="11">
        <v>36</v>
      </c>
      <c r="L8" s="11"/>
      <c r="M8" s="13">
        <f>(K8*10)-L8</f>
        <v>360</v>
      </c>
      <c r="N8" s="13">
        <f>M8/36</f>
        <v>10</v>
      </c>
      <c r="O8" s="14">
        <f>N8*5</f>
        <v>50</v>
      </c>
      <c r="P8" s="13">
        <f>B8+D8+J8+O8</f>
        <v>196</v>
      </c>
      <c r="Q8" s="16">
        <f>RANK(P8,$P$8:$P$19,0)</f>
        <v>5</v>
      </c>
    </row>
    <row r="9" spans="1:17" s="15" customFormat="1" ht="30" customHeight="1" x14ac:dyDescent="0.4">
      <c r="A9" s="3" t="s">
        <v>35</v>
      </c>
      <c r="B9" s="11">
        <v>50</v>
      </c>
      <c r="C9" s="11">
        <v>1</v>
      </c>
      <c r="D9" s="12">
        <f t="shared" ref="D9:D19" si="0">50-(C9*0.25)</f>
        <v>49.75</v>
      </c>
      <c r="E9" s="11">
        <v>2</v>
      </c>
      <c r="F9" s="11">
        <v>2</v>
      </c>
      <c r="G9" s="11">
        <v>1</v>
      </c>
      <c r="H9" s="11">
        <v>3</v>
      </c>
      <c r="I9" s="11"/>
      <c r="J9" s="12">
        <f t="shared" ref="J9:J19" si="1">50-((0.25*E9)+(0.5*F9)+(0.25*G9)+(1*H9)+(1*I9))</f>
        <v>45.25</v>
      </c>
      <c r="K9" s="11">
        <v>36</v>
      </c>
      <c r="L9" s="11"/>
      <c r="M9" s="13">
        <f t="shared" ref="M9:M19" si="2">(K9*10)-L9</f>
        <v>360</v>
      </c>
      <c r="N9" s="13">
        <f t="shared" ref="N9:N19" si="3">M9/36</f>
        <v>10</v>
      </c>
      <c r="O9" s="14">
        <f t="shared" ref="O9:O19" si="4">N9*5</f>
        <v>50</v>
      </c>
      <c r="P9" s="13">
        <f t="shared" ref="P9:P19" si="5">B9+D9+J9+O9</f>
        <v>195</v>
      </c>
      <c r="Q9" s="16">
        <f t="shared" ref="Q9:Q19" si="6">RANK(P9,$P$8:$P$19,0)</f>
        <v>9</v>
      </c>
    </row>
    <row r="10" spans="1:17" s="15" customFormat="1" ht="30" customHeight="1" x14ac:dyDescent="0.4">
      <c r="A10" s="3" t="s">
        <v>36</v>
      </c>
      <c r="B10" s="11">
        <v>50</v>
      </c>
      <c r="C10" s="11">
        <v>1</v>
      </c>
      <c r="D10" s="12">
        <f t="shared" si="0"/>
        <v>49.75</v>
      </c>
      <c r="E10" s="11"/>
      <c r="F10" s="11">
        <v>1</v>
      </c>
      <c r="G10" s="11">
        <v>4</v>
      </c>
      <c r="H10" s="11">
        <v>1</v>
      </c>
      <c r="I10" s="11"/>
      <c r="J10" s="12">
        <f t="shared" si="1"/>
        <v>47.5</v>
      </c>
      <c r="K10" s="11">
        <v>36</v>
      </c>
      <c r="L10" s="11">
        <v>4</v>
      </c>
      <c r="M10" s="13">
        <f t="shared" si="2"/>
        <v>356</v>
      </c>
      <c r="N10" s="13">
        <f t="shared" si="3"/>
        <v>9.8888888888888893</v>
      </c>
      <c r="O10" s="14">
        <f t="shared" si="4"/>
        <v>49.444444444444443</v>
      </c>
      <c r="P10" s="13">
        <f t="shared" si="5"/>
        <v>196.69444444444446</v>
      </c>
      <c r="Q10" s="17">
        <f t="shared" si="6"/>
        <v>4</v>
      </c>
    </row>
    <row r="11" spans="1:17" s="15" customFormat="1" ht="30" customHeight="1" x14ac:dyDescent="0.4">
      <c r="A11" s="3" t="s">
        <v>37</v>
      </c>
      <c r="B11" s="11">
        <v>30</v>
      </c>
      <c r="C11" s="11">
        <v>4</v>
      </c>
      <c r="D11" s="12">
        <f t="shared" si="0"/>
        <v>49</v>
      </c>
      <c r="E11" s="11">
        <v>4</v>
      </c>
      <c r="F11" s="11">
        <v>6</v>
      </c>
      <c r="G11" s="11"/>
      <c r="H11" s="11">
        <v>6</v>
      </c>
      <c r="I11" s="11">
        <v>1</v>
      </c>
      <c r="J11" s="12">
        <f t="shared" si="1"/>
        <v>39</v>
      </c>
      <c r="K11" s="11">
        <v>36</v>
      </c>
      <c r="L11" s="11"/>
      <c r="M11" s="13">
        <f t="shared" si="2"/>
        <v>360</v>
      </c>
      <c r="N11" s="13">
        <f t="shared" si="3"/>
        <v>10</v>
      </c>
      <c r="O11" s="14">
        <f t="shared" si="4"/>
        <v>50</v>
      </c>
      <c r="P11" s="13">
        <f t="shared" si="5"/>
        <v>168</v>
      </c>
      <c r="Q11" s="17">
        <f t="shared" si="6"/>
        <v>12</v>
      </c>
    </row>
    <row r="12" spans="1:17" s="15" customFormat="1" ht="30" customHeight="1" x14ac:dyDescent="0.4">
      <c r="A12" s="3" t="s">
        <v>38</v>
      </c>
      <c r="B12" s="11">
        <v>45</v>
      </c>
      <c r="C12" s="11">
        <v>2</v>
      </c>
      <c r="D12" s="12">
        <f t="shared" si="0"/>
        <v>49.5</v>
      </c>
      <c r="E12" s="11">
        <v>2</v>
      </c>
      <c r="F12" s="11">
        <v>1</v>
      </c>
      <c r="G12" s="11"/>
      <c r="H12" s="11"/>
      <c r="I12" s="11"/>
      <c r="J12" s="12">
        <f t="shared" si="1"/>
        <v>49</v>
      </c>
      <c r="K12" s="11">
        <v>36</v>
      </c>
      <c r="L12" s="11">
        <v>1</v>
      </c>
      <c r="M12" s="13">
        <f t="shared" si="2"/>
        <v>359</v>
      </c>
      <c r="N12" s="13">
        <f t="shared" si="3"/>
        <v>9.9722222222222214</v>
      </c>
      <c r="O12" s="14">
        <f t="shared" si="4"/>
        <v>49.861111111111107</v>
      </c>
      <c r="P12" s="13">
        <f t="shared" si="5"/>
        <v>193.36111111111111</v>
      </c>
      <c r="Q12" s="16">
        <f t="shared" si="6"/>
        <v>10</v>
      </c>
    </row>
    <row r="13" spans="1:17" s="15" customFormat="1" ht="30" customHeight="1" x14ac:dyDescent="0.4">
      <c r="A13" s="3" t="s">
        <v>39</v>
      </c>
      <c r="B13" s="11">
        <v>50</v>
      </c>
      <c r="C13" s="11">
        <v>6</v>
      </c>
      <c r="D13" s="12">
        <f t="shared" si="0"/>
        <v>48.5</v>
      </c>
      <c r="E13" s="11">
        <v>2</v>
      </c>
      <c r="F13" s="11">
        <v>2</v>
      </c>
      <c r="G13" s="11">
        <v>1</v>
      </c>
      <c r="H13" s="11"/>
      <c r="I13" s="11"/>
      <c r="J13" s="12">
        <f t="shared" si="1"/>
        <v>48.25</v>
      </c>
      <c r="K13" s="11">
        <v>36</v>
      </c>
      <c r="L13" s="11"/>
      <c r="M13" s="13">
        <f t="shared" si="2"/>
        <v>360</v>
      </c>
      <c r="N13" s="13">
        <f t="shared" si="3"/>
        <v>10</v>
      </c>
      <c r="O13" s="14">
        <f t="shared" si="4"/>
        <v>50</v>
      </c>
      <c r="P13" s="13">
        <f t="shared" si="5"/>
        <v>196.75</v>
      </c>
      <c r="Q13" s="17">
        <f t="shared" si="6"/>
        <v>3</v>
      </c>
    </row>
    <row r="14" spans="1:17" s="15" customFormat="1" ht="30" customHeight="1" x14ac:dyDescent="0.4">
      <c r="A14" s="3" t="s">
        <v>40</v>
      </c>
      <c r="B14" s="11">
        <v>50</v>
      </c>
      <c r="C14" s="11">
        <v>1</v>
      </c>
      <c r="D14" s="12">
        <f t="shared" si="0"/>
        <v>49.75</v>
      </c>
      <c r="E14" s="11">
        <v>1</v>
      </c>
      <c r="F14" s="11">
        <v>1</v>
      </c>
      <c r="G14" s="11">
        <v>2</v>
      </c>
      <c r="H14" s="11"/>
      <c r="I14" s="11"/>
      <c r="J14" s="12">
        <f t="shared" si="1"/>
        <v>48.75</v>
      </c>
      <c r="K14" s="11">
        <v>36</v>
      </c>
      <c r="L14" s="11"/>
      <c r="M14" s="13">
        <f t="shared" si="2"/>
        <v>360</v>
      </c>
      <c r="N14" s="13">
        <f t="shared" si="3"/>
        <v>10</v>
      </c>
      <c r="O14" s="14">
        <f t="shared" si="4"/>
        <v>50</v>
      </c>
      <c r="P14" s="13">
        <f t="shared" si="5"/>
        <v>198.5</v>
      </c>
      <c r="Q14" s="18">
        <f t="shared" si="6"/>
        <v>1</v>
      </c>
    </row>
    <row r="15" spans="1:17" s="15" customFormat="1" ht="30" customHeight="1" x14ac:dyDescent="0.4">
      <c r="A15" s="3" t="s">
        <v>41</v>
      </c>
      <c r="B15" s="11">
        <v>50</v>
      </c>
      <c r="C15" s="11">
        <v>4</v>
      </c>
      <c r="D15" s="12">
        <f t="shared" si="0"/>
        <v>49</v>
      </c>
      <c r="E15" s="11"/>
      <c r="F15" s="11">
        <v>2</v>
      </c>
      <c r="G15" s="11"/>
      <c r="H15" s="11">
        <v>2</v>
      </c>
      <c r="I15" s="11"/>
      <c r="J15" s="12">
        <f t="shared" si="1"/>
        <v>47</v>
      </c>
      <c r="K15" s="11">
        <v>36</v>
      </c>
      <c r="L15" s="11"/>
      <c r="M15" s="13">
        <f t="shared" si="2"/>
        <v>360</v>
      </c>
      <c r="N15" s="13">
        <f t="shared" si="3"/>
        <v>10</v>
      </c>
      <c r="O15" s="14">
        <f t="shared" si="4"/>
        <v>50</v>
      </c>
      <c r="P15" s="13">
        <f t="shared" si="5"/>
        <v>196</v>
      </c>
      <c r="Q15" s="16">
        <f t="shared" si="6"/>
        <v>5</v>
      </c>
    </row>
    <row r="16" spans="1:17" s="15" customFormat="1" ht="30" customHeight="1" x14ac:dyDescent="0.4">
      <c r="A16" s="3" t="s">
        <v>42</v>
      </c>
      <c r="B16" s="11">
        <v>50</v>
      </c>
      <c r="C16" s="11">
        <v>4</v>
      </c>
      <c r="D16" s="12">
        <f t="shared" si="0"/>
        <v>49</v>
      </c>
      <c r="E16" s="11">
        <v>4</v>
      </c>
      <c r="F16" s="11">
        <v>3</v>
      </c>
      <c r="G16" s="11"/>
      <c r="H16" s="11">
        <v>1</v>
      </c>
      <c r="I16" s="11"/>
      <c r="J16" s="12">
        <f t="shared" si="1"/>
        <v>46.5</v>
      </c>
      <c r="K16" s="11">
        <v>36</v>
      </c>
      <c r="L16" s="11"/>
      <c r="M16" s="13">
        <f t="shared" si="2"/>
        <v>360</v>
      </c>
      <c r="N16" s="13">
        <f t="shared" si="3"/>
        <v>10</v>
      </c>
      <c r="O16" s="14">
        <f t="shared" si="4"/>
        <v>50</v>
      </c>
      <c r="P16" s="13">
        <f t="shared" si="5"/>
        <v>195.5</v>
      </c>
      <c r="Q16" s="16">
        <f t="shared" si="6"/>
        <v>8</v>
      </c>
    </row>
    <row r="17" spans="1:17" s="15" customFormat="1" ht="30" customHeight="1" x14ac:dyDescent="0.4">
      <c r="A17" s="3" t="s">
        <v>43</v>
      </c>
      <c r="B17" s="11">
        <v>50</v>
      </c>
      <c r="C17" s="11">
        <v>3</v>
      </c>
      <c r="D17" s="12">
        <f t="shared" si="0"/>
        <v>49.25</v>
      </c>
      <c r="E17" s="11">
        <v>2</v>
      </c>
      <c r="F17" s="11">
        <v>2</v>
      </c>
      <c r="G17" s="11"/>
      <c r="H17" s="11">
        <v>7</v>
      </c>
      <c r="I17" s="11"/>
      <c r="J17" s="12">
        <f t="shared" si="1"/>
        <v>41.5</v>
      </c>
      <c r="K17" s="11">
        <v>35</v>
      </c>
      <c r="L17" s="11"/>
      <c r="M17" s="13">
        <f t="shared" si="2"/>
        <v>350</v>
      </c>
      <c r="N17" s="13">
        <f t="shared" si="3"/>
        <v>9.7222222222222214</v>
      </c>
      <c r="O17" s="14">
        <f t="shared" si="4"/>
        <v>48.611111111111107</v>
      </c>
      <c r="P17" s="13">
        <f t="shared" si="5"/>
        <v>189.36111111111111</v>
      </c>
      <c r="Q17" s="16">
        <f t="shared" si="6"/>
        <v>11</v>
      </c>
    </row>
    <row r="18" spans="1:17" s="15" customFormat="1" ht="30" customHeight="1" x14ac:dyDescent="0.4">
      <c r="A18" s="3" t="s">
        <v>44</v>
      </c>
      <c r="B18" s="11">
        <v>50</v>
      </c>
      <c r="C18" s="11"/>
      <c r="D18" s="12">
        <f t="shared" si="0"/>
        <v>50</v>
      </c>
      <c r="E18" s="11"/>
      <c r="F18" s="11">
        <v>4</v>
      </c>
      <c r="G18" s="11">
        <v>1</v>
      </c>
      <c r="H18" s="11"/>
      <c r="I18" s="11"/>
      <c r="J18" s="12">
        <f t="shared" si="1"/>
        <v>47.75</v>
      </c>
      <c r="K18" s="11">
        <v>36</v>
      </c>
      <c r="L18" s="11"/>
      <c r="M18" s="13">
        <f t="shared" si="2"/>
        <v>360</v>
      </c>
      <c r="N18" s="13">
        <f t="shared" si="3"/>
        <v>10</v>
      </c>
      <c r="O18" s="14">
        <f t="shared" si="4"/>
        <v>50</v>
      </c>
      <c r="P18" s="13">
        <f t="shared" si="5"/>
        <v>197.75</v>
      </c>
      <c r="Q18" s="16">
        <f t="shared" si="6"/>
        <v>2</v>
      </c>
    </row>
    <row r="19" spans="1:17" s="15" customFormat="1" ht="30" customHeight="1" x14ac:dyDescent="0.4">
      <c r="A19" s="3" t="s">
        <v>45</v>
      </c>
      <c r="B19" s="11">
        <v>50</v>
      </c>
      <c r="C19" s="11"/>
      <c r="D19" s="12">
        <f t="shared" si="0"/>
        <v>50</v>
      </c>
      <c r="E19" s="11">
        <v>3</v>
      </c>
      <c r="F19" s="11">
        <v>1</v>
      </c>
      <c r="G19" s="11">
        <v>3</v>
      </c>
      <c r="H19" s="11">
        <v>2</v>
      </c>
      <c r="I19" s="11"/>
      <c r="J19" s="12">
        <f t="shared" si="1"/>
        <v>46</v>
      </c>
      <c r="K19" s="11">
        <v>36</v>
      </c>
      <c r="L19" s="11">
        <v>1</v>
      </c>
      <c r="M19" s="13">
        <f t="shared" si="2"/>
        <v>359</v>
      </c>
      <c r="N19" s="13">
        <f t="shared" si="3"/>
        <v>9.9722222222222214</v>
      </c>
      <c r="O19" s="14">
        <f t="shared" si="4"/>
        <v>49.861111111111107</v>
      </c>
      <c r="P19" s="13">
        <f t="shared" si="5"/>
        <v>195.86111111111111</v>
      </c>
      <c r="Q19" s="16">
        <f t="shared" si="6"/>
        <v>7</v>
      </c>
    </row>
    <row r="20" spans="1:17" ht="21.95" customHeight="1" x14ac:dyDescent="0.25"/>
    <row r="21" spans="1:17" ht="21.95" customHeight="1" x14ac:dyDescent="0.25">
      <c r="A21" s="24"/>
      <c r="B21" s="24"/>
      <c r="C21" s="24"/>
      <c r="D21" s="24"/>
      <c r="E21" s="24"/>
      <c r="F21" s="24"/>
      <c r="G21" s="24"/>
      <c r="H21" s="24"/>
    </row>
  </sheetData>
  <mergeCells count="12">
    <mergeCell ref="A21:H21"/>
    <mergeCell ref="Q6:Q7"/>
    <mergeCell ref="A1:E1"/>
    <mergeCell ref="A3:Q3"/>
    <mergeCell ref="E6:J6"/>
    <mergeCell ref="C6:D6"/>
    <mergeCell ref="K6:O6"/>
    <mergeCell ref="B6:B7"/>
    <mergeCell ref="A6:A7"/>
    <mergeCell ref="P6:P7"/>
    <mergeCell ref="A2:D2"/>
    <mergeCell ref="A4:Q4"/>
  </mergeCells>
  <pageMargins left="0.5" right="0" top="0.74803149606299202" bottom="0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0"/>
  <sheetViews>
    <sheetView workbookViewId="0">
      <pane ySplit="7" topLeftCell="A8" activePane="bottomLeft" state="frozen"/>
      <selection pane="bottomLeft" activeCell="A4" sqref="A4:XFD4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1" width="9.140625" customWidth="1"/>
    <col min="12" max="13" width="9" customWidth="1"/>
    <col min="14" max="14" width="9" style="8" customWidth="1"/>
    <col min="15" max="15" width="9.140625" style="8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61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9" t="s">
        <v>17</v>
      </c>
      <c r="O7" s="10" t="s">
        <v>19</v>
      </c>
      <c r="P7" s="37"/>
      <c r="Q7" s="26"/>
    </row>
    <row r="8" spans="1:17" s="15" customFormat="1" ht="30" customHeight="1" x14ac:dyDescent="0.4">
      <c r="A8" s="3" t="s">
        <v>46</v>
      </c>
      <c r="B8" s="11">
        <v>50</v>
      </c>
      <c r="C8" s="11">
        <v>1</v>
      </c>
      <c r="D8" s="12">
        <f>50-(0.25*C8)</f>
        <v>49.75</v>
      </c>
      <c r="E8" s="11">
        <v>3</v>
      </c>
      <c r="F8" s="11">
        <v>1</v>
      </c>
      <c r="G8" s="11">
        <v>1</v>
      </c>
      <c r="H8" s="11"/>
      <c r="I8" s="11"/>
      <c r="J8" s="12">
        <f>50-((0.25*E8)+(0.5*F8)+(0.25*G8)+(1*H8)+(1*I8))</f>
        <v>48.5</v>
      </c>
      <c r="K8" s="11">
        <v>36</v>
      </c>
      <c r="L8" s="11"/>
      <c r="M8" s="11">
        <f>K8*10-L8</f>
        <v>360</v>
      </c>
      <c r="N8" s="13">
        <f>M8/36</f>
        <v>10</v>
      </c>
      <c r="O8" s="13">
        <f>N8*5</f>
        <v>50</v>
      </c>
      <c r="P8" s="13">
        <f>SUM(B8,D8,J8,O8)</f>
        <v>198.25</v>
      </c>
      <c r="Q8" s="18">
        <f>RANK(P8,$P$8:$P$19,0)</f>
        <v>1</v>
      </c>
    </row>
    <row r="9" spans="1:17" s="15" customFormat="1" ht="30" customHeight="1" x14ac:dyDescent="0.4">
      <c r="A9" s="3" t="s">
        <v>47</v>
      </c>
      <c r="B9" s="11">
        <v>50</v>
      </c>
      <c r="C9" s="11">
        <v>1</v>
      </c>
      <c r="D9" s="12">
        <f t="shared" ref="D9:D19" si="0">50-(0.25*C9)</f>
        <v>49.75</v>
      </c>
      <c r="E9" s="11">
        <v>3</v>
      </c>
      <c r="F9" s="11"/>
      <c r="G9" s="11">
        <v>3</v>
      </c>
      <c r="H9" s="11">
        <v>1</v>
      </c>
      <c r="I9" s="11"/>
      <c r="J9" s="12">
        <f t="shared" ref="J9:J19" si="1">50-((0.25*E9)+(0.5*F9)+(0.25*G9)+(1*H9)+(1*I9))</f>
        <v>47.5</v>
      </c>
      <c r="K9" s="11">
        <v>36</v>
      </c>
      <c r="L9" s="11"/>
      <c r="M9" s="11">
        <f t="shared" ref="M9:M19" si="2">K9*10-L9</f>
        <v>360</v>
      </c>
      <c r="N9" s="13">
        <f t="shared" ref="N9:N19" si="3">M9/36</f>
        <v>10</v>
      </c>
      <c r="O9" s="13">
        <f t="shared" ref="O9:O19" si="4">N9*5</f>
        <v>50</v>
      </c>
      <c r="P9" s="13">
        <f t="shared" ref="P9:P19" si="5">SUM(B9,D9,J9,O9)</f>
        <v>197.25</v>
      </c>
      <c r="Q9" s="16">
        <f>RANK(P9,$P$8:$P$19,0)</f>
        <v>2</v>
      </c>
    </row>
    <row r="10" spans="1:17" s="15" customFormat="1" ht="30" customHeight="1" x14ac:dyDescent="0.4">
      <c r="A10" s="3" t="s">
        <v>48</v>
      </c>
      <c r="B10" s="11">
        <v>50</v>
      </c>
      <c r="C10" s="11">
        <v>5</v>
      </c>
      <c r="D10" s="12">
        <f t="shared" si="0"/>
        <v>48.75</v>
      </c>
      <c r="E10" s="11">
        <v>8</v>
      </c>
      <c r="F10" s="11">
        <v>7</v>
      </c>
      <c r="G10" s="11">
        <v>4</v>
      </c>
      <c r="H10" s="11">
        <v>14</v>
      </c>
      <c r="I10" s="11"/>
      <c r="J10" s="12">
        <f t="shared" si="1"/>
        <v>29.5</v>
      </c>
      <c r="K10" s="11">
        <v>36</v>
      </c>
      <c r="L10" s="11"/>
      <c r="M10" s="11">
        <f t="shared" si="2"/>
        <v>360</v>
      </c>
      <c r="N10" s="13">
        <f t="shared" si="3"/>
        <v>10</v>
      </c>
      <c r="O10" s="13">
        <f t="shared" si="4"/>
        <v>50</v>
      </c>
      <c r="P10" s="13">
        <f t="shared" si="5"/>
        <v>178.25</v>
      </c>
      <c r="Q10" s="17">
        <f t="shared" ref="Q10:Q19" si="6">RANK(P10,$P$8:$P$19,0)</f>
        <v>5</v>
      </c>
    </row>
    <row r="11" spans="1:17" s="15" customFormat="1" ht="30" customHeight="1" x14ac:dyDescent="0.4">
      <c r="A11" s="3" t="s">
        <v>49</v>
      </c>
      <c r="B11" s="11">
        <v>45</v>
      </c>
      <c r="C11" s="11">
        <v>9</v>
      </c>
      <c r="D11" s="12">
        <f t="shared" si="0"/>
        <v>47.75</v>
      </c>
      <c r="E11" s="11">
        <v>10</v>
      </c>
      <c r="F11" s="11">
        <v>12</v>
      </c>
      <c r="G11" s="11">
        <v>1</v>
      </c>
      <c r="H11" s="11">
        <v>8</v>
      </c>
      <c r="I11" s="11"/>
      <c r="J11" s="12">
        <f t="shared" si="1"/>
        <v>33.25</v>
      </c>
      <c r="K11" s="11">
        <v>36</v>
      </c>
      <c r="L11" s="11"/>
      <c r="M11" s="11">
        <f t="shared" si="2"/>
        <v>360</v>
      </c>
      <c r="N11" s="13">
        <f t="shared" si="3"/>
        <v>10</v>
      </c>
      <c r="O11" s="13">
        <f t="shared" si="4"/>
        <v>50</v>
      </c>
      <c r="P11" s="13">
        <f t="shared" si="5"/>
        <v>176</v>
      </c>
      <c r="Q11" s="17">
        <f t="shared" si="6"/>
        <v>6</v>
      </c>
    </row>
    <row r="12" spans="1:17" s="15" customFormat="1" ht="30" customHeight="1" x14ac:dyDescent="0.4">
      <c r="A12" s="3" t="s">
        <v>50</v>
      </c>
      <c r="B12" s="11">
        <v>40</v>
      </c>
      <c r="C12" s="11">
        <v>10</v>
      </c>
      <c r="D12" s="12">
        <f t="shared" si="0"/>
        <v>47.5</v>
      </c>
      <c r="E12" s="11">
        <v>9</v>
      </c>
      <c r="F12" s="11">
        <v>6</v>
      </c>
      <c r="G12" s="11"/>
      <c r="H12" s="11">
        <v>4</v>
      </c>
      <c r="I12" s="11"/>
      <c r="J12" s="12">
        <f t="shared" si="1"/>
        <v>40.75</v>
      </c>
      <c r="K12" s="11">
        <v>33</v>
      </c>
      <c r="L12" s="11">
        <v>2</v>
      </c>
      <c r="M12" s="11">
        <f t="shared" si="2"/>
        <v>328</v>
      </c>
      <c r="N12" s="13">
        <f t="shared" si="3"/>
        <v>9.1111111111111107</v>
      </c>
      <c r="O12" s="13">
        <f t="shared" si="4"/>
        <v>45.555555555555557</v>
      </c>
      <c r="P12" s="13">
        <f t="shared" si="5"/>
        <v>173.80555555555554</v>
      </c>
      <c r="Q12" s="17">
        <f>RANK(P12,$P$8:$P$19,0)</f>
        <v>7</v>
      </c>
    </row>
    <row r="13" spans="1:17" s="15" customFormat="1" ht="30" customHeight="1" x14ac:dyDescent="0.4">
      <c r="A13" s="3" t="s">
        <v>51</v>
      </c>
      <c r="B13" s="11">
        <v>40</v>
      </c>
      <c r="C13" s="11">
        <v>2</v>
      </c>
      <c r="D13" s="12">
        <f t="shared" si="0"/>
        <v>49.5</v>
      </c>
      <c r="E13" s="11">
        <v>4</v>
      </c>
      <c r="F13" s="11">
        <v>13</v>
      </c>
      <c r="G13" s="11"/>
      <c r="H13" s="11">
        <v>10</v>
      </c>
      <c r="I13" s="11"/>
      <c r="J13" s="12">
        <f t="shared" si="1"/>
        <v>32.5</v>
      </c>
      <c r="K13" s="11">
        <v>33</v>
      </c>
      <c r="L13" s="11"/>
      <c r="M13" s="11">
        <f t="shared" si="2"/>
        <v>330</v>
      </c>
      <c r="N13" s="13">
        <f t="shared" si="3"/>
        <v>9.1666666666666661</v>
      </c>
      <c r="O13" s="13">
        <f t="shared" si="4"/>
        <v>45.833333333333329</v>
      </c>
      <c r="P13" s="13">
        <f t="shared" si="5"/>
        <v>167.83333333333331</v>
      </c>
      <c r="Q13" s="17">
        <f t="shared" si="6"/>
        <v>11</v>
      </c>
    </row>
    <row r="14" spans="1:17" s="15" customFormat="1" ht="30" customHeight="1" x14ac:dyDescent="0.4">
      <c r="A14" s="3" t="s">
        <v>52</v>
      </c>
      <c r="B14" s="11">
        <v>30</v>
      </c>
      <c r="C14" s="11">
        <v>6</v>
      </c>
      <c r="D14" s="12">
        <f t="shared" si="0"/>
        <v>48.5</v>
      </c>
      <c r="E14" s="11">
        <v>8</v>
      </c>
      <c r="F14" s="11">
        <v>6</v>
      </c>
      <c r="G14" s="11"/>
      <c r="H14" s="11">
        <v>5</v>
      </c>
      <c r="I14" s="11"/>
      <c r="J14" s="12">
        <f t="shared" si="1"/>
        <v>40</v>
      </c>
      <c r="K14" s="11">
        <v>36</v>
      </c>
      <c r="L14" s="11"/>
      <c r="M14" s="11">
        <f t="shared" si="2"/>
        <v>360</v>
      </c>
      <c r="N14" s="13">
        <f t="shared" si="3"/>
        <v>10</v>
      </c>
      <c r="O14" s="13">
        <f t="shared" si="4"/>
        <v>50</v>
      </c>
      <c r="P14" s="13">
        <f t="shared" si="5"/>
        <v>168.5</v>
      </c>
      <c r="Q14" s="17">
        <f t="shared" si="6"/>
        <v>10</v>
      </c>
    </row>
    <row r="15" spans="1:17" s="15" customFormat="1" ht="30" customHeight="1" x14ac:dyDescent="0.4">
      <c r="A15" s="3" t="s">
        <v>53</v>
      </c>
      <c r="B15" s="11">
        <v>35</v>
      </c>
      <c r="C15" s="11">
        <v>13</v>
      </c>
      <c r="D15" s="12">
        <f t="shared" si="0"/>
        <v>46.75</v>
      </c>
      <c r="E15" s="11">
        <v>21</v>
      </c>
      <c r="F15" s="11">
        <v>6</v>
      </c>
      <c r="G15" s="11"/>
      <c r="H15" s="11">
        <v>7</v>
      </c>
      <c r="I15" s="11"/>
      <c r="J15" s="12">
        <f t="shared" si="1"/>
        <v>34.75</v>
      </c>
      <c r="K15" s="11">
        <v>36</v>
      </c>
      <c r="L15" s="11">
        <v>1</v>
      </c>
      <c r="M15" s="11">
        <f t="shared" si="2"/>
        <v>359</v>
      </c>
      <c r="N15" s="13">
        <f t="shared" si="3"/>
        <v>9.9722222222222214</v>
      </c>
      <c r="O15" s="13">
        <f t="shared" si="4"/>
        <v>49.861111111111107</v>
      </c>
      <c r="P15" s="13">
        <f t="shared" si="5"/>
        <v>166.36111111111111</v>
      </c>
      <c r="Q15" s="17">
        <f t="shared" si="6"/>
        <v>12</v>
      </c>
    </row>
    <row r="16" spans="1:17" s="15" customFormat="1" ht="30" customHeight="1" x14ac:dyDescent="0.4">
      <c r="A16" s="3" t="s">
        <v>54</v>
      </c>
      <c r="B16" s="11">
        <v>40</v>
      </c>
      <c r="C16" s="11">
        <v>8</v>
      </c>
      <c r="D16" s="12">
        <f t="shared" si="0"/>
        <v>48</v>
      </c>
      <c r="E16" s="11">
        <v>5</v>
      </c>
      <c r="F16" s="11">
        <v>4</v>
      </c>
      <c r="G16" s="11"/>
      <c r="H16" s="11">
        <v>10</v>
      </c>
      <c r="I16" s="11"/>
      <c r="J16" s="12">
        <f t="shared" si="1"/>
        <v>36.75</v>
      </c>
      <c r="K16" s="11">
        <v>35</v>
      </c>
      <c r="L16" s="11"/>
      <c r="M16" s="11">
        <f t="shared" si="2"/>
        <v>350</v>
      </c>
      <c r="N16" s="13">
        <f t="shared" si="3"/>
        <v>9.7222222222222214</v>
      </c>
      <c r="O16" s="13">
        <f t="shared" si="4"/>
        <v>48.611111111111107</v>
      </c>
      <c r="P16" s="13">
        <f t="shared" si="5"/>
        <v>173.36111111111111</v>
      </c>
      <c r="Q16" s="17">
        <f t="shared" si="6"/>
        <v>8</v>
      </c>
    </row>
    <row r="17" spans="1:17" s="15" customFormat="1" ht="30" customHeight="1" x14ac:dyDescent="0.4">
      <c r="A17" s="3" t="s">
        <v>55</v>
      </c>
      <c r="B17" s="11">
        <v>40</v>
      </c>
      <c r="C17" s="11">
        <v>12</v>
      </c>
      <c r="D17" s="12">
        <f t="shared" si="0"/>
        <v>47</v>
      </c>
      <c r="E17" s="11">
        <v>5</v>
      </c>
      <c r="F17" s="11">
        <v>14</v>
      </c>
      <c r="G17" s="11">
        <v>1</v>
      </c>
      <c r="H17" s="11">
        <v>5</v>
      </c>
      <c r="I17" s="11"/>
      <c r="J17" s="12">
        <f t="shared" si="1"/>
        <v>36.5</v>
      </c>
      <c r="K17" s="11">
        <v>33</v>
      </c>
      <c r="L17" s="11">
        <v>5</v>
      </c>
      <c r="M17" s="11">
        <f t="shared" si="2"/>
        <v>325</v>
      </c>
      <c r="N17" s="13">
        <f t="shared" si="3"/>
        <v>9.0277777777777786</v>
      </c>
      <c r="O17" s="13">
        <f t="shared" si="4"/>
        <v>45.138888888888893</v>
      </c>
      <c r="P17" s="13">
        <f t="shared" si="5"/>
        <v>168.63888888888889</v>
      </c>
      <c r="Q17" s="17">
        <f t="shared" si="6"/>
        <v>9</v>
      </c>
    </row>
    <row r="18" spans="1:17" s="15" customFormat="1" ht="30" customHeight="1" x14ac:dyDescent="0.4">
      <c r="A18" s="3" t="s">
        <v>56</v>
      </c>
      <c r="B18" s="11">
        <v>40</v>
      </c>
      <c r="C18" s="11">
        <v>4</v>
      </c>
      <c r="D18" s="12">
        <f t="shared" si="0"/>
        <v>49</v>
      </c>
      <c r="E18" s="11">
        <v>5</v>
      </c>
      <c r="F18" s="11">
        <v>9</v>
      </c>
      <c r="G18" s="11"/>
      <c r="H18" s="11"/>
      <c r="I18" s="11"/>
      <c r="J18" s="12">
        <f t="shared" si="1"/>
        <v>44.25</v>
      </c>
      <c r="K18" s="11">
        <v>35</v>
      </c>
      <c r="L18" s="11"/>
      <c r="M18" s="11">
        <f t="shared" si="2"/>
        <v>350</v>
      </c>
      <c r="N18" s="13">
        <f t="shared" si="3"/>
        <v>9.7222222222222214</v>
      </c>
      <c r="O18" s="13">
        <f t="shared" si="4"/>
        <v>48.611111111111107</v>
      </c>
      <c r="P18" s="13">
        <f t="shared" si="5"/>
        <v>181.86111111111111</v>
      </c>
      <c r="Q18" s="17">
        <f t="shared" si="6"/>
        <v>4</v>
      </c>
    </row>
    <row r="19" spans="1:17" s="15" customFormat="1" ht="30" customHeight="1" x14ac:dyDescent="0.4">
      <c r="A19" s="3" t="s">
        <v>57</v>
      </c>
      <c r="B19" s="11">
        <v>50</v>
      </c>
      <c r="C19" s="11">
        <v>6</v>
      </c>
      <c r="D19" s="12">
        <f t="shared" si="0"/>
        <v>48.5</v>
      </c>
      <c r="E19" s="11">
        <v>3</v>
      </c>
      <c r="F19" s="11">
        <v>3</v>
      </c>
      <c r="G19" s="11">
        <v>3</v>
      </c>
      <c r="H19" s="11">
        <v>1</v>
      </c>
      <c r="I19" s="11"/>
      <c r="J19" s="12">
        <f t="shared" si="1"/>
        <v>46</v>
      </c>
      <c r="K19" s="11">
        <v>36</v>
      </c>
      <c r="L19" s="11"/>
      <c r="M19" s="11">
        <f t="shared" si="2"/>
        <v>360</v>
      </c>
      <c r="N19" s="13">
        <f t="shared" si="3"/>
        <v>10</v>
      </c>
      <c r="O19" s="13">
        <f t="shared" si="4"/>
        <v>50</v>
      </c>
      <c r="P19" s="13">
        <f t="shared" si="5"/>
        <v>194.5</v>
      </c>
      <c r="Q19" s="17">
        <f t="shared" si="6"/>
        <v>3</v>
      </c>
    </row>
    <row r="20" spans="1:17" s="15" customFormat="1" ht="30" customHeight="1" x14ac:dyDescent="0.4">
      <c r="A20" s="39"/>
      <c r="B20" s="39"/>
      <c r="C20" s="39"/>
      <c r="D20" s="39"/>
      <c r="E20" s="39"/>
      <c r="F20" s="39"/>
      <c r="G20" s="39"/>
      <c r="H20" s="39"/>
      <c r="I20" s="19"/>
      <c r="J20" s="20"/>
      <c r="K20" s="19"/>
      <c r="L20" s="19"/>
      <c r="M20" s="19"/>
      <c r="N20" s="21"/>
      <c r="O20" s="21"/>
      <c r="P20" s="21"/>
      <c r="Q20" s="22"/>
    </row>
  </sheetData>
  <mergeCells count="12">
    <mergeCell ref="A20:H20"/>
    <mergeCell ref="A1:E1"/>
    <mergeCell ref="A2:D2"/>
    <mergeCell ref="A3:Q3"/>
    <mergeCell ref="A6:A7"/>
    <mergeCell ref="B6:B7"/>
    <mergeCell ref="C6:D6"/>
    <mergeCell ref="E6:J6"/>
    <mergeCell ref="K6:O6"/>
    <mergeCell ref="P6:P7"/>
    <mergeCell ref="Q6:Q7"/>
    <mergeCell ref="A4:Q4"/>
  </mergeCells>
  <pageMargins left="0" right="0" top="0.5" bottom="0" header="0.3" footer="0.3"/>
  <pageSetup paperSize="9" scale="9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1"/>
  <sheetViews>
    <sheetView workbookViewId="0">
      <pane ySplit="7" topLeftCell="A8" activePane="bottomLeft" state="frozen"/>
      <selection pane="bottomLeft" activeCell="T8" sqref="T8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  <col min="18" max="18" width="12.8554687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61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20</v>
      </c>
      <c r="B8" s="11">
        <v>35</v>
      </c>
      <c r="C8" s="11"/>
      <c r="D8" s="12">
        <f>50-(C8*0.25)</f>
        <v>50</v>
      </c>
      <c r="E8" s="11">
        <v>1</v>
      </c>
      <c r="F8" s="11">
        <v>3</v>
      </c>
      <c r="G8" s="11">
        <v>3</v>
      </c>
      <c r="H8" s="11">
        <v>1</v>
      </c>
      <c r="I8" s="11"/>
      <c r="J8" s="12">
        <f>50-((0.25*E8)+(0.5*F8)+(0.25*G8)+(1*H8)+(1*I8))</f>
        <v>46.5</v>
      </c>
      <c r="K8" s="11">
        <v>39</v>
      </c>
      <c r="L8" s="11"/>
      <c r="M8" s="13">
        <f>(K8*10)-L8</f>
        <v>390</v>
      </c>
      <c r="N8" s="13">
        <f>M8/40</f>
        <v>9.75</v>
      </c>
      <c r="O8" s="14">
        <f>N8*5</f>
        <v>48.75</v>
      </c>
      <c r="P8" s="13">
        <f>B8+D8+J8+O8</f>
        <v>180.25</v>
      </c>
      <c r="Q8" s="16">
        <f>RANK(P8,$P$8:$P$20,0)</f>
        <v>6</v>
      </c>
    </row>
    <row r="9" spans="1:17" s="15" customFormat="1" ht="30" customHeight="1" x14ac:dyDescent="0.4">
      <c r="A9" s="3" t="s">
        <v>21</v>
      </c>
      <c r="B9" s="11">
        <v>40</v>
      </c>
      <c r="C9" s="11">
        <v>5</v>
      </c>
      <c r="D9" s="12">
        <f t="shared" ref="D9:D20" si="0">50-(C9*0.25)</f>
        <v>48.75</v>
      </c>
      <c r="E9" s="11">
        <v>6</v>
      </c>
      <c r="F9" s="11">
        <v>8</v>
      </c>
      <c r="G9" s="11">
        <v>3</v>
      </c>
      <c r="H9" s="11">
        <v>4</v>
      </c>
      <c r="I9" s="11"/>
      <c r="J9" s="12">
        <f t="shared" ref="J9:J20" si="1">50-((0.25*E9)+(0.5*F9)+(0.25*G9)+(1*H9)+(1*I9))</f>
        <v>39.75</v>
      </c>
      <c r="K9" s="11">
        <v>39</v>
      </c>
      <c r="L9" s="11"/>
      <c r="M9" s="13">
        <f t="shared" ref="M9:M20" si="2">(K9*10)-L9</f>
        <v>390</v>
      </c>
      <c r="N9" s="13">
        <f t="shared" ref="N9:N20" si="3">M9/40</f>
        <v>9.75</v>
      </c>
      <c r="O9" s="14">
        <f t="shared" ref="O9:O20" si="4">N9*5</f>
        <v>48.75</v>
      </c>
      <c r="P9" s="13">
        <f t="shared" ref="P9:P20" si="5">B9+D9+J9+O9</f>
        <v>177.25</v>
      </c>
      <c r="Q9" s="17">
        <f t="shared" ref="Q9:Q20" si="6">RANK(P9,$P$8:$P$20,0)</f>
        <v>9</v>
      </c>
    </row>
    <row r="10" spans="1:17" s="15" customFormat="1" ht="30" customHeight="1" x14ac:dyDescent="0.4">
      <c r="A10" s="3" t="s">
        <v>22</v>
      </c>
      <c r="B10" s="11">
        <v>40</v>
      </c>
      <c r="C10" s="11"/>
      <c r="D10" s="12">
        <f t="shared" si="0"/>
        <v>50</v>
      </c>
      <c r="E10" s="11">
        <v>9</v>
      </c>
      <c r="F10" s="11">
        <v>4</v>
      </c>
      <c r="G10" s="11">
        <v>1</v>
      </c>
      <c r="H10" s="11">
        <v>2</v>
      </c>
      <c r="I10" s="11"/>
      <c r="J10" s="12">
        <f t="shared" si="1"/>
        <v>43.5</v>
      </c>
      <c r="K10" s="23">
        <v>38</v>
      </c>
      <c r="L10" s="11"/>
      <c r="M10" s="13">
        <f t="shared" si="2"/>
        <v>380</v>
      </c>
      <c r="N10" s="13">
        <f t="shared" si="3"/>
        <v>9.5</v>
      </c>
      <c r="O10" s="14">
        <f t="shared" si="4"/>
        <v>47.5</v>
      </c>
      <c r="P10" s="13">
        <f t="shared" si="5"/>
        <v>181</v>
      </c>
      <c r="Q10" s="16">
        <f t="shared" si="6"/>
        <v>5</v>
      </c>
    </row>
    <row r="11" spans="1:17" s="15" customFormat="1" ht="30" customHeight="1" x14ac:dyDescent="0.4">
      <c r="A11" s="3" t="s">
        <v>23</v>
      </c>
      <c r="B11" s="11">
        <v>35</v>
      </c>
      <c r="C11" s="11">
        <v>2</v>
      </c>
      <c r="D11" s="12">
        <f t="shared" si="0"/>
        <v>49.5</v>
      </c>
      <c r="E11" s="11">
        <v>11</v>
      </c>
      <c r="F11" s="11">
        <v>6</v>
      </c>
      <c r="G11" s="11">
        <v>1</v>
      </c>
      <c r="H11" s="11"/>
      <c r="I11" s="11"/>
      <c r="J11" s="12">
        <f t="shared" si="1"/>
        <v>44</v>
      </c>
      <c r="K11" s="11">
        <v>37</v>
      </c>
      <c r="L11" s="11">
        <v>0.5</v>
      </c>
      <c r="M11" s="13">
        <f t="shared" si="2"/>
        <v>369.5</v>
      </c>
      <c r="N11" s="13">
        <f t="shared" si="3"/>
        <v>9.2375000000000007</v>
      </c>
      <c r="O11" s="14">
        <f t="shared" si="4"/>
        <v>46.1875</v>
      </c>
      <c r="P11" s="13">
        <f t="shared" si="5"/>
        <v>174.6875</v>
      </c>
      <c r="Q11" s="16">
        <f t="shared" si="6"/>
        <v>12</v>
      </c>
    </row>
    <row r="12" spans="1:17" s="15" customFormat="1" ht="30" customHeight="1" x14ac:dyDescent="0.4">
      <c r="A12" s="3" t="s">
        <v>24</v>
      </c>
      <c r="B12" s="11">
        <v>40</v>
      </c>
      <c r="C12" s="11">
        <v>3</v>
      </c>
      <c r="D12" s="12">
        <f t="shared" si="0"/>
        <v>49.25</v>
      </c>
      <c r="E12" s="11">
        <v>4</v>
      </c>
      <c r="F12" s="11">
        <v>2</v>
      </c>
      <c r="G12" s="11">
        <v>1</v>
      </c>
      <c r="H12" s="11">
        <v>2</v>
      </c>
      <c r="I12" s="11"/>
      <c r="J12" s="12">
        <f t="shared" si="1"/>
        <v>45.75</v>
      </c>
      <c r="K12" s="11">
        <v>38</v>
      </c>
      <c r="L12" s="11">
        <v>1</v>
      </c>
      <c r="M12" s="13">
        <f t="shared" si="2"/>
        <v>379</v>
      </c>
      <c r="N12" s="13">
        <f t="shared" si="3"/>
        <v>9.4749999999999996</v>
      </c>
      <c r="O12" s="14">
        <f t="shared" si="4"/>
        <v>47.375</v>
      </c>
      <c r="P12" s="13">
        <f t="shared" si="5"/>
        <v>182.375</v>
      </c>
      <c r="Q12" s="17">
        <f t="shared" si="6"/>
        <v>4</v>
      </c>
    </row>
    <row r="13" spans="1:17" s="15" customFormat="1" ht="30" customHeight="1" x14ac:dyDescent="0.4">
      <c r="A13" s="3" t="s">
        <v>25</v>
      </c>
      <c r="B13" s="11">
        <v>45</v>
      </c>
      <c r="C13" s="11">
        <v>2</v>
      </c>
      <c r="D13" s="12">
        <f t="shared" si="0"/>
        <v>49.5</v>
      </c>
      <c r="E13" s="11">
        <v>9</v>
      </c>
      <c r="F13" s="11">
        <v>7</v>
      </c>
      <c r="G13" s="11">
        <v>3</v>
      </c>
      <c r="H13" s="11">
        <v>2</v>
      </c>
      <c r="I13" s="11"/>
      <c r="J13" s="12">
        <f t="shared" si="1"/>
        <v>41.5</v>
      </c>
      <c r="K13" s="11">
        <v>40</v>
      </c>
      <c r="L13" s="11">
        <v>1.5</v>
      </c>
      <c r="M13" s="13">
        <f t="shared" si="2"/>
        <v>398.5</v>
      </c>
      <c r="N13" s="13">
        <f t="shared" si="3"/>
        <v>9.9625000000000004</v>
      </c>
      <c r="O13" s="14">
        <f t="shared" si="4"/>
        <v>49.8125</v>
      </c>
      <c r="P13" s="13">
        <f t="shared" si="5"/>
        <v>185.8125</v>
      </c>
      <c r="Q13" s="17">
        <f t="shared" si="6"/>
        <v>2</v>
      </c>
    </row>
    <row r="14" spans="1:17" s="15" customFormat="1" ht="30" customHeight="1" x14ac:dyDescent="0.4">
      <c r="A14" s="3" t="s">
        <v>26</v>
      </c>
      <c r="B14" s="11">
        <v>50</v>
      </c>
      <c r="C14" s="11">
        <v>2</v>
      </c>
      <c r="D14" s="12">
        <f t="shared" si="0"/>
        <v>49.5</v>
      </c>
      <c r="E14" s="11">
        <v>9</v>
      </c>
      <c r="F14" s="11">
        <v>2</v>
      </c>
      <c r="G14" s="11">
        <v>1</v>
      </c>
      <c r="H14" s="11">
        <v>1</v>
      </c>
      <c r="I14" s="11"/>
      <c r="J14" s="12">
        <f t="shared" si="1"/>
        <v>45.5</v>
      </c>
      <c r="K14" s="11">
        <v>40</v>
      </c>
      <c r="L14" s="11"/>
      <c r="M14" s="13">
        <f t="shared" si="2"/>
        <v>400</v>
      </c>
      <c r="N14" s="13">
        <f t="shared" si="3"/>
        <v>10</v>
      </c>
      <c r="O14" s="14">
        <f t="shared" si="4"/>
        <v>50</v>
      </c>
      <c r="P14" s="13">
        <f t="shared" si="5"/>
        <v>195</v>
      </c>
      <c r="Q14" s="18">
        <f t="shared" si="6"/>
        <v>1</v>
      </c>
    </row>
    <row r="15" spans="1:17" s="15" customFormat="1" ht="30" customHeight="1" x14ac:dyDescent="0.4">
      <c r="A15" s="3" t="s">
        <v>27</v>
      </c>
      <c r="B15" s="11">
        <v>45</v>
      </c>
      <c r="C15" s="11">
        <v>4</v>
      </c>
      <c r="D15" s="12">
        <f t="shared" si="0"/>
        <v>49</v>
      </c>
      <c r="E15" s="11">
        <v>13</v>
      </c>
      <c r="F15" s="11">
        <v>14</v>
      </c>
      <c r="G15" s="11">
        <v>3</v>
      </c>
      <c r="H15" s="11">
        <v>7</v>
      </c>
      <c r="I15" s="11"/>
      <c r="J15" s="12">
        <f t="shared" si="1"/>
        <v>32</v>
      </c>
      <c r="K15" s="11">
        <v>40</v>
      </c>
      <c r="L15" s="11">
        <v>1</v>
      </c>
      <c r="M15" s="13">
        <f t="shared" si="2"/>
        <v>399</v>
      </c>
      <c r="N15" s="13">
        <f t="shared" si="3"/>
        <v>9.9749999999999996</v>
      </c>
      <c r="O15" s="14">
        <f t="shared" si="4"/>
        <v>49.875</v>
      </c>
      <c r="P15" s="13">
        <f t="shared" si="5"/>
        <v>175.875</v>
      </c>
      <c r="Q15" s="17">
        <f t="shared" si="6"/>
        <v>11</v>
      </c>
    </row>
    <row r="16" spans="1:17" s="15" customFormat="1" ht="30" customHeight="1" x14ac:dyDescent="0.4">
      <c r="A16" s="3" t="s">
        <v>28</v>
      </c>
      <c r="B16" s="11">
        <v>40</v>
      </c>
      <c r="C16" s="11">
        <v>3</v>
      </c>
      <c r="D16" s="12">
        <f t="shared" si="0"/>
        <v>49.25</v>
      </c>
      <c r="E16" s="11">
        <v>2</v>
      </c>
      <c r="F16" s="11">
        <v>6</v>
      </c>
      <c r="G16" s="11">
        <v>5</v>
      </c>
      <c r="H16" s="11">
        <v>6</v>
      </c>
      <c r="I16" s="11">
        <v>1</v>
      </c>
      <c r="J16" s="12">
        <f t="shared" si="1"/>
        <v>38.25</v>
      </c>
      <c r="K16" s="11">
        <v>40</v>
      </c>
      <c r="L16" s="11">
        <v>2</v>
      </c>
      <c r="M16" s="13">
        <f t="shared" si="2"/>
        <v>398</v>
      </c>
      <c r="N16" s="13">
        <f t="shared" si="3"/>
        <v>9.9499999999999993</v>
      </c>
      <c r="O16" s="14">
        <f t="shared" si="4"/>
        <v>49.75</v>
      </c>
      <c r="P16" s="13">
        <f t="shared" si="5"/>
        <v>177.25</v>
      </c>
      <c r="Q16" s="17">
        <f t="shared" si="6"/>
        <v>9</v>
      </c>
    </row>
    <row r="17" spans="1:17" s="15" customFormat="1" ht="30" customHeight="1" x14ac:dyDescent="0.4">
      <c r="A17" s="3" t="s">
        <v>29</v>
      </c>
      <c r="B17" s="11">
        <v>40</v>
      </c>
      <c r="C17" s="11">
        <v>3</v>
      </c>
      <c r="D17" s="12">
        <f t="shared" si="0"/>
        <v>49.25</v>
      </c>
      <c r="E17" s="11">
        <v>10</v>
      </c>
      <c r="F17" s="11">
        <v>4</v>
      </c>
      <c r="G17" s="11">
        <v>2</v>
      </c>
      <c r="H17" s="11">
        <v>4</v>
      </c>
      <c r="I17" s="11"/>
      <c r="J17" s="12">
        <f t="shared" si="1"/>
        <v>41</v>
      </c>
      <c r="K17" s="11">
        <v>40</v>
      </c>
      <c r="L17" s="11">
        <v>1.5</v>
      </c>
      <c r="M17" s="13">
        <f t="shared" si="2"/>
        <v>398.5</v>
      </c>
      <c r="N17" s="13">
        <f t="shared" si="3"/>
        <v>9.9625000000000004</v>
      </c>
      <c r="O17" s="14">
        <f t="shared" si="4"/>
        <v>49.8125</v>
      </c>
      <c r="P17" s="13">
        <f t="shared" si="5"/>
        <v>180.0625</v>
      </c>
      <c r="Q17" s="17">
        <f t="shared" si="6"/>
        <v>7</v>
      </c>
    </row>
    <row r="18" spans="1:17" s="15" customFormat="1" ht="30" customHeight="1" x14ac:dyDescent="0.4">
      <c r="A18" s="3" t="s">
        <v>30</v>
      </c>
      <c r="B18" s="11">
        <v>45</v>
      </c>
      <c r="C18" s="11">
        <v>2</v>
      </c>
      <c r="D18" s="12">
        <f t="shared" si="0"/>
        <v>49.5</v>
      </c>
      <c r="E18" s="11">
        <v>5</v>
      </c>
      <c r="F18" s="11">
        <v>2</v>
      </c>
      <c r="G18" s="11">
        <v>7</v>
      </c>
      <c r="H18" s="11">
        <v>7</v>
      </c>
      <c r="I18" s="11"/>
      <c r="J18" s="12">
        <f t="shared" si="1"/>
        <v>39</v>
      </c>
      <c r="K18" s="11">
        <v>40</v>
      </c>
      <c r="L18" s="11"/>
      <c r="M18" s="13">
        <f t="shared" si="2"/>
        <v>400</v>
      </c>
      <c r="N18" s="13">
        <f t="shared" si="3"/>
        <v>10</v>
      </c>
      <c r="O18" s="14">
        <f t="shared" si="4"/>
        <v>50</v>
      </c>
      <c r="P18" s="13">
        <f t="shared" si="5"/>
        <v>183.5</v>
      </c>
      <c r="Q18" s="16">
        <f t="shared" si="6"/>
        <v>3</v>
      </c>
    </row>
    <row r="19" spans="1:17" s="15" customFormat="1" ht="30" customHeight="1" x14ac:dyDescent="0.4">
      <c r="A19" s="3" t="s">
        <v>31</v>
      </c>
      <c r="B19" s="11">
        <v>35</v>
      </c>
      <c r="C19" s="11">
        <v>5</v>
      </c>
      <c r="D19" s="12">
        <f t="shared" si="0"/>
        <v>48.75</v>
      </c>
      <c r="E19" s="11">
        <v>11</v>
      </c>
      <c r="F19" s="11">
        <v>18</v>
      </c>
      <c r="G19" s="11">
        <v>4</v>
      </c>
      <c r="H19" s="11">
        <v>9</v>
      </c>
      <c r="I19" s="11"/>
      <c r="J19" s="12">
        <f t="shared" si="1"/>
        <v>28.25</v>
      </c>
      <c r="K19" s="11">
        <v>40</v>
      </c>
      <c r="L19" s="11"/>
      <c r="M19" s="13">
        <f t="shared" si="2"/>
        <v>400</v>
      </c>
      <c r="N19" s="13">
        <f t="shared" si="3"/>
        <v>10</v>
      </c>
      <c r="O19" s="14">
        <f t="shared" si="4"/>
        <v>50</v>
      </c>
      <c r="P19" s="13">
        <f t="shared" si="5"/>
        <v>162</v>
      </c>
      <c r="Q19" s="17">
        <f t="shared" si="6"/>
        <v>13</v>
      </c>
    </row>
    <row r="20" spans="1:17" s="15" customFormat="1" ht="30" customHeight="1" x14ac:dyDescent="0.4">
      <c r="A20" s="3" t="s">
        <v>32</v>
      </c>
      <c r="B20" s="11">
        <v>50</v>
      </c>
      <c r="C20" s="11">
        <v>2</v>
      </c>
      <c r="D20" s="12">
        <f t="shared" si="0"/>
        <v>49.5</v>
      </c>
      <c r="E20" s="11">
        <v>5</v>
      </c>
      <c r="F20" s="11">
        <v>18</v>
      </c>
      <c r="G20" s="11"/>
      <c r="H20" s="11">
        <v>11</v>
      </c>
      <c r="I20" s="11"/>
      <c r="J20" s="12">
        <f t="shared" si="1"/>
        <v>28.75</v>
      </c>
      <c r="K20" s="11">
        <v>40</v>
      </c>
      <c r="L20" s="11">
        <v>1</v>
      </c>
      <c r="M20" s="13">
        <f t="shared" si="2"/>
        <v>399</v>
      </c>
      <c r="N20" s="13">
        <f t="shared" si="3"/>
        <v>9.9749999999999996</v>
      </c>
      <c r="O20" s="14">
        <f t="shared" si="4"/>
        <v>49.875</v>
      </c>
      <c r="P20" s="13">
        <f t="shared" si="5"/>
        <v>178.125</v>
      </c>
      <c r="Q20" s="17">
        <f t="shared" si="6"/>
        <v>8</v>
      </c>
    </row>
    <row r="21" spans="1:17" ht="21.95" customHeight="1" x14ac:dyDescent="0.25"/>
  </sheetData>
  <mergeCells count="11">
    <mergeCell ref="Q6:Q7"/>
    <mergeCell ref="A1:E1"/>
    <mergeCell ref="A2:D2"/>
    <mergeCell ref="A3:Q3"/>
    <mergeCell ref="A4:Q4"/>
    <mergeCell ref="A6:A7"/>
    <mergeCell ref="B6:B7"/>
    <mergeCell ref="C6:D6"/>
    <mergeCell ref="E6:J6"/>
    <mergeCell ref="K6:O6"/>
    <mergeCell ref="P6:P7"/>
  </mergeCells>
  <pageMargins left="0.25" right="0" top="0.5" bottom="0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KHỐI 10</vt:lpstr>
      <vt:lpstr>KHỐI 11</vt:lpstr>
      <vt:lpstr>KHỐI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HIEU TRUONG - PC</dc:creator>
  <cp:lastModifiedBy>Admin</cp:lastModifiedBy>
  <cp:lastPrinted>2019-02-15T09:21:13Z</cp:lastPrinted>
  <dcterms:created xsi:type="dcterms:W3CDTF">2017-11-09T01:14:11Z</dcterms:created>
  <dcterms:modified xsi:type="dcterms:W3CDTF">2019-03-15T08:56:47Z</dcterms:modified>
</cp:coreProperties>
</file>