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85" windowWidth="14805" windowHeight="7680" activeTab="6"/>
  </bookViews>
  <sheets>
    <sheet name="Sheet1" sheetId="1" r:id="rId1"/>
    <sheet name="W9" sheetId="2" r:id="rId2"/>
    <sheet name="T9" sheetId="3" r:id="rId3"/>
    <sheet name="W10" sheetId="4" r:id="rId4"/>
    <sheet name="T10" sheetId="5" r:id="rId5"/>
    <sheet name="W11" sheetId="6" r:id="rId6"/>
    <sheet name="HK1" sheetId="7" r:id="rId7"/>
  </sheets>
  <calcPr calcId="144525"/>
</workbook>
</file>

<file path=xl/calcChain.xml><?xml version="1.0" encoding="utf-8"?>
<calcChain xmlns="http://schemas.openxmlformats.org/spreadsheetml/2006/main">
  <c r="V32" i="7" l="1"/>
  <c r="T32" i="7"/>
  <c r="R32" i="7"/>
  <c r="P32" i="7"/>
  <c r="V30" i="7"/>
  <c r="T30" i="7"/>
  <c r="R30" i="7"/>
  <c r="P30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26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11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9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73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58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20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5" i="7"/>
  <c r="D112" i="7"/>
  <c r="E112" i="7"/>
  <c r="D113" i="7"/>
  <c r="E113" i="7"/>
  <c r="D114" i="7"/>
  <c r="E114" i="7"/>
  <c r="D115" i="7"/>
  <c r="E115" i="7"/>
  <c r="D116" i="7"/>
  <c r="E116" i="7"/>
  <c r="D117" i="7"/>
  <c r="E117" i="7"/>
  <c r="D118" i="7"/>
  <c r="E118" i="7"/>
  <c r="D119" i="7"/>
  <c r="E119" i="7"/>
  <c r="D120" i="7"/>
  <c r="E120" i="7"/>
  <c r="D121" i="7"/>
  <c r="E121" i="7"/>
  <c r="D122" i="7"/>
  <c r="E122" i="7"/>
  <c r="D123" i="7"/>
  <c r="E123" i="7"/>
  <c r="D124" i="7"/>
  <c r="E124" i="7"/>
  <c r="D125" i="7"/>
  <c r="E125" i="7"/>
  <c r="D126" i="7"/>
  <c r="E126" i="7"/>
  <c r="D127" i="7"/>
  <c r="E127" i="7"/>
  <c r="D128" i="7"/>
  <c r="E128" i="7"/>
  <c r="D129" i="7"/>
  <c r="E129" i="7"/>
  <c r="D130" i="7"/>
  <c r="E130" i="7"/>
  <c r="D131" i="7"/>
  <c r="E131" i="7"/>
  <c r="D132" i="7"/>
  <c r="E132" i="7"/>
  <c r="D133" i="7"/>
  <c r="E133" i="7"/>
  <c r="D134" i="7"/>
  <c r="E134" i="7"/>
  <c r="D135" i="7"/>
  <c r="E135" i="7"/>
  <c r="D136" i="7"/>
  <c r="E136" i="7"/>
  <c r="D137" i="7"/>
  <c r="E137" i="7"/>
  <c r="D138" i="7"/>
  <c r="E138" i="7"/>
  <c r="D139" i="7"/>
  <c r="E139" i="7"/>
  <c r="D140" i="7"/>
  <c r="E140" i="7"/>
  <c r="D141" i="7"/>
  <c r="E141" i="7"/>
  <c r="D142" i="7"/>
  <c r="E142" i="7"/>
  <c r="D143" i="7"/>
  <c r="E143" i="7"/>
  <c r="D144" i="7"/>
  <c r="E144" i="7"/>
  <c r="D145" i="7"/>
  <c r="E145" i="7"/>
  <c r="D146" i="7"/>
  <c r="E146" i="7"/>
  <c r="D147" i="7"/>
  <c r="E147" i="7"/>
  <c r="D148" i="7"/>
  <c r="E148" i="7"/>
  <c r="D149" i="7"/>
  <c r="E149" i="7"/>
  <c r="D150" i="7"/>
  <c r="E150" i="7"/>
  <c r="D151" i="7"/>
  <c r="E151" i="7"/>
  <c r="D152" i="7"/>
  <c r="E152" i="7"/>
  <c r="D153" i="7"/>
  <c r="E153" i="7"/>
  <c r="D154" i="7"/>
  <c r="E154" i="7"/>
  <c r="D155" i="7"/>
  <c r="E155" i="7"/>
  <c r="D156" i="7"/>
  <c r="E156" i="7"/>
  <c r="D157" i="7"/>
  <c r="E157" i="7"/>
  <c r="D158" i="7"/>
  <c r="E158" i="7"/>
  <c r="D159" i="7"/>
  <c r="E159" i="7"/>
  <c r="D160" i="7"/>
  <c r="E160" i="7"/>
  <c r="E111" i="7"/>
  <c r="D111" i="7"/>
  <c r="D59" i="7"/>
  <c r="E59" i="7"/>
  <c r="D60" i="7"/>
  <c r="E60" i="7"/>
  <c r="D61" i="7"/>
  <c r="E61" i="7"/>
  <c r="D62" i="7"/>
  <c r="E62" i="7"/>
  <c r="D63" i="7"/>
  <c r="E63" i="7"/>
  <c r="D64" i="7"/>
  <c r="E64" i="7"/>
  <c r="D65" i="7"/>
  <c r="E65" i="7"/>
  <c r="D66" i="7"/>
  <c r="E66" i="7"/>
  <c r="D67" i="7"/>
  <c r="E67" i="7"/>
  <c r="D68" i="7"/>
  <c r="E68" i="7"/>
  <c r="D69" i="7"/>
  <c r="E69" i="7"/>
  <c r="D70" i="7"/>
  <c r="E70" i="7"/>
  <c r="D71" i="7"/>
  <c r="E71" i="7"/>
  <c r="D72" i="7"/>
  <c r="E72" i="7"/>
  <c r="D73" i="7"/>
  <c r="E73" i="7"/>
  <c r="D74" i="7"/>
  <c r="E74" i="7"/>
  <c r="D75" i="7"/>
  <c r="E75" i="7"/>
  <c r="D76" i="7"/>
  <c r="E76" i="7"/>
  <c r="D77" i="7"/>
  <c r="E77" i="7"/>
  <c r="D78" i="7"/>
  <c r="E78" i="7"/>
  <c r="D79" i="7"/>
  <c r="E79" i="7"/>
  <c r="D80" i="7"/>
  <c r="E80" i="7"/>
  <c r="D81" i="7"/>
  <c r="E81" i="7"/>
  <c r="D82" i="7"/>
  <c r="E82" i="7"/>
  <c r="D83" i="7"/>
  <c r="E83" i="7"/>
  <c r="D84" i="7"/>
  <c r="E84" i="7"/>
  <c r="D85" i="7"/>
  <c r="E85" i="7"/>
  <c r="D86" i="7"/>
  <c r="E86" i="7"/>
  <c r="D87" i="7"/>
  <c r="E87" i="7"/>
  <c r="D88" i="7"/>
  <c r="E88" i="7"/>
  <c r="D89" i="7"/>
  <c r="E89" i="7"/>
  <c r="D90" i="7"/>
  <c r="E90" i="7"/>
  <c r="D91" i="7"/>
  <c r="E91" i="7"/>
  <c r="D92" i="7"/>
  <c r="E92" i="7"/>
  <c r="D93" i="7"/>
  <c r="E93" i="7"/>
  <c r="D94" i="7"/>
  <c r="E94" i="7"/>
  <c r="D95" i="7"/>
  <c r="E95" i="7"/>
  <c r="D96" i="7"/>
  <c r="E96" i="7"/>
  <c r="D97" i="7"/>
  <c r="E97" i="7"/>
  <c r="D98" i="7"/>
  <c r="E98" i="7"/>
  <c r="D99" i="7"/>
  <c r="E99" i="7"/>
  <c r="D100" i="7"/>
  <c r="E100" i="7"/>
  <c r="D101" i="7"/>
  <c r="E101" i="7"/>
  <c r="D102" i="7"/>
  <c r="E102" i="7"/>
  <c r="D103" i="7"/>
  <c r="E103" i="7"/>
  <c r="D104" i="7"/>
  <c r="E104" i="7"/>
  <c r="D105" i="7"/>
  <c r="E105" i="7"/>
  <c r="D106" i="7"/>
  <c r="E106" i="7"/>
  <c r="D107" i="7"/>
  <c r="E107" i="7"/>
  <c r="E58" i="7"/>
  <c r="D58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19" i="7"/>
  <c r="E19" i="7"/>
  <c r="D20" i="7"/>
  <c r="E20" i="7"/>
  <c r="D21" i="7"/>
  <c r="E21" i="7"/>
  <c r="D22" i="7"/>
  <c r="E22" i="7"/>
  <c r="D23" i="7"/>
  <c r="E23" i="7"/>
  <c r="D24" i="7"/>
  <c r="E24" i="7"/>
  <c r="D25" i="7"/>
  <c r="E25" i="7"/>
  <c r="D26" i="7"/>
  <c r="E26" i="7"/>
  <c r="D27" i="7"/>
  <c r="E27" i="7"/>
  <c r="D28" i="7"/>
  <c r="E28" i="7"/>
  <c r="D29" i="7"/>
  <c r="E29" i="7"/>
  <c r="D30" i="7"/>
  <c r="E30" i="7"/>
  <c r="D31" i="7"/>
  <c r="E31" i="7"/>
  <c r="D32" i="7"/>
  <c r="E32" i="7"/>
  <c r="D33" i="7"/>
  <c r="E33" i="7"/>
  <c r="D34" i="7"/>
  <c r="E34" i="7"/>
  <c r="D35" i="7"/>
  <c r="E35" i="7"/>
  <c r="D36" i="7"/>
  <c r="E36" i="7"/>
  <c r="D37" i="7"/>
  <c r="E37" i="7"/>
  <c r="D38" i="7"/>
  <c r="E38" i="7"/>
  <c r="D39" i="7"/>
  <c r="E39" i="7"/>
  <c r="D40" i="7"/>
  <c r="E40" i="7"/>
  <c r="D41" i="7"/>
  <c r="E41" i="7"/>
  <c r="D42" i="7"/>
  <c r="E42" i="7"/>
  <c r="D43" i="7"/>
  <c r="E43" i="7"/>
  <c r="D44" i="7"/>
  <c r="E44" i="7"/>
  <c r="D45" i="7"/>
  <c r="E45" i="7"/>
  <c r="D46" i="7"/>
  <c r="E46" i="7"/>
  <c r="D47" i="7"/>
  <c r="E47" i="7"/>
  <c r="D48" i="7"/>
  <c r="E48" i="7"/>
  <c r="D49" i="7"/>
  <c r="E49" i="7"/>
  <c r="D50" i="7"/>
  <c r="E50" i="7"/>
  <c r="D51" i="7"/>
  <c r="E51" i="7"/>
  <c r="D52" i="7"/>
  <c r="E52" i="7"/>
  <c r="D53" i="7"/>
  <c r="E53" i="7"/>
  <c r="D54" i="7"/>
  <c r="E54" i="7"/>
  <c r="E5" i="7"/>
  <c r="D5" i="7"/>
  <c r="I160" i="7"/>
  <c r="I158" i="7"/>
  <c r="I156" i="7"/>
  <c r="I154" i="7"/>
  <c r="I152" i="7"/>
  <c r="I150" i="7"/>
  <c r="I148" i="7"/>
  <c r="I146" i="7"/>
  <c r="I144" i="7"/>
  <c r="I142" i="7"/>
  <c r="I140" i="7"/>
  <c r="I138" i="7"/>
  <c r="I136" i="7"/>
  <c r="I134" i="7"/>
  <c r="I132" i="7"/>
  <c r="I130" i="7"/>
  <c r="I128" i="7"/>
  <c r="I126" i="7"/>
  <c r="I124" i="7"/>
  <c r="I122" i="7"/>
  <c r="I120" i="7"/>
  <c r="I118" i="7"/>
  <c r="I116" i="7"/>
  <c r="I114" i="7"/>
  <c r="I112" i="7"/>
  <c r="I107" i="7"/>
  <c r="I105" i="7"/>
  <c r="I103" i="7"/>
  <c r="I101" i="7"/>
  <c r="I99" i="7"/>
  <c r="I97" i="7"/>
  <c r="I95" i="7"/>
  <c r="I93" i="7"/>
  <c r="I91" i="7"/>
  <c r="I89" i="7"/>
  <c r="I87" i="7"/>
  <c r="I85" i="7"/>
  <c r="I83" i="7"/>
  <c r="I81" i="7"/>
  <c r="I79" i="7"/>
  <c r="I77" i="7"/>
  <c r="I75" i="7"/>
  <c r="I72" i="7"/>
  <c r="I70" i="7"/>
  <c r="I68" i="7"/>
  <c r="I66" i="7"/>
  <c r="I64" i="7"/>
  <c r="I62" i="7"/>
  <c r="I60" i="7"/>
  <c r="I58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59" i="7" l="1"/>
  <c r="I61" i="7"/>
  <c r="I63" i="7"/>
  <c r="I65" i="7"/>
  <c r="I67" i="7"/>
  <c r="I69" i="7"/>
  <c r="I71" i="7"/>
  <c r="I73" i="7"/>
  <c r="I74" i="7"/>
  <c r="I76" i="7"/>
  <c r="I78" i="7"/>
  <c r="I80" i="7"/>
  <c r="I82" i="7"/>
  <c r="I84" i="7"/>
  <c r="I86" i="7"/>
  <c r="I88" i="7"/>
  <c r="I90" i="7"/>
  <c r="I92" i="7"/>
  <c r="I94" i="7"/>
  <c r="I96" i="7"/>
  <c r="I98" i="7"/>
  <c r="I100" i="7"/>
  <c r="I102" i="7"/>
  <c r="I104" i="7"/>
  <c r="I106" i="7"/>
  <c r="I111" i="7"/>
  <c r="I113" i="7"/>
  <c r="I115" i="7"/>
  <c r="I117" i="7"/>
  <c r="I119" i="7"/>
  <c r="I121" i="7"/>
  <c r="I123" i="7"/>
  <c r="I125" i="7"/>
  <c r="I127" i="7"/>
  <c r="I129" i="7"/>
  <c r="I131" i="7"/>
  <c r="I133" i="7"/>
  <c r="I135" i="7"/>
  <c r="I137" i="7"/>
  <c r="I139" i="7"/>
  <c r="I141" i="7"/>
  <c r="I143" i="7"/>
  <c r="I145" i="7"/>
  <c r="I147" i="7"/>
  <c r="I149" i="7"/>
  <c r="I151" i="7"/>
  <c r="I153" i="7"/>
  <c r="I155" i="7"/>
  <c r="I157" i="7"/>
  <c r="I159" i="7"/>
  <c r="K8" i="7"/>
  <c r="K10" i="7"/>
  <c r="K12" i="7"/>
  <c r="K14" i="7"/>
  <c r="K16" i="7"/>
  <c r="K18" i="7"/>
  <c r="K20" i="7"/>
  <c r="K22" i="7"/>
  <c r="K24" i="7"/>
  <c r="K26" i="7"/>
  <c r="K28" i="7"/>
  <c r="K30" i="7"/>
  <c r="K31" i="7"/>
  <c r="K32" i="7"/>
  <c r="K33" i="7"/>
  <c r="K35" i="7"/>
  <c r="K37" i="7"/>
  <c r="K39" i="7"/>
  <c r="K41" i="7"/>
  <c r="K43" i="7"/>
  <c r="K45" i="7"/>
  <c r="K47" i="7"/>
  <c r="K49" i="7"/>
  <c r="K51" i="7"/>
  <c r="K53" i="7"/>
  <c r="K58" i="7"/>
  <c r="K60" i="7"/>
  <c r="K62" i="7"/>
  <c r="K64" i="7"/>
  <c r="K66" i="7"/>
  <c r="K6" i="7"/>
  <c r="K5" i="7"/>
  <c r="K7" i="7"/>
  <c r="K9" i="7"/>
  <c r="K11" i="7"/>
  <c r="K13" i="7"/>
  <c r="K15" i="7"/>
  <c r="K17" i="7"/>
  <c r="K19" i="7"/>
  <c r="K21" i="7"/>
  <c r="K23" i="7"/>
  <c r="K25" i="7"/>
  <c r="K27" i="7"/>
  <c r="K29" i="7"/>
  <c r="K34" i="7"/>
  <c r="K36" i="7"/>
  <c r="K38" i="7"/>
  <c r="J40" i="7"/>
  <c r="V31" i="7"/>
  <c r="W31" i="7" s="1"/>
  <c r="P31" i="7"/>
  <c r="K40" i="7"/>
  <c r="K42" i="7"/>
  <c r="K44" i="7"/>
  <c r="K46" i="7"/>
  <c r="K48" i="7"/>
  <c r="K50" i="7"/>
  <c r="K52" i="7"/>
  <c r="K54" i="7"/>
  <c r="K59" i="7"/>
  <c r="K61" i="7"/>
  <c r="K63" i="7"/>
  <c r="K65" i="7"/>
  <c r="K68" i="7"/>
  <c r="K70" i="7"/>
  <c r="K72" i="7"/>
  <c r="K75" i="7"/>
  <c r="K77" i="7"/>
  <c r="K79" i="7"/>
  <c r="K81" i="7"/>
  <c r="K83" i="7"/>
  <c r="K85" i="7"/>
  <c r="K87" i="7"/>
  <c r="K89" i="7"/>
  <c r="K91" i="7"/>
  <c r="K93" i="7"/>
  <c r="K95" i="7"/>
  <c r="K97" i="7"/>
  <c r="K99" i="7"/>
  <c r="K101" i="7"/>
  <c r="K103" i="7"/>
  <c r="K105" i="7"/>
  <c r="K107" i="7"/>
  <c r="K112" i="7"/>
  <c r="K114" i="7"/>
  <c r="K116" i="7"/>
  <c r="K118" i="7"/>
  <c r="K120" i="7"/>
  <c r="K122" i="7"/>
  <c r="K124" i="7"/>
  <c r="K126" i="7"/>
  <c r="K128" i="7"/>
  <c r="K130" i="7"/>
  <c r="K132" i="7"/>
  <c r="K134" i="7"/>
  <c r="K136" i="7"/>
  <c r="K138" i="7"/>
  <c r="K140" i="7"/>
  <c r="K142" i="7"/>
  <c r="K144" i="7"/>
  <c r="J146" i="7"/>
  <c r="K146" i="7"/>
  <c r="J148" i="7"/>
  <c r="K148" i="7"/>
  <c r="J150" i="7"/>
  <c r="K150" i="7"/>
  <c r="J152" i="7"/>
  <c r="K152" i="7"/>
  <c r="K67" i="7"/>
  <c r="K69" i="7"/>
  <c r="K71" i="7"/>
  <c r="K73" i="7"/>
  <c r="K74" i="7"/>
  <c r="K76" i="7"/>
  <c r="K78" i="7"/>
  <c r="K80" i="7"/>
  <c r="K82" i="7"/>
  <c r="K84" i="7"/>
  <c r="K86" i="7"/>
  <c r="K88" i="7"/>
  <c r="K90" i="7"/>
  <c r="K92" i="7"/>
  <c r="K94" i="7"/>
  <c r="K96" i="7"/>
  <c r="K98" i="7"/>
  <c r="K100" i="7"/>
  <c r="K102" i="7"/>
  <c r="K104" i="7"/>
  <c r="K106" i="7"/>
  <c r="K111" i="7"/>
  <c r="K113" i="7"/>
  <c r="K115" i="7"/>
  <c r="K117" i="7"/>
  <c r="K119" i="7"/>
  <c r="K121" i="7"/>
  <c r="K123" i="7"/>
  <c r="K125" i="7"/>
  <c r="K127" i="7"/>
  <c r="K129" i="7"/>
  <c r="K131" i="7"/>
  <c r="K133" i="7"/>
  <c r="K135" i="7"/>
  <c r="K137" i="7"/>
  <c r="K139" i="7"/>
  <c r="K141" i="7"/>
  <c r="K143" i="7"/>
  <c r="K145" i="7"/>
  <c r="J147" i="7"/>
  <c r="K147" i="7"/>
  <c r="J149" i="7"/>
  <c r="K149" i="7"/>
  <c r="J151" i="7"/>
  <c r="K151" i="7"/>
  <c r="J153" i="7"/>
  <c r="K153" i="7"/>
  <c r="K154" i="7"/>
  <c r="J154" i="7"/>
  <c r="K156" i="7"/>
  <c r="J156" i="7"/>
  <c r="K158" i="7"/>
  <c r="J158" i="7"/>
  <c r="K160" i="7"/>
  <c r="J160" i="7"/>
  <c r="K155" i="7"/>
  <c r="J155" i="7"/>
  <c r="K157" i="7"/>
  <c r="J157" i="7"/>
  <c r="K159" i="7"/>
  <c r="J159" i="7"/>
  <c r="V33" i="7" l="1"/>
  <c r="W33" i="7" s="1"/>
  <c r="W30" i="7"/>
  <c r="R31" i="7"/>
  <c r="S31" i="7" s="1"/>
  <c r="Q31" i="7"/>
  <c r="Q32" i="7"/>
  <c r="S32" i="7"/>
  <c r="P33" i="7"/>
  <c r="Q33" i="7" s="1"/>
  <c r="Q30" i="7"/>
  <c r="U30" i="7" l="1"/>
  <c r="R33" i="7"/>
  <c r="S33" i="7" s="1"/>
  <c r="S30" i="7"/>
  <c r="O30" i="7"/>
  <c r="U32" i="7"/>
  <c r="W32" i="7" s="1"/>
  <c r="T31" i="7"/>
  <c r="U31" i="7" l="1"/>
  <c r="O31" i="7"/>
  <c r="O32" i="7"/>
  <c r="T33" i="7"/>
  <c r="U33" i="7" s="1"/>
  <c r="O33" i="7" l="1"/>
  <c r="G216" i="6" l="1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S193" i="6"/>
  <c r="T193" i="6" s="1"/>
  <c r="M193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H182" i="6" s="1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I146" i="6" s="1"/>
  <c r="G145" i="6"/>
  <c r="G144" i="6"/>
  <c r="I144" i="6" s="1"/>
  <c r="G143" i="6"/>
  <c r="G142" i="6"/>
  <c r="I142" i="6" s="1"/>
  <c r="G141" i="6"/>
  <c r="I141" i="6" s="1"/>
  <c r="G140" i="6"/>
  <c r="I140" i="6" s="1"/>
  <c r="S139" i="6"/>
  <c r="T139" i="6" s="1"/>
  <c r="M139" i="6"/>
  <c r="G139" i="6"/>
  <c r="I139" i="6" s="1"/>
  <c r="G138" i="6"/>
  <c r="I138" i="6" s="1"/>
  <c r="G137" i="6"/>
  <c r="I137" i="6" s="1"/>
  <c r="G136" i="6"/>
  <c r="I136" i="6" s="1"/>
  <c r="G135" i="6"/>
  <c r="I135" i="6" s="1"/>
  <c r="G134" i="6"/>
  <c r="G133" i="6"/>
  <c r="S140" i="6" s="1"/>
  <c r="G132" i="6"/>
  <c r="I132" i="6" s="1"/>
  <c r="G131" i="6"/>
  <c r="I131" i="6" s="1"/>
  <c r="G130" i="6"/>
  <c r="I130" i="6" s="1"/>
  <c r="G129" i="6"/>
  <c r="I129" i="6" s="1"/>
  <c r="G128" i="6"/>
  <c r="H137" i="6" s="1"/>
  <c r="G127" i="6"/>
  <c r="I127" i="6" s="1"/>
  <c r="G126" i="6"/>
  <c r="I126" i="6" s="1"/>
  <c r="G125" i="6"/>
  <c r="I125" i="6" s="1"/>
  <c r="G124" i="6"/>
  <c r="I124" i="6" s="1"/>
  <c r="G123" i="6"/>
  <c r="I123" i="6" s="1"/>
  <c r="G122" i="6"/>
  <c r="I122" i="6" s="1"/>
  <c r="G121" i="6"/>
  <c r="I121" i="6" s="1"/>
  <c r="G120" i="6"/>
  <c r="I120" i="6" s="1"/>
  <c r="G119" i="6"/>
  <c r="I119" i="6" s="1"/>
  <c r="G118" i="6"/>
  <c r="I118" i="6" s="1"/>
  <c r="G117" i="6"/>
  <c r="I117" i="6" s="1"/>
  <c r="G116" i="6"/>
  <c r="I116" i="6" s="1"/>
  <c r="G115" i="6"/>
  <c r="I115" i="6" s="1"/>
  <c r="G114" i="6"/>
  <c r="G113" i="6"/>
  <c r="I113" i="6" s="1"/>
  <c r="H107" i="6"/>
  <c r="S85" i="6"/>
  <c r="T85" i="6" s="1"/>
  <c r="M85" i="6"/>
  <c r="I84" i="6"/>
  <c r="I82" i="6"/>
  <c r="I80" i="6"/>
  <c r="I78" i="6"/>
  <c r="I76" i="6"/>
  <c r="H83" i="6"/>
  <c r="I72" i="6"/>
  <c r="I70" i="6"/>
  <c r="I68" i="6"/>
  <c r="I66" i="6"/>
  <c r="I64" i="6"/>
  <c r="I62" i="6"/>
  <c r="H73" i="6"/>
  <c r="I59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H40" i="6" s="1"/>
  <c r="G39" i="6"/>
  <c r="G38" i="6"/>
  <c r="G37" i="6"/>
  <c r="G36" i="6"/>
  <c r="G35" i="6"/>
  <c r="G34" i="6"/>
  <c r="G33" i="6"/>
  <c r="G32" i="6"/>
  <c r="M31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I16" i="6" s="1"/>
  <c r="G15" i="6"/>
  <c r="H15" i="6" s="1"/>
  <c r="G14" i="6"/>
  <c r="G13" i="6"/>
  <c r="G12" i="6"/>
  <c r="G11" i="6"/>
  <c r="G10" i="6"/>
  <c r="G9" i="6"/>
  <c r="G8" i="6"/>
  <c r="G7" i="6"/>
  <c r="G6" i="6"/>
  <c r="G5" i="6"/>
  <c r="H39" i="6" l="1"/>
  <c r="I36" i="6"/>
  <c r="I38" i="6"/>
  <c r="I14" i="6"/>
  <c r="H13" i="6"/>
  <c r="I12" i="6"/>
  <c r="I11" i="6"/>
  <c r="I9" i="6"/>
  <c r="I17" i="6"/>
  <c r="I27" i="6"/>
  <c r="I31" i="6"/>
  <c r="I32" i="6"/>
  <c r="I34" i="6"/>
  <c r="I42" i="6"/>
  <c r="I44" i="6"/>
  <c r="I46" i="6"/>
  <c r="I48" i="6"/>
  <c r="I50" i="6"/>
  <c r="I52" i="6"/>
  <c r="I54" i="6"/>
  <c r="I19" i="6"/>
  <c r="I25" i="6"/>
  <c r="I29" i="6"/>
  <c r="I10" i="6"/>
  <c r="I18" i="6"/>
  <c r="I22" i="6"/>
  <c r="I24" i="6"/>
  <c r="I26" i="6"/>
  <c r="I28" i="6"/>
  <c r="I30" i="6"/>
  <c r="I33" i="6"/>
  <c r="H23" i="6"/>
  <c r="H113" i="6"/>
  <c r="S138" i="6"/>
  <c r="M140" i="6"/>
  <c r="H31" i="6"/>
  <c r="H7" i="6"/>
  <c r="I8" i="6"/>
  <c r="I6" i="6"/>
  <c r="H18" i="6"/>
  <c r="I7" i="6"/>
  <c r="H8" i="6"/>
  <c r="I13" i="6"/>
  <c r="H14" i="6"/>
  <c r="I15" i="6"/>
  <c r="H16" i="6"/>
  <c r="I21" i="6"/>
  <c r="H22" i="6"/>
  <c r="I23" i="6"/>
  <c r="H24" i="6"/>
  <c r="H26" i="6"/>
  <c r="N31" i="6"/>
  <c r="M32" i="6"/>
  <c r="H5" i="6"/>
  <c r="H9" i="6"/>
  <c r="H11" i="6"/>
  <c r="H17" i="6"/>
  <c r="H19" i="6"/>
  <c r="I20" i="6"/>
  <c r="H21" i="6"/>
  <c r="H25" i="6"/>
  <c r="H27" i="6"/>
  <c r="H29" i="6"/>
  <c r="M30" i="6"/>
  <c r="S30" i="6"/>
  <c r="O31" i="6"/>
  <c r="P31" i="6" s="1"/>
  <c r="S31" i="6"/>
  <c r="T31" i="6" s="1"/>
  <c r="S32" i="6"/>
  <c r="H35" i="6"/>
  <c r="H37" i="6"/>
  <c r="I40" i="6"/>
  <c r="H41" i="6"/>
  <c r="H43" i="6"/>
  <c r="H45" i="6"/>
  <c r="H47" i="6"/>
  <c r="H49" i="6"/>
  <c r="H51" i="6"/>
  <c r="H53" i="6"/>
  <c r="H59" i="6"/>
  <c r="I60" i="6"/>
  <c r="H61" i="6"/>
  <c r="H63" i="6"/>
  <c r="H65" i="6"/>
  <c r="H67" i="6"/>
  <c r="H69" i="6"/>
  <c r="H71" i="6"/>
  <c r="I74" i="6"/>
  <c r="H75" i="6"/>
  <c r="H77" i="6"/>
  <c r="H79" i="6"/>
  <c r="H81" i="6"/>
  <c r="I86" i="6"/>
  <c r="I88" i="6"/>
  <c r="I90" i="6"/>
  <c r="I92" i="6"/>
  <c r="I96" i="6"/>
  <c r="I98" i="6"/>
  <c r="I100" i="6"/>
  <c r="I102" i="6"/>
  <c r="I104" i="6"/>
  <c r="I106" i="6"/>
  <c r="I108" i="6"/>
  <c r="I5" i="6"/>
  <c r="H6" i="6"/>
  <c r="H10" i="6"/>
  <c r="H12" i="6"/>
  <c r="H20" i="6"/>
  <c r="H28" i="6"/>
  <c r="H30" i="6"/>
  <c r="H32" i="6"/>
  <c r="H33" i="6"/>
  <c r="H34" i="6"/>
  <c r="I35" i="6"/>
  <c r="H36" i="6"/>
  <c r="I37" i="6"/>
  <c r="H38" i="6"/>
  <c r="I39" i="6"/>
  <c r="I41" i="6"/>
  <c r="H42" i="6"/>
  <c r="I43" i="6"/>
  <c r="H44" i="6"/>
  <c r="I45" i="6"/>
  <c r="H46" i="6"/>
  <c r="I47" i="6"/>
  <c r="H48" i="6"/>
  <c r="I49" i="6"/>
  <c r="H50" i="6"/>
  <c r="I51" i="6"/>
  <c r="H52" i="6"/>
  <c r="I53" i="6"/>
  <c r="H54" i="6"/>
  <c r="S84" i="6"/>
  <c r="M84" i="6"/>
  <c r="H60" i="6"/>
  <c r="I61" i="6"/>
  <c r="H62" i="6"/>
  <c r="I63" i="6"/>
  <c r="H64" i="6"/>
  <c r="I65" i="6"/>
  <c r="H66" i="6"/>
  <c r="I67" i="6"/>
  <c r="H68" i="6"/>
  <c r="I69" i="6"/>
  <c r="H70" i="6"/>
  <c r="I71" i="6"/>
  <c r="H72" i="6"/>
  <c r="I73" i="6"/>
  <c r="H93" i="6"/>
  <c r="H91" i="6"/>
  <c r="H89" i="6"/>
  <c r="H74" i="6"/>
  <c r="I75" i="6"/>
  <c r="H76" i="6"/>
  <c r="I77" i="6"/>
  <c r="H78" i="6"/>
  <c r="I79" i="6"/>
  <c r="S86" i="6"/>
  <c r="M86" i="6"/>
  <c r="H80" i="6"/>
  <c r="I81" i="6"/>
  <c r="H82" i="6"/>
  <c r="I83" i="6"/>
  <c r="H84" i="6"/>
  <c r="I85" i="6"/>
  <c r="I87" i="6"/>
  <c r="I89" i="6"/>
  <c r="I91" i="6"/>
  <c r="I93" i="6"/>
  <c r="I95" i="6"/>
  <c r="I97" i="6"/>
  <c r="I99" i="6"/>
  <c r="I101" i="6"/>
  <c r="I103" i="6"/>
  <c r="I105" i="6"/>
  <c r="I107" i="6"/>
  <c r="S141" i="6"/>
  <c r="T141" i="6" s="1"/>
  <c r="T138" i="6"/>
  <c r="Q140" i="6"/>
  <c r="R140" i="6" s="1"/>
  <c r="O140" i="6"/>
  <c r="P140" i="6" s="1"/>
  <c r="N140" i="6"/>
  <c r="T140" i="6" s="1"/>
  <c r="H85" i="6"/>
  <c r="N85" i="6"/>
  <c r="H86" i="6"/>
  <c r="H87" i="6"/>
  <c r="H88" i="6"/>
  <c r="H90" i="6"/>
  <c r="H92" i="6"/>
  <c r="H94" i="6"/>
  <c r="H96" i="6"/>
  <c r="H98" i="6"/>
  <c r="H100" i="6"/>
  <c r="H102" i="6"/>
  <c r="H104" i="6"/>
  <c r="H106" i="6"/>
  <c r="H108" i="6"/>
  <c r="H114" i="6"/>
  <c r="H116" i="6"/>
  <c r="H118" i="6"/>
  <c r="H120" i="6"/>
  <c r="H122" i="6"/>
  <c r="H124" i="6"/>
  <c r="H126" i="6"/>
  <c r="H128" i="6"/>
  <c r="H130" i="6"/>
  <c r="H132" i="6"/>
  <c r="I133" i="6"/>
  <c r="H134" i="6"/>
  <c r="H136" i="6"/>
  <c r="H138" i="6"/>
  <c r="H139" i="6"/>
  <c r="N139" i="6"/>
  <c r="H140" i="6"/>
  <c r="H143" i="6"/>
  <c r="H145" i="6"/>
  <c r="H147" i="6"/>
  <c r="I149" i="6"/>
  <c r="I151" i="6"/>
  <c r="I153" i="6"/>
  <c r="I155" i="6"/>
  <c r="I157" i="6"/>
  <c r="I159" i="6"/>
  <c r="I161" i="6"/>
  <c r="I167" i="6"/>
  <c r="I169" i="6"/>
  <c r="I171" i="6"/>
  <c r="I173" i="6"/>
  <c r="O85" i="6"/>
  <c r="P85" i="6" s="1"/>
  <c r="I94" i="6"/>
  <c r="H95" i="6"/>
  <c r="H97" i="6"/>
  <c r="H99" i="6"/>
  <c r="H101" i="6"/>
  <c r="H103" i="6"/>
  <c r="H105" i="6"/>
  <c r="I114" i="6"/>
  <c r="H115" i="6"/>
  <c r="H117" i="6"/>
  <c r="H119" i="6"/>
  <c r="H121" i="6"/>
  <c r="H123" i="6"/>
  <c r="H125" i="6"/>
  <c r="H127" i="6"/>
  <c r="I128" i="6"/>
  <c r="H129" i="6"/>
  <c r="H131" i="6"/>
  <c r="H133" i="6"/>
  <c r="I134" i="6"/>
  <c r="H135" i="6"/>
  <c r="M138" i="6"/>
  <c r="O139" i="6"/>
  <c r="P139" i="6" s="1"/>
  <c r="H141" i="6"/>
  <c r="H142" i="6"/>
  <c r="I143" i="6"/>
  <c r="H144" i="6"/>
  <c r="I145" i="6"/>
  <c r="H146" i="6"/>
  <c r="I147" i="6"/>
  <c r="H148" i="6"/>
  <c r="H161" i="6"/>
  <c r="H159" i="6"/>
  <c r="H157" i="6"/>
  <c r="H155" i="6"/>
  <c r="H153" i="6"/>
  <c r="H151" i="6"/>
  <c r="H149" i="6"/>
  <c r="I148" i="6"/>
  <c r="H150" i="6"/>
  <c r="I150" i="6"/>
  <c r="H152" i="6"/>
  <c r="I152" i="6"/>
  <c r="H154" i="6"/>
  <c r="I154" i="6"/>
  <c r="H156" i="6"/>
  <c r="I156" i="6"/>
  <c r="H158" i="6"/>
  <c r="I158" i="6"/>
  <c r="H160" i="6"/>
  <c r="I160" i="6"/>
  <c r="H162" i="6"/>
  <c r="I162" i="6"/>
  <c r="H168" i="6"/>
  <c r="S192" i="6"/>
  <c r="H181" i="6"/>
  <c r="H179" i="6"/>
  <c r="H177" i="6"/>
  <c r="H175" i="6"/>
  <c r="H173" i="6"/>
  <c r="H171" i="6"/>
  <c r="H169" i="6"/>
  <c r="I168" i="6"/>
  <c r="H167" i="6"/>
  <c r="M192" i="6"/>
  <c r="H170" i="6"/>
  <c r="I170" i="6"/>
  <c r="H172" i="6"/>
  <c r="I172" i="6"/>
  <c r="H174" i="6"/>
  <c r="I175" i="6"/>
  <c r="H176" i="6"/>
  <c r="I177" i="6"/>
  <c r="H178" i="6"/>
  <c r="I179" i="6"/>
  <c r="H180" i="6"/>
  <c r="I181" i="6"/>
  <c r="I183" i="6"/>
  <c r="H184" i="6"/>
  <c r="I185" i="6"/>
  <c r="H186" i="6"/>
  <c r="I187" i="6"/>
  <c r="H188" i="6"/>
  <c r="I189" i="6"/>
  <c r="H190" i="6"/>
  <c r="I191" i="6"/>
  <c r="H192" i="6"/>
  <c r="H193" i="6"/>
  <c r="N193" i="6"/>
  <c r="H194" i="6"/>
  <c r="M194" i="6"/>
  <c r="H195" i="6"/>
  <c r="H196" i="6"/>
  <c r="I197" i="6"/>
  <c r="H198" i="6"/>
  <c r="I199" i="6"/>
  <c r="H200" i="6"/>
  <c r="I201" i="6"/>
  <c r="H215" i="6"/>
  <c r="H202" i="6"/>
  <c r="I203" i="6"/>
  <c r="H204" i="6"/>
  <c r="I205" i="6"/>
  <c r="H206" i="6"/>
  <c r="I207" i="6"/>
  <c r="H208" i="6"/>
  <c r="I209" i="6"/>
  <c r="H210" i="6"/>
  <c r="I211" i="6"/>
  <c r="H212" i="6"/>
  <c r="I213" i="6"/>
  <c r="H214" i="6"/>
  <c r="I215" i="6"/>
  <c r="I174" i="6"/>
  <c r="I176" i="6"/>
  <c r="I178" i="6"/>
  <c r="I180" i="6"/>
  <c r="I182" i="6"/>
  <c r="H183" i="6"/>
  <c r="I184" i="6"/>
  <c r="H185" i="6"/>
  <c r="I186" i="6"/>
  <c r="H187" i="6"/>
  <c r="I188" i="6"/>
  <c r="H189" i="6"/>
  <c r="I190" i="6"/>
  <c r="H191" i="6"/>
  <c r="I192" i="6"/>
  <c r="I193" i="6"/>
  <c r="O193" i="6"/>
  <c r="P193" i="6" s="1"/>
  <c r="I194" i="6"/>
  <c r="S194" i="6"/>
  <c r="I195" i="6"/>
  <c r="I196" i="6"/>
  <c r="H197" i="6"/>
  <c r="I198" i="6"/>
  <c r="H199" i="6"/>
  <c r="I200" i="6"/>
  <c r="H201" i="6"/>
  <c r="I202" i="6"/>
  <c r="H203" i="6"/>
  <c r="I204" i="6"/>
  <c r="H205" i="6"/>
  <c r="I206" i="6"/>
  <c r="H207" i="6"/>
  <c r="I208" i="6"/>
  <c r="H209" i="6"/>
  <c r="I210" i="6"/>
  <c r="H211" i="6"/>
  <c r="I212" i="6"/>
  <c r="H213" i="6"/>
  <c r="I214" i="6"/>
  <c r="I216" i="6"/>
  <c r="H216" i="6"/>
  <c r="D165" i="5"/>
  <c r="E165" i="5"/>
  <c r="F165" i="5"/>
  <c r="G165" i="5"/>
  <c r="D166" i="5"/>
  <c r="E166" i="5"/>
  <c r="F166" i="5"/>
  <c r="G166" i="5"/>
  <c r="D167" i="5"/>
  <c r="E167" i="5"/>
  <c r="F167" i="5"/>
  <c r="G167" i="5"/>
  <c r="D168" i="5"/>
  <c r="E168" i="5"/>
  <c r="F168" i="5"/>
  <c r="G168" i="5"/>
  <c r="D169" i="5"/>
  <c r="E169" i="5"/>
  <c r="F169" i="5"/>
  <c r="G169" i="5"/>
  <c r="D170" i="5"/>
  <c r="E170" i="5"/>
  <c r="F170" i="5"/>
  <c r="G170" i="5"/>
  <c r="D171" i="5"/>
  <c r="E171" i="5"/>
  <c r="F171" i="5"/>
  <c r="G171" i="5"/>
  <c r="D172" i="5"/>
  <c r="E172" i="5"/>
  <c r="F172" i="5"/>
  <c r="G172" i="5"/>
  <c r="D173" i="5"/>
  <c r="E173" i="5"/>
  <c r="F173" i="5"/>
  <c r="G173" i="5"/>
  <c r="D174" i="5"/>
  <c r="E174" i="5"/>
  <c r="F174" i="5"/>
  <c r="G174" i="5"/>
  <c r="D175" i="5"/>
  <c r="E175" i="5"/>
  <c r="F175" i="5"/>
  <c r="G175" i="5"/>
  <c r="D176" i="5"/>
  <c r="E176" i="5"/>
  <c r="F176" i="5"/>
  <c r="G176" i="5"/>
  <c r="D177" i="5"/>
  <c r="E177" i="5"/>
  <c r="F177" i="5"/>
  <c r="G177" i="5"/>
  <c r="D178" i="5"/>
  <c r="E178" i="5"/>
  <c r="F178" i="5"/>
  <c r="G178" i="5"/>
  <c r="D179" i="5"/>
  <c r="E179" i="5"/>
  <c r="F179" i="5"/>
  <c r="G179" i="5"/>
  <c r="D180" i="5"/>
  <c r="E180" i="5"/>
  <c r="F180" i="5"/>
  <c r="G180" i="5"/>
  <c r="D181" i="5"/>
  <c r="E181" i="5"/>
  <c r="F181" i="5"/>
  <c r="G181" i="5"/>
  <c r="D182" i="5"/>
  <c r="E182" i="5"/>
  <c r="F182" i="5"/>
  <c r="G182" i="5"/>
  <c r="D183" i="5"/>
  <c r="E183" i="5"/>
  <c r="F183" i="5"/>
  <c r="G183" i="5"/>
  <c r="D184" i="5"/>
  <c r="E184" i="5"/>
  <c r="F184" i="5"/>
  <c r="G184" i="5"/>
  <c r="D185" i="5"/>
  <c r="E185" i="5"/>
  <c r="F185" i="5"/>
  <c r="G185" i="5"/>
  <c r="D186" i="5"/>
  <c r="E186" i="5"/>
  <c r="F186" i="5"/>
  <c r="G186" i="5"/>
  <c r="D187" i="5"/>
  <c r="E187" i="5"/>
  <c r="F187" i="5"/>
  <c r="G187" i="5"/>
  <c r="D188" i="5"/>
  <c r="E188" i="5"/>
  <c r="F188" i="5"/>
  <c r="G188" i="5"/>
  <c r="D189" i="5"/>
  <c r="E189" i="5"/>
  <c r="F189" i="5"/>
  <c r="G189" i="5"/>
  <c r="D190" i="5"/>
  <c r="E190" i="5"/>
  <c r="F190" i="5"/>
  <c r="G190" i="5"/>
  <c r="D191" i="5"/>
  <c r="E191" i="5"/>
  <c r="F191" i="5"/>
  <c r="G191" i="5"/>
  <c r="D192" i="5"/>
  <c r="E192" i="5"/>
  <c r="F192" i="5"/>
  <c r="G192" i="5"/>
  <c r="D193" i="5"/>
  <c r="E193" i="5"/>
  <c r="F193" i="5"/>
  <c r="G193" i="5"/>
  <c r="D194" i="5"/>
  <c r="E194" i="5"/>
  <c r="F194" i="5"/>
  <c r="G194" i="5"/>
  <c r="D195" i="5"/>
  <c r="E195" i="5"/>
  <c r="F195" i="5"/>
  <c r="G195" i="5"/>
  <c r="D196" i="5"/>
  <c r="E196" i="5"/>
  <c r="F196" i="5"/>
  <c r="G196" i="5"/>
  <c r="D197" i="5"/>
  <c r="E197" i="5"/>
  <c r="F197" i="5"/>
  <c r="G197" i="5"/>
  <c r="D198" i="5"/>
  <c r="E198" i="5"/>
  <c r="F198" i="5"/>
  <c r="G198" i="5"/>
  <c r="D199" i="5"/>
  <c r="E199" i="5"/>
  <c r="F199" i="5"/>
  <c r="G199" i="5"/>
  <c r="D200" i="5"/>
  <c r="E200" i="5"/>
  <c r="F200" i="5"/>
  <c r="G200" i="5"/>
  <c r="D201" i="5"/>
  <c r="E201" i="5"/>
  <c r="F201" i="5"/>
  <c r="G201" i="5"/>
  <c r="D202" i="5"/>
  <c r="E202" i="5"/>
  <c r="F202" i="5"/>
  <c r="G202" i="5"/>
  <c r="D203" i="5"/>
  <c r="E203" i="5"/>
  <c r="F203" i="5"/>
  <c r="G203" i="5"/>
  <c r="D204" i="5"/>
  <c r="E204" i="5"/>
  <c r="F204" i="5"/>
  <c r="G204" i="5"/>
  <c r="D205" i="5"/>
  <c r="E205" i="5"/>
  <c r="F205" i="5"/>
  <c r="G205" i="5"/>
  <c r="D206" i="5"/>
  <c r="E206" i="5"/>
  <c r="F206" i="5"/>
  <c r="G206" i="5"/>
  <c r="D207" i="5"/>
  <c r="E207" i="5"/>
  <c r="F207" i="5"/>
  <c r="G207" i="5"/>
  <c r="D208" i="5"/>
  <c r="E208" i="5"/>
  <c r="F208" i="5"/>
  <c r="G208" i="5"/>
  <c r="D209" i="5"/>
  <c r="E209" i="5"/>
  <c r="F209" i="5"/>
  <c r="G209" i="5"/>
  <c r="D210" i="5"/>
  <c r="E210" i="5"/>
  <c r="F210" i="5"/>
  <c r="G210" i="5"/>
  <c r="D211" i="5"/>
  <c r="E211" i="5"/>
  <c r="F211" i="5"/>
  <c r="G211" i="5"/>
  <c r="D212" i="5"/>
  <c r="E212" i="5"/>
  <c r="F212" i="5"/>
  <c r="G212" i="5"/>
  <c r="D213" i="5"/>
  <c r="E213" i="5"/>
  <c r="F213" i="5"/>
  <c r="G213" i="5"/>
  <c r="G164" i="5"/>
  <c r="F164" i="5"/>
  <c r="E164" i="5"/>
  <c r="D164" i="5"/>
  <c r="D112" i="5"/>
  <c r="E112" i="5"/>
  <c r="F112" i="5"/>
  <c r="G112" i="5"/>
  <c r="D113" i="5"/>
  <c r="E113" i="5"/>
  <c r="F113" i="5"/>
  <c r="G113" i="5"/>
  <c r="D114" i="5"/>
  <c r="E114" i="5"/>
  <c r="F114" i="5"/>
  <c r="G114" i="5"/>
  <c r="D115" i="5"/>
  <c r="E115" i="5"/>
  <c r="F115" i="5"/>
  <c r="G115" i="5"/>
  <c r="D116" i="5"/>
  <c r="E116" i="5"/>
  <c r="F116" i="5"/>
  <c r="G116" i="5"/>
  <c r="D117" i="5"/>
  <c r="E117" i="5"/>
  <c r="F117" i="5"/>
  <c r="G117" i="5"/>
  <c r="D118" i="5"/>
  <c r="E118" i="5"/>
  <c r="F118" i="5"/>
  <c r="G118" i="5"/>
  <c r="D119" i="5"/>
  <c r="E119" i="5"/>
  <c r="F119" i="5"/>
  <c r="G119" i="5"/>
  <c r="D120" i="5"/>
  <c r="E120" i="5"/>
  <c r="F120" i="5"/>
  <c r="G120" i="5"/>
  <c r="D121" i="5"/>
  <c r="E121" i="5"/>
  <c r="F121" i="5"/>
  <c r="G121" i="5"/>
  <c r="D122" i="5"/>
  <c r="E122" i="5"/>
  <c r="F122" i="5"/>
  <c r="G122" i="5"/>
  <c r="D123" i="5"/>
  <c r="E123" i="5"/>
  <c r="F123" i="5"/>
  <c r="G123" i="5"/>
  <c r="D124" i="5"/>
  <c r="E124" i="5"/>
  <c r="F124" i="5"/>
  <c r="G124" i="5"/>
  <c r="D125" i="5"/>
  <c r="E125" i="5"/>
  <c r="F125" i="5"/>
  <c r="G125" i="5"/>
  <c r="D126" i="5"/>
  <c r="E126" i="5"/>
  <c r="F126" i="5"/>
  <c r="G126" i="5"/>
  <c r="D127" i="5"/>
  <c r="E127" i="5"/>
  <c r="F127" i="5"/>
  <c r="G127" i="5"/>
  <c r="D128" i="5"/>
  <c r="E128" i="5"/>
  <c r="F128" i="5"/>
  <c r="G128" i="5"/>
  <c r="D129" i="5"/>
  <c r="E129" i="5"/>
  <c r="F129" i="5"/>
  <c r="G129" i="5"/>
  <c r="D130" i="5"/>
  <c r="E130" i="5"/>
  <c r="F130" i="5"/>
  <c r="G130" i="5"/>
  <c r="D131" i="5"/>
  <c r="E131" i="5"/>
  <c r="F131" i="5"/>
  <c r="G131" i="5"/>
  <c r="D132" i="5"/>
  <c r="E132" i="5"/>
  <c r="F132" i="5"/>
  <c r="G132" i="5"/>
  <c r="D133" i="5"/>
  <c r="E133" i="5"/>
  <c r="F133" i="5"/>
  <c r="G133" i="5"/>
  <c r="D134" i="5"/>
  <c r="E134" i="5"/>
  <c r="F134" i="5"/>
  <c r="G134" i="5"/>
  <c r="D135" i="5"/>
  <c r="E135" i="5"/>
  <c r="F135" i="5"/>
  <c r="G135" i="5"/>
  <c r="D136" i="5"/>
  <c r="E136" i="5"/>
  <c r="F136" i="5"/>
  <c r="G136" i="5"/>
  <c r="D137" i="5"/>
  <c r="E137" i="5"/>
  <c r="F137" i="5"/>
  <c r="G137" i="5"/>
  <c r="D138" i="5"/>
  <c r="E138" i="5"/>
  <c r="F138" i="5"/>
  <c r="G138" i="5"/>
  <c r="D139" i="5"/>
  <c r="E139" i="5"/>
  <c r="F139" i="5"/>
  <c r="G139" i="5"/>
  <c r="D140" i="5"/>
  <c r="E140" i="5"/>
  <c r="F140" i="5"/>
  <c r="G140" i="5"/>
  <c r="D141" i="5"/>
  <c r="E141" i="5"/>
  <c r="F141" i="5"/>
  <c r="G141" i="5"/>
  <c r="D142" i="5"/>
  <c r="E142" i="5"/>
  <c r="F142" i="5"/>
  <c r="G142" i="5"/>
  <c r="D143" i="5"/>
  <c r="E143" i="5"/>
  <c r="F143" i="5"/>
  <c r="G143" i="5"/>
  <c r="D144" i="5"/>
  <c r="E144" i="5"/>
  <c r="F144" i="5"/>
  <c r="G144" i="5"/>
  <c r="D145" i="5"/>
  <c r="E145" i="5"/>
  <c r="F145" i="5"/>
  <c r="G145" i="5"/>
  <c r="D146" i="5"/>
  <c r="E146" i="5"/>
  <c r="F146" i="5"/>
  <c r="G146" i="5"/>
  <c r="D147" i="5"/>
  <c r="E147" i="5"/>
  <c r="F147" i="5"/>
  <c r="G147" i="5"/>
  <c r="D148" i="5"/>
  <c r="E148" i="5"/>
  <c r="F148" i="5"/>
  <c r="G148" i="5"/>
  <c r="D149" i="5"/>
  <c r="E149" i="5"/>
  <c r="F149" i="5"/>
  <c r="G149" i="5"/>
  <c r="D150" i="5"/>
  <c r="E150" i="5"/>
  <c r="F150" i="5"/>
  <c r="G150" i="5"/>
  <c r="D151" i="5"/>
  <c r="E151" i="5"/>
  <c r="F151" i="5"/>
  <c r="G151" i="5"/>
  <c r="D152" i="5"/>
  <c r="E152" i="5"/>
  <c r="F152" i="5"/>
  <c r="G152" i="5"/>
  <c r="D153" i="5"/>
  <c r="E153" i="5"/>
  <c r="F153" i="5"/>
  <c r="G153" i="5"/>
  <c r="D154" i="5"/>
  <c r="E154" i="5"/>
  <c r="F154" i="5"/>
  <c r="G154" i="5"/>
  <c r="D155" i="5"/>
  <c r="E155" i="5"/>
  <c r="F155" i="5"/>
  <c r="G155" i="5"/>
  <c r="D156" i="5"/>
  <c r="E156" i="5"/>
  <c r="F156" i="5"/>
  <c r="G156" i="5"/>
  <c r="D157" i="5"/>
  <c r="E157" i="5"/>
  <c r="F157" i="5"/>
  <c r="G157" i="5"/>
  <c r="D158" i="5"/>
  <c r="E158" i="5"/>
  <c r="F158" i="5"/>
  <c r="G158" i="5"/>
  <c r="D159" i="5"/>
  <c r="E159" i="5"/>
  <c r="F159" i="5"/>
  <c r="G159" i="5"/>
  <c r="D160" i="5"/>
  <c r="E160" i="5"/>
  <c r="F160" i="5"/>
  <c r="G160" i="5"/>
  <c r="G111" i="5"/>
  <c r="F111" i="5"/>
  <c r="E111" i="5"/>
  <c r="D111" i="5"/>
  <c r="D59" i="5"/>
  <c r="E59" i="5"/>
  <c r="F59" i="5"/>
  <c r="G59" i="5"/>
  <c r="D60" i="5"/>
  <c r="E60" i="5"/>
  <c r="F60" i="5"/>
  <c r="G60" i="5"/>
  <c r="D61" i="5"/>
  <c r="E61" i="5"/>
  <c r="F61" i="5"/>
  <c r="G61" i="5"/>
  <c r="D62" i="5"/>
  <c r="E62" i="5"/>
  <c r="F62" i="5"/>
  <c r="G62" i="5"/>
  <c r="D63" i="5"/>
  <c r="E63" i="5"/>
  <c r="F63" i="5"/>
  <c r="G63" i="5"/>
  <c r="D64" i="5"/>
  <c r="E64" i="5"/>
  <c r="F64" i="5"/>
  <c r="G64" i="5"/>
  <c r="D65" i="5"/>
  <c r="E65" i="5"/>
  <c r="F65" i="5"/>
  <c r="G65" i="5"/>
  <c r="D66" i="5"/>
  <c r="E66" i="5"/>
  <c r="F66" i="5"/>
  <c r="G66" i="5"/>
  <c r="D67" i="5"/>
  <c r="E67" i="5"/>
  <c r="F67" i="5"/>
  <c r="G67" i="5"/>
  <c r="D68" i="5"/>
  <c r="E68" i="5"/>
  <c r="F68" i="5"/>
  <c r="G68" i="5"/>
  <c r="D69" i="5"/>
  <c r="E69" i="5"/>
  <c r="F69" i="5"/>
  <c r="G69" i="5"/>
  <c r="D70" i="5"/>
  <c r="E70" i="5"/>
  <c r="F70" i="5"/>
  <c r="G70" i="5"/>
  <c r="D71" i="5"/>
  <c r="E71" i="5"/>
  <c r="F71" i="5"/>
  <c r="G71" i="5"/>
  <c r="D72" i="5"/>
  <c r="E72" i="5"/>
  <c r="F72" i="5"/>
  <c r="G72" i="5"/>
  <c r="D73" i="5"/>
  <c r="E73" i="5"/>
  <c r="F73" i="5"/>
  <c r="G73" i="5"/>
  <c r="D74" i="5"/>
  <c r="E74" i="5"/>
  <c r="F74" i="5"/>
  <c r="G74" i="5"/>
  <c r="D75" i="5"/>
  <c r="E75" i="5"/>
  <c r="F75" i="5"/>
  <c r="G75" i="5"/>
  <c r="D76" i="5"/>
  <c r="E76" i="5"/>
  <c r="F76" i="5"/>
  <c r="G76" i="5"/>
  <c r="D77" i="5"/>
  <c r="E77" i="5"/>
  <c r="F77" i="5"/>
  <c r="G77" i="5"/>
  <c r="D78" i="5"/>
  <c r="E78" i="5"/>
  <c r="F78" i="5"/>
  <c r="G78" i="5"/>
  <c r="D79" i="5"/>
  <c r="E79" i="5"/>
  <c r="F79" i="5"/>
  <c r="G79" i="5"/>
  <c r="D80" i="5"/>
  <c r="E80" i="5"/>
  <c r="F80" i="5"/>
  <c r="G80" i="5"/>
  <c r="D81" i="5"/>
  <c r="E81" i="5"/>
  <c r="F81" i="5"/>
  <c r="G81" i="5"/>
  <c r="D82" i="5"/>
  <c r="E82" i="5"/>
  <c r="F82" i="5"/>
  <c r="G82" i="5"/>
  <c r="D83" i="5"/>
  <c r="E83" i="5"/>
  <c r="F83" i="5"/>
  <c r="G83" i="5"/>
  <c r="D84" i="5"/>
  <c r="E84" i="5"/>
  <c r="F84" i="5"/>
  <c r="G84" i="5"/>
  <c r="D85" i="5"/>
  <c r="E85" i="5"/>
  <c r="F85" i="5"/>
  <c r="G85" i="5"/>
  <c r="D86" i="5"/>
  <c r="E86" i="5"/>
  <c r="F86" i="5"/>
  <c r="G86" i="5"/>
  <c r="D87" i="5"/>
  <c r="E87" i="5"/>
  <c r="F87" i="5"/>
  <c r="G87" i="5"/>
  <c r="D88" i="5"/>
  <c r="E88" i="5"/>
  <c r="F88" i="5"/>
  <c r="G88" i="5"/>
  <c r="D89" i="5"/>
  <c r="E89" i="5"/>
  <c r="F89" i="5"/>
  <c r="G89" i="5"/>
  <c r="D90" i="5"/>
  <c r="E90" i="5"/>
  <c r="F90" i="5"/>
  <c r="G90" i="5"/>
  <c r="D91" i="5"/>
  <c r="E91" i="5"/>
  <c r="F91" i="5"/>
  <c r="G91" i="5"/>
  <c r="D92" i="5"/>
  <c r="E92" i="5"/>
  <c r="F92" i="5"/>
  <c r="G92" i="5"/>
  <c r="D93" i="5"/>
  <c r="E93" i="5"/>
  <c r="F93" i="5"/>
  <c r="G93" i="5"/>
  <c r="D94" i="5"/>
  <c r="E94" i="5"/>
  <c r="F94" i="5"/>
  <c r="G94" i="5"/>
  <c r="D95" i="5"/>
  <c r="E95" i="5"/>
  <c r="F95" i="5"/>
  <c r="G95" i="5"/>
  <c r="D96" i="5"/>
  <c r="E96" i="5"/>
  <c r="F96" i="5"/>
  <c r="G96" i="5"/>
  <c r="D97" i="5"/>
  <c r="E97" i="5"/>
  <c r="F97" i="5"/>
  <c r="G97" i="5"/>
  <c r="D98" i="5"/>
  <c r="E98" i="5"/>
  <c r="F98" i="5"/>
  <c r="G98" i="5"/>
  <c r="D99" i="5"/>
  <c r="E99" i="5"/>
  <c r="F99" i="5"/>
  <c r="G99" i="5"/>
  <c r="D100" i="5"/>
  <c r="E100" i="5"/>
  <c r="F100" i="5"/>
  <c r="G100" i="5"/>
  <c r="D101" i="5"/>
  <c r="E101" i="5"/>
  <c r="F101" i="5"/>
  <c r="G101" i="5"/>
  <c r="D102" i="5"/>
  <c r="E102" i="5"/>
  <c r="F102" i="5"/>
  <c r="G102" i="5"/>
  <c r="D103" i="5"/>
  <c r="E103" i="5"/>
  <c r="F103" i="5"/>
  <c r="G103" i="5"/>
  <c r="D104" i="5"/>
  <c r="E104" i="5"/>
  <c r="F104" i="5"/>
  <c r="G104" i="5"/>
  <c r="D105" i="5"/>
  <c r="E105" i="5"/>
  <c r="F105" i="5"/>
  <c r="G105" i="5"/>
  <c r="D106" i="5"/>
  <c r="E106" i="5"/>
  <c r="F106" i="5"/>
  <c r="G106" i="5"/>
  <c r="D107" i="5"/>
  <c r="E107" i="5"/>
  <c r="F107" i="5"/>
  <c r="G107" i="5"/>
  <c r="G58" i="5"/>
  <c r="F58" i="5"/>
  <c r="E58" i="5"/>
  <c r="D58" i="5"/>
  <c r="M141" i="6" l="1"/>
  <c r="N141" i="6" s="1"/>
  <c r="O138" i="6"/>
  <c r="N138" i="6"/>
  <c r="L140" i="6"/>
  <c r="M87" i="6"/>
  <c r="N87" i="6" s="1"/>
  <c r="O84" i="6"/>
  <c r="N84" i="6"/>
  <c r="Q85" i="6"/>
  <c r="R85" i="6" s="1"/>
  <c r="M33" i="6"/>
  <c r="N33" i="6" s="1"/>
  <c r="N30" i="6"/>
  <c r="O30" i="6"/>
  <c r="Q31" i="6"/>
  <c r="R31" i="6" s="1"/>
  <c r="N194" i="6"/>
  <c r="O194" i="6"/>
  <c r="P194" i="6" s="1"/>
  <c r="Q193" i="6"/>
  <c r="R193" i="6" s="1"/>
  <c r="N192" i="6"/>
  <c r="O192" i="6"/>
  <c r="L192" i="6" s="1"/>
  <c r="M195" i="6"/>
  <c r="N195" i="6" s="1"/>
  <c r="Q192" i="6"/>
  <c r="T192" i="6"/>
  <c r="S195" i="6"/>
  <c r="T195" i="6" s="1"/>
  <c r="Q139" i="6"/>
  <c r="R139" i="6" s="1"/>
  <c r="O86" i="6"/>
  <c r="P86" i="6" s="1"/>
  <c r="N86" i="6"/>
  <c r="S87" i="6"/>
  <c r="T87" i="6" s="1"/>
  <c r="T84" i="6"/>
  <c r="T30" i="6"/>
  <c r="S33" i="6"/>
  <c r="T33" i="6" s="1"/>
  <c r="N32" i="6"/>
  <c r="O32" i="6"/>
  <c r="P32" i="6" s="1"/>
  <c r="D6" i="5"/>
  <c r="E6" i="5"/>
  <c r="F6" i="5"/>
  <c r="G6" i="5"/>
  <c r="D7" i="5"/>
  <c r="E7" i="5"/>
  <c r="F7" i="5"/>
  <c r="G7" i="5"/>
  <c r="D8" i="5"/>
  <c r="E8" i="5"/>
  <c r="F8" i="5"/>
  <c r="G8" i="5"/>
  <c r="D9" i="5"/>
  <c r="E9" i="5"/>
  <c r="F9" i="5"/>
  <c r="G9" i="5"/>
  <c r="D10" i="5"/>
  <c r="E10" i="5"/>
  <c r="F10" i="5"/>
  <c r="G10" i="5"/>
  <c r="D11" i="5"/>
  <c r="E11" i="5"/>
  <c r="F11" i="5"/>
  <c r="G11" i="5"/>
  <c r="D12" i="5"/>
  <c r="E12" i="5"/>
  <c r="F12" i="5"/>
  <c r="D13" i="5"/>
  <c r="E13" i="5"/>
  <c r="F13" i="5"/>
  <c r="D14" i="5"/>
  <c r="E14" i="5"/>
  <c r="F14" i="5"/>
  <c r="G14" i="5"/>
  <c r="D15" i="5"/>
  <c r="E15" i="5"/>
  <c r="F15" i="5"/>
  <c r="G15" i="5"/>
  <c r="D16" i="5"/>
  <c r="E16" i="5"/>
  <c r="F16" i="5"/>
  <c r="G16" i="5"/>
  <c r="D17" i="5"/>
  <c r="E17" i="5"/>
  <c r="F17" i="5"/>
  <c r="G17" i="5"/>
  <c r="D18" i="5"/>
  <c r="E18" i="5"/>
  <c r="F18" i="5"/>
  <c r="G18" i="5"/>
  <c r="D19" i="5"/>
  <c r="E19" i="5"/>
  <c r="F19" i="5"/>
  <c r="G19" i="5"/>
  <c r="D20" i="5"/>
  <c r="E20" i="5"/>
  <c r="F20" i="5"/>
  <c r="G20" i="5"/>
  <c r="D21" i="5"/>
  <c r="E21" i="5"/>
  <c r="F21" i="5"/>
  <c r="G21" i="5"/>
  <c r="D22" i="5"/>
  <c r="E22" i="5"/>
  <c r="F22" i="5"/>
  <c r="G22" i="5"/>
  <c r="D23" i="5"/>
  <c r="E23" i="5"/>
  <c r="F23" i="5"/>
  <c r="G23" i="5"/>
  <c r="D24" i="5"/>
  <c r="E24" i="5"/>
  <c r="F24" i="5"/>
  <c r="D25" i="5"/>
  <c r="E25" i="5"/>
  <c r="F25" i="5"/>
  <c r="G25" i="5"/>
  <c r="D26" i="5"/>
  <c r="E26" i="5"/>
  <c r="F26" i="5"/>
  <c r="G26" i="5"/>
  <c r="D27" i="5"/>
  <c r="E27" i="5"/>
  <c r="F27" i="5"/>
  <c r="G27" i="5"/>
  <c r="D28" i="5"/>
  <c r="E28" i="5"/>
  <c r="F28" i="5"/>
  <c r="G28" i="5"/>
  <c r="D29" i="5"/>
  <c r="E29" i="5"/>
  <c r="F29" i="5"/>
  <c r="G29" i="5"/>
  <c r="D30" i="5"/>
  <c r="E30" i="5"/>
  <c r="F30" i="5"/>
  <c r="G30" i="5"/>
  <c r="D31" i="5"/>
  <c r="E31" i="5"/>
  <c r="F31" i="5"/>
  <c r="G31" i="5"/>
  <c r="D32" i="5"/>
  <c r="E32" i="5"/>
  <c r="F32" i="5"/>
  <c r="G32" i="5"/>
  <c r="D33" i="5"/>
  <c r="E33" i="5"/>
  <c r="F33" i="5"/>
  <c r="G33" i="5"/>
  <c r="D34" i="5"/>
  <c r="E34" i="5"/>
  <c r="F34" i="5"/>
  <c r="G34" i="5"/>
  <c r="D35" i="5"/>
  <c r="E35" i="5"/>
  <c r="F35" i="5"/>
  <c r="G35" i="5"/>
  <c r="D36" i="5"/>
  <c r="E36" i="5"/>
  <c r="F36" i="5"/>
  <c r="G36" i="5"/>
  <c r="D37" i="5"/>
  <c r="E37" i="5"/>
  <c r="F37" i="5"/>
  <c r="G37" i="5"/>
  <c r="D38" i="5"/>
  <c r="E38" i="5"/>
  <c r="F38" i="5"/>
  <c r="G38" i="5"/>
  <c r="D39" i="5"/>
  <c r="E39" i="5"/>
  <c r="F39" i="5"/>
  <c r="G39" i="5"/>
  <c r="D40" i="5"/>
  <c r="E40" i="5"/>
  <c r="F40" i="5"/>
  <c r="G40" i="5"/>
  <c r="D41" i="5"/>
  <c r="E41" i="5"/>
  <c r="F41" i="5"/>
  <c r="G41" i="5"/>
  <c r="D42" i="5"/>
  <c r="E42" i="5"/>
  <c r="F42" i="5"/>
  <c r="G42" i="5"/>
  <c r="D43" i="5"/>
  <c r="E43" i="5"/>
  <c r="F43" i="5"/>
  <c r="G43" i="5"/>
  <c r="D44" i="5"/>
  <c r="E44" i="5"/>
  <c r="F44" i="5"/>
  <c r="G44" i="5"/>
  <c r="D45" i="5"/>
  <c r="E45" i="5"/>
  <c r="F45" i="5"/>
  <c r="G45" i="5"/>
  <c r="D46" i="5"/>
  <c r="E46" i="5"/>
  <c r="F46" i="5"/>
  <c r="G46" i="5"/>
  <c r="D47" i="5"/>
  <c r="E47" i="5"/>
  <c r="F47" i="5"/>
  <c r="G47" i="5"/>
  <c r="D48" i="5"/>
  <c r="E48" i="5"/>
  <c r="F48" i="5"/>
  <c r="G48" i="5"/>
  <c r="D49" i="5"/>
  <c r="E49" i="5"/>
  <c r="F49" i="5"/>
  <c r="G49" i="5"/>
  <c r="D50" i="5"/>
  <c r="E50" i="5"/>
  <c r="F50" i="5"/>
  <c r="G50" i="5"/>
  <c r="D51" i="5"/>
  <c r="E51" i="5"/>
  <c r="F51" i="5"/>
  <c r="G51" i="5"/>
  <c r="D52" i="5"/>
  <c r="E52" i="5"/>
  <c r="F52" i="5"/>
  <c r="G52" i="5"/>
  <c r="D53" i="5"/>
  <c r="E53" i="5"/>
  <c r="F53" i="5"/>
  <c r="G53" i="5"/>
  <c r="D54" i="5"/>
  <c r="E54" i="5"/>
  <c r="F54" i="5"/>
  <c r="G54" i="5"/>
  <c r="G5" i="5"/>
  <c r="F5" i="5"/>
  <c r="E5" i="5"/>
  <c r="D5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1" i="5"/>
  <c r="H140" i="5"/>
  <c r="H139" i="5"/>
  <c r="H137" i="5"/>
  <c r="H136" i="5"/>
  <c r="H135" i="5"/>
  <c r="H133" i="5"/>
  <c r="H132" i="5"/>
  <c r="H131" i="5"/>
  <c r="H129" i="5"/>
  <c r="H128" i="5"/>
  <c r="H127" i="5"/>
  <c r="H125" i="5"/>
  <c r="H124" i="5"/>
  <c r="H123" i="5"/>
  <c r="H121" i="5"/>
  <c r="H120" i="5"/>
  <c r="H119" i="5"/>
  <c r="H117" i="5"/>
  <c r="H116" i="5"/>
  <c r="H115" i="5"/>
  <c r="H113" i="5"/>
  <c r="H112" i="5"/>
  <c r="H111" i="5"/>
  <c r="H106" i="5"/>
  <c r="H105" i="5"/>
  <c r="H104" i="5"/>
  <c r="H102" i="5"/>
  <c r="H101" i="5"/>
  <c r="H100" i="5"/>
  <c r="H98" i="5"/>
  <c r="H97" i="5"/>
  <c r="H96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U31" i="5"/>
  <c r="V31" i="5" s="1"/>
  <c r="H31" i="5"/>
  <c r="H30" i="5"/>
  <c r="H29" i="5"/>
  <c r="H28" i="5"/>
  <c r="H26" i="5"/>
  <c r="H25" i="5"/>
  <c r="H22" i="5"/>
  <c r="H21" i="5"/>
  <c r="H20" i="5"/>
  <c r="H19" i="5"/>
  <c r="H18" i="5"/>
  <c r="H17" i="5"/>
  <c r="H16" i="5"/>
  <c r="H15" i="5"/>
  <c r="H14" i="5"/>
  <c r="H11" i="5"/>
  <c r="H10" i="5"/>
  <c r="H9" i="5"/>
  <c r="H8" i="5"/>
  <c r="H7" i="5"/>
  <c r="H6" i="5"/>
  <c r="H5" i="5"/>
  <c r="L85" i="6" l="1"/>
  <c r="L31" i="6"/>
  <c r="Q32" i="6"/>
  <c r="R32" i="6" s="1"/>
  <c r="T32" i="6" s="1"/>
  <c r="L139" i="6"/>
  <c r="P30" i="6"/>
  <c r="O33" i="6"/>
  <c r="P33" i="6" s="1"/>
  <c r="O87" i="6"/>
  <c r="P87" i="6" s="1"/>
  <c r="P84" i="6"/>
  <c r="O141" i="6"/>
  <c r="P141" i="6" s="1"/>
  <c r="P138" i="6"/>
  <c r="Q86" i="6"/>
  <c r="R192" i="6"/>
  <c r="P192" i="6"/>
  <c r="O195" i="6"/>
  <c r="P195" i="6" s="1"/>
  <c r="Q194" i="6"/>
  <c r="R194" i="6" s="1"/>
  <c r="T194" i="6" s="1"/>
  <c r="Q30" i="6"/>
  <c r="Q84" i="6"/>
  <c r="Q138" i="6"/>
  <c r="L193" i="6"/>
  <c r="I42" i="5"/>
  <c r="I44" i="5"/>
  <c r="I46" i="5"/>
  <c r="I48" i="5"/>
  <c r="I50" i="5"/>
  <c r="I52" i="5"/>
  <c r="I54" i="5"/>
  <c r="I59" i="5"/>
  <c r="I61" i="5"/>
  <c r="I63" i="5"/>
  <c r="I65" i="5"/>
  <c r="I66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40" i="5"/>
  <c r="I41" i="5"/>
  <c r="I43" i="5"/>
  <c r="I45" i="5"/>
  <c r="I47" i="5"/>
  <c r="I49" i="5"/>
  <c r="I51" i="5"/>
  <c r="I53" i="5"/>
  <c r="I58" i="5"/>
  <c r="I60" i="5"/>
  <c r="I62" i="5"/>
  <c r="I64" i="5"/>
  <c r="I67" i="5"/>
  <c r="H23" i="5"/>
  <c r="H27" i="5"/>
  <c r="O31" i="5"/>
  <c r="I146" i="5"/>
  <c r="I147" i="5"/>
  <c r="I148" i="5"/>
  <c r="I149" i="5"/>
  <c r="I150" i="5"/>
  <c r="I151" i="5"/>
  <c r="I152" i="5"/>
  <c r="I153" i="5"/>
  <c r="I154" i="5"/>
  <c r="H95" i="5"/>
  <c r="H99" i="5"/>
  <c r="H103" i="5"/>
  <c r="H107" i="5"/>
  <c r="H114" i="5"/>
  <c r="H118" i="5"/>
  <c r="H122" i="5"/>
  <c r="H126" i="5"/>
  <c r="J157" i="5" s="1"/>
  <c r="H130" i="5"/>
  <c r="H134" i="5"/>
  <c r="H138" i="5"/>
  <c r="H142" i="5"/>
  <c r="I155" i="5"/>
  <c r="J155" i="5"/>
  <c r="I156" i="5"/>
  <c r="I157" i="5"/>
  <c r="I158" i="5"/>
  <c r="I159" i="5"/>
  <c r="J159" i="5"/>
  <c r="I160" i="5"/>
  <c r="I164" i="5"/>
  <c r="J164" i="5"/>
  <c r="J165" i="5"/>
  <c r="I165" i="5"/>
  <c r="I166" i="5"/>
  <c r="J166" i="5"/>
  <c r="J167" i="5"/>
  <c r="I167" i="5"/>
  <c r="I168" i="5"/>
  <c r="J168" i="5"/>
  <c r="J169" i="5"/>
  <c r="I169" i="5"/>
  <c r="I170" i="5"/>
  <c r="J170" i="5"/>
  <c r="J171" i="5"/>
  <c r="I171" i="5"/>
  <c r="I172" i="5"/>
  <c r="J172" i="5"/>
  <c r="J173" i="5"/>
  <c r="I173" i="5"/>
  <c r="I174" i="5"/>
  <c r="J174" i="5"/>
  <c r="J175" i="5"/>
  <c r="I175" i="5"/>
  <c r="I176" i="5"/>
  <c r="J176" i="5"/>
  <c r="J177" i="5"/>
  <c r="I177" i="5"/>
  <c r="I178" i="5"/>
  <c r="J178" i="5"/>
  <c r="J179" i="5"/>
  <c r="I179" i="5"/>
  <c r="I180" i="5"/>
  <c r="J180" i="5"/>
  <c r="J181" i="5"/>
  <c r="I181" i="5"/>
  <c r="I182" i="5"/>
  <c r="J182" i="5"/>
  <c r="J183" i="5"/>
  <c r="I183" i="5"/>
  <c r="I184" i="5"/>
  <c r="J184" i="5"/>
  <c r="J185" i="5"/>
  <c r="I185" i="5"/>
  <c r="I186" i="5"/>
  <c r="J186" i="5"/>
  <c r="J187" i="5"/>
  <c r="I187" i="5"/>
  <c r="I188" i="5"/>
  <c r="J188" i="5"/>
  <c r="J189" i="5"/>
  <c r="I189" i="5"/>
  <c r="I190" i="5"/>
  <c r="J190" i="5"/>
  <c r="J191" i="5"/>
  <c r="I191" i="5"/>
  <c r="I192" i="5"/>
  <c r="J192" i="5"/>
  <c r="J193" i="5"/>
  <c r="I193" i="5"/>
  <c r="I194" i="5"/>
  <c r="J194" i="5"/>
  <c r="J195" i="5"/>
  <c r="I195" i="5"/>
  <c r="I196" i="5"/>
  <c r="J196" i="5"/>
  <c r="J197" i="5"/>
  <c r="I197" i="5"/>
  <c r="I198" i="5"/>
  <c r="J198" i="5"/>
  <c r="J199" i="5"/>
  <c r="I199" i="5"/>
  <c r="I200" i="5"/>
  <c r="J200" i="5"/>
  <c r="J201" i="5"/>
  <c r="I201" i="5"/>
  <c r="I202" i="5"/>
  <c r="J202" i="5"/>
  <c r="J203" i="5"/>
  <c r="I203" i="5"/>
  <c r="I204" i="5"/>
  <c r="J204" i="5"/>
  <c r="J205" i="5"/>
  <c r="I205" i="5"/>
  <c r="I206" i="5"/>
  <c r="J206" i="5"/>
  <c r="J207" i="5"/>
  <c r="I207" i="5"/>
  <c r="I208" i="5"/>
  <c r="J208" i="5"/>
  <c r="J209" i="5"/>
  <c r="I209" i="5"/>
  <c r="I210" i="5"/>
  <c r="J210" i="5"/>
  <c r="J211" i="5"/>
  <c r="I211" i="5"/>
  <c r="I212" i="5"/>
  <c r="J212" i="5"/>
  <c r="J213" i="5"/>
  <c r="I213" i="5"/>
  <c r="O30" i="4"/>
  <c r="M30" i="4"/>
  <c r="Q30" i="4" s="1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59" i="4"/>
  <c r="S84" i="4" s="1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S193" i="4"/>
  <c r="T193" i="4" s="1"/>
  <c r="G193" i="4"/>
  <c r="G192" i="4"/>
  <c r="G191" i="4"/>
  <c r="G190" i="4"/>
  <c r="G189" i="4"/>
  <c r="G188" i="4"/>
  <c r="G187" i="4"/>
  <c r="G186" i="4"/>
  <c r="G24" i="5" s="1"/>
  <c r="H24" i="5" s="1"/>
  <c r="G185" i="4"/>
  <c r="G184" i="4"/>
  <c r="G183" i="4"/>
  <c r="G182" i="4"/>
  <c r="G181" i="4"/>
  <c r="G180" i="4"/>
  <c r="G179" i="4"/>
  <c r="G178" i="4"/>
  <c r="G177" i="4"/>
  <c r="G176" i="4"/>
  <c r="G175" i="4"/>
  <c r="G13" i="5" s="1"/>
  <c r="H13" i="5" s="1"/>
  <c r="G174" i="4"/>
  <c r="G12" i="5" s="1"/>
  <c r="H12" i="5" s="1"/>
  <c r="G173" i="4"/>
  <c r="G172" i="4"/>
  <c r="G171" i="4"/>
  <c r="G170" i="4"/>
  <c r="G169" i="4"/>
  <c r="G168" i="4"/>
  <c r="G167" i="4"/>
  <c r="G162" i="4"/>
  <c r="G161" i="4"/>
  <c r="G160" i="4"/>
  <c r="G159" i="4"/>
  <c r="G158" i="4"/>
  <c r="G157" i="4"/>
  <c r="G156" i="4"/>
  <c r="G155" i="4"/>
  <c r="M139" i="4" s="1"/>
  <c r="O139" i="4" s="1"/>
  <c r="P139" i="4" s="1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S139" i="4"/>
  <c r="T139" i="4" s="1"/>
  <c r="G139" i="4"/>
  <c r="G138" i="4"/>
  <c r="G137" i="4"/>
  <c r="G136" i="4"/>
  <c r="G135" i="4"/>
  <c r="G134" i="4"/>
  <c r="G133" i="4"/>
  <c r="S140" i="4" s="1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S138" i="4" s="1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H107" i="4"/>
  <c r="I93" i="4"/>
  <c r="I92" i="4"/>
  <c r="I91" i="4"/>
  <c r="I90" i="4"/>
  <c r="I89" i="4"/>
  <c r="I88" i="4"/>
  <c r="I87" i="4"/>
  <c r="I86" i="4"/>
  <c r="S85" i="4"/>
  <c r="T85" i="4" s="1"/>
  <c r="M85" i="4"/>
  <c r="I85" i="4"/>
  <c r="I84" i="4"/>
  <c r="I83" i="4"/>
  <c r="I82" i="4"/>
  <c r="I81" i="4"/>
  <c r="S86" i="4"/>
  <c r="I79" i="4"/>
  <c r="I78" i="4"/>
  <c r="I77" i="4"/>
  <c r="I76" i="4"/>
  <c r="I75" i="4"/>
  <c r="H93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H73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S31" i="4"/>
  <c r="T31" i="4" s="1"/>
  <c r="M31" i="4"/>
  <c r="G31" i="4"/>
  <c r="G30" i="4"/>
  <c r="M32" i="4" s="1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S30" i="4" s="1"/>
  <c r="L32" i="6" l="1"/>
  <c r="Q87" i="6"/>
  <c r="R87" i="6" s="1"/>
  <c r="R84" i="6"/>
  <c r="L84" i="6"/>
  <c r="L194" i="6"/>
  <c r="L195" i="6" s="1"/>
  <c r="Q195" i="6"/>
  <c r="R195" i="6" s="1"/>
  <c r="R86" i="6"/>
  <c r="T86" i="6" s="1"/>
  <c r="L86" i="6"/>
  <c r="Q141" i="6"/>
  <c r="R141" i="6" s="1"/>
  <c r="R138" i="6"/>
  <c r="L138" i="6"/>
  <c r="L141" i="6" s="1"/>
  <c r="Q33" i="6"/>
  <c r="R33" i="6" s="1"/>
  <c r="R30" i="6"/>
  <c r="L30" i="6"/>
  <c r="I6" i="5"/>
  <c r="I145" i="5"/>
  <c r="J156" i="5"/>
  <c r="I17" i="5"/>
  <c r="I13" i="5"/>
  <c r="I9" i="5"/>
  <c r="I5" i="5"/>
  <c r="I16" i="5"/>
  <c r="I12" i="5"/>
  <c r="I8" i="5"/>
  <c r="I19" i="5"/>
  <c r="I15" i="5"/>
  <c r="I11" i="5"/>
  <c r="I7" i="5"/>
  <c r="I18" i="5"/>
  <c r="I14" i="5"/>
  <c r="I10" i="5"/>
  <c r="J6" i="5"/>
  <c r="J160" i="5"/>
  <c r="J158" i="5"/>
  <c r="J138" i="5"/>
  <c r="I138" i="5"/>
  <c r="J130" i="5"/>
  <c r="I130" i="5"/>
  <c r="J122" i="5"/>
  <c r="I122" i="5"/>
  <c r="J114" i="5"/>
  <c r="I114" i="5"/>
  <c r="J103" i="5"/>
  <c r="I103" i="5"/>
  <c r="J95" i="5"/>
  <c r="I95" i="5"/>
  <c r="J154" i="5"/>
  <c r="J152" i="5"/>
  <c r="J150" i="5"/>
  <c r="J148" i="5"/>
  <c r="J146" i="5"/>
  <c r="J144" i="5"/>
  <c r="J140" i="5"/>
  <c r="J136" i="5"/>
  <c r="J132" i="5"/>
  <c r="J128" i="5"/>
  <c r="J124" i="5"/>
  <c r="J120" i="5"/>
  <c r="J116" i="5"/>
  <c r="J112" i="5"/>
  <c r="J105" i="5"/>
  <c r="J101" i="5"/>
  <c r="J97" i="5"/>
  <c r="J27" i="5"/>
  <c r="I27" i="5"/>
  <c r="J64" i="5"/>
  <c r="J62" i="5"/>
  <c r="J60" i="5"/>
  <c r="J58" i="5"/>
  <c r="J53" i="5"/>
  <c r="J51" i="5"/>
  <c r="J49" i="5"/>
  <c r="J47" i="5"/>
  <c r="J45" i="5"/>
  <c r="J43" i="5"/>
  <c r="J41" i="5"/>
  <c r="I38" i="5"/>
  <c r="I36" i="5"/>
  <c r="I34" i="5"/>
  <c r="J29" i="5"/>
  <c r="O32" i="5"/>
  <c r="J143" i="5"/>
  <c r="J141" i="5"/>
  <c r="J139" i="5"/>
  <c r="J137" i="5"/>
  <c r="J135" i="5"/>
  <c r="J133" i="5"/>
  <c r="J131" i="5"/>
  <c r="J129" i="5"/>
  <c r="J127" i="5"/>
  <c r="J125" i="5"/>
  <c r="J123" i="5"/>
  <c r="J121" i="5"/>
  <c r="J119" i="5"/>
  <c r="J117" i="5"/>
  <c r="J115" i="5"/>
  <c r="J113" i="5"/>
  <c r="J111" i="5"/>
  <c r="J106" i="5"/>
  <c r="J104" i="5"/>
  <c r="J102" i="5"/>
  <c r="J100" i="5"/>
  <c r="J98" i="5"/>
  <c r="J96" i="5"/>
  <c r="J94" i="5"/>
  <c r="I93" i="5"/>
  <c r="J92" i="5"/>
  <c r="J90" i="5"/>
  <c r="J88" i="5"/>
  <c r="J86" i="5"/>
  <c r="J84" i="5"/>
  <c r="J82" i="5"/>
  <c r="J80" i="5"/>
  <c r="J78" i="5"/>
  <c r="J76" i="5"/>
  <c r="J74" i="5"/>
  <c r="J72" i="5"/>
  <c r="J70" i="5"/>
  <c r="J68" i="5"/>
  <c r="J66" i="5"/>
  <c r="J39" i="5"/>
  <c r="J37" i="5"/>
  <c r="J35" i="5"/>
  <c r="I33" i="5"/>
  <c r="J31" i="5"/>
  <c r="J30" i="5"/>
  <c r="I29" i="5"/>
  <c r="I28" i="5"/>
  <c r="I26" i="5"/>
  <c r="J24" i="5"/>
  <c r="I21" i="5"/>
  <c r="J5" i="5"/>
  <c r="I32" i="5"/>
  <c r="J22" i="5"/>
  <c r="J20" i="5"/>
  <c r="J18" i="5"/>
  <c r="J16" i="5"/>
  <c r="J14" i="5"/>
  <c r="J12" i="5"/>
  <c r="J10" i="5"/>
  <c r="J8" i="5"/>
  <c r="J142" i="5"/>
  <c r="I142" i="5"/>
  <c r="J134" i="5"/>
  <c r="I134" i="5"/>
  <c r="J126" i="5"/>
  <c r="I126" i="5"/>
  <c r="J118" i="5"/>
  <c r="I118" i="5"/>
  <c r="J107" i="5"/>
  <c r="I107" i="5"/>
  <c r="J99" i="5"/>
  <c r="I99" i="5"/>
  <c r="J153" i="5"/>
  <c r="J151" i="5"/>
  <c r="J149" i="5"/>
  <c r="J147" i="5"/>
  <c r="J145" i="5"/>
  <c r="I144" i="5"/>
  <c r="I140" i="5"/>
  <c r="I136" i="5"/>
  <c r="I132" i="5"/>
  <c r="I128" i="5"/>
  <c r="I124" i="5"/>
  <c r="I120" i="5"/>
  <c r="I116" i="5"/>
  <c r="I112" i="5"/>
  <c r="I105" i="5"/>
  <c r="I101" i="5"/>
  <c r="I97" i="5"/>
  <c r="P31" i="5"/>
  <c r="Q31" i="5"/>
  <c r="R31" i="5" s="1"/>
  <c r="J23" i="5"/>
  <c r="I23" i="5"/>
  <c r="J67" i="5"/>
  <c r="J40" i="5"/>
  <c r="J38" i="5"/>
  <c r="J36" i="5"/>
  <c r="J34" i="5"/>
  <c r="J25" i="5"/>
  <c r="U32" i="5"/>
  <c r="V32" i="5" s="1"/>
  <c r="I143" i="5"/>
  <c r="I141" i="5"/>
  <c r="I139" i="5"/>
  <c r="I137" i="5"/>
  <c r="I135" i="5"/>
  <c r="I133" i="5"/>
  <c r="I131" i="5"/>
  <c r="I129" i="5"/>
  <c r="I127" i="5"/>
  <c r="I125" i="5"/>
  <c r="I123" i="5"/>
  <c r="I121" i="5"/>
  <c r="I119" i="5"/>
  <c r="I117" i="5"/>
  <c r="I115" i="5"/>
  <c r="I113" i="5"/>
  <c r="I111" i="5"/>
  <c r="I106" i="5"/>
  <c r="I104" i="5"/>
  <c r="I102" i="5"/>
  <c r="I100" i="5"/>
  <c r="I98" i="5"/>
  <c r="I96" i="5"/>
  <c r="I94" i="5"/>
  <c r="J93" i="5"/>
  <c r="J91" i="5"/>
  <c r="J89" i="5"/>
  <c r="J87" i="5"/>
  <c r="J85" i="5"/>
  <c r="J83" i="5"/>
  <c r="J81" i="5"/>
  <c r="J79" i="5"/>
  <c r="J77" i="5"/>
  <c r="J75" i="5"/>
  <c r="J73" i="5"/>
  <c r="J71" i="5"/>
  <c r="J69" i="5"/>
  <c r="J65" i="5"/>
  <c r="J63" i="5"/>
  <c r="J61" i="5"/>
  <c r="J59" i="5"/>
  <c r="J54" i="5"/>
  <c r="J52" i="5"/>
  <c r="J50" i="5"/>
  <c r="J48" i="5"/>
  <c r="J46" i="5"/>
  <c r="J44" i="5"/>
  <c r="J42" i="5"/>
  <c r="I39" i="5"/>
  <c r="I37" i="5"/>
  <c r="I35" i="5"/>
  <c r="J33" i="5"/>
  <c r="I31" i="5"/>
  <c r="I30" i="5"/>
  <c r="J28" i="5"/>
  <c r="J26" i="5"/>
  <c r="I25" i="5"/>
  <c r="I24" i="5"/>
  <c r="J21" i="5"/>
  <c r="J19" i="5"/>
  <c r="J17" i="5"/>
  <c r="J15" i="5"/>
  <c r="J13" i="5"/>
  <c r="J11" i="5"/>
  <c r="J9" i="5"/>
  <c r="J7" i="5"/>
  <c r="U30" i="5"/>
  <c r="O30" i="5"/>
  <c r="J32" i="5"/>
  <c r="I22" i="5"/>
  <c r="I20" i="5"/>
  <c r="H203" i="4"/>
  <c r="H205" i="4"/>
  <c r="H207" i="4"/>
  <c r="H209" i="4"/>
  <c r="H211" i="4"/>
  <c r="H213" i="4"/>
  <c r="H182" i="4"/>
  <c r="M193" i="4"/>
  <c r="O193" i="4" s="1"/>
  <c r="P193" i="4" s="1"/>
  <c r="H168" i="4"/>
  <c r="I167" i="4"/>
  <c r="I130" i="4"/>
  <c r="I132" i="4"/>
  <c r="I131" i="4"/>
  <c r="I129" i="4"/>
  <c r="I127" i="4"/>
  <c r="I126" i="4"/>
  <c r="I125" i="4"/>
  <c r="I124" i="4"/>
  <c r="I134" i="4"/>
  <c r="I136" i="4"/>
  <c r="I138" i="4"/>
  <c r="I135" i="4"/>
  <c r="I137" i="4"/>
  <c r="I139" i="4"/>
  <c r="H147" i="4"/>
  <c r="I123" i="4"/>
  <c r="I122" i="4"/>
  <c r="I121" i="4"/>
  <c r="H121" i="4"/>
  <c r="I120" i="4"/>
  <c r="I119" i="4"/>
  <c r="I118" i="4"/>
  <c r="I117" i="4"/>
  <c r="I116" i="4"/>
  <c r="I115" i="4"/>
  <c r="O32" i="4"/>
  <c r="Q32" i="4" s="1"/>
  <c r="H59" i="4"/>
  <c r="H113" i="4"/>
  <c r="H53" i="4"/>
  <c r="I23" i="4"/>
  <c r="I21" i="4"/>
  <c r="H22" i="4"/>
  <c r="H39" i="4"/>
  <c r="I19" i="4"/>
  <c r="I17" i="4"/>
  <c r="H18" i="4"/>
  <c r="H16" i="4"/>
  <c r="I15" i="4"/>
  <c r="H14" i="4"/>
  <c r="I13" i="4"/>
  <c r="H12" i="4"/>
  <c r="I11" i="4"/>
  <c r="H10" i="4"/>
  <c r="I9" i="4"/>
  <c r="H8" i="4"/>
  <c r="I7" i="4"/>
  <c r="H6" i="4"/>
  <c r="N32" i="4"/>
  <c r="P32" i="4"/>
  <c r="T30" i="4"/>
  <c r="H5" i="4"/>
  <c r="I6" i="4"/>
  <c r="H7" i="4"/>
  <c r="I10" i="4"/>
  <c r="H11" i="4"/>
  <c r="I12" i="4"/>
  <c r="H13" i="4"/>
  <c r="H15" i="4"/>
  <c r="I16" i="4"/>
  <c r="H21" i="4"/>
  <c r="H24" i="4"/>
  <c r="I25" i="4"/>
  <c r="I27" i="4"/>
  <c r="H28" i="4"/>
  <c r="I29" i="4"/>
  <c r="H30" i="4"/>
  <c r="H31" i="4"/>
  <c r="N31" i="4"/>
  <c r="H32" i="4"/>
  <c r="H33" i="4"/>
  <c r="H34" i="4"/>
  <c r="I35" i="4"/>
  <c r="H36" i="4"/>
  <c r="I37" i="4"/>
  <c r="I38" i="4"/>
  <c r="I42" i="4"/>
  <c r="I44" i="4"/>
  <c r="I46" i="4"/>
  <c r="I48" i="4"/>
  <c r="I50" i="4"/>
  <c r="I52" i="4"/>
  <c r="I54" i="4"/>
  <c r="S141" i="4"/>
  <c r="T141" i="4" s="1"/>
  <c r="T138" i="4"/>
  <c r="I8" i="4"/>
  <c r="H9" i="4"/>
  <c r="I14" i="4"/>
  <c r="H17" i="4"/>
  <c r="I18" i="4"/>
  <c r="H19" i="4"/>
  <c r="I20" i="4"/>
  <c r="I22" i="4"/>
  <c r="H23" i="4"/>
  <c r="H26" i="4"/>
  <c r="I5" i="4"/>
  <c r="H20" i="4"/>
  <c r="I24" i="4"/>
  <c r="H25" i="4"/>
  <c r="I26" i="4"/>
  <c r="H27" i="4"/>
  <c r="I28" i="4"/>
  <c r="H29" i="4"/>
  <c r="I30" i="4"/>
  <c r="I31" i="4"/>
  <c r="O31" i="4"/>
  <c r="P31" i="4" s="1"/>
  <c r="I32" i="4"/>
  <c r="S32" i="4"/>
  <c r="S33" i="4" s="1"/>
  <c r="T33" i="4" s="1"/>
  <c r="I33" i="4"/>
  <c r="I34" i="4"/>
  <c r="H35" i="4"/>
  <c r="I36" i="4"/>
  <c r="H37" i="4"/>
  <c r="I39" i="4"/>
  <c r="I41" i="4"/>
  <c r="I43" i="4"/>
  <c r="I45" i="4"/>
  <c r="I47" i="4"/>
  <c r="I49" i="4"/>
  <c r="I51" i="4"/>
  <c r="I53" i="4"/>
  <c r="S87" i="4"/>
  <c r="T87" i="4" s="1"/>
  <c r="T84" i="4"/>
  <c r="H38" i="4"/>
  <c r="H40" i="4"/>
  <c r="H42" i="4"/>
  <c r="H44" i="4"/>
  <c r="H46" i="4"/>
  <c r="H48" i="4"/>
  <c r="H50" i="4"/>
  <c r="H52" i="4"/>
  <c r="H54" i="4"/>
  <c r="I59" i="4"/>
  <c r="H60" i="4"/>
  <c r="H62" i="4"/>
  <c r="H64" i="4"/>
  <c r="H66" i="4"/>
  <c r="H68" i="4"/>
  <c r="H70" i="4"/>
  <c r="H72" i="4"/>
  <c r="H74" i="4"/>
  <c r="H76" i="4"/>
  <c r="H78" i="4"/>
  <c r="H80" i="4"/>
  <c r="H82" i="4"/>
  <c r="H84" i="4"/>
  <c r="H85" i="4"/>
  <c r="N85" i="4"/>
  <c r="H86" i="4"/>
  <c r="H87" i="4"/>
  <c r="H88" i="4"/>
  <c r="H90" i="4"/>
  <c r="H92" i="4"/>
  <c r="H94" i="4"/>
  <c r="H96" i="4"/>
  <c r="H98" i="4"/>
  <c r="H100" i="4"/>
  <c r="H102" i="4"/>
  <c r="H104" i="4"/>
  <c r="H106" i="4"/>
  <c r="H108" i="4"/>
  <c r="I113" i="4"/>
  <c r="H114" i="4"/>
  <c r="H116" i="4"/>
  <c r="H118" i="4"/>
  <c r="H120" i="4"/>
  <c r="H122" i="4"/>
  <c r="H124" i="4"/>
  <c r="H126" i="4"/>
  <c r="H128" i="4"/>
  <c r="H130" i="4"/>
  <c r="H132" i="4"/>
  <c r="I133" i="4"/>
  <c r="H134" i="4"/>
  <c r="H136" i="4"/>
  <c r="H138" i="4"/>
  <c r="H139" i="4"/>
  <c r="N139" i="4"/>
  <c r="Q139" i="4"/>
  <c r="R139" i="4" s="1"/>
  <c r="H140" i="4"/>
  <c r="M140" i="4"/>
  <c r="H141" i="4"/>
  <c r="H142" i="4"/>
  <c r="I143" i="4"/>
  <c r="H144" i="4"/>
  <c r="I145" i="4"/>
  <c r="H146" i="4"/>
  <c r="I147" i="4"/>
  <c r="H148" i="4"/>
  <c r="H161" i="4"/>
  <c r="H159" i="4"/>
  <c r="H157" i="4"/>
  <c r="H155" i="4"/>
  <c r="H153" i="4"/>
  <c r="H151" i="4"/>
  <c r="H149" i="4"/>
  <c r="I148" i="4"/>
  <c r="H150" i="4"/>
  <c r="I150" i="4"/>
  <c r="H152" i="4"/>
  <c r="I152" i="4"/>
  <c r="H154" i="4"/>
  <c r="I154" i="4"/>
  <c r="H156" i="4"/>
  <c r="I156" i="4"/>
  <c r="H158" i="4"/>
  <c r="I40" i="4"/>
  <c r="H41" i="4"/>
  <c r="H43" i="4"/>
  <c r="H45" i="4"/>
  <c r="H47" i="4"/>
  <c r="H49" i="4"/>
  <c r="H51" i="4"/>
  <c r="I60" i="4"/>
  <c r="H61" i="4"/>
  <c r="H63" i="4"/>
  <c r="H65" i="4"/>
  <c r="H67" i="4"/>
  <c r="H69" i="4"/>
  <c r="H71" i="4"/>
  <c r="I74" i="4"/>
  <c r="H75" i="4"/>
  <c r="H77" i="4"/>
  <c r="H79" i="4"/>
  <c r="I80" i="4"/>
  <c r="H81" i="4"/>
  <c r="H83" i="4"/>
  <c r="M84" i="4"/>
  <c r="O85" i="4"/>
  <c r="P85" i="4" s="1"/>
  <c r="M86" i="4"/>
  <c r="H89" i="4"/>
  <c r="H91" i="4"/>
  <c r="I94" i="4"/>
  <c r="H95" i="4"/>
  <c r="H97" i="4"/>
  <c r="H99" i="4"/>
  <c r="H101" i="4"/>
  <c r="H103" i="4"/>
  <c r="H105" i="4"/>
  <c r="I114" i="4"/>
  <c r="H115" i="4"/>
  <c r="H117" i="4"/>
  <c r="H119" i="4"/>
  <c r="H123" i="4"/>
  <c r="H125" i="4"/>
  <c r="H127" i="4"/>
  <c r="I128" i="4"/>
  <c r="H129" i="4"/>
  <c r="H131" i="4"/>
  <c r="H133" i="4"/>
  <c r="H135" i="4"/>
  <c r="H137" i="4"/>
  <c r="M138" i="4"/>
  <c r="I140" i="4"/>
  <c r="I141" i="4"/>
  <c r="I142" i="4"/>
  <c r="H143" i="4"/>
  <c r="I144" i="4"/>
  <c r="H145" i="4"/>
  <c r="I146" i="4"/>
  <c r="I149" i="4"/>
  <c r="I151" i="4"/>
  <c r="I153" i="4"/>
  <c r="I155" i="4"/>
  <c r="I157" i="4"/>
  <c r="I159" i="4"/>
  <c r="H160" i="4"/>
  <c r="I161" i="4"/>
  <c r="H162" i="4"/>
  <c r="I169" i="4"/>
  <c r="H170" i="4"/>
  <c r="I171" i="4"/>
  <c r="H172" i="4"/>
  <c r="I173" i="4"/>
  <c r="H174" i="4"/>
  <c r="I175" i="4"/>
  <c r="H176" i="4"/>
  <c r="I177" i="4"/>
  <c r="H178" i="4"/>
  <c r="I179" i="4"/>
  <c r="H180" i="4"/>
  <c r="I181" i="4"/>
  <c r="I183" i="4"/>
  <c r="H184" i="4"/>
  <c r="I185" i="4"/>
  <c r="H186" i="4"/>
  <c r="I187" i="4"/>
  <c r="H188" i="4"/>
  <c r="I189" i="4"/>
  <c r="H190" i="4"/>
  <c r="I191" i="4"/>
  <c r="H192" i="4"/>
  <c r="M192" i="4"/>
  <c r="H193" i="4"/>
  <c r="N193" i="4"/>
  <c r="H194" i="4"/>
  <c r="M194" i="4"/>
  <c r="H195" i="4"/>
  <c r="H196" i="4"/>
  <c r="I197" i="4"/>
  <c r="H198" i="4"/>
  <c r="I199" i="4"/>
  <c r="H200" i="4"/>
  <c r="I201" i="4"/>
  <c r="H215" i="4"/>
  <c r="H202" i="4"/>
  <c r="I203" i="4"/>
  <c r="H204" i="4"/>
  <c r="I205" i="4"/>
  <c r="H206" i="4"/>
  <c r="I207" i="4"/>
  <c r="H208" i="4"/>
  <c r="I209" i="4"/>
  <c r="H210" i="4"/>
  <c r="I211" i="4"/>
  <c r="H212" i="4"/>
  <c r="I213" i="4"/>
  <c r="H214" i="4"/>
  <c r="I215" i="4"/>
  <c r="I158" i="4"/>
  <c r="I160" i="4"/>
  <c r="I162" i="4"/>
  <c r="H167" i="4"/>
  <c r="I168" i="4"/>
  <c r="H169" i="4"/>
  <c r="I170" i="4"/>
  <c r="H171" i="4"/>
  <c r="I172" i="4"/>
  <c r="H173" i="4"/>
  <c r="I174" i="4"/>
  <c r="H175" i="4"/>
  <c r="I176" i="4"/>
  <c r="H177" i="4"/>
  <c r="I178" i="4"/>
  <c r="H179" i="4"/>
  <c r="I180" i="4"/>
  <c r="H181" i="4"/>
  <c r="I182" i="4"/>
  <c r="H183" i="4"/>
  <c r="I184" i="4"/>
  <c r="H185" i="4"/>
  <c r="I186" i="4"/>
  <c r="H187" i="4"/>
  <c r="I188" i="4"/>
  <c r="H189" i="4"/>
  <c r="I190" i="4"/>
  <c r="H191" i="4"/>
  <c r="I192" i="4"/>
  <c r="S192" i="4"/>
  <c r="I193" i="4"/>
  <c r="I194" i="4"/>
  <c r="S194" i="4"/>
  <c r="I195" i="4"/>
  <c r="I196" i="4"/>
  <c r="H197" i="4"/>
  <c r="I198" i="4"/>
  <c r="H199" i="4"/>
  <c r="I200" i="4"/>
  <c r="H201" i="4"/>
  <c r="I202" i="4"/>
  <c r="I204" i="4"/>
  <c r="I206" i="4"/>
  <c r="I208" i="4"/>
  <c r="I210" i="4"/>
  <c r="I212" i="4"/>
  <c r="I214" i="4"/>
  <c r="I216" i="4"/>
  <c r="H216" i="4"/>
  <c r="I58" i="3"/>
  <c r="D165" i="3"/>
  <c r="E165" i="3"/>
  <c r="F165" i="3"/>
  <c r="G165" i="3"/>
  <c r="D166" i="3"/>
  <c r="E166" i="3"/>
  <c r="F166" i="3"/>
  <c r="G166" i="3"/>
  <c r="D167" i="3"/>
  <c r="E167" i="3"/>
  <c r="F167" i="3"/>
  <c r="G167" i="3"/>
  <c r="D168" i="3"/>
  <c r="E168" i="3"/>
  <c r="F168" i="3"/>
  <c r="G168" i="3"/>
  <c r="D169" i="3"/>
  <c r="E169" i="3"/>
  <c r="F169" i="3"/>
  <c r="G169" i="3"/>
  <c r="D170" i="3"/>
  <c r="E170" i="3"/>
  <c r="F170" i="3"/>
  <c r="G170" i="3"/>
  <c r="D171" i="3"/>
  <c r="E171" i="3"/>
  <c r="F171" i="3"/>
  <c r="G171" i="3"/>
  <c r="D172" i="3"/>
  <c r="E172" i="3"/>
  <c r="F172" i="3"/>
  <c r="G172" i="3"/>
  <c r="D173" i="3"/>
  <c r="E173" i="3"/>
  <c r="F173" i="3"/>
  <c r="G173" i="3"/>
  <c r="D174" i="3"/>
  <c r="E174" i="3"/>
  <c r="F174" i="3"/>
  <c r="G174" i="3"/>
  <c r="D175" i="3"/>
  <c r="E175" i="3"/>
  <c r="F175" i="3"/>
  <c r="G175" i="3"/>
  <c r="D176" i="3"/>
  <c r="E176" i="3"/>
  <c r="F176" i="3"/>
  <c r="G176" i="3"/>
  <c r="D177" i="3"/>
  <c r="E177" i="3"/>
  <c r="F177" i="3"/>
  <c r="G177" i="3"/>
  <c r="D178" i="3"/>
  <c r="E178" i="3"/>
  <c r="F178" i="3"/>
  <c r="G178" i="3"/>
  <c r="D179" i="3"/>
  <c r="E179" i="3"/>
  <c r="F179" i="3"/>
  <c r="G179" i="3"/>
  <c r="D180" i="3"/>
  <c r="E180" i="3"/>
  <c r="F180" i="3"/>
  <c r="G180" i="3"/>
  <c r="D181" i="3"/>
  <c r="E181" i="3"/>
  <c r="F181" i="3"/>
  <c r="G181" i="3"/>
  <c r="D182" i="3"/>
  <c r="E182" i="3"/>
  <c r="F182" i="3"/>
  <c r="G182" i="3"/>
  <c r="D183" i="3"/>
  <c r="E183" i="3"/>
  <c r="F183" i="3"/>
  <c r="G183" i="3"/>
  <c r="D184" i="3"/>
  <c r="E184" i="3"/>
  <c r="F184" i="3"/>
  <c r="G184" i="3"/>
  <c r="D185" i="3"/>
  <c r="E185" i="3"/>
  <c r="F185" i="3"/>
  <c r="G185" i="3"/>
  <c r="D186" i="3"/>
  <c r="E186" i="3"/>
  <c r="F186" i="3"/>
  <c r="G186" i="3"/>
  <c r="D187" i="3"/>
  <c r="E187" i="3"/>
  <c r="F187" i="3"/>
  <c r="G187" i="3"/>
  <c r="D188" i="3"/>
  <c r="E188" i="3"/>
  <c r="F188" i="3"/>
  <c r="G188" i="3"/>
  <c r="D189" i="3"/>
  <c r="E189" i="3"/>
  <c r="F189" i="3"/>
  <c r="G189" i="3"/>
  <c r="D190" i="3"/>
  <c r="E190" i="3"/>
  <c r="F190" i="3"/>
  <c r="G190" i="3"/>
  <c r="D191" i="3"/>
  <c r="E191" i="3"/>
  <c r="F191" i="3"/>
  <c r="G191" i="3"/>
  <c r="D192" i="3"/>
  <c r="E192" i="3"/>
  <c r="F192" i="3"/>
  <c r="G192" i="3"/>
  <c r="D193" i="3"/>
  <c r="E193" i="3"/>
  <c r="F193" i="3"/>
  <c r="G193" i="3"/>
  <c r="D194" i="3"/>
  <c r="E194" i="3"/>
  <c r="F194" i="3"/>
  <c r="G194" i="3"/>
  <c r="D195" i="3"/>
  <c r="E195" i="3"/>
  <c r="F195" i="3"/>
  <c r="G195" i="3"/>
  <c r="D196" i="3"/>
  <c r="E196" i="3"/>
  <c r="F196" i="3"/>
  <c r="G196" i="3"/>
  <c r="D197" i="3"/>
  <c r="E197" i="3"/>
  <c r="F197" i="3"/>
  <c r="G197" i="3"/>
  <c r="D198" i="3"/>
  <c r="E198" i="3"/>
  <c r="F198" i="3"/>
  <c r="G198" i="3"/>
  <c r="D199" i="3"/>
  <c r="E199" i="3"/>
  <c r="F199" i="3"/>
  <c r="G199" i="3"/>
  <c r="D200" i="3"/>
  <c r="E200" i="3"/>
  <c r="F200" i="3"/>
  <c r="G200" i="3"/>
  <c r="D201" i="3"/>
  <c r="E201" i="3"/>
  <c r="F201" i="3"/>
  <c r="G201" i="3"/>
  <c r="D202" i="3"/>
  <c r="E202" i="3"/>
  <c r="F202" i="3"/>
  <c r="G202" i="3"/>
  <c r="D203" i="3"/>
  <c r="E203" i="3"/>
  <c r="F203" i="3"/>
  <c r="G203" i="3"/>
  <c r="D204" i="3"/>
  <c r="E204" i="3"/>
  <c r="F204" i="3"/>
  <c r="G204" i="3"/>
  <c r="D205" i="3"/>
  <c r="E205" i="3"/>
  <c r="F205" i="3"/>
  <c r="G205" i="3"/>
  <c r="D206" i="3"/>
  <c r="E206" i="3"/>
  <c r="F206" i="3"/>
  <c r="G206" i="3"/>
  <c r="D207" i="3"/>
  <c r="E207" i="3"/>
  <c r="F207" i="3"/>
  <c r="G207" i="3"/>
  <c r="D208" i="3"/>
  <c r="E208" i="3"/>
  <c r="F208" i="3"/>
  <c r="G208" i="3"/>
  <c r="D209" i="3"/>
  <c r="E209" i="3"/>
  <c r="F209" i="3"/>
  <c r="G209" i="3"/>
  <c r="D210" i="3"/>
  <c r="E210" i="3"/>
  <c r="F210" i="3"/>
  <c r="G210" i="3"/>
  <c r="D211" i="3"/>
  <c r="E211" i="3"/>
  <c r="F211" i="3"/>
  <c r="G211" i="3"/>
  <c r="D212" i="3"/>
  <c r="E212" i="3"/>
  <c r="F212" i="3"/>
  <c r="G212" i="3"/>
  <c r="D213" i="3"/>
  <c r="E213" i="3"/>
  <c r="F213" i="3"/>
  <c r="G213" i="3"/>
  <c r="D112" i="3"/>
  <c r="E112" i="3"/>
  <c r="F112" i="3"/>
  <c r="G112" i="3"/>
  <c r="D113" i="3"/>
  <c r="E113" i="3"/>
  <c r="F113" i="3"/>
  <c r="G113" i="3"/>
  <c r="D114" i="3"/>
  <c r="E114" i="3"/>
  <c r="F114" i="3"/>
  <c r="G114" i="3"/>
  <c r="D115" i="3"/>
  <c r="E115" i="3"/>
  <c r="F115" i="3"/>
  <c r="G115" i="3"/>
  <c r="D116" i="3"/>
  <c r="E116" i="3"/>
  <c r="F116" i="3"/>
  <c r="G116" i="3"/>
  <c r="D117" i="3"/>
  <c r="E117" i="3"/>
  <c r="F117" i="3"/>
  <c r="G117" i="3"/>
  <c r="D118" i="3"/>
  <c r="E118" i="3"/>
  <c r="F118" i="3"/>
  <c r="G118" i="3"/>
  <c r="D119" i="3"/>
  <c r="E119" i="3"/>
  <c r="F119" i="3"/>
  <c r="G119" i="3"/>
  <c r="D120" i="3"/>
  <c r="E120" i="3"/>
  <c r="F120" i="3"/>
  <c r="G120" i="3"/>
  <c r="D121" i="3"/>
  <c r="E121" i="3"/>
  <c r="F121" i="3"/>
  <c r="G121" i="3"/>
  <c r="D122" i="3"/>
  <c r="E122" i="3"/>
  <c r="F122" i="3"/>
  <c r="G122" i="3"/>
  <c r="D123" i="3"/>
  <c r="E123" i="3"/>
  <c r="F123" i="3"/>
  <c r="G123" i="3"/>
  <c r="D124" i="3"/>
  <c r="E124" i="3"/>
  <c r="F124" i="3"/>
  <c r="G124" i="3"/>
  <c r="D125" i="3"/>
  <c r="E125" i="3"/>
  <c r="F125" i="3"/>
  <c r="G125" i="3"/>
  <c r="D126" i="3"/>
  <c r="E126" i="3"/>
  <c r="F126" i="3"/>
  <c r="G126" i="3"/>
  <c r="D127" i="3"/>
  <c r="E127" i="3"/>
  <c r="F127" i="3"/>
  <c r="G127" i="3"/>
  <c r="D128" i="3"/>
  <c r="E128" i="3"/>
  <c r="F128" i="3"/>
  <c r="G128" i="3"/>
  <c r="D129" i="3"/>
  <c r="E129" i="3"/>
  <c r="F129" i="3"/>
  <c r="G129" i="3"/>
  <c r="D130" i="3"/>
  <c r="E130" i="3"/>
  <c r="F130" i="3"/>
  <c r="G130" i="3"/>
  <c r="D131" i="3"/>
  <c r="E131" i="3"/>
  <c r="F131" i="3"/>
  <c r="G131" i="3"/>
  <c r="D132" i="3"/>
  <c r="E132" i="3"/>
  <c r="F132" i="3"/>
  <c r="G132" i="3"/>
  <c r="D133" i="3"/>
  <c r="E133" i="3"/>
  <c r="F133" i="3"/>
  <c r="G133" i="3"/>
  <c r="D134" i="3"/>
  <c r="E134" i="3"/>
  <c r="F134" i="3"/>
  <c r="G134" i="3"/>
  <c r="D135" i="3"/>
  <c r="E135" i="3"/>
  <c r="F135" i="3"/>
  <c r="G135" i="3"/>
  <c r="D136" i="3"/>
  <c r="E136" i="3"/>
  <c r="F136" i="3"/>
  <c r="G136" i="3"/>
  <c r="D137" i="3"/>
  <c r="E137" i="3"/>
  <c r="F137" i="3"/>
  <c r="G137" i="3"/>
  <c r="D138" i="3"/>
  <c r="E138" i="3"/>
  <c r="F138" i="3"/>
  <c r="G138" i="3"/>
  <c r="D139" i="3"/>
  <c r="E139" i="3"/>
  <c r="F139" i="3"/>
  <c r="G139" i="3"/>
  <c r="D140" i="3"/>
  <c r="E140" i="3"/>
  <c r="F140" i="3"/>
  <c r="G140" i="3"/>
  <c r="D141" i="3"/>
  <c r="E141" i="3"/>
  <c r="F141" i="3"/>
  <c r="G141" i="3"/>
  <c r="D142" i="3"/>
  <c r="E142" i="3"/>
  <c r="F142" i="3"/>
  <c r="G142" i="3"/>
  <c r="D143" i="3"/>
  <c r="E143" i="3"/>
  <c r="F143" i="3"/>
  <c r="G143" i="3"/>
  <c r="D144" i="3"/>
  <c r="E144" i="3"/>
  <c r="F144" i="3"/>
  <c r="G144" i="3"/>
  <c r="D145" i="3"/>
  <c r="E145" i="3"/>
  <c r="F145" i="3"/>
  <c r="G145" i="3"/>
  <c r="D146" i="3"/>
  <c r="E146" i="3"/>
  <c r="F146" i="3"/>
  <c r="G146" i="3"/>
  <c r="D147" i="3"/>
  <c r="E147" i="3"/>
  <c r="F147" i="3"/>
  <c r="G147" i="3"/>
  <c r="D148" i="3"/>
  <c r="E148" i="3"/>
  <c r="F148" i="3"/>
  <c r="G148" i="3"/>
  <c r="D149" i="3"/>
  <c r="E149" i="3"/>
  <c r="F149" i="3"/>
  <c r="G149" i="3"/>
  <c r="D150" i="3"/>
  <c r="E150" i="3"/>
  <c r="F150" i="3"/>
  <c r="G150" i="3"/>
  <c r="D151" i="3"/>
  <c r="E151" i="3"/>
  <c r="F151" i="3"/>
  <c r="G151" i="3"/>
  <c r="D152" i="3"/>
  <c r="E152" i="3"/>
  <c r="F152" i="3"/>
  <c r="G152" i="3"/>
  <c r="D153" i="3"/>
  <c r="E153" i="3"/>
  <c r="F153" i="3"/>
  <c r="G153" i="3"/>
  <c r="D154" i="3"/>
  <c r="E154" i="3"/>
  <c r="F154" i="3"/>
  <c r="G154" i="3"/>
  <c r="D155" i="3"/>
  <c r="E155" i="3"/>
  <c r="F155" i="3"/>
  <c r="G155" i="3"/>
  <c r="D156" i="3"/>
  <c r="E156" i="3"/>
  <c r="F156" i="3"/>
  <c r="G156" i="3"/>
  <c r="D157" i="3"/>
  <c r="E157" i="3"/>
  <c r="F157" i="3"/>
  <c r="G157" i="3"/>
  <c r="D158" i="3"/>
  <c r="E158" i="3"/>
  <c r="F158" i="3"/>
  <c r="G158" i="3"/>
  <c r="D159" i="3"/>
  <c r="E159" i="3"/>
  <c r="F159" i="3"/>
  <c r="G159" i="3"/>
  <c r="D160" i="3"/>
  <c r="E160" i="3"/>
  <c r="F160" i="3"/>
  <c r="G160" i="3"/>
  <c r="D59" i="3"/>
  <c r="E59" i="3"/>
  <c r="F59" i="3"/>
  <c r="G59" i="3"/>
  <c r="D60" i="3"/>
  <c r="E60" i="3"/>
  <c r="F60" i="3"/>
  <c r="G60" i="3"/>
  <c r="D61" i="3"/>
  <c r="E61" i="3"/>
  <c r="F61" i="3"/>
  <c r="G61" i="3"/>
  <c r="D62" i="3"/>
  <c r="E62" i="3"/>
  <c r="F62" i="3"/>
  <c r="G62" i="3"/>
  <c r="D63" i="3"/>
  <c r="E63" i="3"/>
  <c r="F63" i="3"/>
  <c r="G63" i="3"/>
  <c r="D64" i="3"/>
  <c r="E64" i="3"/>
  <c r="F64" i="3"/>
  <c r="G64" i="3"/>
  <c r="D65" i="3"/>
  <c r="E65" i="3"/>
  <c r="F65" i="3"/>
  <c r="G65" i="3"/>
  <c r="D66" i="3"/>
  <c r="E66" i="3"/>
  <c r="F66" i="3"/>
  <c r="G66" i="3"/>
  <c r="D67" i="3"/>
  <c r="E67" i="3"/>
  <c r="F67" i="3"/>
  <c r="G67" i="3"/>
  <c r="D68" i="3"/>
  <c r="E68" i="3"/>
  <c r="F68" i="3"/>
  <c r="G68" i="3"/>
  <c r="D69" i="3"/>
  <c r="E69" i="3"/>
  <c r="F69" i="3"/>
  <c r="G69" i="3"/>
  <c r="D70" i="3"/>
  <c r="E70" i="3"/>
  <c r="F70" i="3"/>
  <c r="G70" i="3"/>
  <c r="D71" i="3"/>
  <c r="E71" i="3"/>
  <c r="F71" i="3"/>
  <c r="G71" i="3"/>
  <c r="D72" i="3"/>
  <c r="E72" i="3"/>
  <c r="F72" i="3"/>
  <c r="G72" i="3"/>
  <c r="D73" i="3"/>
  <c r="E73" i="3"/>
  <c r="F73" i="3"/>
  <c r="G73" i="3"/>
  <c r="D74" i="3"/>
  <c r="E74" i="3"/>
  <c r="F74" i="3"/>
  <c r="G74" i="3"/>
  <c r="D75" i="3"/>
  <c r="E75" i="3"/>
  <c r="F75" i="3"/>
  <c r="G75" i="3"/>
  <c r="D76" i="3"/>
  <c r="E76" i="3"/>
  <c r="F76" i="3"/>
  <c r="G76" i="3"/>
  <c r="D77" i="3"/>
  <c r="E77" i="3"/>
  <c r="F77" i="3"/>
  <c r="G77" i="3"/>
  <c r="D78" i="3"/>
  <c r="E78" i="3"/>
  <c r="F78" i="3"/>
  <c r="G78" i="3"/>
  <c r="D79" i="3"/>
  <c r="E79" i="3"/>
  <c r="F79" i="3"/>
  <c r="G79" i="3"/>
  <c r="D80" i="3"/>
  <c r="E80" i="3"/>
  <c r="F80" i="3"/>
  <c r="G80" i="3"/>
  <c r="D81" i="3"/>
  <c r="E81" i="3"/>
  <c r="F81" i="3"/>
  <c r="G81" i="3"/>
  <c r="D82" i="3"/>
  <c r="E82" i="3"/>
  <c r="F82" i="3"/>
  <c r="G82" i="3"/>
  <c r="D83" i="3"/>
  <c r="E83" i="3"/>
  <c r="F83" i="3"/>
  <c r="G83" i="3"/>
  <c r="D84" i="3"/>
  <c r="E84" i="3"/>
  <c r="F84" i="3"/>
  <c r="G84" i="3"/>
  <c r="D85" i="3"/>
  <c r="E85" i="3"/>
  <c r="F85" i="3"/>
  <c r="G85" i="3"/>
  <c r="D86" i="3"/>
  <c r="E86" i="3"/>
  <c r="F86" i="3"/>
  <c r="G86" i="3"/>
  <c r="D87" i="3"/>
  <c r="E87" i="3"/>
  <c r="F87" i="3"/>
  <c r="G87" i="3"/>
  <c r="D88" i="3"/>
  <c r="E88" i="3"/>
  <c r="F88" i="3"/>
  <c r="G88" i="3"/>
  <c r="D89" i="3"/>
  <c r="E89" i="3"/>
  <c r="F89" i="3"/>
  <c r="G89" i="3"/>
  <c r="D90" i="3"/>
  <c r="E90" i="3"/>
  <c r="F90" i="3"/>
  <c r="G90" i="3"/>
  <c r="D91" i="3"/>
  <c r="E91" i="3"/>
  <c r="F91" i="3"/>
  <c r="G91" i="3"/>
  <c r="D92" i="3"/>
  <c r="E92" i="3"/>
  <c r="F92" i="3"/>
  <c r="G92" i="3"/>
  <c r="D93" i="3"/>
  <c r="E93" i="3"/>
  <c r="F93" i="3"/>
  <c r="G93" i="3"/>
  <c r="D94" i="3"/>
  <c r="E94" i="3"/>
  <c r="F94" i="3"/>
  <c r="G94" i="3"/>
  <c r="D95" i="3"/>
  <c r="E95" i="3"/>
  <c r="F95" i="3"/>
  <c r="G95" i="3"/>
  <c r="D96" i="3"/>
  <c r="E96" i="3"/>
  <c r="F96" i="3"/>
  <c r="G96" i="3"/>
  <c r="D97" i="3"/>
  <c r="E97" i="3"/>
  <c r="F97" i="3"/>
  <c r="G97" i="3"/>
  <c r="D98" i="3"/>
  <c r="E98" i="3"/>
  <c r="F98" i="3"/>
  <c r="G98" i="3"/>
  <c r="D99" i="3"/>
  <c r="E99" i="3"/>
  <c r="F99" i="3"/>
  <c r="G99" i="3"/>
  <c r="D100" i="3"/>
  <c r="E100" i="3"/>
  <c r="F100" i="3"/>
  <c r="G100" i="3"/>
  <c r="D101" i="3"/>
  <c r="E101" i="3"/>
  <c r="F101" i="3"/>
  <c r="G101" i="3"/>
  <c r="D102" i="3"/>
  <c r="E102" i="3"/>
  <c r="F102" i="3"/>
  <c r="G102" i="3"/>
  <c r="D103" i="3"/>
  <c r="E103" i="3"/>
  <c r="F103" i="3"/>
  <c r="G103" i="3"/>
  <c r="D104" i="3"/>
  <c r="E104" i="3"/>
  <c r="F104" i="3"/>
  <c r="G104" i="3"/>
  <c r="D105" i="3"/>
  <c r="E105" i="3"/>
  <c r="F105" i="3"/>
  <c r="G105" i="3"/>
  <c r="D106" i="3"/>
  <c r="E106" i="3"/>
  <c r="F106" i="3"/>
  <c r="G106" i="3"/>
  <c r="D107" i="3"/>
  <c r="E107" i="3"/>
  <c r="F107" i="3"/>
  <c r="G107" i="3"/>
  <c r="L33" i="6" l="1"/>
  <c r="L87" i="6"/>
  <c r="S31" i="5"/>
  <c r="T31" i="5" s="1"/>
  <c r="O33" i="5"/>
  <c r="P33" i="5" s="1"/>
  <c r="P30" i="5"/>
  <c r="Q30" i="5"/>
  <c r="S30" i="5" s="1"/>
  <c r="U33" i="5"/>
  <c r="V33" i="5" s="1"/>
  <c r="V30" i="5"/>
  <c r="N31" i="5"/>
  <c r="Q32" i="5"/>
  <c r="R32" i="5" s="1"/>
  <c r="P32" i="5"/>
  <c r="Q193" i="4"/>
  <c r="R193" i="4" s="1"/>
  <c r="T192" i="4"/>
  <c r="S195" i="4"/>
  <c r="T195" i="4" s="1"/>
  <c r="N194" i="4"/>
  <c r="O194" i="4"/>
  <c r="P194" i="4" s="1"/>
  <c r="N192" i="4"/>
  <c r="O192" i="4"/>
  <c r="Q192" i="4" s="1"/>
  <c r="M195" i="4"/>
  <c r="N195" i="4" s="1"/>
  <c r="O138" i="4"/>
  <c r="Q138" i="4" s="1"/>
  <c r="M141" i="4"/>
  <c r="N141" i="4" s="1"/>
  <c r="N138" i="4"/>
  <c r="N140" i="4"/>
  <c r="O140" i="4"/>
  <c r="P140" i="4" s="1"/>
  <c r="L139" i="4"/>
  <c r="Q85" i="4"/>
  <c r="R85" i="4" s="1"/>
  <c r="R32" i="4"/>
  <c r="T32" i="4" s="1"/>
  <c r="O86" i="4"/>
  <c r="P86" i="4" s="1"/>
  <c r="N86" i="4"/>
  <c r="M87" i="4"/>
  <c r="N87" i="4" s="1"/>
  <c r="O84" i="4"/>
  <c r="Q84" i="4" s="1"/>
  <c r="N84" i="4"/>
  <c r="L85" i="4"/>
  <c r="Q31" i="4"/>
  <c r="R31" i="4" s="1"/>
  <c r="N30" i="4"/>
  <c r="M33" i="4"/>
  <c r="N33" i="4" s="1"/>
  <c r="L30" i="4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5" i="3"/>
  <c r="T30" i="5" l="1"/>
  <c r="S32" i="5"/>
  <c r="Q33" i="5"/>
  <c r="R33" i="5" s="1"/>
  <c r="R30" i="5"/>
  <c r="N30" i="5"/>
  <c r="L193" i="4"/>
  <c r="L192" i="4"/>
  <c r="Q86" i="4"/>
  <c r="R86" i="4" s="1"/>
  <c r="T86" i="4" s="1"/>
  <c r="L32" i="4"/>
  <c r="R84" i="4"/>
  <c r="L84" i="4"/>
  <c r="R138" i="4"/>
  <c r="R30" i="4"/>
  <c r="Q33" i="4"/>
  <c r="R33" i="4" s="1"/>
  <c r="P30" i="4"/>
  <c r="O33" i="4"/>
  <c r="P33" i="4" s="1"/>
  <c r="Q140" i="4"/>
  <c r="R140" i="4" s="1"/>
  <c r="T140" i="4" s="1"/>
  <c r="L138" i="4"/>
  <c r="Q194" i="4"/>
  <c r="R194" i="4" s="1"/>
  <c r="T194" i="4" s="1"/>
  <c r="O87" i="4"/>
  <c r="P87" i="4" s="1"/>
  <c r="P84" i="4"/>
  <c r="L31" i="4"/>
  <c r="O141" i="4"/>
  <c r="P141" i="4" s="1"/>
  <c r="P138" i="4"/>
  <c r="R192" i="4"/>
  <c r="P192" i="4"/>
  <c r="O195" i="4"/>
  <c r="P195" i="4" s="1"/>
  <c r="T32" i="5" l="1"/>
  <c r="N32" i="5"/>
  <c r="N33" i="5" s="1"/>
  <c r="S33" i="5"/>
  <c r="T33" i="5" s="1"/>
  <c r="L33" i="4"/>
  <c r="L86" i="4"/>
  <c r="Q87" i="4"/>
  <c r="R87" i="4" s="1"/>
  <c r="Q195" i="4"/>
  <c r="R195" i="4" s="1"/>
  <c r="L194" i="4"/>
  <c r="L195" i="4" s="1"/>
  <c r="Q141" i="4"/>
  <c r="R141" i="4" s="1"/>
  <c r="L140" i="4"/>
  <c r="L141" i="4" s="1"/>
  <c r="L87" i="4"/>
  <c r="G6" i="3"/>
  <c r="G7" i="3"/>
  <c r="G8" i="3"/>
  <c r="G9" i="3"/>
  <c r="G11" i="3"/>
  <c r="G12" i="3"/>
  <c r="G13" i="3"/>
  <c r="G14" i="3"/>
  <c r="G15" i="3"/>
  <c r="G16" i="3"/>
  <c r="G36" i="3"/>
  <c r="G37" i="3"/>
  <c r="G38" i="3"/>
  <c r="G40" i="3"/>
  <c r="G41" i="3"/>
  <c r="G42" i="3"/>
  <c r="G43" i="3"/>
  <c r="G44" i="3"/>
  <c r="G45" i="3"/>
  <c r="G46" i="3"/>
  <c r="G47" i="3"/>
  <c r="G48" i="3"/>
  <c r="G49" i="3"/>
  <c r="G50" i="3"/>
  <c r="G51" i="3"/>
  <c r="G5" i="3"/>
  <c r="H211" i="3" l="1"/>
  <c r="G164" i="3"/>
  <c r="F164" i="3"/>
  <c r="E164" i="3"/>
  <c r="D164" i="3"/>
  <c r="G111" i="3"/>
  <c r="F111" i="3"/>
  <c r="E111" i="3"/>
  <c r="D111" i="3"/>
  <c r="G58" i="3"/>
  <c r="F58" i="3"/>
  <c r="E58" i="3"/>
  <c r="D58" i="3"/>
  <c r="D6" i="3"/>
  <c r="E6" i="3"/>
  <c r="F6" i="3"/>
  <c r="D7" i="3"/>
  <c r="E7" i="3"/>
  <c r="F7" i="3"/>
  <c r="D8" i="3"/>
  <c r="E8" i="3"/>
  <c r="F8" i="3"/>
  <c r="D9" i="3"/>
  <c r="E9" i="3"/>
  <c r="F9" i="3"/>
  <c r="D10" i="3"/>
  <c r="E10" i="3"/>
  <c r="F10" i="3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/>
  <c r="E26" i="3"/>
  <c r="F26" i="3"/>
  <c r="D27" i="3"/>
  <c r="E27" i="3"/>
  <c r="F27" i="3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D33" i="3"/>
  <c r="E33" i="3"/>
  <c r="F33" i="3"/>
  <c r="D34" i="3"/>
  <c r="E34" i="3"/>
  <c r="F34" i="3"/>
  <c r="D35" i="3"/>
  <c r="E35" i="3"/>
  <c r="F35" i="3"/>
  <c r="D36" i="3"/>
  <c r="E36" i="3"/>
  <c r="F36" i="3"/>
  <c r="D37" i="3"/>
  <c r="E37" i="3"/>
  <c r="F37" i="3"/>
  <c r="E38" i="3"/>
  <c r="F38" i="3"/>
  <c r="D39" i="3"/>
  <c r="E39" i="3"/>
  <c r="F39" i="3"/>
  <c r="D40" i="3"/>
  <c r="E40" i="3"/>
  <c r="F40" i="3"/>
  <c r="D41" i="3"/>
  <c r="E41" i="3"/>
  <c r="F41" i="3"/>
  <c r="D42" i="3"/>
  <c r="E42" i="3"/>
  <c r="F42" i="3"/>
  <c r="D43" i="3"/>
  <c r="E43" i="3"/>
  <c r="F43" i="3"/>
  <c r="D44" i="3"/>
  <c r="E44" i="3"/>
  <c r="F44" i="3"/>
  <c r="D45" i="3"/>
  <c r="E45" i="3"/>
  <c r="F45" i="3"/>
  <c r="D46" i="3"/>
  <c r="E46" i="3"/>
  <c r="F46" i="3"/>
  <c r="D47" i="3"/>
  <c r="E47" i="3"/>
  <c r="F47" i="3"/>
  <c r="D48" i="3"/>
  <c r="E48" i="3"/>
  <c r="F48" i="3"/>
  <c r="D49" i="3"/>
  <c r="E49" i="3"/>
  <c r="F49" i="3"/>
  <c r="D50" i="3"/>
  <c r="E50" i="3"/>
  <c r="F50" i="3"/>
  <c r="D51" i="3"/>
  <c r="E51" i="3"/>
  <c r="F51" i="3"/>
  <c r="D52" i="3"/>
  <c r="E52" i="3"/>
  <c r="F52" i="3"/>
  <c r="D53" i="3"/>
  <c r="E53" i="3"/>
  <c r="F53" i="3"/>
  <c r="D54" i="3"/>
  <c r="E54" i="3"/>
  <c r="F54" i="3"/>
  <c r="F5" i="3"/>
  <c r="E5" i="3"/>
  <c r="D5" i="3"/>
  <c r="H213" i="3"/>
  <c r="H212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0" i="3"/>
  <c r="H159" i="3"/>
  <c r="H158" i="3"/>
  <c r="H157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06" i="3"/>
  <c r="H105" i="3"/>
  <c r="H104" i="3"/>
  <c r="H102" i="3"/>
  <c r="H101" i="3"/>
  <c r="H100" i="3"/>
  <c r="H98" i="3"/>
  <c r="H97" i="3"/>
  <c r="H96" i="3"/>
  <c r="H94" i="3"/>
  <c r="H93" i="3"/>
  <c r="H92" i="3"/>
  <c r="H90" i="3"/>
  <c r="H89" i="3"/>
  <c r="H88" i="3"/>
  <c r="H86" i="3"/>
  <c r="H85" i="3"/>
  <c r="H84" i="3"/>
  <c r="H82" i="3"/>
  <c r="H81" i="3"/>
  <c r="H80" i="3"/>
  <c r="H78" i="3"/>
  <c r="H77" i="3"/>
  <c r="H76" i="3"/>
  <c r="H74" i="3"/>
  <c r="H73" i="3"/>
  <c r="H72" i="3"/>
  <c r="H70" i="3"/>
  <c r="H69" i="3"/>
  <c r="H68" i="3"/>
  <c r="H66" i="3"/>
  <c r="H65" i="3"/>
  <c r="H64" i="3"/>
  <c r="H62" i="3"/>
  <c r="H61" i="3"/>
  <c r="H60" i="3"/>
  <c r="H58" i="3"/>
  <c r="H51" i="3"/>
  <c r="H50" i="3"/>
  <c r="H49" i="3"/>
  <c r="H48" i="3"/>
  <c r="H47" i="3"/>
  <c r="H46" i="3"/>
  <c r="H45" i="3"/>
  <c r="H44" i="3"/>
  <c r="H43" i="3"/>
  <c r="H42" i="3"/>
  <c r="H41" i="3"/>
  <c r="H40" i="3"/>
  <c r="H37" i="3"/>
  <c r="H36" i="3"/>
  <c r="H16" i="3"/>
  <c r="H15" i="3"/>
  <c r="H14" i="3"/>
  <c r="H13" i="3"/>
  <c r="H12" i="3"/>
  <c r="H11" i="3"/>
  <c r="H9" i="3"/>
  <c r="H8" i="3"/>
  <c r="H7" i="3"/>
  <c r="H6" i="3"/>
  <c r="H5" i="3"/>
  <c r="I111" i="3" l="1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H59" i="3"/>
  <c r="H63" i="3"/>
  <c r="H67" i="3"/>
  <c r="H71" i="3"/>
  <c r="H75" i="3"/>
  <c r="H79" i="3"/>
  <c r="H83" i="3"/>
  <c r="H87" i="3"/>
  <c r="H91" i="3"/>
  <c r="H95" i="3"/>
  <c r="H99" i="3"/>
  <c r="H103" i="3"/>
  <c r="H107" i="3"/>
  <c r="I164" i="3"/>
  <c r="J164" i="3"/>
  <c r="J165" i="3"/>
  <c r="I165" i="3"/>
  <c r="I166" i="3"/>
  <c r="J166" i="3"/>
  <c r="J167" i="3"/>
  <c r="I167" i="3"/>
  <c r="I168" i="3"/>
  <c r="J168" i="3"/>
  <c r="J169" i="3"/>
  <c r="I169" i="3"/>
  <c r="I170" i="3"/>
  <c r="J170" i="3"/>
  <c r="J171" i="3"/>
  <c r="I171" i="3"/>
  <c r="I172" i="3"/>
  <c r="J172" i="3"/>
  <c r="J173" i="3"/>
  <c r="I173" i="3"/>
  <c r="I174" i="3"/>
  <c r="J174" i="3"/>
  <c r="J175" i="3"/>
  <c r="I175" i="3"/>
  <c r="I176" i="3"/>
  <c r="J176" i="3"/>
  <c r="J177" i="3"/>
  <c r="I177" i="3"/>
  <c r="I178" i="3"/>
  <c r="J178" i="3"/>
  <c r="J179" i="3"/>
  <c r="I179" i="3"/>
  <c r="I180" i="3"/>
  <c r="J180" i="3"/>
  <c r="J181" i="3"/>
  <c r="I181" i="3"/>
  <c r="I182" i="3"/>
  <c r="J182" i="3"/>
  <c r="J183" i="3"/>
  <c r="I183" i="3"/>
  <c r="I184" i="3"/>
  <c r="J184" i="3"/>
  <c r="J185" i="3"/>
  <c r="I185" i="3"/>
  <c r="I186" i="3"/>
  <c r="J186" i="3"/>
  <c r="J187" i="3"/>
  <c r="I187" i="3"/>
  <c r="I188" i="3"/>
  <c r="J188" i="3"/>
  <c r="J189" i="3"/>
  <c r="I189" i="3"/>
  <c r="I190" i="3"/>
  <c r="J190" i="3"/>
  <c r="J191" i="3"/>
  <c r="I191" i="3"/>
  <c r="I192" i="3"/>
  <c r="J192" i="3"/>
  <c r="J193" i="3"/>
  <c r="I193" i="3"/>
  <c r="I194" i="3"/>
  <c r="J194" i="3"/>
  <c r="J195" i="3"/>
  <c r="I195" i="3"/>
  <c r="I196" i="3"/>
  <c r="J196" i="3"/>
  <c r="J197" i="3"/>
  <c r="I197" i="3"/>
  <c r="I198" i="3"/>
  <c r="J198" i="3"/>
  <c r="J199" i="3"/>
  <c r="I199" i="3"/>
  <c r="I200" i="3"/>
  <c r="J200" i="3"/>
  <c r="J201" i="3"/>
  <c r="I201" i="3"/>
  <c r="I202" i="3"/>
  <c r="J202" i="3"/>
  <c r="J203" i="3"/>
  <c r="I203" i="3"/>
  <c r="I204" i="3"/>
  <c r="J204" i="3"/>
  <c r="J205" i="3"/>
  <c r="I205" i="3"/>
  <c r="I206" i="3"/>
  <c r="J206" i="3"/>
  <c r="J207" i="3"/>
  <c r="I207" i="3"/>
  <c r="I208" i="3"/>
  <c r="J208" i="3"/>
  <c r="J209" i="3"/>
  <c r="I209" i="3"/>
  <c r="I210" i="3"/>
  <c r="J210" i="3"/>
  <c r="J211" i="3"/>
  <c r="I211" i="3"/>
  <c r="I212" i="3"/>
  <c r="J212" i="3"/>
  <c r="J213" i="3"/>
  <c r="I213" i="3"/>
  <c r="H156" i="3"/>
  <c r="J60" i="3" l="1"/>
  <c r="J156" i="3"/>
  <c r="I156" i="3"/>
  <c r="J160" i="3"/>
  <c r="I159" i="3"/>
  <c r="J158" i="3"/>
  <c r="I157" i="3"/>
  <c r="J103" i="3"/>
  <c r="I103" i="3"/>
  <c r="J95" i="3"/>
  <c r="I95" i="3"/>
  <c r="J87" i="3"/>
  <c r="I87" i="3"/>
  <c r="J79" i="3"/>
  <c r="I79" i="3"/>
  <c r="J71" i="3"/>
  <c r="I71" i="3"/>
  <c r="J63" i="3"/>
  <c r="I63" i="3"/>
  <c r="J155" i="3"/>
  <c r="I154" i="3"/>
  <c r="J153" i="3"/>
  <c r="I152" i="3"/>
  <c r="J151" i="3"/>
  <c r="I150" i="3"/>
  <c r="J149" i="3"/>
  <c r="I148" i="3"/>
  <c r="J147" i="3"/>
  <c r="I146" i="3"/>
  <c r="J145" i="3"/>
  <c r="J143" i="3"/>
  <c r="J141" i="3"/>
  <c r="J139" i="3"/>
  <c r="J137" i="3"/>
  <c r="J135" i="3"/>
  <c r="J133" i="3"/>
  <c r="J131" i="3"/>
  <c r="J129" i="3"/>
  <c r="J127" i="3"/>
  <c r="J125" i="3"/>
  <c r="J123" i="3"/>
  <c r="J121" i="3"/>
  <c r="J119" i="3"/>
  <c r="J117" i="3"/>
  <c r="J115" i="3"/>
  <c r="J113" i="3"/>
  <c r="J111" i="3"/>
  <c r="I105" i="3"/>
  <c r="I101" i="3"/>
  <c r="I97" i="3"/>
  <c r="I93" i="3"/>
  <c r="I89" i="3"/>
  <c r="I85" i="3"/>
  <c r="I81" i="3"/>
  <c r="I77" i="3"/>
  <c r="I73" i="3"/>
  <c r="I69" i="3"/>
  <c r="I65" i="3"/>
  <c r="I61" i="3"/>
  <c r="J92" i="3"/>
  <c r="J86" i="3"/>
  <c r="J82" i="3"/>
  <c r="J78" i="3"/>
  <c r="J74" i="3"/>
  <c r="J70" i="3"/>
  <c r="J66" i="3"/>
  <c r="J62" i="3"/>
  <c r="J58" i="3"/>
  <c r="J106" i="3"/>
  <c r="J104" i="3"/>
  <c r="J102" i="3"/>
  <c r="J100" i="3"/>
  <c r="J98" i="3"/>
  <c r="J96" i="3"/>
  <c r="J94" i="3"/>
  <c r="J90" i="3"/>
  <c r="J88" i="3"/>
  <c r="J84" i="3"/>
  <c r="J80" i="3"/>
  <c r="J76" i="3"/>
  <c r="J72" i="3"/>
  <c r="J68" i="3"/>
  <c r="J64" i="3"/>
  <c r="I160" i="3"/>
  <c r="J159" i="3"/>
  <c r="I158" i="3"/>
  <c r="J157" i="3"/>
  <c r="J107" i="3"/>
  <c r="I107" i="3"/>
  <c r="J99" i="3"/>
  <c r="I99" i="3"/>
  <c r="J91" i="3"/>
  <c r="I91" i="3"/>
  <c r="J83" i="3"/>
  <c r="I83" i="3"/>
  <c r="J75" i="3"/>
  <c r="I75" i="3"/>
  <c r="J67" i="3"/>
  <c r="I67" i="3"/>
  <c r="J59" i="3"/>
  <c r="I59" i="3"/>
  <c r="I155" i="3"/>
  <c r="J154" i="3"/>
  <c r="I153" i="3"/>
  <c r="J152" i="3"/>
  <c r="I151" i="3"/>
  <c r="J150" i="3"/>
  <c r="I149" i="3"/>
  <c r="J148" i="3"/>
  <c r="I147" i="3"/>
  <c r="J146" i="3"/>
  <c r="J144" i="3"/>
  <c r="J142" i="3"/>
  <c r="J140" i="3"/>
  <c r="J138" i="3"/>
  <c r="J136" i="3"/>
  <c r="J134" i="3"/>
  <c r="J132" i="3"/>
  <c r="J130" i="3"/>
  <c r="J128" i="3"/>
  <c r="J126" i="3"/>
  <c r="J124" i="3"/>
  <c r="J122" i="3"/>
  <c r="J120" i="3"/>
  <c r="J118" i="3"/>
  <c r="J116" i="3"/>
  <c r="J114" i="3"/>
  <c r="J112" i="3"/>
  <c r="J105" i="3"/>
  <c r="J101" i="3"/>
  <c r="J97" i="3"/>
  <c r="J93" i="3"/>
  <c r="J89" i="3"/>
  <c r="J85" i="3"/>
  <c r="J81" i="3"/>
  <c r="J77" i="3"/>
  <c r="J73" i="3"/>
  <c r="J69" i="3"/>
  <c r="J65" i="3"/>
  <c r="J61" i="3"/>
  <c r="I92" i="3"/>
  <c r="I86" i="3"/>
  <c r="I82" i="3"/>
  <c r="I78" i="3"/>
  <c r="I74" i="3"/>
  <c r="I70" i="3"/>
  <c r="I66" i="3"/>
  <c r="I62" i="3"/>
  <c r="I106" i="3"/>
  <c r="I104" i="3"/>
  <c r="I102" i="3"/>
  <c r="I100" i="3"/>
  <c r="I98" i="3"/>
  <c r="I96" i="3"/>
  <c r="I94" i="3"/>
  <c r="I90" i="3"/>
  <c r="I88" i="3"/>
  <c r="I84" i="3"/>
  <c r="I80" i="3"/>
  <c r="I76" i="3"/>
  <c r="I72" i="3"/>
  <c r="I68" i="3"/>
  <c r="I64" i="3"/>
  <c r="I60" i="3"/>
  <c r="G108" i="1" l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H107" i="1" s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H93" i="1" s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I5" i="1" l="1"/>
  <c r="H73" i="1"/>
  <c r="H6" i="1"/>
  <c r="H8" i="1"/>
  <c r="H10" i="1"/>
  <c r="H12" i="1"/>
  <c r="H14" i="1"/>
  <c r="H16" i="1"/>
  <c r="H18" i="1"/>
  <c r="H53" i="1"/>
  <c r="H59" i="1"/>
  <c r="I61" i="1"/>
  <c r="I63" i="1"/>
  <c r="I65" i="1"/>
  <c r="I67" i="1"/>
  <c r="I69" i="1"/>
  <c r="I71" i="1"/>
  <c r="I73" i="1"/>
  <c r="I75" i="1"/>
  <c r="I77" i="1"/>
  <c r="I79" i="1"/>
  <c r="I81" i="1"/>
  <c r="I83" i="1"/>
  <c r="I85" i="1"/>
  <c r="I87" i="1"/>
  <c r="I89" i="1"/>
  <c r="I91" i="1"/>
  <c r="I93" i="1"/>
  <c r="I95" i="1"/>
  <c r="I97" i="1"/>
  <c r="I99" i="1"/>
  <c r="I101" i="1"/>
  <c r="I103" i="1"/>
  <c r="I105" i="1"/>
  <c r="I107" i="1"/>
  <c r="I7" i="1"/>
  <c r="I9" i="1"/>
  <c r="I11" i="1"/>
  <c r="I13" i="1"/>
  <c r="I15" i="1"/>
  <c r="I17" i="1"/>
  <c r="I19" i="1"/>
  <c r="H67" i="1"/>
  <c r="I62" i="1"/>
  <c r="I64" i="1"/>
  <c r="I66" i="1"/>
  <c r="I68" i="1"/>
  <c r="I70" i="1"/>
  <c r="I72" i="1"/>
  <c r="I76" i="1"/>
  <c r="I78" i="1"/>
  <c r="I80" i="1"/>
  <c r="I82" i="1"/>
  <c r="I84" i="1"/>
  <c r="I86" i="1"/>
  <c r="I88" i="1"/>
  <c r="I90" i="1"/>
  <c r="I92" i="1"/>
  <c r="I96" i="1"/>
  <c r="I98" i="1"/>
  <c r="I100" i="1"/>
  <c r="I102" i="1"/>
  <c r="I104" i="1"/>
  <c r="I106" i="1"/>
  <c r="I108" i="1"/>
  <c r="H5" i="1"/>
  <c r="I6" i="1"/>
  <c r="H7" i="1"/>
  <c r="I8" i="1"/>
  <c r="H9" i="1"/>
  <c r="I14" i="1"/>
  <c r="I16" i="1"/>
  <c r="H17" i="1"/>
  <c r="I18" i="1"/>
  <c r="H19" i="1"/>
  <c r="H39" i="1"/>
  <c r="H37" i="1"/>
  <c r="H35" i="1"/>
  <c r="H33" i="1"/>
  <c r="H31" i="1"/>
  <c r="H20" i="1"/>
  <c r="I21" i="1"/>
  <c r="H22" i="1"/>
  <c r="I23" i="1"/>
  <c r="H24" i="1"/>
  <c r="I25" i="1"/>
  <c r="H26" i="1"/>
  <c r="I27" i="1"/>
  <c r="H28" i="1"/>
  <c r="I29" i="1"/>
  <c r="I30" i="1"/>
  <c r="H30" i="1"/>
  <c r="I32" i="1"/>
  <c r="I34" i="1"/>
  <c r="I36" i="1"/>
  <c r="I38" i="1"/>
  <c r="I42" i="1"/>
  <c r="I44" i="1"/>
  <c r="I46" i="1"/>
  <c r="I48" i="1"/>
  <c r="I50" i="1"/>
  <c r="I52" i="1"/>
  <c r="I54" i="1"/>
  <c r="I10" i="1"/>
  <c r="H11" i="1"/>
  <c r="I12" i="1"/>
  <c r="H13" i="1"/>
  <c r="H15" i="1"/>
  <c r="I20" i="1"/>
  <c r="H21" i="1"/>
  <c r="I22" i="1"/>
  <c r="H23" i="1"/>
  <c r="I24" i="1"/>
  <c r="H25" i="1"/>
  <c r="I26" i="1"/>
  <c r="H27" i="1"/>
  <c r="I28" i="1"/>
  <c r="H29" i="1"/>
  <c r="I31" i="1"/>
  <c r="I33" i="1"/>
  <c r="I35" i="1"/>
  <c r="I37" i="1"/>
  <c r="I39" i="1"/>
  <c r="I41" i="1"/>
  <c r="I43" i="1"/>
  <c r="I45" i="1"/>
  <c r="I47" i="1"/>
  <c r="I49" i="1"/>
  <c r="I51" i="1"/>
  <c r="I53" i="1"/>
  <c r="H32" i="1"/>
  <c r="H34" i="1"/>
  <c r="H36" i="1"/>
  <c r="H38" i="1"/>
  <c r="H40" i="1"/>
  <c r="H42" i="1"/>
  <c r="H44" i="1"/>
  <c r="H46" i="1"/>
  <c r="H48" i="1"/>
  <c r="H50" i="1"/>
  <c r="H52" i="1"/>
  <c r="H54" i="1"/>
  <c r="I59" i="1"/>
  <c r="H60" i="1"/>
  <c r="H62" i="1"/>
  <c r="H64" i="1"/>
  <c r="H66" i="1"/>
  <c r="H68" i="1"/>
  <c r="H70" i="1"/>
  <c r="H72" i="1"/>
  <c r="H74" i="1"/>
  <c r="H76" i="1"/>
  <c r="H78" i="1"/>
  <c r="H80" i="1"/>
  <c r="H82" i="1"/>
  <c r="H84" i="1"/>
  <c r="H86" i="1"/>
  <c r="H88" i="1"/>
  <c r="H90" i="1"/>
  <c r="H92" i="1"/>
  <c r="H94" i="1"/>
  <c r="H96" i="1"/>
  <c r="H98" i="1"/>
  <c r="H100" i="1"/>
  <c r="H102" i="1"/>
  <c r="H104" i="1"/>
  <c r="H106" i="1"/>
  <c r="H108" i="1"/>
  <c r="I40" i="1"/>
  <c r="H41" i="1"/>
  <c r="H43" i="1"/>
  <c r="H45" i="1"/>
  <c r="H47" i="1"/>
  <c r="H49" i="1"/>
  <c r="H51" i="1"/>
  <c r="I60" i="1"/>
  <c r="H61" i="1"/>
  <c r="H63" i="1"/>
  <c r="H65" i="1"/>
  <c r="H69" i="1"/>
  <c r="H71" i="1"/>
  <c r="I74" i="1"/>
  <c r="H75" i="1"/>
  <c r="H77" i="1"/>
  <c r="H79" i="1"/>
  <c r="H81" i="1"/>
  <c r="H83" i="1"/>
  <c r="H85" i="1"/>
  <c r="H87" i="1"/>
  <c r="H89" i="1"/>
  <c r="H91" i="1"/>
  <c r="I94" i="1"/>
  <c r="H95" i="1"/>
  <c r="H97" i="1"/>
  <c r="H99" i="1"/>
  <c r="H101" i="1"/>
  <c r="H103" i="1"/>
  <c r="H105" i="1"/>
  <c r="G216" i="2"/>
  <c r="G54" i="3" s="1"/>
  <c r="H54" i="3" s="1"/>
  <c r="G215" i="2"/>
  <c r="G53" i="3" s="1"/>
  <c r="H53" i="3" s="1"/>
  <c r="G214" i="2"/>
  <c r="G52" i="3" s="1"/>
  <c r="H52" i="3" s="1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39" i="3" s="1"/>
  <c r="H39" i="3" s="1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0" i="3" s="1"/>
  <c r="H10" i="3" s="1"/>
  <c r="G171" i="2"/>
  <c r="G170" i="2"/>
  <c r="G169" i="2"/>
  <c r="G168" i="2"/>
  <c r="G167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H137" i="2" s="1"/>
  <c r="G136" i="2"/>
  <c r="G135" i="2"/>
  <c r="H135" i="2" s="1"/>
  <c r="G134" i="2"/>
  <c r="G133" i="2"/>
  <c r="G132" i="2"/>
  <c r="G131" i="2"/>
  <c r="G130" i="2"/>
  <c r="G129" i="2"/>
  <c r="G128" i="2"/>
  <c r="G127" i="2"/>
  <c r="H127" i="2" s="1"/>
  <c r="G126" i="2"/>
  <c r="H126" i="2" s="1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M85" i="2" s="1"/>
  <c r="O85" i="2" s="1"/>
  <c r="P85" i="2" s="1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M31" i="2" s="1"/>
  <c r="N31" i="2" s="1"/>
  <c r="G39" i="2"/>
  <c r="G38" i="2"/>
  <c r="D38" i="3" s="1"/>
  <c r="H38" i="3" s="1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J7" i="3" l="1"/>
  <c r="J9" i="3"/>
  <c r="J11" i="3"/>
  <c r="J13" i="3"/>
  <c r="J15" i="3"/>
  <c r="J17" i="3"/>
  <c r="J19" i="3"/>
  <c r="J21" i="3"/>
  <c r="J23" i="3"/>
  <c r="J25" i="3"/>
  <c r="J27" i="3"/>
  <c r="J29" i="3"/>
  <c r="J31" i="3"/>
  <c r="J33" i="3"/>
  <c r="J35" i="3"/>
  <c r="J37" i="3"/>
  <c r="J39" i="3"/>
  <c r="J41" i="3"/>
  <c r="J43" i="3"/>
  <c r="J45" i="3"/>
  <c r="J47" i="3"/>
  <c r="J49" i="3"/>
  <c r="J51" i="3"/>
  <c r="J53" i="3"/>
  <c r="I21" i="3"/>
  <c r="I23" i="3"/>
  <c r="I25" i="3"/>
  <c r="I27" i="3"/>
  <c r="I29" i="3"/>
  <c r="I31" i="3"/>
  <c r="I33" i="3"/>
  <c r="I35" i="3"/>
  <c r="I37" i="3"/>
  <c r="I39" i="3"/>
  <c r="J6" i="3"/>
  <c r="J8" i="3"/>
  <c r="J10" i="3"/>
  <c r="J12" i="3"/>
  <c r="J14" i="3"/>
  <c r="J16" i="3"/>
  <c r="J18" i="3"/>
  <c r="J20" i="3"/>
  <c r="J22" i="3"/>
  <c r="J24" i="3"/>
  <c r="J26" i="3"/>
  <c r="J28" i="3"/>
  <c r="J30" i="3"/>
  <c r="J32" i="3"/>
  <c r="J34" i="3"/>
  <c r="J36" i="3"/>
  <c r="J38" i="3"/>
  <c r="J40" i="3"/>
  <c r="J42" i="3"/>
  <c r="J44" i="3"/>
  <c r="J46" i="3"/>
  <c r="J48" i="3"/>
  <c r="J50" i="3"/>
  <c r="J52" i="3"/>
  <c r="J54" i="3"/>
  <c r="I22" i="3"/>
  <c r="I24" i="3"/>
  <c r="I26" i="3"/>
  <c r="I28" i="3"/>
  <c r="I30" i="3"/>
  <c r="I32" i="3"/>
  <c r="I34" i="3"/>
  <c r="I36" i="3"/>
  <c r="I38" i="3"/>
  <c r="I20" i="3"/>
  <c r="H197" i="2"/>
  <c r="G35" i="3"/>
  <c r="H35" i="3" s="1"/>
  <c r="H196" i="2"/>
  <c r="G34" i="3"/>
  <c r="H34" i="3" s="1"/>
  <c r="H195" i="2"/>
  <c r="G33" i="3"/>
  <c r="H33" i="3" s="1"/>
  <c r="H194" i="2"/>
  <c r="G32" i="3"/>
  <c r="H32" i="3" s="1"/>
  <c r="I193" i="2"/>
  <c r="G31" i="3"/>
  <c r="H31" i="3" s="1"/>
  <c r="I192" i="2"/>
  <c r="G30" i="3"/>
  <c r="H30" i="3" s="1"/>
  <c r="H215" i="2"/>
  <c r="M193" i="2"/>
  <c r="O193" i="2" s="1"/>
  <c r="P193" i="2" s="1"/>
  <c r="O31" i="3"/>
  <c r="I40" i="3"/>
  <c r="U31" i="3"/>
  <c r="V31" i="3" s="1"/>
  <c r="H191" i="2"/>
  <c r="G29" i="3"/>
  <c r="H29" i="3" s="1"/>
  <c r="I190" i="2"/>
  <c r="G28" i="3"/>
  <c r="H28" i="3" s="1"/>
  <c r="H189" i="2"/>
  <c r="G27" i="3"/>
  <c r="H27" i="3" s="1"/>
  <c r="H188" i="2"/>
  <c r="G26" i="3"/>
  <c r="H26" i="3" s="1"/>
  <c r="H187" i="2"/>
  <c r="G25" i="3"/>
  <c r="H25" i="3" s="1"/>
  <c r="I186" i="2"/>
  <c r="G24" i="3"/>
  <c r="H24" i="3" s="1"/>
  <c r="H185" i="2"/>
  <c r="G23" i="3"/>
  <c r="H23" i="3" s="1"/>
  <c r="I184" i="2"/>
  <c r="G22" i="3"/>
  <c r="H22" i="3" s="1"/>
  <c r="I176" i="2"/>
  <c r="H183" i="2"/>
  <c r="G21" i="3"/>
  <c r="H21" i="3" s="1"/>
  <c r="I182" i="2"/>
  <c r="G20" i="3"/>
  <c r="H20" i="3" s="1"/>
  <c r="H199" i="2"/>
  <c r="H201" i="2"/>
  <c r="H198" i="2"/>
  <c r="H200" i="2"/>
  <c r="H181" i="2"/>
  <c r="G19" i="3"/>
  <c r="H19" i="3" s="1"/>
  <c r="I180" i="2"/>
  <c r="G18" i="3"/>
  <c r="H18" i="3" s="1"/>
  <c r="I178" i="2"/>
  <c r="H179" i="2"/>
  <c r="G17" i="3"/>
  <c r="H17" i="3" s="1"/>
  <c r="H177" i="2"/>
  <c r="H175" i="2"/>
  <c r="I174" i="2"/>
  <c r="H173" i="2"/>
  <c r="I172" i="2"/>
  <c r="S193" i="2"/>
  <c r="T193" i="2" s="1"/>
  <c r="H171" i="2"/>
  <c r="I170" i="2"/>
  <c r="H169" i="2"/>
  <c r="H168" i="2"/>
  <c r="I167" i="2"/>
  <c r="I136" i="2"/>
  <c r="H134" i="2"/>
  <c r="I133" i="2"/>
  <c r="H139" i="2"/>
  <c r="H141" i="2"/>
  <c r="H143" i="2"/>
  <c r="I138" i="2"/>
  <c r="I140" i="2"/>
  <c r="I142" i="2"/>
  <c r="I154" i="2"/>
  <c r="I156" i="2"/>
  <c r="I158" i="2"/>
  <c r="I160" i="2"/>
  <c r="I162" i="2"/>
  <c r="H132" i="2"/>
  <c r="I131" i="2"/>
  <c r="H130" i="2"/>
  <c r="I129" i="2"/>
  <c r="H128" i="2"/>
  <c r="H145" i="2"/>
  <c r="H147" i="2"/>
  <c r="H125" i="2"/>
  <c r="I126" i="2"/>
  <c r="H119" i="2"/>
  <c r="I144" i="2"/>
  <c r="I146" i="2"/>
  <c r="I124" i="2"/>
  <c r="H121" i="2"/>
  <c r="H123" i="2"/>
  <c r="I122" i="2"/>
  <c r="I120" i="2"/>
  <c r="I114" i="2"/>
  <c r="I116" i="2"/>
  <c r="I118" i="2"/>
  <c r="I150" i="2"/>
  <c r="I152" i="2"/>
  <c r="H148" i="2"/>
  <c r="M139" i="2"/>
  <c r="N139" i="2" s="1"/>
  <c r="H117" i="2"/>
  <c r="H115" i="2"/>
  <c r="I113" i="2"/>
  <c r="H76" i="2"/>
  <c r="H78" i="2"/>
  <c r="H77" i="2"/>
  <c r="H75" i="2"/>
  <c r="H74" i="2"/>
  <c r="I29" i="2"/>
  <c r="S139" i="2"/>
  <c r="T139" i="2" s="1"/>
  <c r="H113" i="2"/>
  <c r="H124" i="2"/>
  <c r="H122" i="2"/>
  <c r="H120" i="2"/>
  <c r="H118" i="2"/>
  <c r="H116" i="2"/>
  <c r="H114" i="2"/>
  <c r="H133" i="2"/>
  <c r="H131" i="2"/>
  <c r="H129" i="2"/>
  <c r="H182" i="2"/>
  <c r="H192" i="2"/>
  <c r="H190" i="2"/>
  <c r="H186" i="2"/>
  <c r="H184" i="2"/>
  <c r="S86" i="2"/>
  <c r="H81" i="2"/>
  <c r="H83" i="2"/>
  <c r="H146" i="2"/>
  <c r="H144" i="2"/>
  <c r="H142" i="2"/>
  <c r="H140" i="2"/>
  <c r="H138" i="2"/>
  <c r="H136" i="2"/>
  <c r="H167" i="2"/>
  <c r="H180" i="2"/>
  <c r="H178" i="2"/>
  <c r="H176" i="2"/>
  <c r="H174" i="2"/>
  <c r="H172" i="2"/>
  <c r="H170" i="2"/>
  <c r="H193" i="2"/>
  <c r="H73" i="2"/>
  <c r="H85" i="2"/>
  <c r="H86" i="2"/>
  <c r="H88" i="2"/>
  <c r="H90" i="2"/>
  <c r="H92" i="2"/>
  <c r="S85" i="2"/>
  <c r="T85" i="2" s="1"/>
  <c r="H80" i="2"/>
  <c r="H82" i="2"/>
  <c r="H84" i="2"/>
  <c r="H87" i="2"/>
  <c r="H89" i="2"/>
  <c r="H91" i="2"/>
  <c r="H93" i="2"/>
  <c r="H105" i="2"/>
  <c r="H79" i="2"/>
  <c r="H72" i="2"/>
  <c r="H71" i="2"/>
  <c r="I108" i="2"/>
  <c r="H70" i="2"/>
  <c r="H103" i="2"/>
  <c r="H101" i="2"/>
  <c r="H99" i="2"/>
  <c r="H107" i="2"/>
  <c r="H69" i="2"/>
  <c r="I68" i="2"/>
  <c r="I67" i="2"/>
  <c r="H68" i="2"/>
  <c r="I66" i="2"/>
  <c r="H67" i="2"/>
  <c r="I65" i="2"/>
  <c r="H66" i="2"/>
  <c r="H65" i="2"/>
  <c r="I64" i="2"/>
  <c r="H97" i="2"/>
  <c r="H95" i="2"/>
  <c r="H94" i="2"/>
  <c r="I63" i="2"/>
  <c r="H64" i="2"/>
  <c r="I62" i="2"/>
  <c r="H63" i="2"/>
  <c r="I61" i="2"/>
  <c r="H62" i="2"/>
  <c r="H61" i="2"/>
  <c r="H59" i="2"/>
  <c r="H60" i="2"/>
  <c r="I50" i="2"/>
  <c r="I47" i="2"/>
  <c r="I49" i="2"/>
  <c r="I51" i="2"/>
  <c r="I48" i="2"/>
  <c r="H53" i="2"/>
  <c r="I46" i="2"/>
  <c r="H28" i="2"/>
  <c r="H29" i="2"/>
  <c r="I27" i="2"/>
  <c r="H26" i="2"/>
  <c r="H27" i="2"/>
  <c r="I25" i="2"/>
  <c r="I24" i="2"/>
  <c r="H25" i="2"/>
  <c r="I23" i="2"/>
  <c r="H24" i="2"/>
  <c r="H22" i="2"/>
  <c r="H23" i="2"/>
  <c r="I21" i="2"/>
  <c r="H20" i="2"/>
  <c r="H21" i="2"/>
  <c r="I19" i="2"/>
  <c r="H32" i="2"/>
  <c r="I18" i="2"/>
  <c r="H19" i="2"/>
  <c r="I17" i="2"/>
  <c r="H18" i="2"/>
  <c r="H16" i="2"/>
  <c r="I37" i="2"/>
  <c r="I39" i="2"/>
  <c r="H17" i="2"/>
  <c r="I36" i="2"/>
  <c r="I38" i="2"/>
  <c r="H39" i="2"/>
  <c r="H38" i="2"/>
  <c r="H37" i="2"/>
  <c r="H36" i="2"/>
  <c r="I15" i="2"/>
  <c r="I14" i="2"/>
  <c r="H15" i="2"/>
  <c r="I13" i="2"/>
  <c r="H14" i="2"/>
  <c r="H12" i="2"/>
  <c r="H13" i="2"/>
  <c r="I11" i="2"/>
  <c r="I10" i="2"/>
  <c r="I30" i="2"/>
  <c r="I33" i="2"/>
  <c r="I35" i="2"/>
  <c r="I41" i="2"/>
  <c r="I43" i="2"/>
  <c r="I45" i="2"/>
  <c r="I53" i="2"/>
  <c r="H11" i="2"/>
  <c r="I31" i="2"/>
  <c r="I34" i="2"/>
  <c r="I42" i="2"/>
  <c r="I44" i="2"/>
  <c r="I52" i="2"/>
  <c r="I54" i="2"/>
  <c r="H35" i="2"/>
  <c r="H34" i="2"/>
  <c r="H33" i="2"/>
  <c r="H31" i="2"/>
  <c r="H30" i="2"/>
  <c r="S31" i="2"/>
  <c r="T31" i="2" s="1"/>
  <c r="H10" i="2"/>
  <c r="I9" i="2"/>
  <c r="H9" i="2"/>
  <c r="I8" i="2"/>
  <c r="H8" i="2"/>
  <c r="I7" i="2"/>
  <c r="H7" i="2"/>
  <c r="H6" i="2"/>
  <c r="I5" i="2"/>
  <c r="H5" i="2"/>
  <c r="M84" i="2"/>
  <c r="N84" i="2" s="1"/>
  <c r="H41" i="2"/>
  <c r="O84" i="2"/>
  <c r="Q84" i="2" s="1"/>
  <c r="I6" i="2"/>
  <c r="I12" i="2"/>
  <c r="I16" i="2"/>
  <c r="I20" i="2"/>
  <c r="I22" i="2"/>
  <c r="I28" i="2"/>
  <c r="M30" i="2"/>
  <c r="S30" i="2"/>
  <c r="O31" i="2"/>
  <c r="P31" i="2" s="1"/>
  <c r="I32" i="2"/>
  <c r="S32" i="2"/>
  <c r="H40" i="2"/>
  <c r="H42" i="2"/>
  <c r="H44" i="2"/>
  <c r="H46" i="2"/>
  <c r="H48" i="2"/>
  <c r="H50" i="2"/>
  <c r="H52" i="2"/>
  <c r="H54" i="2"/>
  <c r="I59" i="2"/>
  <c r="I69" i="2"/>
  <c r="I71" i="2"/>
  <c r="I73" i="2"/>
  <c r="I75" i="2"/>
  <c r="I77" i="2"/>
  <c r="I79" i="2"/>
  <c r="I81" i="2"/>
  <c r="I83" i="2"/>
  <c r="N85" i="2"/>
  <c r="Q85" i="2"/>
  <c r="R85" i="2" s="1"/>
  <c r="M86" i="2"/>
  <c r="I89" i="2"/>
  <c r="I91" i="2"/>
  <c r="I93" i="2"/>
  <c r="I95" i="2"/>
  <c r="H96" i="2"/>
  <c r="I97" i="2"/>
  <c r="H98" i="2"/>
  <c r="I99" i="2"/>
  <c r="H100" i="2"/>
  <c r="I101" i="2"/>
  <c r="H102" i="2"/>
  <c r="I103" i="2"/>
  <c r="H104" i="2"/>
  <c r="I105" i="2"/>
  <c r="H106" i="2"/>
  <c r="I107" i="2"/>
  <c r="H108" i="2"/>
  <c r="S138" i="2"/>
  <c r="M138" i="2"/>
  <c r="I115" i="2"/>
  <c r="I117" i="2"/>
  <c r="I119" i="2"/>
  <c r="I121" i="2"/>
  <c r="I123" i="2"/>
  <c r="I125" i="2"/>
  <c r="I127" i="2"/>
  <c r="I128" i="2"/>
  <c r="I130" i="2"/>
  <c r="I132" i="2"/>
  <c r="I135" i="2"/>
  <c r="I137" i="2"/>
  <c r="I139" i="2"/>
  <c r="I141" i="2"/>
  <c r="I143" i="2"/>
  <c r="I145" i="2"/>
  <c r="I147" i="2"/>
  <c r="I26" i="2"/>
  <c r="M32" i="2"/>
  <c r="I40" i="2"/>
  <c r="H43" i="2"/>
  <c r="H45" i="2"/>
  <c r="H47" i="2"/>
  <c r="H49" i="2"/>
  <c r="H51" i="2"/>
  <c r="I60" i="2"/>
  <c r="I70" i="2"/>
  <c r="I72" i="2"/>
  <c r="I74" i="2"/>
  <c r="I76" i="2"/>
  <c r="I78" i="2"/>
  <c r="I80" i="2"/>
  <c r="I82" i="2"/>
  <c r="I84" i="2"/>
  <c r="S84" i="2"/>
  <c r="I85" i="2"/>
  <c r="I86" i="2"/>
  <c r="I87" i="2"/>
  <c r="I88" i="2"/>
  <c r="I90" i="2"/>
  <c r="I92" i="2"/>
  <c r="I94" i="2"/>
  <c r="I96" i="2"/>
  <c r="I98" i="2"/>
  <c r="I100" i="2"/>
  <c r="I102" i="2"/>
  <c r="I104" i="2"/>
  <c r="I106" i="2"/>
  <c r="I148" i="2"/>
  <c r="H149" i="2"/>
  <c r="H151" i="2"/>
  <c r="H153" i="2"/>
  <c r="H155" i="2"/>
  <c r="H157" i="2"/>
  <c r="H159" i="2"/>
  <c r="H161" i="2"/>
  <c r="I168" i="2"/>
  <c r="I188" i="2"/>
  <c r="S192" i="2"/>
  <c r="I195" i="2"/>
  <c r="I197" i="2"/>
  <c r="I199" i="2"/>
  <c r="I201" i="2"/>
  <c r="I203" i="2"/>
  <c r="I205" i="2"/>
  <c r="I207" i="2"/>
  <c r="I209" i="2"/>
  <c r="I211" i="2"/>
  <c r="I213" i="2"/>
  <c r="I215" i="2"/>
  <c r="I134" i="2"/>
  <c r="O139" i="2"/>
  <c r="P139" i="2" s="1"/>
  <c r="M140" i="2"/>
  <c r="S140" i="2"/>
  <c r="I149" i="2"/>
  <c r="H150" i="2"/>
  <c r="I151" i="2"/>
  <c r="H152" i="2"/>
  <c r="I153" i="2"/>
  <c r="H154" i="2"/>
  <c r="I155" i="2"/>
  <c r="H156" i="2"/>
  <c r="I157" i="2"/>
  <c r="H158" i="2"/>
  <c r="I159" i="2"/>
  <c r="H160" i="2"/>
  <c r="I161" i="2"/>
  <c r="H162" i="2"/>
  <c r="I169" i="2"/>
  <c r="I171" i="2"/>
  <c r="I173" i="2"/>
  <c r="I175" i="2"/>
  <c r="I177" i="2"/>
  <c r="I179" i="2"/>
  <c r="I181" i="2"/>
  <c r="I183" i="2"/>
  <c r="I185" i="2"/>
  <c r="S194" i="2"/>
  <c r="M194" i="2"/>
  <c r="I189" i="2"/>
  <c r="I191" i="2"/>
  <c r="M192" i="2"/>
  <c r="I194" i="2"/>
  <c r="I196" i="2"/>
  <c r="I198" i="2"/>
  <c r="I200" i="2"/>
  <c r="I204" i="2"/>
  <c r="I206" i="2"/>
  <c r="I208" i="2"/>
  <c r="I210" i="2"/>
  <c r="I212" i="2"/>
  <c r="I214" i="2"/>
  <c r="I216" i="2"/>
  <c r="I187" i="2"/>
  <c r="N193" i="2"/>
  <c r="H202" i="2"/>
  <c r="H204" i="2"/>
  <c r="H206" i="2"/>
  <c r="H208" i="2"/>
  <c r="H210" i="2"/>
  <c r="H212" i="2"/>
  <c r="H214" i="2"/>
  <c r="H216" i="2"/>
  <c r="I202" i="2"/>
  <c r="H203" i="2"/>
  <c r="H205" i="2"/>
  <c r="H207" i="2"/>
  <c r="H209" i="2"/>
  <c r="H211" i="2"/>
  <c r="H213" i="2"/>
  <c r="P31" i="3" l="1"/>
  <c r="Q31" i="3"/>
  <c r="R31" i="3" s="1"/>
  <c r="U32" i="3"/>
  <c r="V32" i="3" s="1"/>
  <c r="O32" i="3"/>
  <c r="Q32" i="3"/>
  <c r="R32" i="3" s="1"/>
  <c r="U30" i="3"/>
  <c r="O30" i="3"/>
  <c r="J5" i="3"/>
  <c r="Q30" i="3"/>
  <c r="L84" i="2"/>
  <c r="Q193" i="2"/>
  <c r="M195" i="2"/>
  <c r="N195" i="2" s="1"/>
  <c r="N192" i="2"/>
  <c r="O192" i="2"/>
  <c r="Q192" i="2" s="1"/>
  <c r="O194" i="2"/>
  <c r="P194" i="2" s="1"/>
  <c r="N194" i="2"/>
  <c r="S141" i="2"/>
  <c r="T141" i="2" s="1"/>
  <c r="T138" i="2"/>
  <c r="N86" i="2"/>
  <c r="O86" i="2"/>
  <c r="P86" i="2" s="1"/>
  <c r="Q31" i="2"/>
  <c r="T30" i="2"/>
  <c r="S33" i="2"/>
  <c r="T33" i="2" s="1"/>
  <c r="M87" i="2"/>
  <c r="N87" i="2" s="1"/>
  <c r="O140" i="2"/>
  <c r="P140" i="2" s="1"/>
  <c r="N140" i="2"/>
  <c r="S195" i="2"/>
  <c r="T195" i="2" s="1"/>
  <c r="T192" i="2"/>
  <c r="Q139" i="2"/>
  <c r="R139" i="2" s="1"/>
  <c r="T84" i="2"/>
  <c r="S87" i="2"/>
  <c r="T87" i="2" s="1"/>
  <c r="O32" i="2"/>
  <c r="P32" i="2" s="1"/>
  <c r="N32" i="2"/>
  <c r="M141" i="2"/>
  <c r="N141" i="2" s="1"/>
  <c r="O138" i="2"/>
  <c r="Q138" i="2" s="1"/>
  <c r="L138" i="2" s="1"/>
  <c r="N138" i="2"/>
  <c r="L85" i="2"/>
  <c r="O30" i="2"/>
  <c r="Q30" i="2" s="1"/>
  <c r="N30" i="2"/>
  <c r="M33" i="2"/>
  <c r="N33" i="2" s="1"/>
  <c r="R84" i="2"/>
  <c r="P84" i="2"/>
  <c r="S31" i="3" l="1"/>
  <c r="S32" i="3"/>
  <c r="T32" i="3" s="1"/>
  <c r="P32" i="3"/>
  <c r="S30" i="3"/>
  <c r="N30" i="3" s="1"/>
  <c r="Q33" i="3"/>
  <c r="R33" i="3" s="1"/>
  <c r="R30" i="3"/>
  <c r="O33" i="3"/>
  <c r="P33" i="3" s="1"/>
  <c r="P30" i="3"/>
  <c r="U33" i="3"/>
  <c r="V33" i="3" s="1"/>
  <c r="V30" i="3"/>
  <c r="O87" i="2"/>
  <c r="P87" i="2" s="1"/>
  <c r="Q140" i="2"/>
  <c r="R140" i="2" s="1"/>
  <c r="T140" i="2" s="1"/>
  <c r="R30" i="2"/>
  <c r="L30" i="2"/>
  <c r="R192" i="2"/>
  <c r="O141" i="2"/>
  <c r="P141" i="2" s="1"/>
  <c r="P138" i="2"/>
  <c r="Q32" i="2"/>
  <c r="Q86" i="2"/>
  <c r="L86" i="2" s="1"/>
  <c r="L87" i="2" s="1"/>
  <c r="L139" i="2"/>
  <c r="Q194" i="2"/>
  <c r="R193" i="2"/>
  <c r="L193" i="2"/>
  <c r="P30" i="2"/>
  <c r="O33" i="2"/>
  <c r="P33" i="2" s="1"/>
  <c r="R138" i="2"/>
  <c r="R31" i="2"/>
  <c r="L31" i="2"/>
  <c r="O195" i="2"/>
  <c r="P195" i="2" s="1"/>
  <c r="P192" i="2"/>
  <c r="L192" i="2"/>
  <c r="T31" i="3" l="1"/>
  <c r="N31" i="3"/>
  <c r="N32" i="3"/>
  <c r="T30" i="3"/>
  <c r="S33" i="3"/>
  <c r="T33" i="3" s="1"/>
  <c r="Q141" i="2"/>
  <c r="R141" i="2" s="1"/>
  <c r="L140" i="2"/>
  <c r="L141" i="2" s="1"/>
  <c r="R194" i="2"/>
  <c r="T194" i="2" s="1"/>
  <c r="L194" i="2"/>
  <c r="L195" i="2" s="1"/>
  <c r="R86" i="2"/>
  <c r="T86" i="2" s="1"/>
  <c r="Q87" i="2"/>
  <c r="R87" i="2" s="1"/>
  <c r="R32" i="2"/>
  <c r="T32" i="2" s="1"/>
  <c r="L32" i="2"/>
  <c r="L33" i="2" s="1"/>
  <c r="Q195" i="2"/>
  <c r="R195" i="2" s="1"/>
  <c r="Q33" i="2"/>
  <c r="R33" i="2" s="1"/>
  <c r="N33" i="3" l="1"/>
</calcChain>
</file>

<file path=xl/sharedStrings.xml><?xml version="1.0" encoding="utf-8"?>
<sst xmlns="http://schemas.openxmlformats.org/spreadsheetml/2006/main" count="3624" uniqueCount="436">
  <si>
    <t>Buổi</t>
  </si>
  <si>
    <t>Lớp</t>
  </si>
  <si>
    <t>GVCN</t>
  </si>
  <si>
    <t>XẾP HẠNG</t>
  </si>
  <si>
    <t>Khối</t>
  </si>
  <si>
    <t>Trường</t>
  </si>
  <si>
    <t>S
Á
N
G</t>
  </si>
  <si>
    <r>
      <t>12A</t>
    </r>
    <r>
      <rPr>
        <vertAlign val="superscript"/>
        <sz val="12"/>
        <color indexed="10"/>
        <rFont val="Tahoma"/>
        <family val="2"/>
      </rPr>
      <t>1</t>
    </r>
  </si>
  <si>
    <t>Bảo Ngân</t>
  </si>
  <si>
    <r>
      <t>12A</t>
    </r>
    <r>
      <rPr>
        <vertAlign val="superscript"/>
        <sz val="12"/>
        <color indexed="10"/>
        <rFont val="Tahoma"/>
        <family val="2"/>
      </rPr>
      <t>2</t>
    </r>
  </si>
  <si>
    <t>Xuân Hùng</t>
  </si>
  <si>
    <r>
      <t>12A</t>
    </r>
    <r>
      <rPr>
        <vertAlign val="superscript"/>
        <sz val="12"/>
        <color indexed="10"/>
        <rFont val="Tahoma"/>
        <family val="2"/>
      </rPr>
      <t>3</t>
    </r>
    <r>
      <rPr>
        <sz val="10"/>
        <rFont val="Arial"/>
        <family val="2"/>
        <charset val="163"/>
      </rPr>
      <t/>
    </r>
  </si>
  <si>
    <t>Kiều Ngân</t>
  </si>
  <si>
    <r>
      <t>12A</t>
    </r>
    <r>
      <rPr>
        <vertAlign val="superscript"/>
        <sz val="12"/>
        <color indexed="10"/>
        <rFont val="Tahoma"/>
        <family val="2"/>
      </rPr>
      <t>4</t>
    </r>
    <r>
      <rPr>
        <sz val="10"/>
        <rFont val="Arial"/>
        <family val="2"/>
        <charset val="163"/>
      </rPr>
      <t/>
    </r>
  </si>
  <si>
    <t>Đặng Chung</t>
  </si>
  <si>
    <r>
      <t>12A</t>
    </r>
    <r>
      <rPr>
        <vertAlign val="superscript"/>
        <sz val="12"/>
        <color indexed="10"/>
        <rFont val="Tahoma"/>
        <family val="2"/>
      </rPr>
      <t>5</t>
    </r>
    <r>
      <rPr>
        <sz val="10"/>
        <rFont val="Arial"/>
        <family val="2"/>
        <charset val="163"/>
      </rPr>
      <t/>
    </r>
  </si>
  <si>
    <t>Ánh Tuyết</t>
  </si>
  <si>
    <r>
      <t>12A</t>
    </r>
    <r>
      <rPr>
        <vertAlign val="superscript"/>
        <sz val="12"/>
        <color indexed="10"/>
        <rFont val="Tahoma"/>
        <family val="2"/>
      </rPr>
      <t>6</t>
    </r>
    <r>
      <rPr>
        <sz val="10"/>
        <rFont val="Arial"/>
        <family val="2"/>
        <charset val="163"/>
      </rPr>
      <t/>
    </r>
  </si>
  <si>
    <t>Thu Hiền</t>
  </si>
  <si>
    <r>
      <t>12A</t>
    </r>
    <r>
      <rPr>
        <vertAlign val="superscript"/>
        <sz val="12"/>
        <color indexed="10"/>
        <rFont val="Tahoma"/>
        <family val="2"/>
      </rPr>
      <t>7</t>
    </r>
    <r>
      <rPr>
        <sz val="10"/>
        <rFont val="Arial"/>
        <family val="2"/>
        <charset val="163"/>
      </rPr>
      <t/>
    </r>
  </si>
  <si>
    <t>Đình Nhân</t>
  </si>
  <si>
    <r>
      <t>12A</t>
    </r>
    <r>
      <rPr>
        <vertAlign val="superscript"/>
        <sz val="12"/>
        <color indexed="10"/>
        <rFont val="Tahoma"/>
        <family val="2"/>
      </rPr>
      <t>8</t>
    </r>
    <r>
      <rPr>
        <sz val="10"/>
        <rFont val="Arial"/>
        <family val="2"/>
        <charset val="163"/>
      </rPr>
      <t/>
    </r>
  </si>
  <si>
    <t>Lương Nga</t>
  </si>
  <si>
    <r>
      <t>12A</t>
    </r>
    <r>
      <rPr>
        <vertAlign val="superscript"/>
        <sz val="12"/>
        <color indexed="10"/>
        <rFont val="Tahoma"/>
        <family val="2"/>
      </rPr>
      <t>9</t>
    </r>
    <r>
      <rPr>
        <sz val="10"/>
        <rFont val="Arial"/>
        <family val="2"/>
        <charset val="163"/>
      </rPr>
      <t/>
    </r>
  </si>
  <si>
    <t>Ngọc Nhịn</t>
  </si>
  <si>
    <r>
      <t>12A</t>
    </r>
    <r>
      <rPr>
        <vertAlign val="superscript"/>
        <sz val="12"/>
        <color indexed="10"/>
        <rFont val="Tahoma"/>
        <family val="2"/>
      </rPr>
      <t>10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</si>
  <si>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11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</si>
  <si>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12</t>
    </r>
    <r>
      <rPr>
        <sz val="10"/>
        <rFont val="Arial"/>
        <family val="2"/>
        <charset val="163"/>
      </rPr>
      <t/>
    </r>
  </si>
  <si>
    <t>Yến Ly</t>
  </si>
  <si>
    <r>
      <t>12A</t>
    </r>
    <r>
      <rPr>
        <vertAlign val="superscript"/>
        <sz val="12"/>
        <color indexed="10"/>
        <rFont val="Tahoma"/>
        <family val="2"/>
      </rPr>
      <t>13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</si>
  <si>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14</t>
    </r>
    <r>
      <rPr>
        <sz val="10"/>
        <rFont val="Arial"/>
        <family val="2"/>
        <charset val="163"/>
      </rPr>
      <t/>
    </r>
  </si>
  <si>
    <t>Ngọc Thoan</t>
  </si>
  <si>
    <r>
      <t>12A</t>
    </r>
    <r>
      <rPr>
        <vertAlign val="superscript"/>
        <sz val="12"/>
        <color indexed="10"/>
        <rFont val="Tahoma"/>
        <family val="2"/>
      </rPr>
      <t>15</t>
    </r>
    <r>
      <rPr>
        <sz val="10"/>
        <rFont val="Arial"/>
        <family val="2"/>
        <charset val="163"/>
      </rPr>
      <t/>
    </r>
  </si>
  <si>
    <t>Bích Viên</t>
  </si>
  <si>
    <t>Huệ Linh</t>
  </si>
  <si>
    <t>Lê Lý</t>
  </si>
  <si>
    <r>
      <t>10A</t>
    </r>
    <r>
      <rPr>
        <vertAlign val="superscript"/>
        <sz val="12"/>
        <color indexed="10"/>
        <rFont val="Tahoma"/>
        <family val="2"/>
      </rPr>
      <t>1</t>
    </r>
  </si>
  <si>
    <t xml:space="preserve">Thanh Châu </t>
  </si>
  <si>
    <r>
      <t>10A</t>
    </r>
    <r>
      <rPr>
        <vertAlign val="superscript"/>
        <sz val="12"/>
        <color indexed="10"/>
        <rFont val="Tahoma"/>
        <family val="2"/>
      </rPr>
      <t>2</t>
    </r>
  </si>
  <si>
    <r>
      <t>10A</t>
    </r>
    <r>
      <rPr>
        <vertAlign val="superscript"/>
        <sz val="12"/>
        <color indexed="10"/>
        <rFont val="Tahoma"/>
        <family val="2"/>
      </rPr>
      <t>3</t>
    </r>
  </si>
  <si>
    <t>Đặng Tuyết</t>
  </si>
  <si>
    <r>
      <t>10A</t>
    </r>
    <r>
      <rPr>
        <vertAlign val="superscript"/>
        <sz val="12"/>
        <color indexed="10"/>
        <rFont val="Tahoma"/>
        <family val="2"/>
      </rPr>
      <t>4</t>
    </r>
  </si>
  <si>
    <t>KHỐI</t>
  </si>
  <si>
    <t>T.Số
Lớp</t>
  </si>
  <si>
    <t>&gt;=9.0</t>
  </si>
  <si>
    <t>8.5 -&gt; 8.9</t>
  </si>
  <si>
    <t>8 -&gt; 8.4</t>
  </si>
  <si>
    <t>&lt;8.0</t>
  </si>
  <si>
    <r>
      <t>10A</t>
    </r>
    <r>
      <rPr>
        <vertAlign val="superscript"/>
        <sz val="12"/>
        <color indexed="10"/>
        <rFont val="Tahoma"/>
        <family val="2"/>
      </rPr>
      <t>5</t>
    </r>
  </si>
  <si>
    <t>Diễm Linh</t>
  </si>
  <si>
    <t>Số Lượng</t>
  </si>
  <si>
    <t>Tỉ lệ</t>
  </si>
  <si>
    <t>Số lượng</t>
  </si>
  <si>
    <t>C
H
I
Ề
U</t>
  </si>
  <si>
    <r>
      <t>10A</t>
    </r>
    <r>
      <rPr>
        <vertAlign val="superscript"/>
        <sz val="12"/>
        <color indexed="10"/>
        <rFont val="Tahoma"/>
        <family val="2"/>
      </rPr>
      <t>6</t>
    </r>
  </si>
  <si>
    <t>Bích Ngân</t>
  </si>
  <si>
    <r>
      <t>10A</t>
    </r>
    <r>
      <rPr>
        <vertAlign val="superscript"/>
        <sz val="12"/>
        <color indexed="10"/>
        <rFont val="Tahoma"/>
        <family val="2"/>
      </rPr>
      <t>7</t>
    </r>
  </si>
  <si>
    <r>
      <t>10A</t>
    </r>
    <r>
      <rPr>
        <vertAlign val="superscript"/>
        <sz val="12"/>
        <color indexed="10"/>
        <rFont val="Tahoma"/>
        <family val="2"/>
      </rPr>
      <t>8</t>
    </r>
  </si>
  <si>
    <r>
      <t>10A</t>
    </r>
    <r>
      <rPr>
        <vertAlign val="superscript"/>
        <sz val="12"/>
        <color indexed="10"/>
        <rFont val="Tahoma"/>
        <family val="2"/>
      </rPr>
      <t>9</t>
    </r>
    <r>
      <rPr>
        <sz val="12"/>
        <color theme="1"/>
        <rFont val="Times New Roman"/>
        <family val="2"/>
      </rPr>
      <t/>
    </r>
  </si>
  <si>
    <t>Hữu Thương</t>
  </si>
  <si>
    <t>3 Khối</t>
  </si>
  <si>
    <r>
      <t>10A</t>
    </r>
    <r>
      <rPr>
        <vertAlign val="superscript"/>
        <sz val="12"/>
        <color indexed="10"/>
        <rFont val="Tahoma"/>
        <family val="2"/>
      </rPr>
      <t>10</t>
    </r>
    <r>
      <rPr>
        <sz val="12"/>
        <color theme="1"/>
        <rFont val="Times New Roman"/>
        <family val="2"/>
      </rPr>
      <t/>
    </r>
  </si>
  <si>
    <r>
      <t>10A</t>
    </r>
    <r>
      <rPr>
        <vertAlign val="superscript"/>
        <sz val="12"/>
        <color indexed="10"/>
        <rFont val="Tahoma"/>
        <family val="2"/>
      </rPr>
      <t>11</t>
    </r>
    <r>
      <rPr>
        <sz val="12"/>
        <color theme="1"/>
        <rFont val="Times New Roman"/>
        <family val="2"/>
      </rPr>
      <t/>
    </r>
  </si>
  <si>
    <t>Kim Phụng</t>
  </si>
  <si>
    <r>
      <t>10A</t>
    </r>
    <r>
      <rPr>
        <vertAlign val="superscript"/>
        <sz val="12"/>
        <color indexed="10"/>
        <rFont val="Tahoma"/>
        <family val="2"/>
      </rPr>
      <t>12</t>
    </r>
    <r>
      <rPr>
        <sz val="12"/>
        <color theme="1"/>
        <rFont val="Times New Roman"/>
        <family val="2"/>
      </rPr>
      <t/>
    </r>
  </si>
  <si>
    <r>
      <t>10A</t>
    </r>
    <r>
      <rPr>
        <vertAlign val="superscript"/>
        <sz val="12"/>
        <color indexed="10"/>
        <rFont val="Tahoma"/>
        <family val="2"/>
      </rPr>
      <t>13</t>
    </r>
    <r>
      <rPr>
        <sz val="12"/>
        <color theme="1"/>
        <rFont val="Times New Roman"/>
        <family val="2"/>
      </rPr>
      <t/>
    </r>
  </si>
  <si>
    <r>
      <t>10A</t>
    </r>
    <r>
      <rPr>
        <vertAlign val="superscript"/>
        <sz val="12"/>
        <color indexed="10"/>
        <rFont val="Tahoma"/>
        <family val="2"/>
      </rPr>
      <t>14</t>
    </r>
    <r>
      <rPr>
        <sz val="12"/>
        <color theme="1"/>
        <rFont val="Times New Roman"/>
        <family val="2"/>
      </rPr>
      <t/>
    </r>
  </si>
  <si>
    <t>Thảo Vy</t>
  </si>
  <si>
    <r>
      <t>10A</t>
    </r>
    <r>
      <rPr>
        <vertAlign val="superscript"/>
        <sz val="12"/>
        <color indexed="10"/>
        <rFont val="Tahoma"/>
        <family val="2"/>
      </rPr>
      <t>15</t>
    </r>
    <r>
      <rPr>
        <sz val="12"/>
        <color theme="1"/>
        <rFont val="Times New Roman"/>
        <family val="2"/>
      </rPr>
      <t/>
    </r>
  </si>
  <si>
    <t>Kim Yến</t>
  </si>
  <si>
    <r>
      <t>11A</t>
    </r>
    <r>
      <rPr>
        <vertAlign val="superscript"/>
        <sz val="12"/>
        <color rgb="FFC00000"/>
        <rFont val="Tahoma"/>
        <family val="2"/>
      </rPr>
      <t>1</t>
    </r>
  </si>
  <si>
    <t>Công Phúc</t>
  </si>
  <si>
    <r>
      <t>11A</t>
    </r>
    <r>
      <rPr>
        <vertAlign val="superscript"/>
        <sz val="12"/>
        <color rgb="FFC00000"/>
        <rFont val="Tahoma"/>
        <family val="2"/>
      </rPr>
      <t>2</t>
    </r>
  </si>
  <si>
    <t>Trung Trực</t>
  </si>
  <si>
    <r>
      <t>11A</t>
    </r>
    <r>
      <rPr>
        <vertAlign val="superscript"/>
        <sz val="12"/>
        <color rgb="FFC00000"/>
        <rFont val="Tahoma"/>
        <family val="2"/>
      </rPr>
      <t>3</t>
    </r>
  </si>
  <si>
    <t>Hoàng Oanh</t>
  </si>
  <si>
    <r>
      <t>11A</t>
    </r>
    <r>
      <rPr>
        <vertAlign val="superscript"/>
        <sz val="12"/>
        <color rgb="FFC00000"/>
        <rFont val="Tahoma"/>
        <family val="2"/>
      </rPr>
      <t>4</t>
    </r>
    <r>
      <rPr>
        <sz val="12"/>
        <color theme="1"/>
        <rFont val="Times New Roman"/>
        <family val="2"/>
      </rPr>
      <t/>
    </r>
  </si>
  <si>
    <t>Xuân Thành</t>
  </si>
  <si>
    <r>
      <t>11A</t>
    </r>
    <r>
      <rPr>
        <vertAlign val="superscript"/>
        <sz val="12"/>
        <color rgb="FFC00000"/>
        <rFont val="Tahoma"/>
        <family val="2"/>
      </rPr>
      <t>5</t>
    </r>
    <r>
      <rPr>
        <sz val="12"/>
        <color theme="1"/>
        <rFont val="Times New Roman"/>
        <family val="2"/>
      </rPr>
      <t/>
    </r>
  </si>
  <si>
    <t>Hồng Quân</t>
  </si>
  <si>
    <r>
      <t>11A</t>
    </r>
    <r>
      <rPr>
        <vertAlign val="superscript"/>
        <sz val="12"/>
        <color rgb="FFC00000"/>
        <rFont val="Tahoma"/>
        <family val="2"/>
      </rPr>
      <t>6</t>
    </r>
    <r>
      <rPr>
        <sz val="12"/>
        <color theme="1"/>
        <rFont val="Times New Roman"/>
        <family val="2"/>
      </rPr>
      <t/>
    </r>
  </si>
  <si>
    <t>Bích Liên</t>
  </si>
  <si>
    <r>
      <t>11A</t>
    </r>
    <r>
      <rPr>
        <vertAlign val="superscript"/>
        <sz val="12"/>
        <color rgb="FFC00000"/>
        <rFont val="Tahoma"/>
        <family val="2"/>
      </rPr>
      <t>7</t>
    </r>
    <r>
      <rPr>
        <sz val="12"/>
        <color theme="1"/>
        <rFont val="Times New Roman"/>
        <family val="2"/>
      </rPr>
      <t/>
    </r>
  </si>
  <si>
    <t>Anh Thư</t>
  </si>
  <si>
    <r>
      <t>11A</t>
    </r>
    <r>
      <rPr>
        <vertAlign val="superscript"/>
        <sz val="12"/>
        <color rgb="FFC00000"/>
        <rFont val="Tahoma"/>
        <family val="2"/>
      </rPr>
      <t>8</t>
    </r>
    <r>
      <rPr>
        <sz val="12"/>
        <color theme="1"/>
        <rFont val="Times New Roman"/>
        <family val="2"/>
      </rPr>
      <t/>
    </r>
  </si>
  <si>
    <t>Thanh Thúy</t>
  </si>
  <si>
    <r>
      <t>11A</t>
    </r>
    <r>
      <rPr>
        <vertAlign val="superscript"/>
        <sz val="12"/>
        <color rgb="FFC00000"/>
        <rFont val="Tahoma"/>
        <family val="2"/>
      </rPr>
      <t>9</t>
    </r>
    <r>
      <rPr>
        <sz val="12"/>
        <color theme="1"/>
        <rFont val="Times New Roman"/>
        <family val="2"/>
      </rPr>
      <t/>
    </r>
  </si>
  <si>
    <t>Văn Sâm</t>
  </si>
  <si>
    <r>
      <t>11A</t>
    </r>
    <r>
      <rPr>
        <vertAlign val="superscript"/>
        <sz val="12"/>
        <color rgb="FFC00000"/>
        <rFont val="Tahoma"/>
        <family val="2"/>
      </rPr>
      <t>10</t>
    </r>
    <r>
      <rPr>
        <sz val="12"/>
        <color theme="1"/>
        <rFont val="Times New Roman"/>
        <family val="2"/>
      </rPr>
      <t/>
    </r>
  </si>
  <si>
    <t>Hồng Hoa</t>
  </si>
  <si>
    <r>
      <t>11A</t>
    </r>
    <r>
      <rPr>
        <vertAlign val="superscript"/>
        <sz val="12"/>
        <color rgb="FFC00000"/>
        <rFont val="Tahoma"/>
        <family val="2"/>
      </rPr>
      <t>11</t>
    </r>
    <r>
      <rPr>
        <sz val="12"/>
        <color theme="1"/>
        <rFont val="Times New Roman"/>
        <family val="2"/>
      </rPr>
      <t/>
    </r>
  </si>
  <si>
    <t>Trà My</t>
  </si>
  <si>
    <r>
      <t>11A</t>
    </r>
    <r>
      <rPr>
        <vertAlign val="superscript"/>
        <sz val="12"/>
        <color rgb="FFC00000"/>
        <rFont val="Tahoma"/>
        <family val="2"/>
      </rPr>
      <t>12</t>
    </r>
    <r>
      <rPr>
        <sz val="12"/>
        <color theme="1"/>
        <rFont val="Times New Roman"/>
        <family val="2"/>
      </rPr>
      <t/>
    </r>
  </si>
  <si>
    <t>Lê Ngọc</t>
  </si>
  <si>
    <r>
      <t>11A</t>
    </r>
    <r>
      <rPr>
        <vertAlign val="superscript"/>
        <sz val="12"/>
        <color rgb="FFC00000"/>
        <rFont val="Tahoma"/>
        <family val="2"/>
      </rPr>
      <t>13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</si>
  <si>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14</t>
    </r>
    <r>
      <rPr>
        <sz val="12"/>
        <color theme="1"/>
        <rFont val="Times New Roman"/>
        <family val="2"/>
      </rPr>
      <t/>
    </r>
  </si>
  <si>
    <t>Xuân Nhân</t>
  </si>
  <si>
    <r>
      <t>11A</t>
    </r>
    <r>
      <rPr>
        <vertAlign val="superscript"/>
        <sz val="12"/>
        <color rgb="FFC00000"/>
        <rFont val="Tahoma"/>
        <family val="2"/>
      </rPr>
      <t>15</t>
    </r>
    <r>
      <rPr>
        <sz val="12"/>
        <color theme="1"/>
        <rFont val="Times New Roman"/>
        <family val="2"/>
      </rPr>
      <t/>
    </r>
  </si>
  <si>
    <t>Mỹ Trang</t>
  </si>
  <si>
    <r>
      <t>10A</t>
    </r>
    <r>
      <rPr>
        <vertAlign val="superscript"/>
        <sz val="12"/>
        <color indexed="10"/>
        <rFont val="Tahoma"/>
        <family val="2"/>
      </rPr>
      <t>16</t>
    </r>
  </si>
  <si>
    <r>
      <t>10A</t>
    </r>
    <r>
      <rPr>
        <vertAlign val="superscript"/>
        <sz val="12"/>
        <color indexed="10"/>
        <rFont val="Tahoma"/>
        <family val="2"/>
      </rPr>
      <t>17</t>
    </r>
  </si>
  <si>
    <r>
      <t>10A</t>
    </r>
    <r>
      <rPr>
        <vertAlign val="superscript"/>
        <sz val="12"/>
        <color indexed="10"/>
        <rFont val="Tahoma"/>
        <family val="2"/>
      </rPr>
      <t>18</t>
    </r>
  </si>
  <si>
    <r>
      <t>10A</t>
    </r>
    <r>
      <rPr>
        <vertAlign val="superscript"/>
        <sz val="12"/>
        <color indexed="10"/>
        <rFont val="Tahoma"/>
        <family val="2"/>
      </rPr>
      <t>19</t>
    </r>
  </si>
  <si>
    <r>
      <t>10A</t>
    </r>
    <r>
      <rPr>
        <vertAlign val="superscript"/>
        <sz val="12"/>
        <color indexed="10"/>
        <rFont val="Tahoma"/>
        <family val="2"/>
      </rPr>
      <t>20</t>
    </r>
  </si>
  <si>
    <t>Minh Thời</t>
  </si>
  <si>
    <t>Công Tuấn</t>
  </si>
  <si>
    <t>Hồng Loan</t>
  </si>
  <si>
    <t xml:space="preserve">Hoàn Thu </t>
  </si>
  <si>
    <t>Minh Thư</t>
  </si>
  <si>
    <t>Nguyễn Phượng</t>
  </si>
  <si>
    <t>Cẩm Ái</t>
  </si>
  <si>
    <t>Phạm Nga</t>
  </si>
  <si>
    <t xml:space="preserve">Minh Ngọc </t>
  </si>
  <si>
    <t>Thanh Trúc</t>
  </si>
  <si>
    <t>Minh Tâm</t>
  </si>
  <si>
    <t xml:space="preserve">Minh Phụng  </t>
  </si>
  <si>
    <t>Trần Diệu</t>
  </si>
  <si>
    <t>Phước Như</t>
  </si>
  <si>
    <t>KẾT QUẢ THI ĐUA</t>
  </si>
  <si>
    <t>Tháng 9</t>
  </si>
  <si>
    <t>ĐIỂM TB 3 MẶT</t>
  </si>
  <si>
    <t>ĐIỂM TB
TUẦN</t>
  </si>
  <si>
    <t>C. cần</t>
  </si>
  <si>
    <t>Kỉ luật</t>
  </si>
  <si>
    <t>Vệ sinh</t>
  </si>
  <si>
    <t>THỐNG KÊ ĐIỂM TRUNG BÌNH TUẦN 1</t>
  </si>
  <si>
    <t xml:space="preserve">            KẾT QUẢ THI ĐUA</t>
  </si>
  <si>
    <t xml:space="preserve">                                         Từ ngày 04/ 12 /2014  Đến ngày 10 / 12 / 2014</t>
  </si>
  <si>
    <t xml:space="preserve">              Từ ngày 7 / 11 / 2014  Đến ngày 13 / 11 / 2014</t>
  </si>
  <si>
    <t>THỐNG KÊ ĐIỂM TRUNG BÌNH TUẦN 3</t>
  </si>
  <si>
    <t xml:space="preserve">                                         Từ ngày 11/ 3 /2011  Đến ngày 17 / 3 / 2011</t>
  </si>
  <si>
    <t>THỐNG KÊ ĐIỂM TRUNG BÌNH TUẦN 4</t>
  </si>
  <si>
    <t>Từ ngày 24 /8/ 2018 đến ngày 30/ 8 / 2018</t>
  </si>
  <si>
    <t>1t,1p,váyngắn</t>
  </si>
  <si>
    <t>4t,2p</t>
  </si>
  <si>
    <t>2t</t>
  </si>
  <si>
    <t>1t,vs</t>
  </si>
  <si>
    <t>1t,1p</t>
  </si>
  <si>
    <t>2t,2p</t>
  </si>
  <si>
    <t>6t</t>
  </si>
  <si>
    <t>2t,4p,1k,kẻchânmày</t>
  </si>
  <si>
    <t>3t,2p,1k</t>
  </si>
  <si>
    <t>5t,3p</t>
  </si>
  <si>
    <t>1p,konịt,vs</t>
  </si>
  <si>
    <t>1t,3p</t>
  </si>
  <si>
    <t>1t,1p,ngồi,konịt,balo</t>
  </si>
  <si>
    <t>3t,1k,đitrênghế,konịt</t>
  </si>
  <si>
    <t>2p,1k,konịt</t>
  </si>
  <si>
    <t>1t</t>
  </si>
  <si>
    <t>2t,2ăn,konịt</t>
  </si>
  <si>
    <t>3t,1k,ngồithành..</t>
  </si>
  <si>
    <t>1t,1p,bútxóa,konộpsđb</t>
  </si>
  <si>
    <t>2ăn,bútxóa</t>
  </si>
  <si>
    <t>3t,1k</t>
  </si>
  <si>
    <t>1p,váyngắn,konịt</t>
  </si>
  <si>
    <t>2t,1p</t>
  </si>
  <si>
    <t>ăn,váyngắn</t>
  </si>
  <si>
    <t>1t,2p,nóitục</t>
  </si>
  <si>
    <t>2váyngắn</t>
  </si>
  <si>
    <t>1t,1p,konịt</t>
  </si>
  <si>
    <t>3t,1p</t>
  </si>
  <si>
    <t>3t,2p,konịt,áongoài,vs</t>
  </si>
  <si>
    <t>1t,1p,1k</t>
  </si>
  <si>
    <t>2p</t>
  </si>
  <si>
    <t>3t,1p,son,2konịt</t>
  </si>
  <si>
    <t>3t,konịt,uống</t>
  </si>
  <si>
    <t>3t,1p,ăn</t>
  </si>
  <si>
    <t>1t,2son</t>
  </si>
  <si>
    <t>1t,1p,đtdđ,ngồi</t>
  </si>
  <si>
    <t>3t</t>
  </si>
  <si>
    <t>1p,son</t>
  </si>
  <si>
    <t>4t,trèocửasổ</t>
  </si>
  <si>
    <t>Từ ngày 31 / 8 / 2018 đến ngày 06 / 9 / 2018</t>
  </si>
  <si>
    <t>Từ ngày 07/ 9 / 2018 đến ngày 13 / 9 / 2018</t>
  </si>
  <si>
    <t>Từ ngày 14 / 9 / 2018 đến ngày 20 / 9 / 2018</t>
  </si>
  <si>
    <t>đtdđ,vs</t>
  </si>
  <si>
    <t>ăn</t>
  </si>
  <si>
    <t>2t,3p</t>
  </si>
  <si>
    <t>kocài</t>
  </si>
  <si>
    <t>1p</t>
  </si>
  <si>
    <t>1t,đtdđ</t>
  </si>
  <si>
    <t>1t,1k</t>
  </si>
  <si>
    <t>2p,kodânịt</t>
  </si>
  <si>
    <t>3p</t>
  </si>
  <si>
    <t>konịt</t>
  </si>
  <si>
    <t>1t,konịt</t>
  </si>
  <si>
    <t>1t,áongoài</t>
  </si>
  <si>
    <t>3t,1p,kocavạt</t>
  </si>
  <si>
    <t>1t,2p</t>
  </si>
  <si>
    <t>1p,đtdđ</t>
  </si>
  <si>
    <t>2p,son</t>
  </si>
  <si>
    <t>2p(tngt)</t>
  </si>
  <si>
    <t>1p,tóc#</t>
  </si>
  <si>
    <t>1p,4t</t>
  </si>
  <si>
    <t>1p,balô,son</t>
  </si>
  <si>
    <t>4t</t>
  </si>
  <si>
    <t>1t,kocvạt</t>
  </si>
  <si>
    <t>3t,ăn</t>
  </si>
  <si>
    <t>3t,2p,uống</t>
  </si>
  <si>
    <t>5t,1p,ăn,kophiệu</t>
  </si>
  <si>
    <t>3t,2p,kocvạt,phieu</t>
  </si>
  <si>
    <t>1t.3kophiệu,ăn,sđp</t>
  </si>
  <si>
    <t>1k,tóc#,6kophiệu</t>
  </si>
  <si>
    <t>3t,2ăn</t>
  </si>
  <si>
    <t>3t,1p,đtdđ,ăn</t>
  </si>
  <si>
    <t>1t,1p,ăn</t>
  </si>
  <si>
    <t>1t,3p,ăn,đitrênghế</t>
  </si>
  <si>
    <t>2t,3p,2son,kophiệu</t>
  </si>
  <si>
    <t>1t,2p,kophieu</t>
  </si>
  <si>
    <t>7t,2konịt,ngồi..</t>
  </si>
  <si>
    <t>4t,1p,kophieu</t>
  </si>
  <si>
    <t>1t,1p,balô</t>
  </si>
  <si>
    <t>2t,2p,son</t>
  </si>
  <si>
    <t>2t,áongoài,uống</t>
  </si>
  <si>
    <t>2t,son,tóc#</t>
  </si>
  <si>
    <t>1t,son,uống</t>
  </si>
  <si>
    <t>8t,1p.son,vs</t>
  </si>
  <si>
    <t>1t,kophiệu</t>
  </si>
  <si>
    <t>2t,2p.nóitục,kocvạt</t>
  </si>
  <si>
    <t>1t,uống,kocvạt,bxóa</t>
  </si>
  <si>
    <t>2t,2kocvạt</t>
  </si>
  <si>
    <t>1t,1p,2ăn</t>
  </si>
  <si>
    <t>2t,2sđp</t>
  </si>
  <si>
    <t>2t,5p,dép,vs</t>
  </si>
  <si>
    <t>6t,1p,son</t>
  </si>
  <si>
    <t>3t,2p,vs</t>
  </si>
  <si>
    <t>6t,3p,2k,sđp,bôngtai</t>
  </si>
  <si>
    <t>3t,1p,bông..</t>
  </si>
  <si>
    <t>5t,1p.kophieu</t>
  </si>
  <si>
    <t>5t,2ptóc#,4kophieu</t>
  </si>
  <si>
    <t>1t,2phieu</t>
  </si>
  <si>
    <t>2t,1p,nói,kophiệu</t>
  </si>
  <si>
    <t>4t,sđp,3ăn,son,kophiệu,đạp</t>
  </si>
  <si>
    <t>3t,kophiệu,ăn,sđp</t>
  </si>
  <si>
    <t>1t,đạp</t>
  </si>
  <si>
    <t>ĐIỂM TB TUẦN</t>
  </si>
  <si>
    <t>ĐIỂM TB
THÁNG</t>
  </si>
  <si>
    <t>I</t>
  </si>
  <si>
    <t>II</t>
  </si>
  <si>
    <t>III</t>
  </si>
  <si>
    <t>IV</t>
  </si>
  <si>
    <t xml:space="preserve"> </t>
  </si>
  <si>
    <t>THỐNG KÊ ĐIỂM TRUNG BÌNH THÁNG 3 &amp; 4</t>
  </si>
  <si>
    <t>CHUYÊN CẦN</t>
  </si>
  <si>
    <t xml:space="preserve">KỶ LUẬT </t>
  </si>
  <si>
    <t>VỆ SINH</t>
  </si>
  <si>
    <t>KẾT QUẢ THI ĐUA THÁNG 9</t>
  </si>
  <si>
    <t>Từ ngày 24 /8/ 2018 đến ngày 20/ 9 / 2018</t>
  </si>
  <si>
    <t>2t,2kop.hiệu,đến pm trễ</t>
  </si>
  <si>
    <t>5t,1p,son,ăn,kop.hiệu,nhiềubông</t>
  </si>
  <si>
    <t>4t,1p,kop.hiệu</t>
  </si>
  <si>
    <t>4t,2p,uống,vs</t>
  </si>
  <si>
    <t>1t,ăn</t>
  </si>
  <si>
    <t>1t,đạpquai</t>
  </si>
  <si>
    <t>1t,4p,vs</t>
  </si>
  <si>
    <t>3t,1p.balô,kop.hiệu</t>
  </si>
  <si>
    <t>2t,1p.koaódài</t>
  </si>
  <si>
    <t>1t,4p.kop.hiệu</t>
  </si>
  <si>
    <t>2t,2p,2ăn</t>
  </si>
  <si>
    <t>4t,kop.hiệu</t>
  </si>
  <si>
    <t>2t,4p,son,kop.hiệu</t>
  </si>
  <si>
    <t>1t,son</t>
  </si>
  <si>
    <t>1t,1p,đtdđ,son,2ăn</t>
  </si>
  <si>
    <t>2t,2p,ăn</t>
  </si>
  <si>
    <t>2t,3p,kop.hiệu</t>
  </si>
  <si>
    <t>3t,2p</t>
  </si>
  <si>
    <t>2t,saip.hiệu,2uống</t>
  </si>
  <si>
    <t>1t,saiphiệu,đạp</t>
  </si>
  <si>
    <t>3p,giầynhọn</t>
  </si>
  <si>
    <t>2t,1p,2đtdđ3kophiệu,konịt</t>
  </si>
  <si>
    <t>4t,1p,1k</t>
  </si>
  <si>
    <t>3t,1p,2kophiêu</t>
  </si>
  <si>
    <t>1t,1p,2đtdđ,2kophiệu</t>
  </si>
  <si>
    <t>7t,2p</t>
  </si>
  <si>
    <t>4t,áongoài,kophiệu,chạy..</t>
  </si>
  <si>
    <t>6t,2sđp,2kophiệu,chạy</t>
  </si>
  <si>
    <t>5p,son</t>
  </si>
  <si>
    <t>1t,1p,vs</t>
  </si>
  <si>
    <t>4t,son,kophiệu,konịt</t>
  </si>
  <si>
    <t>3t,2p,ăn,son,sđp</t>
  </si>
  <si>
    <t>Từ ngày 21 /9/ 2018 đến ngày 27/ 9 / 2018</t>
  </si>
  <si>
    <t>4t,vs</t>
  </si>
  <si>
    <t>2t,3p,kocvạt</t>
  </si>
  <si>
    <t>2t,2p,vs</t>
  </si>
  <si>
    <t>1t,2p,sđp</t>
  </si>
  <si>
    <t>1t,nhiềubôngtai</t>
  </si>
  <si>
    <t>3t,đtdđ</t>
  </si>
  <si>
    <t>2t,1p,sđp,kotắtđèn</t>
  </si>
  <si>
    <t>3t,2kophiệu</t>
  </si>
  <si>
    <t>1t,1p,tóc,2saiph,konịt</t>
  </si>
  <si>
    <t>1t,1p,kocvạt,kophiệu,đtdđ,nóitục</t>
  </si>
  <si>
    <t>1t,sđp,đtdđ,ngồibàn</t>
  </si>
  <si>
    <t>1p,kocvạt</t>
  </si>
  <si>
    <t>4t,uống,vs</t>
  </si>
  <si>
    <t>1t,1p,kophiệukogiầy,kẻchânmày</t>
  </si>
  <si>
    <t>sđp,konộpsd8b</t>
  </si>
  <si>
    <t>1t,1p,uống</t>
  </si>
  <si>
    <t>7t,2p,2kophiệu,kẻchânmày</t>
  </si>
  <si>
    <t>1t,ăn,vs,konộpsđb</t>
  </si>
  <si>
    <t>1t,1p,3ăn</t>
  </si>
  <si>
    <t>3t,đạpquai</t>
  </si>
  <si>
    <t>6t,2p</t>
  </si>
  <si>
    <t>2t,1p,balô,uống</t>
  </si>
  <si>
    <t>Từ ngày 28 / 9 / 2018 đến ngày 04 / 10 / 2018</t>
  </si>
  <si>
    <t>Từ ngày 05/ 10 / 2018 đến ngày 11 / 10 / 2018</t>
  </si>
  <si>
    <t>Từ ngày 12 / 10 / 2018 đến ngày 18 / 10 / 2018</t>
  </si>
  <si>
    <t>1t,1p,đtdđ,12sđp,kophiệu,bútxóa</t>
  </si>
  <si>
    <t>2t,p.hiệucũ</t>
  </si>
  <si>
    <t>3t,2p,ăn</t>
  </si>
  <si>
    <t>1t,2p,1kp</t>
  </si>
  <si>
    <t>3t,4p,trốnshdc</t>
  </si>
  <si>
    <t>2t,1k</t>
  </si>
  <si>
    <t>4t,1p,kocvạt,uống</t>
  </si>
  <si>
    <t>2t,1p,balô</t>
  </si>
  <si>
    <t>4t,1p,koaódài</t>
  </si>
  <si>
    <t>2ăn</t>
  </si>
  <si>
    <t>2t,1p,đtdđ</t>
  </si>
  <si>
    <t>1t,5p</t>
  </si>
  <si>
    <t>2t,2ăn</t>
  </si>
  <si>
    <t>3p,kodâynịt</t>
  </si>
  <si>
    <t>3t,1o,kop.hiệu</t>
  </si>
  <si>
    <t>4t,kophiệu</t>
  </si>
  <si>
    <t>sai p.hiệu</t>
  </si>
  <si>
    <t>3t,1kp,ăn,tóc#,koaódài</t>
  </si>
  <si>
    <t>1t,son,kodâynịt,quầnđen</t>
  </si>
  <si>
    <t>ăn,kocvạt</t>
  </si>
  <si>
    <t>1p,mua..</t>
  </si>
  <si>
    <t>2t,đạpquai</t>
  </si>
  <si>
    <t>2kodâynịt</t>
  </si>
  <si>
    <t>2p,2đtdđ,2son,nóitục</t>
  </si>
  <si>
    <t>1t,kogiầytd</t>
  </si>
  <si>
    <t>3p,2đtdđ</t>
  </si>
  <si>
    <t>đtdđ,áongoài</t>
  </si>
  <si>
    <t>Minh Thắng</t>
  </si>
  <si>
    <t>2t,koaódài</t>
  </si>
  <si>
    <t>2t,2p,kocavt</t>
  </si>
  <si>
    <t>1t,loptaptrung chậm</t>
  </si>
  <si>
    <t>1t,1p,áongoài</t>
  </si>
  <si>
    <t>2t,7ăn</t>
  </si>
  <si>
    <t>áongoài</t>
  </si>
  <si>
    <t>1t,1p,saugv</t>
  </si>
  <si>
    <t>3t,1p,kodâynịt</t>
  </si>
  <si>
    <t>8t,dtdđ,3sđp</t>
  </si>
  <si>
    <t>2t,ăn</t>
  </si>
  <si>
    <t>2t,1p,vs,chạyxe</t>
  </si>
  <si>
    <t>1p,mtt,đtdđ,ngồithànhghếđá,tóc</t>
  </si>
  <si>
    <t>5t,ăn</t>
  </si>
  <si>
    <t>2t,ăn,đtdđ</t>
  </si>
  <si>
    <t>3t,áongoài</t>
  </si>
  <si>
    <t>3t,son,uống,trốnshdc</t>
  </si>
  <si>
    <t>1p,ăn,quầnđen</t>
  </si>
  <si>
    <t>koaódài</t>
  </si>
  <si>
    <t>1t,1p,quaitrước</t>
  </si>
  <si>
    <t>kophiệu,vs</t>
  </si>
  <si>
    <t>1t,đtdđ,ăn</t>
  </si>
  <si>
    <t>5t,1p,3trốnshdc</t>
  </si>
  <si>
    <t>1p,ngồitrênbàn</t>
  </si>
  <si>
    <t>vs</t>
  </si>
  <si>
    <t>1t,3p,saiphiệu</t>
  </si>
  <si>
    <t>1t,1p,sđp</t>
  </si>
  <si>
    <t>5p,kocvạt</t>
  </si>
  <si>
    <t>1t,1p,konộpsđb.3nóitục</t>
  </si>
  <si>
    <t>2t,1p,ăn</t>
  </si>
  <si>
    <t>2t,mtt</t>
  </si>
  <si>
    <t>2t,chửithề</t>
  </si>
  <si>
    <t>1t,9p</t>
  </si>
  <si>
    <t>2t,2p,kophiệu</t>
  </si>
  <si>
    <t>3t,3p,trangđiểm,sđp,vénáodài</t>
  </si>
  <si>
    <t>1p,trangđiểm</t>
  </si>
  <si>
    <t>2t,3p,saiphiệu,kodâynịt</t>
  </si>
  <si>
    <t>4t,3p,2đtdđ,ăn,áongoài</t>
  </si>
  <si>
    <t>1t,1p,2kocvạt</t>
  </si>
  <si>
    <t>4p,kodâynịt</t>
  </si>
  <si>
    <t>1p,saiphiệu</t>
  </si>
  <si>
    <t>1p,giầygótnhọn,2ăn,2saugv</t>
  </si>
  <si>
    <t>2p,3sđp,ăn</t>
  </si>
  <si>
    <t>2p,giầynhọn</t>
  </si>
  <si>
    <t>3t,kocvạt</t>
  </si>
  <si>
    <t>3t,1p,konịt,sđp</t>
  </si>
  <si>
    <t>1p,vén..,kogiầy</t>
  </si>
  <si>
    <t>2t,sđp</t>
  </si>
  <si>
    <t>1t,1p,áodài,kophiệu</t>
  </si>
  <si>
    <t>1p,đtdđ,ăn,áongoài</t>
  </si>
  <si>
    <t>đtdđ,kophiệu</t>
  </si>
  <si>
    <t>4t,4p,2đtdđ,2kophiệu,kogiầy</t>
  </si>
  <si>
    <t>1t,1p,son,2ăn</t>
  </si>
  <si>
    <t>1t,ngồi,sđp,ăn,áongoài</t>
  </si>
  <si>
    <t>3t,1p,kocvạt,2vs</t>
  </si>
  <si>
    <t>2t,quai,sđp,balô</t>
  </si>
  <si>
    <t>1t,1p,bútxóa</t>
  </si>
  <si>
    <t>2t,4p</t>
  </si>
  <si>
    <t>1t,2p,kocvạt</t>
  </si>
  <si>
    <t>2t,1p,kodâynịt,kocvạt</t>
  </si>
  <si>
    <t>KẾT QUẢ THI ĐUA THÁNG 10</t>
  </si>
  <si>
    <t>Từ ngày 21 /9/ 2018 đến ngày 18/ 10 / 2018</t>
  </si>
  <si>
    <t>Từ ngày 19 /10 / 2018 đến ngày 01/11 / 2018</t>
  </si>
  <si>
    <t>sđp</t>
  </si>
  <si>
    <t>1t,3p,son</t>
  </si>
  <si>
    <t>1t,2p,1k áongoài,đtdđ,vs</t>
  </si>
  <si>
    <t>2t,8p,son,sđp</t>
  </si>
  <si>
    <t>1t,1p,túi,áongoài</t>
  </si>
  <si>
    <t>1t,4p,sđp</t>
  </si>
  <si>
    <t>4t,1p</t>
  </si>
  <si>
    <t>2t,konịt</t>
  </si>
  <si>
    <t>M.Thắng</t>
  </si>
  <si>
    <t>1t,sđp</t>
  </si>
  <si>
    <t>1t,1p,ngồi..kotắtquạt</t>
  </si>
  <si>
    <t>1t,2p,dán..</t>
  </si>
  <si>
    <t>5t,5p,konit,sđp</t>
  </si>
  <si>
    <t>sauGV,VS</t>
  </si>
  <si>
    <t>2t,ngồi..,ăn,vs</t>
  </si>
  <si>
    <t>3t,1p,áo..balô,kophiệu</t>
  </si>
  <si>
    <t>2t,3sđp</t>
  </si>
  <si>
    <t>2t,1p,sđp</t>
  </si>
  <si>
    <t>Từ ngày 02 /11 / 2018 đến ngày 08 / 11 / 2018</t>
  </si>
  <si>
    <t>Từ ngày 09/ 11 / 2018 đến ngày 15 / 11 / 2018</t>
  </si>
  <si>
    <t>Từ ngày 16 / 11 / 2018 đến ngày 22 / 11 / 2018</t>
  </si>
  <si>
    <t>1t,3p,đtdđ</t>
  </si>
  <si>
    <t>2t,uống,dép</t>
  </si>
  <si>
    <t>1t,kogiầy,áodài</t>
  </si>
  <si>
    <t>3t,1p,kocvạt,2ăn</t>
  </si>
  <si>
    <t>8t,2p,uống</t>
  </si>
  <si>
    <t>3p,2sđp,pnntrễ</t>
  </si>
  <si>
    <t>4t,sđp,kocvạt,2ăn</t>
  </si>
  <si>
    <t>2t,kophiệu,konịt</t>
  </si>
  <si>
    <t>2t,4p,ăn</t>
  </si>
  <si>
    <t>1t,1p,ăn,áo..,3balô</t>
  </si>
  <si>
    <t>2t,4p,vs,sđb</t>
  </si>
  <si>
    <t>1t,2sđp</t>
  </si>
  <si>
    <t>4t,nóitục,bútxóa,hphí</t>
  </si>
  <si>
    <t>2t,1p,son,kocvạt</t>
  </si>
  <si>
    <t>ĐIỂM TB THÁNG</t>
  </si>
  <si>
    <t>THỐNG KÊ ĐIỂM TRUNG BÌNH HK1</t>
  </si>
  <si>
    <t>Năm Học:2018 - 2019</t>
  </si>
  <si>
    <t>Từ ngày 24 / 8 / 2018 đến ngày 18 / 10 / 2018</t>
  </si>
  <si>
    <t>KẾT QUẢ THI ĐUA  GHK1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</si>
</sst>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0.0;[Red]0.0"/>
    <numFmt numFmtId="167" formatCode="#,##0.0"/>
  </numFmts>
  <fonts count="4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6"/>
      <color indexed="8"/>
      <name val="Tahoma"/>
      <family val="2"/>
    </font>
    <font>
      <sz val="11"/>
      <color indexed="12"/>
      <name val="Tahoma"/>
      <family val="2"/>
    </font>
    <font>
      <sz val="11"/>
      <name val="Tahoma"/>
      <family val="2"/>
    </font>
    <font>
      <b/>
      <sz val="26"/>
      <name val="Arial"/>
      <family val="2"/>
    </font>
    <font>
      <sz val="12"/>
      <color indexed="12"/>
      <name val="Tahoma"/>
      <family val="2"/>
    </font>
    <font>
      <vertAlign val="superscript"/>
      <sz val="12"/>
      <color indexed="10"/>
      <name val="Tahoma"/>
      <family val="2"/>
    </font>
    <font>
      <sz val="11"/>
      <color rgb="FF002060"/>
      <name val="Tahoma"/>
      <family val="2"/>
    </font>
    <font>
      <b/>
      <sz val="12"/>
      <color rgb="FFFF0000"/>
      <name val="Tahoma"/>
      <family val="2"/>
    </font>
    <font>
      <sz val="12"/>
      <name val="Tahoma"/>
      <family val="2"/>
    </font>
    <font>
      <sz val="10"/>
      <name val="Arial"/>
      <family val="2"/>
      <charset val="163"/>
    </font>
    <font>
      <sz val="12"/>
      <color indexed="17"/>
      <name val="Tahoma"/>
      <family val="2"/>
    </font>
    <font>
      <sz val="11"/>
      <color rgb="FF00B050"/>
      <name val="Tahoma"/>
      <family val="2"/>
    </font>
    <font>
      <b/>
      <sz val="11"/>
      <name val="Tahoma"/>
      <family val="2"/>
    </font>
    <font>
      <sz val="16"/>
      <name val="Tahoma"/>
      <family val="2"/>
    </font>
    <font>
      <sz val="11"/>
      <color indexed="10"/>
      <name val="Tahoma"/>
      <family val="2"/>
    </font>
    <font>
      <sz val="9"/>
      <color indexed="53"/>
      <name val="Tahoma"/>
      <family val="2"/>
    </font>
    <font>
      <b/>
      <sz val="11"/>
      <color rgb="FFFF0000"/>
      <name val="Tahoma"/>
      <family val="2"/>
    </font>
    <font>
      <sz val="10"/>
      <color indexed="53"/>
      <name val="Tahoma"/>
      <family val="2"/>
    </font>
    <font>
      <sz val="12"/>
      <color rgb="FFC00000"/>
      <name val="Tahoma"/>
      <family val="2"/>
    </font>
    <font>
      <vertAlign val="superscript"/>
      <sz val="12"/>
      <color rgb="FFC00000"/>
      <name val="Tahoma"/>
      <family val="2"/>
    </font>
    <font>
      <sz val="11"/>
      <color rgb="FFC00000"/>
      <name val="Tahoma"/>
      <family val="2"/>
    </font>
    <font>
      <b/>
      <sz val="16"/>
      <name val="Tahoma"/>
      <family val="2"/>
    </font>
    <font>
      <b/>
      <sz val="14"/>
      <color rgb="FFFFFFFF"/>
      <name val="Tahoma"/>
      <family val="2"/>
    </font>
    <font>
      <b/>
      <sz val="9"/>
      <color indexed="10"/>
      <name val="Tahoma"/>
      <family val="2"/>
    </font>
    <font>
      <b/>
      <sz val="10"/>
      <color indexed="10"/>
      <name val="Tahoma"/>
      <family val="2"/>
    </font>
    <font>
      <sz val="11"/>
      <color indexed="21"/>
      <name val="Tahoma"/>
      <family val="2"/>
    </font>
    <font>
      <sz val="11"/>
      <color theme="1"/>
      <name val="Tahoma"/>
      <family val="2"/>
    </font>
    <font>
      <b/>
      <sz val="26"/>
      <name val="Tahoma"/>
      <family val="2"/>
    </font>
    <font>
      <sz val="9"/>
      <color indexed="12"/>
      <name val="Tahoma"/>
      <family val="2"/>
    </font>
    <font>
      <sz val="11"/>
      <color indexed="8"/>
      <name val="Tahoma"/>
      <family val="2"/>
    </font>
    <font>
      <sz val="11"/>
      <color indexed="59"/>
      <name val="Tahoma"/>
      <family val="2"/>
    </font>
    <font>
      <b/>
      <sz val="16"/>
      <color indexed="59"/>
      <name val="Tahoma"/>
      <family val="2"/>
    </font>
    <font>
      <b/>
      <sz val="12"/>
      <color indexed="53"/>
      <name val="Tahoma"/>
      <family val="2"/>
    </font>
    <font>
      <sz val="12"/>
      <color indexed="21"/>
      <name val="Tahoma"/>
      <family val="2"/>
    </font>
    <font>
      <b/>
      <sz val="11"/>
      <color indexed="53"/>
      <name val="Tahoma"/>
      <family val="2"/>
    </font>
    <font>
      <u/>
      <sz val="11"/>
      <color indexed="21"/>
      <name val="Tahoma"/>
      <family val="2"/>
    </font>
    <font>
      <b/>
      <sz val="18"/>
      <name val="Tahoma"/>
      <family val="2"/>
    </font>
    <font>
      <b/>
      <sz val="14"/>
      <color rgb="FFFFFFFF"/>
      <name val="Arial"/>
      <family val="2"/>
    </font>
    <font>
      <b/>
      <sz val="12"/>
      <color theme="5" tint="-0.249977111117893"/>
      <name val="Arial"/>
      <family val="2"/>
    </font>
    <font>
      <b/>
      <sz val="12"/>
      <color theme="5" tint="-0.249977111117893"/>
      <name val="Tahoma"/>
      <family val="2"/>
    </font>
    <font>
      <b/>
      <sz val="10"/>
      <color theme="5" tint="-0.249977111117893"/>
      <name val="Tahoma"/>
      <family val="2"/>
    </font>
    <font>
      <b/>
      <sz val="11"/>
      <color theme="5" tint="-0.249977111117893"/>
      <name val="Tahoma"/>
      <family val="2"/>
    </font>
    <font>
      <sz val="8"/>
      <color indexed="12"/>
      <name val="Tahoma"/>
      <family val="2"/>
    </font>
    <font>
      <sz val="8"/>
      <color indexed="53"/>
      <name val="Tahoma"/>
      <family val="2"/>
    </font>
    <font>
      <b/>
      <sz val="14"/>
      <color theme="1"/>
      <name val="Calibri"/>
      <family val="2"/>
      <scheme val="minor"/>
    </font>
    <font>
      <sz val="10"/>
      <color indexed="12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 applyBorder="1" applyAlignment="1"/>
    <xf numFmtId="0" fontId="4" fillId="0" borderId="1" xfId="0" applyFont="1" applyBorder="1" applyAlignment="1">
      <alignment vertical="center"/>
    </xf>
    <xf numFmtId="11" fontId="7" fillId="0" borderId="9" xfId="0" applyNumberFormat="1" applyFont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164" fontId="5" fillId="0" borderId="9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164" fontId="10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9" fillId="0" borderId="11" xfId="0" applyFont="1" applyBorder="1" applyAlignment="1">
      <alignment horizontal="left" vertical="center"/>
    </xf>
    <xf numFmtId="164" fontId="5" fillId="0" borderId="11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4" fillId="0" borderId="18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1" fontId="19" fillId="2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65" fontId="20" fillId="0" borderId="2" xfId="3" applyNumberFormat="1" applyFont="1" applyBorder="1" applyAlignment="1">
      <alignment horizontal="center" vertical="center"/>
    </xf>
    <xf numFmtId="165" fontId="20" fillId="0" borderId="2" xfId="3" applyNumberFormat="1" applyFont="1" applyBorder="1" applyAlignment="1">
      <alignment vertical="center"/>
    </xf>
    <xf numFmtId="165" fontId="18" fillId="0" borderId="2" xfId="3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5" fillId="5" borderId="4" xfId="0" applyFont="1" applyFill="1" applyBorder="1" applyAlignment="1">
      <alignment vertical="center"/>
    </xf>
    <xf numFmtId="1" fontId="19" fillId="8" borderId="2" xfId="0" applyNumberFormat="1" applyFont="1" applyFill="1" applyBorder="1" applyAlignment="1">
      <alignment horizontal="center" vertical="center"/>
    </xf>
    <xf numFmtId="165" fontId="20" fillId="5" borderId="2" xfId="3" applyNumberFormat="1" applyFont="1" applyFill="1" applyBorder="1" applyAlignment="1">
      <alignment horizontal="center" vertical="center"/>
    </xf>
    <xf numFmtId="165" fontId="18" fillId="5" borderId="2" xfId="3" applyNumberFormat="1" applyFont="1" applyFill="1" applyBorder="1" applyAlignment="1">
      <alignment horizontal="center" vertical="center"/>
    </xf>
    <xf numFmtId="165" fontId="20" fillId="3" borderId="2" xfId="3" applyNumberFormat="1" applyFont="1" applyFill="1" applyBorder="1" applyAlignment="1">
      <alignment vertical="center"/>
    </xf>
    <xf numFmtId="165" fontId="20" fillId="0" borderId="2" xfId="3" applyNumberFormat="1" applyFont="1" applyBorder="1" applyAlignment="1">
      <alignment horizontal="left" vertical="center" indent="1"/>
    </xf>
    <xf numFmtId="0" fontId="21" fillId="0" borderId="9" xfId="0" applyFont="1" applyBorder="1" applyAlignment="1">
      <alignment vertical="center"/>
    </xf>
    <xf numFmtId="0" fontId="23" fillId="0" borderId="9" xfId="0" applyFont="1" applyBorder="1" applyAlignment="1">
      <alignment horizontal="left" vertical="center"/>
    </xf>
    <xf numFmtId="0" fontId="21" fillId="0" borderId="10" xfId="0" applyFont="1" applyBorder="1" applyAlignment="1">
      <alignment vertical="center"/>
    </xf>
    <xf numFmtId="0" fontId="23" fillId="0" borderId="10" xfId="0" applyFont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0" borderId="10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3" fillId="0" borderId="11" xfId="0" applyFont="1" applyBorder="1" applyAlignment="1">
      <alignment horizontal="left" vertical="center"/>
    </xf>
    <xf numFmtId="164" fontId="5" fillId="0" borderId="10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4" fillId="0" borderId="8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readingOrder="2"/>
    </xf>
    <xf numFmtId="0" fontId="5" fillId="3" borderId="1" xfId="0" applyFont="1" applyFill="1" applyBorder="1" applyAlignment="1">
      <alignment vertical="center"/>
    </xf>
    <xf numFmtId="0" fontId="24" fillId="3" borderId="0" xfId="0" applyFont="1" applyFill="1" applyBorder="1" applyAlignment="1">
      <alignment horizontal="center"/>
    </xf>
    <xf numFmtId="0" fontId="29" fillId="0" borderId="0" xfId="0" applyFont="1"/>
    <xf numFmtId="166" fontId="5" fillId="0" borderId="10" xfId="2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vertic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64" fontId="32" fillId="0" borderId="10" xfId="0" applyNumberFormat="1" applyFont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164" fontId="33" fillId="3" borderId="11" xfId="0" applyNumberFormat="1" applyFont="1" applyFill="1" applyBorder="1" applyAlignment="1">
      <alignment horizontal="center" vertical="center"/>
    </xf>
    <xf numFmtId="0" fontId="34" fillId="3" borderId="0" xfId="0" applyFont="1" applyFill="1" applyBorder="1" applyAlignment="1"/>
    <xf numFmtId="0" fontId="33" fillId="3" borderId="0" xfId="0" applyFont="1" applyFill="1" applyBorder="1" applyAlignment="1">
      <alignment vertical="center"/>
    </xf>
    <xf numFmtId="0" fontId="34" fillId="3" borderId="0" xfId="0" applyFont="1" applyFill="1" applyBorder="1" applyAlignment="1">
      <alignment horizontal="center"/>
    </xf>
    <xf numFmtId="0" fontId="33" fillId="3" borderId="1" xfId="0" quotePrefix="1" applyFont="1" applyFill="1" applyBorder="1" applyAlignment="1">
      <alignment vertical="center"/>
    </xf>
    <xf numFmtId="164" fontId="35" fillId="0" borderId="9" xfId="0" applyNumberFormat="1" applyFont="1" applyBorder="1" applyAlignment="1">
      <alignment horizontal="center" vertical="center"/>
    </xf>
    <xf numFmtId="166" fontId="5" fillId="0" borderId="10" xfId="1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164" fontId="35" fillId="0" borderId="10" xfId="0" applyNumberFormat="1" applyFont="1" applyBorder="1" applyAlignment="1">
      <alignment horizontal="center" vertical="center"/>
    </xf>
    <xf numFmtId="164" fontId="35" fillId="0" borderId="11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32" fillId="0" borderId="9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/>
    </xf>
    <xf numFmtId="164" fontId="5" fillId="0" borderId="20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28" fillId="7" borderId="12" xfId="0" applyFont="1" applyFill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29" fillId="0" borderId="0" xfId="0" applyFont="1" applyBorder="1"/>
    <xf numFmtId="0" fontId="3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164" fontId="37" fillId="0" borderId="9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164" fontId="37" fillId="0" borderId="11" xfId="0" applyNumberFormat="1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164" fontId="37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21" fillId="0" borderId="18" xfId="0" applyFont="1" applyBorder="1" applyAlignment="1">
      <alignment vertical="center"/>
    </xf>
    <xf numFmtId="0" fontId="40" fillId="0" borderId="0" xfId="0" applyFont="1" applyAlignment="1">
      <alignment horizontal="center" readingOrder="2"/>
    </xf>
    <xf numFmtId="0" fontId="44" fillId="5" borderId="6" xfId="0" applyFont="1" applyFill="1" applyBorder="1" applyAlignment="1">
      <alignment horizontal="center" vertical="center"/>
    </xf>
    <xf numFmtId="0" fontId="44" fillId="6" borderId="6" xfId="0" applyFont="1" applyFill="1" applyBorder="1" applyAlignment="1">
      <alignment horizontal="center" vertical="center"/>
    </xf>
    <xf numFmtId="0" fontId="44" fillId="7" borderId="6" xfId="0" applyFont="1" applyFill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5" fillId="0" borderId="2" xfId="0" applyFont="1" applyBorder="1" applyAlignment="1">
      <alignment vertical="center"/>
    </xf>
    <xf numFmtId="164" fontId="10" fillId="0" borderId="18" xfId="0" applyNumberFormat="1" applyFont="1" applyBorder="1" applyAlignment="1">
      <alignment horizontal="center" vertical="center"/>
    </xf>
    <xf numFmtId="164" fontId="10" fillId="0" borderId="21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4" fillId="3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24" fillId="3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2" fillId="4" borderId="3" xfId="0" applyFont="1" applyFill="1" applyBorder="1" applyAlignment="1">
      <alignment horizontal="center" vertical="center"/>
    </xf>
    <xf numFmtId="0" fontId="42" fillId="4" borderId="7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0" fontId="41" fillId="4" borderId="6" xfId="0" applyFont="1" applyFill="1" applyBorder="1" applyAlignment="1">
      <alignment horizontal="center" vertical="center"/>
    </xf>
    <xf numFmtId="0" fontId="48" fillId="0" borderId="1" xfId="0" applyFont="1" applyBorder="1" applyAlignment="1">
      <alignment vertical="center"/>
    </xf>
    <xf numFmtId="0" fontId="4" fillId="8" borderId="2" xfId="0" applyFont="1" applyFill="1" applyBorder="1" applyAlignment="1">
      <alignment horizontal="center" vertical="center"/>
    </xf>
    <xf numFmtId="165" fontId="20" fillId="8" borderId="2" xfId="3" applyNumberFormat="1" applyFont="1" applyFill="1" applyBorder="1" applyAlignment="1">
      <alignment horizontal="center" vertical="center"/>
    </xf>
    <xf numFmtId="165" fontId="18" fillId="8" borderId="2" xfId="3" applyNumberFormat="1" applyFont="1" applyFill="1" applyBorder="1" applyAlignment="1">
      <alignment horizontal="center" vertical="center"/>
    </xf>
    <xf numFmtId="165" fontId="20" fillId="8" borderId="2" xfId="3" applyNumberFormat="1" applyFont="1" applyFill="1" applyBorder="1" applyAlignment="1">
      <alignment vertical="center"/>
    </xf>
    <xf numFmtId="165" fontId="20" fillId="8" borderId="2" xfId="3" applyNumberFormat="1" applyFont="1" applyFill="1" applyBorder="1" applyAlignment="1">
      <alignment horizontal="left" vertical="center" indent="1"/>
    </xf>
    <xf numFmtId="0" fontId="0" fillId="9" borderId="0" xfId="0" applyFill="1"/>
    <xf numFmtId="0" fontId="47" fillId="9" borderId="30" xfId="0" applyFont="1" applyFill="1" applyBorder="1" applyAlignment="1"/>
    <xf numFmtId="0" fontId="42" fillId="4" borderId="12" xfId="0" applyFont="1" applyFill="1" applyBorder="1" applyAlignment="1">
      <alignment horizontal="center" vertical="center"/>
    </xf>
    <xf numFmtId="0" fontId="42" fillId="4" borderId="9" xfId="0" applyFont="1" applyFill="1" applyBorder="1" applyAlignment="1">
      <alignment horizontal="center" vertical="center"/>
    </xf>
    <xf numFmtId="0" fontId="41" fillId="4" borderId="12" xfId="0" applyFont="1" applyFill="1" applyBorder="1" applyAlignment="1">
      <alignment horizontal="center" vertical="center"/>
    </xf>
    <xf numFmtId="0" fontId="41" fillId="4" borderId="9" xfId="0" applyFont="1" applyFill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164" fontId="10" fillId="0" borderId="32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24" fillId="3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33" fillId="3" borderId="1" xfId="0" quotePrefix="1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27" fillId="0" borderId="12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/>
    </xf>
    <xf numFmtId="0" fontId="42" fillId="4" borderId="3" xfId="0" applyFont="1" applyFill="1" applyBorder="1" applyAlignment="1">
      <alignment horizontal="center" vertical="center"/>
    </xf>
    <xf numFmtId="0" fontId="42" fillId="4" borderId="7" xfId="0" applyFont="1" applyFill="1" applyBorder="1" applyAlignment="1">
      <alignment horizontal="center" vertical="center"/>
    </xf>
    <xf numFmtId="0" fontId="42" fillId="4" borderId="2" xfId="0" applyFont="1" applyFill="1" applyBorder="1" applyAlignment="1">
      <alignment horizontal="center" vertical="center"/>
    </xf>
    <xf numFmtId="0" fontId="42" fillId="4" borderId="6" xfId="0" applyFont="1" applyFill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0" fontId="41" fillId="4" borderId="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39" fillId="3" borderId="0" xfId="0" applyFont="1" applyFill="1" applyBorder="1" applyAlignment="1">
      <alignment horizontal="center"/>
    </xf>
    <xf numFmtId="0" fontId="43" fillId="0" borderId="12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97"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</font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color rgb="FFC0000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 patternType="gray0625"/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color rgb="FFC0000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 patternType="gray0625"/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color rgb="FFC0000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 patternType="gray0625"/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87086" y="47624"/>
          <a:ext cx="107632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</a:p>
      </xdr:txBody>
    </xdr:sp>
    <xdr:clientData/>
  </xdr:twoCellAnchor>
  <xdr:twoCellAnchor>
    <xdr:from>
      <xdr:col>6</xdr:col>
      <xdr:colOff>628651</xdr:colOff>
      <xdr:row>0</xdr:row>
      <xdr:rowOff>38100</xdr:rowOff>
    </xdr:from>
    <xdr:to>
      <xdr:col>8</xdr:col>
      <xdr:colOff>657226</xdr:colOff>
      <xdr:row>1</xdr:row>
      <xdr:rowOff>209550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4829176" y="38100"/>
          <a:ext cx="1438275" cy="4191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3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87086" y="47624"/>
          <a:ext cx="107632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</a:p>
      </xdr:txBody>
    </xdr:sp>
    <xdr:clientData/>
  </xdr:twoCellAnchor>
  <xdr:twoCellAnchor>
    <xdr:from>
      <xdr:col>6</xdr:col>
      <xdr:colOff>628651</xdr:colOff>
      <xdr:row>0</xdr:row>
      <xdr:rowOff>38100</xdr:rowOff>
    </xdr:from>
    <xdr:to>
      <xdr:col>8</xdr:col>
      <xdr:colOff>657226</xdr:colOff>
      <xdr:row>1</xdr:row>
      <xdr:rowOff>209550</xdr:rowOff>
    </xdr:to>
    <xdr:sp macro="" textlink="">
      <xdr:nvSpPr>
        <xdr:cNvPr id="5" name="Oval 4"/>
        <xdr:cNvSpPr>
          <a:spLocks noChangeArrowheads="1"/>
        </xdr:cNvSpPr>
      </xdr:nvSpPr>
      <xdr:spPr bwMode="auto">
        <a:xfrm>
          <a:off x="4829176" y="38100"/>
          <a:ext cx="1438275" cy="4191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3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10" name="Oval 9"/>
        <xdr:cNvSpPr>
          <a:spLocks noChangeArrowheads="1"/>
        </xdr:cNvSpPr>
      </xdr:nvSpPr>
      <xdr:spPr bwMode="auto">
        <a:xfrm>
          <a:off x="87086" y="47624"/>
          <a:ext cx="98107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2</a:t>
          </a:r>
        </a:p>
      </xdr:txBody>
    </xdr:sp>
    <xdr:clientData/>
  </xdr:twoCellAnchor>
  <xdr:twoCellAnchor>
    <xdr:from>
      <xdr:col>6</xdr:col>
      <xdr:colOff>628651</xdr:colOff>
      <xdr:row>0</xdr:row>
      <xdr:rowOff>38100</xdr:rowOff>
    </xdr:from>
    <xdr:to>
      <xdr:col>8</xdr:col>
      <xdr:colOff>657226</xdr:colOff>
      <xdr:row>1</xdr:row>
      <xdr:rowOff>209550</xdr:rowOff>
    </xdr:to>
    <xdr:sp macro="" textlink="">
      <xdr:nvSpPr>
        <xdr:cNvPr id="11" name="Oval 10"/>
        <xdr:cNvSpPr>
          <a:spLocks noChangeArrowheads="1"/>
        </xdr:cNvSpPr>
      </xdr:nvSpPr>
      <xdr:spPr bwMode="auto">
        <a:xfrm>
          <a:off x="4591051" y="38100"/>
          <a:ext cx="1438275" cy="4191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8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7</xdr:col>
      <xdr:colOff>47625</xdr:colOff>
      <xdr:row>54</xdr:row>
      <xdr:rowOff>47625</xdr:rowOff>
    </xdr:from>
    <xdr:to>
      <xdr:col>8</xdr:col>
      <xdr:colOff>704850</xdr:colOff>
      <xdr:row>55</xdr:row>
      <xdr:rowOff>142875</xdr:rowOff>
    </xdr:to>
    <xdr:sp macro="" textlink="">
      <xdr:nvSpPr>
        <xdr:cNvPr id="12" name="Oval 11"/>
        <xdr:cNvSpPr>
          <a:spLocks noChangeArrowheads="1"/>
        </xdr:cNvSpPr>
      </xdr:nvSpPr>
      <xdr:spPr bwMode="auto">
        <a:xfrm>
          <a:off x="4705350" y="10429875"/>
          <a:ext cx="1371600" cy="39052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9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142875</xdr:colOff>
      <xdr:row>54</xdr:row>
      <xdr:rowOff>28575</xdr:rowOff>
    </xdr:from>
    <xdr:to>
      <xdr:col>2</xdr:col>
      <xdr:colOff>0</xdr:colOff>
      <xdr:row>55</xdr:row>
      <xdr:rowOff>152400</xdr:rowOff>
    </xdr:to>
    <xdr:sp macro="" textlink="">
      <xdr:nvSpPr>
        <xdr:cNvPr id="13" name="Oval 12"/>
        <xdr:cNvSpPr>
          <a:spLocks noChangeArrowheads="1"/>
        </xdr:cNvSpPr>
      </xdr:nvSpPr>
      <xdr:spPr bwMode="auto">
        <a:xfrm>
          <a:off x="142875" y="10410825"/>
          <a:ext cx="923925" cy="4191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87086" y="47624"/>
          <a:ext cx="107632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2</a:t>
          </a:r>
        </a:p>
      </xdr:txBody>
    </xdr:sp>
    <xdr:clientData/>
  </xdr:twoCellAnchor>
  <xdr:twoCellAnchor>
    <xdr:from>
      <xdr:col>6</xdr:col>
      <xdr:colOff>628651</xdr:colOff>
      <xdr:row>0</xdr:row>
      <xdr:rowOff>38100</xdr:rowOff>
    </xdr:from>
    <xdr:to>
      <xdr:col>8</xdr:col>
      <xdr:colOff>657226</xdr:colOff>
      <xdr:row>1</xdr:row>
      <xdr:rowOff>209550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4829176" y="38100"/>
          <a:ext cx="1438275" cy="4191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8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7</xdr:col>
      <xdr:colOff>47625</xdr:colOff>
      <xdr:row>54</xdr:row>
      <xdr:rowOff>47625</xdr:rowOff>
    </xdr:from>
    <xdr:to>
      <xdr:col>8</xdr:col>
      <xdr:colOff>704850</xdr:colOff>
      <xdr:row>55</xdr:row>
      <xdr:rowOff>142875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4943475" y="10439400"/>
          <a:ext cx="1371600" cy="39052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9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85725</xdr:colOff>
      <xdr:row>108</xdr:row>
      <xdr:rowOff>28575</xdr:rowOff>
    </xdr:from>
    <xdr:to>
      <xdr:col>1</xdr:col>
      <xdr:colOff>552450</xdr:colOff>
      <xdr:row>109</xdr:row>
      <xdr:rowOff>161925</xdr:rowOff>
    </xdr:to>
    <xdr:sp macro="" textlink="">
      <xdr:nvSpPr>
        <xdr:cNvPr id="5" name="Oval 4"/>
        <xdr:cNvSpPr>
          <a:spLocks noChangeArrowheads="1"/>
        </xdr:cNvSpPr>
      </xdr:nvSpPr>
      <xdr:spPr bwMode="auto">
        <a:xfrm>
          <a:off x="85725" y="20821650"/>
          <a:ext cx="1076325" cy="40005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2</a:t>
          </a:r>
        </a:p>
      </xdr:txBody>
    </xdr:sp>
    <xdr:clientData/>
  </xdr:twoCellAnchor>
  <xdr:twoCellAnchor>
    <xdr:from>
      <xdr:col>7</xdr:col>
      <xdr:colOff>114300</xdr:colOff>
      <xdr:row>108</xdr:row>
      <xdr:rowOff>9525</xdr:rowOff>
    </xdr:from>
    <xdr:to>
      <xdr:col>8</xdr:col>
      <xdr:colOff>752475</xdr:colOff>
      <xdr:row>109</xdr:row>
      <xdr:rowOff>133350</xdr:rowOff>
    </xdr:to>
    <xdr:sp macro="" textlink="">
      <xdr:nvSpPr>
        <xdr:cNvPr id="6" name="Oval 5"/>
        <xdr:cNvSpPr>
          <a:spLocks noChangeArrowheads="1"/>
        </xdr:cNvSpPr>
      </xdr:nvSpPr>
      <xdr:spPr bwMode="auto">
        <a:xfrm>
          <a:off x="5010150" y="20802600"/>
          <a:ext cx="1352550" cy="39052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 9</a:t>
          </a:r>
        </a:p>
      </xdr:txBody>
    </xdr:sp>
    <xdr:clientData/>
  </xdr:twoCellAnchor>
  <xdr:twoCellAnchor>
    <xdr:from>
      <xdr:col>0</xdr:col>
      <xdr:colOff>142875</xdr:colOff>
      <xdr:row>54</xdr:row>
      <xdr:rowOff>28575</xdr:rowOff>
    </xdr:from>
    <xdr:to>
      <xdr:col>2</xdr:col>
      <xdr:colOff>0</xdr:colOff>
      <xdr:row>55</xdr:row>
      <xdr:rowOff>152400</xdr:rowOff>
    </xdr:to>
    <xdr:sp macro="" textlink="">
      <xdr:nvSpPr>
        <xdr:cNvPr id="7" name="Oval 6"/>
        <xdr:cNvSpPr>
          <a:spLocks noChangeArrowheads="1"/>
        </xdr:cNvSpPr>
      </xdr:nvSpPr>
      <xdr:spPr bwMode="auto">
        <a:xfrm>
          <a:off x="142875" y="10420350"/>
          <a:ext cx="1076325" cy="4191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</a:t>
          </a:r>
        </a:p>
      </xdr:txBody>
    </xdr:sp>
    <xdr:clientData/>
  </xdr:twoCellAnchor>
  <xdr:twoCellAnchor>
    <xdr:from>
      <xdr:col>7</xdr:col>
      <xdr:colOff>66675</xdr:colOff>
      <xdr:row>162</xdr:row>
      <xdr:rowOff>47624</xdr:rowOff>
    </xdr:from>
    <xdr:to>
      <xdr:col>8</xdr:col>
      <xdr:colOff>781049</xdr:colOff>
      <xdr:row>163</xdr:row>
      <xdr:rowOff>152400</xdr:rowOff>
    </xdr:to>
    <xdr:sp macro="" textlink="">
      <xdr:nvSpPr>
        <xdr:cNvPr id="8" name="Oval 7"/>
        <xdr:cNvSpPr>
          <a:spLocks noChangeArrowheads="1"/>
        </xdr:cNvSpPr>
      </xdr:nvSpPr>
      <xdr:spPr bwMode="auto">
        <a:xfrm>
          <a:off x="4962525" y="31203899"/>
          <a:ext cx="1428749" cy="381001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1" i="1" u="sng" strike="noStrike">
              <a:solidFill>
                <a:srgbClr val="FFFFFF"/>
              </a:solidFill>
              <a:latin typeface="Arial"/>
              <a:cs typeface="Arial"/>
            </a:rPr>
            <a:t>THÁNG </a:t>
          </a:r>
          <a:r>
            <a:rPr lang="en-US" sz="1400" b="1" i="1" u="sng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  <a:endParaRPr lang="en-US" sz="1400" b="1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95250</xdr:colOff>
      <xdr:row>162</xdr:row>
      <xdr:rowOff>76200</xdr:rowOff>
    </xdr:from>
    <xdr:to>
      <xdr:col>2</xdr:col>
      <xdr:colOff>66675</xdr:colOff>
      <xdr:row>163</xdr:row>
      <xdr:rowOff>133350</xdr:rowOff>
    </xdr:to>
    <xdr:sp macro="" textlink="">
      <xdr:nvSpPr>
        <xdr:cNvPr id="9" name="Oval 8"/>
        <xdr:cNvSpPr>
          <a:spLocks noChangeArrowheads="1"/>
        </xdr:cNvSpPr>
      </xdr:nvSpPr>
      <xdr:spPr bwMode="auto">
        <a:xfrm>
          <a:off x="95250" y="31232475"/>
          <a:ext cx="1190625" cy="3333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87086" y="47624"/>
          <a:ext cx="98107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</a:p>
      </xdr:txBody>
    </xdr:sp>
    <xdr:clientData/>
  </xdr:twoCellAnchor>
  <xdr:twoCellAnchor>
    <xdr:from>
      <xdr:col>6</xdr:col>
      <xdr:colOff>628651</xdr:colOff>
      <xdr:row>0</xdr:row>
      <xdr:rowOff>38100</xdr:rowOff>
    </xdr:from>
    <xdr:to>
      <xdr:col>8</xdr:col>
      <xdr:colOff>657226</xdr:colOff>
      <xdr:row>1</xdr:row>
      <xdr:rowOff>209550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4591051" y="38100"/>
          <a:ext cx="1438275" cy="4191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10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7</xdr:col>
      <xdr:colOff>47625</xdr:colOff>
      <xdr:row>54</xdr:row>
      <xdr:rowOff>47625</xdr:rowOff>
    </xdr:from>
    <xdr:to>
      <xdr:col>8</xdr:col>
      <xdr:colOff>704850</xdr:colOff>
      <xdr:row>55</xdr:row>
      <xdr:rowOff>142875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4705350" y="10429875"/>
          <a:ext cx="1371600" cy="39052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10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85725</xdr:colOff>
      <xdr:row>108</xdr:row>
      <xdr:rowOff>28575</xdr:rowOff>
    </xdr:from>
    <xdr:to>
      <xdr:col>1</xdr:col>
      <xdr:colOff>552450</xdr:colOff>
      <xdr:row>109</xdr:row>
      <xdr:rowOff>161925</xdr:rowOff>
    </xdr:to>
    <xdr:sp macro="" textlink="">
      <xdr:nvSpPr>
        <xdr:cNvPr id="5" name="Oval 4"/>
        <xdr:cNvSpPr>
          <a:spLocks noChangeArrowheads="1"/>
        </xdr:cNvSpPr>
      </xdr:nvSpPr>
      <xdr:spPr bwMode="auto">
        <a:xfrm>
          <a:off x="85725" y="20802600"/>
          <a:ext cx="981075" cy="40005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3</a:t>
          </a:r>
        </a:p>
      </xdr:txBody>
    </xdr:sp>
    <xdr:clientData/>
  </xdr:twoCellAnchor>
  <xdr:twoCellAnchor>
    <xdr:from>
      <xdr:col>7</xdr:col>
      <xdr:colOff>114300</xdr:colOff>
      <xdr:row>108</xdr:row>
      <xdr:rowOff>9525</xdr:rowOff>
    </xdr:from>
    <xdr:to>
      <xdr:col>8</xdr:col>
      <xdr:colOff>752475</xdr:colOff>
      <xdr:row>109</xdr:row>
      <xdr:rowOff>133350</xdr:rowOff>
    </xdr:to>
    <xdr:sp macro="" textlink="">
      <xdr:nvSpPr>
        <xdr:cNvPr id="6" name="Oval 5"/>
        <xdr:cNvSpPr>
          <a:spLocks noChangeArrowheads="1"/>
        </xdr:cNvSpPr>
      </xdr:nvSpPr>
      <xdr:spPr bwMode="auto">
        <a:xfrm>
          <a:off x="4772025" y="20783550"/>
          <a:ext cx="1352550" cy="39052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 10</a:t>
          </a:r>
        </a:p>
      </xdr:txBody>
    </xdr:sp>
    <xdr:clientData/>
  </xdr:twoCellAnchor>
  <xdr:twoCellAnchor>
    <xdr:from>
      <xdr:col>0</xdr:col>
      <xdr:colOff>142875</xdr:colOff>
      <xdr:row>54</xdr:row>
      <xdr:rowOff>28575</xdr:rowOff>
    </xdr:from>
    <xdr:to>
      <xdr:col>2</xdr:col>
      <xdr:colOff>0</xdr:colOff>
      <xdr:row>55</xdr:row>
      <xdr:rowOff>152400</xdr:rowOff>
    </xdr:to>
    <xdr:sp macro="" textlink="">
      <xdr:nvSpPr>
        <xdr:cNvPr id="7" name="Oval 6"/>
        <xdr:cNvSpPr>
          <a:spLocks noChangeArrowheads="1"/>
        </xdr:cNvSpPr>
      </xdr:nvSpPr>
      <xdr:spPr bwMode="auto">
        <a:xfrm>
          <a:off x="142875" y="10410825"/>
          <a:ext cx="923925" cy="4191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</a:t>
          </a:r>
        </a:p>
      </xdr:txBody>
    </xdr:sp>
    <xdr:clientData/>
  </xdr:twoCellAnchor>
  <xdr:twoCellAnchor>
    <xdr:from>
      <xdr:col>7</xdr:col>
      <xdr:colOff>66675</xdr:colOff>
      <xdr:row>162</xdr:row>
      <xdr:rowOff>47624</xdr:rowOff>
    </xdr:from>
    <xdr:to>
      <xdr:col>8</xdr:col>
      <xdr:colOff>781049</xdr:colOff>
      <xdr:row>163</xdr:row>
      <xdr:rowOff>152400</xdr:rowOff>
    </xdr:to>
    <xdr:sp macro="" textlink="">
      <xdr:nvSpPr>
        <xdr:cNvPr id="8" name="Oval 7"/>
        <xdr:cNvSpPr>
          <a:spLocks noChangeArrowheads="1"/>
        </xdr:cNvSpPr>
      </xdr:nvSpPr>
      <xdr:spPr bwMode="auto">
        <a:xfrm>
          <a:off x="4724400" y="31184849"/>
          <a:ext cx="1428749" cy="381001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1" i="1" u="sng" strike="noStrike">
              <a:solidFill>
                <a:srgbClr val="FFFFFF"/>
              </a:solidFill>
              <a:latin typeface="Arial"/>
              <a:cs typeface="Arial"/>
            </a:rPr>
            <a:t>THÁNG </a:t>
          </a:r>
          <a:r>
            <a:rPr lang="en-US" sz="1400" b="1" i="1" u="sng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  <a:endParaRPr lang="en-US" sz="1400" b="1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95250</xdr:colOff>
      <xdr:row>162</xdr:row>
      <xdr:rowOff>76200</xdr:rowOff>
    </xdr:from>
    <xdr:to>
      <xdr:col>2</xdr:col>
      <xdr:colOff>66675</xdr:colOff>
      <xdr:row>163</xdr:row>
      <xdr:rowOff>133350</xdr:rowOff>
    </xdr:to>
    <xdr:sp macro="" textlink="">
      <xdr:nvSpPr>
        <xdr:cNvPr id="9" name="Oval 8"/>
        <xdr:cNvSpPr>
          <a:spLocks noChangeArrowheads="1"/>
        </xdr:cNvSpPr>
      </xdr:nvSpPr>
      <xdr:spPr bwMode="auto">
        <a:xfrm>
          <a:off x="95250" y="31213425"/>
          <a:ext cx="1038225" cy="3333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4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87086" y="47624"/>
          <a:ext cx="98107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</a:p>
      </xdr:txBody>
    </xdr:sp>
    <xdr:clientData/>
  </xdr:twoCellAnchor>
  <xdr:twoCellAnchor>
    <xdr:from>
      <xdr:col>6</xdr:col>
      <xdr:colOff>628651</xdr:colOff>
      <xdr:row>0</xdr:row>
      <xdr:rowOff>38100</xdr:rowOff>
    </xdr:from>
    <xdr:to>
      <xdr:col>8</xdr:col>
      <xdr:colOff>657226</xdr:colOff>
      <xdr:row>1</xdr:row>
      <xdr:rowOff>209550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4591051" y="38100"/>
          <a:ext cx="1438275" cy="4191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11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7</xdr:col>
      <xdr:colOff>0</xdr:colOff>
      <xdr:row>54</xdr:row>
      <xdr:rowOff>38100</xdr:rowOff>
    </xdr:from>
    <xdr:to>
      <xdr:col>8</xdr:col>
      <xdr:colOff>657225</xdr:colOff>
      <xdr:row>55</xdr:row>
      <xdr:rowOff>133350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4657725" y="10420350"/>
          <a:ext cx="1371600" cy="39052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11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85725</xdr:colOff>
      <xdr:row>108</xdr:row>
      <xdr:rowOff>28575</xdr:rowOff>
    </xdr:from>
    <xdr:to>
      <xdr:col>1</xdr:col>
      <xdr:colOff>552450</xdr:colOff>
      <xdr:row>109</xdr:row>
      <xdr:rowOff>161925</xdr:rowOff>
    </xdr:to>
    <xdr:sp macro="" textlink="">
      <xdr:nvSpPr>
        <xdr:cNvPr id="5" name="Oval 4"/>
        <xdr:cNvSpPr>
          <a:spLocks noChangeArrowheads="1"/>
        </xdr:cNvSpPr>
      </xdr:nvSpPr>
      <xdr:spPr bwMode="auto">
        <a:xfrm>
          <a:off x="85725" y="20802600"/>
          <a:ext cx="981075" cy="40005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3</a:t>
          </a:r>
        </a:p>
      </xdr:txBody>
    </xdr:sp>
    <xdr:clientData/>
  </xdr:twoCellAnchor>
  <xdr:twoCellAnchor>
    <xdr:from>
      <xdr:col>7</xdr:col>
      <xdr:colOff>114300</xdr:colOff>
      <xdr:row>108</xdr:row>
      <xdr:rowOff>9525</xdr:rowOff>
    </xdr:from>
    <xdr:to>
      <xdr:col>8</xdr:col>
      <xdr:colOff>752475</xdr:colOff>
      <xdr:row>109</xdr:row>
      <xdr:rowOff>133350</xdr:rowOff>
    </xdr:to>
    <xdr:sp macro="" textlink="">
      <xdr:nvSpPr>
        <xdr:cNvPr id="6" name="Oval 5"/>
        <xdr:cNvSpPr>
          <a:spLocks noChangeArrowheads="1"/>
        </xdr:cNvSpPr>
      </xdr:nvSpPr>
      <xdr:spPr bwMode="auto">
        <a:xfrm>
          <a:off x="4772025" y="20783550"/>
          <a:ext cx="1352550" cy="39052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 11</a:t>
          </a:r>
        </a:p>
      </xdr:txBody>
    </xdr:sp>
    <xdr:clientData/>
  </xdr:twoCellAnchor>
  <xdr:twoCellAnchor>
    <xdr:from>
      <xdr:col>0</xdr:col>
      <xdr:colOff>142875</xdr:colOff>
      <xdr:row>54</xdr:row>
      <xdr:rowOff>28575</xdr:rowOff>
    </xdr:from>
    <xdr:to>
      <xdr:col>2</xdr:col>
      <xdr:colOff>0</xdr:colOff>
      <xdr:row>55</xdr:row>
      <xdr:rowOff>152400</xdr:rowOff>
    </xdr:to>
    <xdr:sp macro="" textlink="">
      <xdr:nvSpPr>
        <xdr:cNvPr id="7" name="Oval 6"/>
        <xdr:cNvSpPr>
          <a:spLocks noChangeArrowheads="1"/>
        </xdr:cNvSpPr>
      </xdr:nvSpPr>
      <xdr:spPr bwMode="auto">
        <a:xfrm>
          <a:off x="142875" y="10410825"/>
          <a:ext cx="923925" cy="4191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</a:t>
          </a:r>
        </a:p>
      </xdr:txBody>
    </xdr:sp>
    <xdr:clientData/>
  </xdr:twoCellAnchor>
  <xdr:twoCellAnchor>
    <xdr:from>
      <xdr:col>7</xdr:col>
      <xdr:colOff>66675</xdr:colOff>
      <xdr:row>162</xdr:row>
      <xdr:rowOff>47624</xdr:rowOff>
    </xdr:from>
    <xdr:to>
      <xdr:col>8</xdr:col>
      <xdr:colOff>781049</xdr:colOff>
      <xdr:row>163</xdr:row>
      <xdr:rowOff>152400</xdr:rowOff>
    </xdr:to>
    <xdr:sp macro="" textlink="">
      <xdr:nvSpPr>
        <xdr:cNvPr id="8" name="Oval 7"/>
        <xdr:cNvSpPr>
          <a:spLocks noChangeArrowheads="1"/>
        </xdr:cNvSpPr>
      </xdr:nvSpPr>
      <xdr:spPr bwMode="auto">
        <a:xfrm>
          <a:off x="4724400" y="31184849"/>
          <a:ext cx="1428749" cy="381001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1" i="1" u="sng" strike="noStrike">
              <a:solidFill>
                <a:srgbClr val="FFFFFF"/>
              </a:solidFill>
              <a:latin typeface="Arial"/>
              <a:cs typeface="Arial"/>
            </a:rPr>
            <a:t>THÁNG </a:t>
          </a:r>
          <a:r>
            <a:rPr lang="en-US" sz="1400" b="1" i="1" u="sng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  <a:endParaRPr lang="en-US" sz="1400" b="1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95250</xdr:colOff>
      <xdr:row>162</xdr:row>
      <xdr:rowOff>76200</xdr:rowOff>
    </xdr:from>
    <xdr:to>
      <xdr:col>2</xdr:col>
      <xdr:colOff>66675</xdr:colOff>
      <xdr:row>163</xdr:row>
      <xdr:rowOff>133350</xdr:rowOff>
    </xdr:to>
    <xdr:sp macro="" textlink="">
      <xdr:nvSpPr>
        <xdr:cNvPr id="9" name="Oval 8"/>
        <xdr:cNvSpPr>
          <a:spLocks noChangeArrowheads="1"/>
        </xdr:cNvSpPr>
      </xdr:nvSpPr>
      <xdr:spPr bwMode="auto">
        <a:xfrm>
          <a:off x="95250" y="31213425"/>
          <a:ext cx="1038225" cy="3333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opLeftCell="A93" workbookViewId="0">
      <selection activeCell="Q33" sqref="Q33"/>
    </sheetView>
  </sheetViews>
  <sheetFormatPr defaultRowHeight="15" x14ac:dyDescent="0.25"/>
  <cols>
    <col min="1" max="1" width="8.42578125" customWidth="1"/>
    <col min="2" max="2" width="7.5703125" customWidth="1"/>
    <col min="3" max="3" width="16" customWidth="1"/>
    <col min="7" max="7" width="10.42578125" customWidth="1"/>
    <col min="8" max="8" width="10.7109375" customWidth="1"/>
    <col min="9" max="9" width="11.7109375" customWidth="1"/>
  </cols>
  <sheetData>
    <row r="1" spans="1:10" ht="19.5" customHeight="1" x14ac:dyDescent="0.25">
      <c r="A1" s="1"/>
      <c r="B1" s="1"/>
      <c r="C1" s="146" t="s">
        <v>118</v>
      </c>
      <c r="D1" s="146"/>
      <c r="E1" s="146"/>
      <c r="F1" s="146"/>
      <c r="G1" s="146"/>
      <c r="H1" s="1"/>
      <c r="I1" s="55" t="s">
        <v>119</v>
      </c>
      <c r="J1" s="58"/>
    </row>
    <row r="2" spans="1:10" ht="18" customHeight="1" x14ac:dyDescent="0.25">
      <c r="A2" s="2"/>
      <c r="B2" s="2"/>
      <c r="C2" s="147" t="s">
        <v>132</v>
      </c>
      <c r="D2" s="147"/>
      <c r="E2" s="147"/>
      <c r="F2" s="147"/>
      <c r="G2" s="147"/>
      <c r="H2" s="2"/>
      <c r="I2" s="55" t="s">
        <v>119</v>
      </c>
      <c r="J2" s="58"/>
    </row>
    <row r="3" spans="1:10" ht="15" customHeight="1" x14ac:dyDescent="0.25">
      <c r="A3" s="153" t="s">
        <v>0</v>
      </c>
      <c r="B3" s="161" t="s">
        <v>1</v>
      </c>
      <c r="C3" s="153" t="s">
        <v>2</v>
      </c>
      <c r="D3" s="150" t="s">
        <v>120</v>
      </c>
      <c r="E3" s="151"/>
      <c r="F3" s="152"/>
      <c r="G3" s="148" t="s">
        <v>121</v>
      </c>
      <c r="H3" s="157" t="s">
        <v>3</v>
      </c>
      <c r="I3" s="157"/>
      <c r="J3" s="58"/>
    </row>
    <row r="4" spans="1:10" ht="15" customHeight="1" x14ac:dyDescent="0.25">
      <c r="A4" s="154"/>
      <c r="B4" s="162"/>
      <c r="C4" s="154"/>
      <c r="D4" s="105" t="s">
        <v>122</v>
      </c>
      <c r="E4" s="105" t="s">
        <v>123</v>
      </c>
      <c r="F4" s="105" t="s">
        <v>124</v>
      </c>
      <c r="G4" s="149"/>
      <c r="H4" s="106" t="s">
        <v>4</v>
      </c>
      <c r="I4" s="107" t="s">
        <v>5</v>
      </c>
      <c r="J4" s="58"/>
    </row>
    <row r="5" spans="1:10" ht="17.25" customHeight="1" x14ac:dyDescent="0.25">
      <c r="A5" s="155" t="s">
        <v>6</v>
      </c>
      <c r="B5" s="3" t="s">
        <v>7</v>
      </c>
      <c r="C5" s="4" t="s">
        <v>8</v>
      </c>
      <c r="D5" s="5">
        <v>10</v>
      </c>
      <c r="E5" s="5">
        <v>10</v>
      </c>
      <c r="F5" s="5">
        <v>10</v>
      </c>
      <c r="G5" s="6">
        <f xml:space="preserve"> ROUND(AVERAGE(D5:F5),1)</f>
        <v>10</v>
      </c>
      <c r="H5" s="7">
        <f>RANK(G5,$G$5:$G$19)</f>
        <v>1</v>
      </c>
      <c r="I5" s="7">
        <f t="shared" ref="I5:I54" si="0">RANK(G5,$G$5:$G$54)</f>
        <v>1</v>
      </c>
      <c r="J5" s="58"/>
    </row>
    <row r="6" spans="1:10" ht="17.25" customHeight="1" x14ac:dyDescent="0.25">
      <c r="A6" s="155"/>
      <c r="B6" s="8" t="s">
        <v>9</v>
      </c>
      <c r="C6" s="9" t="s">
        <v>104</v>
      </c>
      <c r="D6" s="51">
        <v>9</v>
      </c>
      <c r="E6" s="51">
        <v>10</v>
      </c>
      <c r="F6" s="51">
        <v>10</v>
      </c>
      <c r="G6" s="6">
        <f xml:space="preserve"> ROUND(AVERAGE(D6:F6),1)</f>
        <v>9.6999999999999993</v>
      </c>
      <c r="H6" s="7">
        <f t="shared" ref="H6:H19" si="1">RANK(G6,$G$5:$G$19)</f>
        <v>3</v>
      </c>
      <c r="I6" s="7">
        <f t="shared" si="0"/>
        <v>6</v>
      </c>
      <c r="J6" s="58" t="s">
        <v>137</v>
      </c>
    </row>
    <row r="7" spans="1:10" ht="17.25" customHeight="1" x14ac:dyDescent="0.25">
      <c r="A7" s="155"/>
      <c r="B7" s="8" t="s">
        <v>11</v>
      </c>
      <c r="C7" s="9" t="s">
        <v>16</v>
      </c>
      <c r="D7" s="51">
        <v>10</v>
      </c>
      <c r="E7" s="51">
        <v>10</v>
      </c>
      <c r="F7" s="51">
        <v>10</v>
      </c>
      <c r="G7" s="6">
        <f t="shared" ref="G7:G54" si="2" xml:space="preserve"> ROUND(AVERAGE(D7:F7),1)</f>
        <v>10</v>
      </c>
      <c r="H7" s="7">
        <f t="shared" si="1"/>
        <v>1</v>
      </c>
      <c r="I7" s="7">
        <f t="shared" si="0"/>
        <v>1</v>
      </c>
      <c r="J7" s="58"/>
    </row>
    <row r="8" spans="1:10" ht="17.25" customHeight="1" x14ac:dyDescent="0.25">
      <c r="A8" s="155"/>
      <c r="B8" s="8" t="s">
        <v>13</v>
      </c>
      <c r="C8" s="9" t="s">
        <v>14</v>
      </c>
      <c r="D8" s="51">
        <v>8</v>
      </c>
      <c r="E8" s="51">
        <v>10</v>
      </c>
      <c r="F8" s="51">
        <v>10</v>
      </c>
      <c r="G8" s="6">
        <f t="shared" si="2"/>
        <v>9.3000000000000007</v>
      </c>
      <c r="H8" s="7">
        <f t="shared" si="1"/>
        <v>11</v>
      </c>
      <c r="I8" s="7">
        <f t="shared" si="0"/>
        <v>27</v>
      </c>
      <c r="J8" s="58" t="s">
        <v>138</v>
      </c>
    </row>
    <row r="9" spans="1:10" ht="17.25" customHeight="1" x14ac:dyDescent="0.25">
      <c r="A9" s="155"/>
      <c r="B9" s="8" t="s">
        <v>15</v>
      </c>
      <c r="C9" s="9" t="s">
        <v>79</v>
      </c>
      <c r="D9" s="51">
        <v>7</v>
      </c>
      <c r="E9" s="59">
        <v>10</v>
      </c>
      <c r="F9" s="51">
        <v>10</v>
      </c>
      <c r="G9" s="6">
        <f t="shared" si="2"/>
        <v>9</v>
      </c>
      <c r="H9" s="7">
        <f t="shared" si="1"/>
        <v>14</v>
      </c>
      <c r="I9" s="7">
        <f t="shared" si="0"/>
        <v>40</v>
      </c>
      <c r="J9" s="58" t="s">
        <v>139</v>
      </c>
    </row>
    <row r="10" spans="1:10" ht="17.25" customHeight="1" x14ac:dyDescent="0.25">
      <c r="A10" s="155"/>
      <c r="B10" s="8" t="s">
        <v>17</v>
      </c>
      <c r="C10" s="9" t="s">
        <v>105</v>
      </c>
      <c r="D10" s="51">
        <v>6</v>
      </c>
      <c r="E10" s="51">
        <v>9.5</v>
      </c>
      <c r="F10" s="51">
        <v>10</v>
      </c>
      <c r="G10" s="6">
        <f t="shared" si="2"/>
        <v>8.5</v>
      </c>
      <c r="H10" s="7">
        <f t="shared" si="1"/>
        <v>15</v>
      </c>
      <c r="I10" s="7">
        <f t="shared" si="0"/>
        <v>49</v>
      </c>
      <c r="J10" s="58" t="s">
        <v>140</v>
      </c>
    </row>
    <row r="11" spans="1:10" ht="17.25" customHeight="1" x14ac:dyDescent="0.25">
      <c r="A11" s="155"/>
      <c r="B11" s="8" t="s">
        <v>19</v>
      </c>
      <c r="C11" s="9" t="s">
        <v>18</v>
      </c>
      <c r="D11" s="51">
        <v>7.5</v>
      </c>
      <c r="E11" s="51">
        <v>10</v>
      </c>
      <c r="F11" s="51">
        <v>10</v>
      </c>
      <c r="G11" s="6">
        <f t="shared" si="2"/>
        <v>9.1999999999999993</v>
      </c>
      <c r="H11" s="7">
        <f t="shared" si="1"/>
        <v>12</v>
      </c>
      <c r="I11" s="7">
        <f t="shared" si="0"/>
        <v>31</v>
      </c>
      <c r="J11" s="58" t="s">
        <v>153</v>
      </c>
    </row>
    <row r="12" spans="1:10" ht="17.25" customHeight="1" x14ac:dyDescent="0.25">
      <c r="A12" s="155"/>
      <c r="B12" s="8" t="s">
        <v>21</v>
      </c>
      <c r="C12" s="9" t="s">
        <v>20</v>
      </c>
      <c r="D12" s="51">
        <v>9.5</v>
      </c>
      <c r="E12" s="51">
        <v>9</v>
      </c>
      <c r="F12" s="51">
        <v>10</v>
      </c>
      <c r="G12" s="6">
        <f t="shared" si="2"/>
        <v>9.5</v>
      </c>
      <c r="H12" s="7">
        <f t="shared" si="1"/>
        <v>5</v>
      </c>
      <c r="I12" s="7">
        <f t="shared" si="0"/>
        <v>16</v>
      </c>
      <c r="J12" s="58" t="s">
        <v>154</v>
      </c>
    </row>
    <row r="13" spans="1:10" ht="17.25" customHeight="1" x14ac:dyDescent="0.25">
      <c r="A13" s="155"/>
      <c r="B13" s="8" t="s">
        <v>23</v>
      </c>
      <c r="C13" s="9" t="s">
        <v>22</v>
      </c>
      <c r="D13" s="51">
        <v>8.5</v>
      </c>
      <c r="E13" s="51">
        <v>10</v>
      </c>
      <c r="F13" s="51">
        <v>10</v>
      </c>
      <c r="G13" s="6">
        <f t="shared" si="2"/>
        <v>9.5</v>
      </c>
      <c r="H13" s="7">
        <f t="shared" si="1"/>
        <v>5</v>
      </c>
      <c r="I13" s="7">
        <f t="shared" si="0"/>
        <v>16</v>
      </c>
      <c r="J13" s="58" t="s">
        <v>155</v>
      </c>
    </row>
    <row r="14" spans="1:10" ht="17.25" customHeight="1" x14ac:dyDescent="0.25">
      <c r="A14" s="155"/>
      <c r="B14" s="8" t="s">
        <v>25</v>
      </c>
      <c r="C14" s="9" t="s">
        <v>10</v>
      </c>
      <c r="D14" s="51">
        <v>8.5</v>
      </c>
      <c r="E14" s="51">
        <v>10</v>
      </c>
      <c r="F14" s="51">
        <v>10</v>
      </c>
      <c r="G14" s="6">
        <f t="shared" si="2"/>
        <v>9.5</v>
      </c>
      <c r="H14" s="7">
        <f t="shared" si="1"/>
        <v>5</v>
      </c>
      <c r="I14" s="7">
        <f t="shared" si="0"/>
        <v>16</v>
      </c>
      <c r="J14" s="58" t="s">
        <v>155</v>
      </c>
    </row>
    <row r="15" spans="1:10" ht="17.25" customHeight="1" x14ac:dyDescent="0.25">
      <c r="A15" s="155"/>
      <c r="B15" s="8" t="s">
        <v>26</v>
      </c>
      <c r="C15" s="9" t="s">
        <v>34</v>
      </c>
      <c r="D15" s="51">
        <v>10</v>
      </c>
      <c r="E15" s="51">
        <v>8.5</v>
      </c>
      <c r="F15" s="51">
        <v>10</v>
      </c>
      <c r="G15" s="6">
        <f t="shared" si="2"/>
        <v>9.5</v>
      </c>
      <c r="H15" s="7">
        <f t="shared" si="1"/>
        <v>5</v>
      </c>
      <c r="I15" s="7">
        <f t="shared" si="0"/>
        <v>16</v>
      </c>
      <c r="J15" s="58" t="s">
        <v>156</v>
      </c>
    </row>
    <row r="16" spans="1:10" ht="17.25" customHeight="1" x14ac:dyDescent="0.25">
      <c r="A16" s="155"/>
      <c r="B16" s="8" t="s">
        <v>27</v>
      </c>
      <c r="C16" s="9" t="s">
        <v>33</v>
      </c>
      <c r="D16" s="51">
        <v>8.5</v>
      </c>
      <c r="E16" s="51">
        <v>9</v>
      </c>
      <c r="F16" s="51">
        <v>10</v>
      </c>
      <c r="G16" s="6">
        <f t="shared" si="2"/>
        <v>9.1999999999999993</v>
      </c>
      <c r="H16" s="7">
        <f t="shared" si="1"/>
        <v>12</v>
      </c>
      <c r="I16" s="7">
        <f t="shared" si="0"/>
        <v>31</v>
      </c>
      <c r="J16" s="58" t="s">
        <v>157</v>
      </c>
    </row>
    <row r="17" spans="1:10" ht="15" customHeight="1" x14ac:dyDescent="0.25">
      <c r="A17" s="155"/>
      <c r="B17" s="8" t="s">
        <v>29</v>
      </c>
      <c r="C17" s="9" t="s">
        <v>35</v>
      </c>
      <c r="D17" s="51">
        <v>10</v>
      </c>
      <c r="E17" s="51">
        <v>9</v>
      </c>
      <c r="F17" s="51">
        <v>10</v>
      </c>
      <c r="G17" s="6">
        <f t="shared" si="2"/>
        <v>9.6999999999999993</v>
      </c>
      <c r="H17" s="7">
        <f t="shared" si="1"/>
        <v>3</v>
      </c>
      <c r="I17" s="7">
        <f t="shared" si="0"/>
        <v>6</v>
      </c>
      <c r="J17" s="58" t="s">
        <v>158</v>
      </c>
    </row>
    <row r="18" spans="1:10" ht="15" customHeight="1" x14ac:dyDescent="0.25">
      <c r="A18" s="155"/>
      <c r="B18" s="8" t="s">
        <v>30</v>
      </c>
      <c r="C18" s="9" t="s">
        <v>106</v>
      </c>
      <c r="D18" s="51">
        <v>8.5</v>
      </c>
      <c r="E18" s="51">
        <v>10</v>
      </c>
      <c r="F18" s="51">
        <v>10</v>
      </c>
      <c r="G18" s="6">
        <f t="shared" si="2"/>
        <v>9.5</v>
      </c>
      <c r="H18" s="7">
        <f t="shared" si="1"/>
        <v>5</v>
      </c>
      <c r="I18" s="7">
        <f t="shared" si="0"/>
        <v>16</v>
      </c>
      <c r="J18" s="58" t="s">
        <v>155</v>
      </c>
    </row>
    <row r="19" spans="1:10" ht="15" customHeight="1" thickBot="1" x14ac:dyDescent="0.3">
      <c r="A19" s="155"/>
      <c r="B19" s="13" t="s">
        <v>32</v>
      </c>
      <c r="C19" s="14" t="s">
        <v>12</v>
      </c>
      <c r="D19" s="15">
        <v>9</v>
      </c>
      <c r="E19" s="15">
        <v>9.5</v>
      </c>
      <c r="F19" s="15">
        <v>10</v>
      </c>
      <c r="G19" s="16">
        <f t="shared" si="2"/>
        <v>9.5</v>
      </c>
      <c r="H19" s="17">
        <f t="shared" si="1"/>
        <v>5</v>
      </c>
      <c r="I19" s="17">
        <f t="shared" si="0"/>
        <v>16</v>
      </c>
      <c r="J19" s="58" t="s">
        <v>159</v>
      </c>
    </row>
    <row r="20" spans="1:10" ht="15" customHeight="1" x14ac:dyDescent="0.25">
      <c r="A20" s="155"/>
      <c r="B20" s="18" t="s">
        <v>36</v>
      </c>
      <c r="C20" s="53" t="s">
        <v>75</v>
      </c>
      <c r="D20" s="60">
        <v>8</v>
      </c>
      <c r="E20" s="60">
        <v>8.5</v>
      </c>
      <c r="F20" s="60">
        <v>10</v>
      </c>
      <c r="G20" s="6">
        <f t="shared" si="2"/>
        <v>8.8000000000000007</v>
      </c>
      <c r="H20" s="7">
        <f>RANK(G20,$G$20:$G$39)</f>
        <v>18</v>
      </c>
      <c r="I20" s="12">
        <f t="shared" si="0"/>
        <v>45</v>
      </c>
      <c r="J20" s="58" t="s">
        <v>164</v>
      </c>
    </row>
    <row r="21" spans="1:10" ht="15" customHeight="1" x14ac:dyDescent="0.25">
      <c r="A21" s="155"/>
      <c r="B21" s="20" t="s">
        <v>38</v>
      </c>
      <c r="C21" s="22" t="s">
        <v>107</v>
      </c>
      <c r="D21" s="51">
        <v>8</v>
      </c>
      <c r="E21" s="51">
        <v>10</v>
      </c>
      <c r="F21" s="51">
        <v>9</v>
      </c>
      <c r="G21" s="6">
        <f t="shared" si="2"/>
        <v>9</v>
      </c>
      <c r="H21" s="7">
        <f t="shared" ref="H21:H39" si="3">RANK(G21,$G$20:$G$39)</f>
        <v>15</v>
      </c>
      <c r="I21" s="11">
        <f t="shared" si="0"/>
        <v>40</v>
      </c>
      <c r="J21" s="58" t="s">
        <v>160</v>
      </c>
    </row>
    <row r="22" spans="1:10" ht="15" customHeight="1" x14ac:dyDescent="0.25">
      <c r="A22" s="155"/>
      <c r="B22" s="20" t="s">
        <v>39</v>
      </c>
      <c r="C22" s="22" t="s">
        <v>40</v>
      </c>
      <c r="D22" s="51">
        <v>9</v>
      </c>
      <c r="E22" s="51">
        <v>10</v>
      </c>
      <c r="F22" s="51">
        <v>10</v>
      </c>
      <c r="G22" s="6">
        <f t="shared" si="2"/>
        <v>9.6999999999999993</v>
      </c>
      <c r="H22" s="7">
        <f t="shared" si="3"/>
        <v>3</v>
      </c>
      <c r="I22" s="11">
        <f t="shared" si="0"/>
        <v>6</v>
      </c>
      <c r="J22" s="58" t="s">
        <v>163</v>
      </c>
    </row>
    <row r="23" spans="1:10" ht="15" customHeight="1" x14ac:dyDescent="0.25">
      <c r="A23" s="155"/>
      <c r="B23" s="20" t="s">
        <v>41</v>
      </c>
      <c r="C23" s="22" t="s">
        <v>108</v>
      </c>
      <c r="D23" s="51">
        <v>7.5</v>
      </c>
      <c r="E23" s="51">
        <v>8.5</v>
      </c>
      <c r="F23" s="51">
        <v>9</v>
      </c>
      <c r="G23" s="6">
        <f t="shared" si="2"/>
        <v>8.3000000000000007</v>
      </c>
      <c r="H23" s="7">
        <f t="shared" si="3"/>
        <v>20</v>
      </c>
      <c r="I23" s="11">
        <f t="shared" si="0"/>
        <v>50</v>
      </c>
      <c r="J23" s="58" t="s">
        <v>161</v>
      </c>
    </row>
    <row r="24" spans="1:10" ht="15" customHeight="1" x14ac:dyDescent="0.25">
      <c r="A24" s="155"/>
      <c r="B24" s="20" t="s">
        <v>48</v>
      </c>
      <c r="C24" s="22" t="s">
        <v>116</v>
      </c>
      <c r="D24" s="51">
        <v>9.5</v>
      </c>
      <c r="E24" s="51">
        <v>9.5</v>
      </c>
      <c r="F24" s="51">
        <v>10</v>
      </c>
      <c r="G24" s="10">
        <f t="shared" si="2"/>
        <v>9.6999999999999993</v>
      </c>
      <c r="H24" s="7">
        <f t="shared" si="3"/>
        <v>3</v>
      </c>
      <c r="I24" s="11">
        <f t="shared" si="0"/>
        <v>6</v>
      </c>
      <c r="J24" s="58" t="s">
        <v>136</v>
      </c>
    </row>
    <row r="25" spans="1:10" ht="15" customHeight="1" x14ac:dyDescent="0.25">
      <c r="A25" s="155"/>
      <c r="B25" s="18" t="s">
        <v>54</v>
      </c>
      <c r="C25" s="19" t="s">
        <v>63</v>
      </c>
      <c r="D25" s="5">
        <v>8</v>
      </c>
      <c r="E25" s="5">
        <v>10</v>
      </c>
      <c r="F25" s="5">
        <v>10</v>
      </c>
      <c r="G25" s="6">
        <f t="shared" si="2"/>
        <v>9.3000000000000007</v>
      </c>
      <c r="H25" s="7">
        <f t="shared" si="3"/>
        <v>9</v>
      </c>
      <c r="I25" s="7">
        <f t="shared" si="0"/>
        <v>27</v>
      </c>
      <c r="J25" s="58" t="s">
        <v>162</v>
      </c>
    </row>
    <row r="26" spans="1:10" ht="15" customHeight="1" x14ac:dyDescent="0.25">
      <c r="A26" s="155"/>
      <c r="B26" s="20" t="s">
        <v>56</v>
      </c>
      <c r="C26" s="21" t="s">
        <v>109</v>
      </c>
      <c r="D26" s="51">
        <v>9</v>
      </c>
      <c r="E26" s="51">
        <v>8.5</v>
      </c>
      <c r="F26" s="51">
        <v>10</v>
      </c>
      <c r="G26" s="6">
        <f t="shared" si="2"/>
        <v>9.1999999999999993</v>
      </c>
      <c r="H26" s="7">
        <f t="shared" si="3"/>
        <v>11</v>
      </c>
      <c r="I26" s="7">
        <f t="shared" si="0"/>
        <v>31</v>
      </c>
      <c r="J26" s="58" t="s">
        <v>168</v>
      </c>
    </row>
    <row r="27" spans="1:10" ht="15" customHeight="1" x14ac:dyDescent="0.25">
      <c r="A27" s="155"/>
      <c r="B27" s="20" t="s">
        <v>57</v>
      </c>
      <c r="C27" s="22" t="s">
        <v>85</v>
      </c>
      <c r="D27" s="51">
        <v>10</v>
      </c>
      <c r="E27" s="51">
        <v>10</v>
      </c>
      <c r="F27" s="51">
        <v>10</v>
      </c>
      <c r="G27" s="6">
        <f t="shared" si="2"/>
        <v>10</v>
      </c>
      <c r="H27" s="7">
        <f t="shared" si="3"/>
        <v>1</v>
      </c>
      <c r="I27" s="7">
        <f t="shared" si="0"/>
        <v>1</v>
      </c>
      <c r="J27" s="58"/>
    </row>
    <row r="28" spans="1:10" ht="15" customHeight="1" x14ac:dyDescent="0.25">
      <c r="A28" s="155"/>
      <c r="B28" s="20" t="s">
        <v>58</v>
      </c>
      <c r="C28" s="22" t="s">
        <v>91</v>
      </c>
      <c r="D28" s="51">
        <v>8.5</v>
      </c>
      <c r="E28" s="51">
        <v>10</v>
      </c>
      <c r="F28" s="51">
        <v>10</v>
      </c>
      <c r="G28" s="6">
        <f t="shared" si="2"/>
        <v>9.5</v>
      </c>
      <c r="H28" s="7">
        <f t="shared" si="3"/>
        <v>7</v>
      </c>
      <c r="I28" s="7">
        <f t="shared" si="0"/>
        <v>16</v>
      </c>
      <c r="J28" s="58" t="s">
        <v>169</v>
      </c>
    </row>
    <row r="29" spans="1:10" ht="15" customHeight="1" thickBot="1" x14ac:dyDescent="0.3">
      <c r="A29" s="156"/>
      <c r="B29" s="23" t="s">
        <v>61</v>
      </c>
      <c r="C29" s="24" t="s">
        <v>24</v>
      </c>
      <c r="D29" s="15">
        <v>9.5</v>
      </c>
      <c r="E29" s="15">
        <v>9.5</v>
      </c>
      <c r="F29" s="15">
        <v>10</v>
      </c>
      <c r="G29" s="16">
        <f t="shared" si="2"/>
        <v>9.6999999999999993</v>
      </c>
      <c r="H29" s="17">
        <f t="shared" si="3"/>
        <v>3</v>
      </c>
      <c r="I29" s="17">
        <f t="shared" si="0"/>
        <v>6</v>
      </c>
      <c r="J29" s="58" t="s">
        <v>170</v>
      </c>
    </row>
    <row r="30" spans="1:10" ht="15" customHeight="1" x14ac:dyDescent="0.25">
      <c r="A30" s="166" t="s">
        <v>53</v>
      </c>
      <c r="B30" s="26" t="s">
        <v>62</v>
      </c>
      <c r="C30" s="27" t="s">
        <v>73</v>
      </c>
      <c r="D30" s="63">
        <v>9</v>
      </c>
      <c r="E30" s="63">
        <v>10</v>
      </c>
      <c r="F30" s="63">
        <v>10</v>
      </c>
      <c r="G30" s="6">
        <f t="shared" si="2"/>
        <v>9.6999999999999993</v>
      </c>
      <c r="H30" s="7">
        <f t="shared" si="3"/>
        <v>3</v>
      </c>
      <c r="I30" s="28">
        <f t="shared" si="0"/>
        <v>6</v>
      </c>
      <c r="J30" s="58" t="s">
        <v>135</v>
      </c>
    </row>
    <row r="31" spans="1:10" ht="15" customHeight="1" x14ac:dyDescent="0.25">
      <c r="A31" s="167"/>
      <c r="B31" s="20" t="s">
        <v>64</v>
      </c>
      <c r="C31" s="21" t="s">
        <v>69</v>
      </c>
      <c r="D31" s="5">
        <v>8</v>
      </c>
      <c r="E31" s="5">
        <v>10</v>
      </c>
      <c r="F31" s="5">
        <v>10</v>
      </c>
      <c r="G31" s="6">
        <f t="shared" si="2"/>
        <v>9.3000000000000007</v>
      </c>
      <c r="H31" s="7">
        <f t="shared" si="3"/>
        <v>9</v>
      </c>
      <c r="I31" s="7">
        <f t="shared" si="0"/>
        <v>27</v>
      </c>
      <c r="J31" s="58" t="s">
        <v>144</v>
      </c>
    </row>
    <row r="32" spans="1:10" ht="15" customHeight="1" x14ac:dyDescent="0.25">
      <c r="A32" s="167"/>
      <c r="B32" s="20" t="s">
        <v>65</v>
      </c>
      <c r="C32" s="22" t="s">
        <v>77</v>
      </c>
      <c r="D32" s="51">
        <v>9</v>
      </c>
      <c r="E32" s="51">
        <v>8.5</v>
      </c>
      <c r="F32" s="51">
        <v>10</v>
      </c>
      <c r="G32" s="6">
        <f t="shared" si="2"/>
        <v>9.1999999999999993</v>
      </c>
      <c r="H32" s="7">
        <f t="shared" si="3"/>
        <v>11</v>
      </c>
      <c r="I32" s="7">
        <f t="shared" si="0"/>
        <v>31</v>
      </c>
      <c r="J32" s="58" t="s">
        <v>145</v>
      </c>
    </row>
    <row r="33" spans="1:10" ht="15" customHeight="1" x14ac:dyDescent="0.25">
      <c r="A33" s="167"/>
      <c r="B33" s="20" t="s">
        <v>66</v>
      </c>
      <c r="C33" s="22" t="s">
        <v>110</v>
      </c>
      <c r="D33" s="51">
        <v>7.5</v>
      </c>
      <c r="E33" s="51">
        <v>9</v>
      </c>
      <c r="F33" s="51">
        <v>10</v>
      </c>
      <c r="G33" s="6">
        <f t="shared" si="2"/>
        <v>8.8000000000000007</v>
      </c>
      <c r="H33" s="7">
        <f t="shared" si="3"/>
        <v>18</v>
      </c>
      <c r="I33" s="7">
        <f t="shared" si="0"/>
        <v>45</v>
      </c>
      <c r="J33" s="58" t="s">
        <v>146</v>
      </c>
    </row>
    <row r="34" spans="1:10" ht="15" customHeight="1" x14ac:dyDescent="0.25">
      <c r="A34" s="167"/>
      <c r="B34" s="52" t="s">
        <v>68</v>
      </c>
      <c r="C34" s="22" t="s">
        <v>117</v>
      </c>
      <c r="D34" s="64">
        <v>8</v>
      </c>
      <c r="E34" s="64">
        <v>9.5</v>
      </c>
      <c r="F34" s="64">
        <v>10</v>
      </c>
      <c r="G34" s="65">
        <f t="shared" si="2"/>
        <v>9.1999999999999993</v>
      </c>
      <c r="H34" s="7">
        <f t="shared" si="3"/>
        <v>11</v>
      </c>
      <c r="I34" s="66">
        <f t="shared" si="0"/>
        <v>31</v>
      </c>
      <c r="J34" s="58" t="s">
        <v>147</v>
      </c>
    </row>
    <row r="35" spans="1:10" ht="15" customHeight="1" x14ac:dyDescent="0.25">
      <c r="A35" s="167"/>
      <c r="B35" s="18" t="s">
        <v>99</v>
      </c>
      <c r="C35" s="21" t="s">
        <v>71</v>
      </c>
      <c r="D35" s="51">
        <v>9.5</v>
      </c>
      <c r="E35" s="51">
        <v>10</v>
      </c>
      <c r="F35" s="51">
        <v>10</v>
      </c>
      <c r="G35" s="10">
        <f t="shared" si="2"/>
        <v>9.8000000000000007</v>
      </c>
      <c r="H35" s="7">
        <f t="shared" si="3"/>
        <v>2</v>
      </c>
      <c r="I35" s="11">
        <f t="shared" si="0"/>
        <v>4</v>
      </c>
      <c r="J35" s="58" t="s">
        <v>148</v>
      </c>
    </row>
    <row r="36" spans="1:10" ht="15" customHeight="1" x14ac:dyDescent="0.25">
      <c r="A36" s="167"/>
      <c r="B36" s="20" t="s">
        <v>100</v>
      </c>
      <c r="C36" s="21" t="s">
        <v>111</v>
      </c>
      <c r="D36" s="5">
        <v>9</v>
      </c>
      <c r="E36" s="5">
        <v>8.5</v>
      </c>
      <c r="F36" s="5">
        <v>10</v>
      </c>
      <c r="G36" s="6">
        <f t="shared" si="2"/>
        <v>9.1999999999999993</v>
      </c>
      <c r="H36" s="7">
        <f t="shared" si="3"/>
        <v>11</v>
      </c>
      <c r="I36" s="7">
        <f t="shared" si="0"/>
        <v>31</v>
      </c>
      <c r="J36" s="58" t="s">
        <v>149</v>
      </c>
    </row>
    <row r="37" spans="1:10" ht="15" customHeight="1" x14ac:dyDescent="0.25">
      <c r="A37" s="167"/>
      <c r="B37" s="20" t="s">
        <v>101</v>
      </c>
      <c r="C37" s="22" t="s">
        <v>37</v>
      </c>
      <c r="D37" s="51">
        <v>7.5</v>
      </c>
      <c r="E37" s="51">
        <v>9.5</v>
      </c>
      <c r="F37" s="51">
        <v>10</v>
      </c>
      <c r="G37" s="6">
        <f t="shared" si="2"/>
        <v>9</v>
      </c>
      <c r="H37" s="7">
        <f t="shared" si="3"/>
        <v>15</v>
      </c>
      <c r="I37" s="7">
        <f t="shared" si="0"/>
        <v>40</v>
      </c>
      <c r="J37" s="58" t="s">
        <v>150</v>
      </c>
    </row>
    <row r="38" spans="1:10" ht="15" customHeight="1" x14ac:dyDescent="0.25">
      <c r="A38" s="167"/>
      <c r="B38" s="20" t="s">
        <v>102</v>
      </c>
      <c r="C38" s="22" t="s">
        <v>28</v>
      </c>
      <c r="D38" s="51">
        <v>9</v>
      </c>
      <c r="E38" s="51">
        <v>8</v>
      </c>
      <c r="F38" s="51">
        <v>10</v>
      </c>
      <c r="G38" s="6">
        <f t="shared" si="2"/>
        <v>9</v>
      </c>
      <c r="H38" s="7">
        <f t="shared" si="3"/>
        <v>15</v>
      </c>
      <c r="I38" s="7">
        <f t="shared" si="0"/>
        <v>40</v>
      </c>
      <c r="J38" s="58" t="s">
        <v>151</v>
      </c>
    </row>
    <row r="39" spans="1:10" ht="15" customHeight="1" thickBot="1" x14ac:dyDescent="0.3">
      <c r="A39" s="167"/>
      <c r="B39" s="23" t="s">
        <v>103</v>
      </c>
      <c r="C39" s="24" t="s">
        <v>93</v>
      </c>
      <c r="D39" s="15">
        <v>10</v>
      </c>
      <c r="E39" s="15">
        <v>8.5</v>
      </c>
      <c r="F39" s="15">
        <v>10</v>
      </c>
      <c r="G39" s="16">
        <f t="shared" si="2"/>
        <v>9.5</v>
      </c>
      <c r="H39" s="17">
        <f t="shared" si="3"/>
        <v>7</v>
      </c>
      <c r="I39" s="17">
        <f t="shared" si="0"/>
        <v>16</v>
      </c>
      <c r="J39" s="58" t="s">
        <v>152</v>
      </c>
    </row>
    <row r="40" spans="1:10" ht="15" customHeight="1" x14ac:dyDescent="0.25">
      <c r="A40" s="167"/>
      <c r="B40" s="42" t="s">
        <v>70</v>
      </c>
      <c r="C40" s="43" t="s">
        <v>49</v>
      </c>
      <c r="D40" s="5">
        <v>9</v>
      </c>
      <c r="E40" s="5">
        <v>9.5</v>
      </c>
      <c r="F40" s="5">
        <v>10</v>
      </c>
      <c r="G40" s="6">
        <f t="shared" si="2"/>
        <v>9.5</v>
      </c>
      <c r="H40" s="7">
        <f>RANK(G40,$G$40:$G$54)</f>
        <v>6</v>
      </c>
      <c r="I40" s="7">
        <f t="shared" si="0"/>
        <v>16</v>
      </c>
      <c r="J40" s="58" t="s">
        <v>133</v>
      </c>
    </row>
    <row r="41" spans="1:10" ht="15" customHeight="1" x14ac:dyDescent="0.25">
      <c r="A41" s="167"/>
      <c r="B41" s="44" t="s">
        <v>72</v>
      </c>
      <c r="C41" s="45" t="s">
        <v>67</v>
      </c>
      <c r="D41" s="51">
        <v>7</v>
      </c>
      <c r="E41" s="67">
        <v>10</v>
      </c>
      <c r="F41" s="51">
        <v>10</v>
      </c>
      <c r="G41" s="6">
        <f t="shared" si="2"/>
        <v>9</v>
      </c>
      <c r="H41" s="7">
        <f>RANK(G41,$G$40:$G$54)</f>
        <v>13</v>
      </c>
      <c r="I41" s="7">
        <f t="shared" si="0"/>
        <v>40</v>
      </c>
      <c r="J41" s="58" t="s">
        <v>134</v>
      </c>
    </row>
    <row r="42" spans="1:10" ht="15" customHeight="1" x14ac:dyDescent="0.25">
      <c r="A42" s="167"/>
      <c r="B42" s="44" t="s">
        <v>74</v>
      </c>
      <c r="C42" s="45" t="s">
        <v>112</v>
      </c>
      <c r="D42" s="51">
        <v>9.5</v>
      </c>
      <c r="E42" s="67">
        <v>10</v>
      </c>
      <c r="F42" s="51">
        <v>10</v>
      </c>
      <c r="G42" s="6">
        <f t="shared" si="2"/>
        <v>9.8000000000000007</v>
      </c>
      <c r="H42" s="7">
        <f t="shared" ref="H42:H54" si="4">RANK(G42,$G$40:$G$54)</f>
        <v>1</v>
      </c>
      <c r="I42" s="7">
        <f t="shared" si="0"/>
        <v>4</v>
      </c>
      <c r="J42" s="58" t="s">
        <v>133</v>
      </c>
    </row>
    <row r="43" spans="1:10" ht="15" customHeight="1" x14ac:dyDescent="0.25">
      <c r="A43" s="167"/>
      <c r="B43" s="44" t="s">
        <v>76</v>
      </c>
      <c r="C43" s="46" t="s">
        <v>59</v>
      </c>
      <c r="D43" s="51">
        <v>9</v>
      </c>
      <c r="E43" s="51">
        <v>10</v>
      </c>
      <c r="F43" s="51">
        <v>10</v>
      </c>
      <c r="G43" s="6">
        <f t="shared" si="2"/>
        <v>9.6999999999999993</v>
      </c>
      <c r="H43" s="7">
        <f t="shared" si="4"/>
        <v>2</v>
      </c>
      <c r="I43" s="7">
        <f t="shared" si="0"/>
        <v>6</v>
      </c>
      <c r="J43" s="58" t="s">
        <v>135</v>
      </c>
    </row>
    <row r="44" spans="1:10" ht="15" customHeight="1" x14ac:dyDescent="0.25">
      <c r="A44" s="167"/>
      <c r="B44" s="44" t="s">
        <v>78</v>
      </c>
      <c r="C44" s="45" t="s">
        <v>113</v>
      </c>
      <c r="D44" s="51">
        <v>8</v>
      </c>
      <c r="E44" s="51">
        <v>9.5</v>
      </c>
      <c r="F44" s="68">
        <v>10</v>
      </c>
      <c r="G44" s="6">
        <f t="shared" si="2"/>
        <v>9.1999999999999993</v>
      </c>
      <c r="H44" s="7">
        <f t="shared" si="4"/>
        <v>10</v>
      </c>
      <c r="I44" s="7">
        <f t="shared" si="0"/>
        <v>31</v>
      </c>
      <c r="J44" s="58" t="s">
        <v>171</v>
      </c>
    </row>
    <row r="45" spans="1:10" ht="15" customHeight="1" x14ac:dyDescent="0.25">
      <c r="A45" s="167"/>
      <c r="B45" s="44" t="s">
        <v>80</v>
      </c>
      <c r="C45" s="45" t="s">
        <v>81</v>
      </c>
      <c r="D45" s="68">
        <v>9.5</v>
      </c>
      <c r="E45" s="69">
        <v>10</v>
      </c>
      <c r="F45" s="68">
        <v>9.5</v>
      </c>
      <c r="G45" s="6">
        <f t="shared" si="2"/>
        <v>9.6999999999999993</v>
      </c>
      <c r="H45" s="7">
        <f t="shared" si="4"/>
        <v>2</v>
      </c>
      <c r="I45" s="7">
        <f t="shared" si="0"/>
        <v>6</v>
      </c>
      <c r="J45" s="58" t="s">
        <v>136</v>
      </c>
    </row>
    <row r="46" spans="1:10" ht="15" customHeight="1" x14ac:dyDescent="0.25">
      <c r="A46" s="167"/>
      <c r="B46" s="44" t="s">
        <v>82</v>
      </c>
      <c r="C46" s="45" t="s">
        <v>83</v>
      </c>
      <c r="D46" s="68">
        <v>9.5</v>
      </c>
      <c r="E46" s="69">
        <v>9</v>
      </c>
      <c r="F46" s="68">
        <v>10</v>
      </c>
      <c r="G46" s="6">
        <f t="shared" si="2"/>
        <v>9.5</v>
      </c>
      <c r="H46" s="7">
        <f t="shared" si="4"/>
        <v>6</v>
      </c>
      <c r="I46" s="7">
        <f t="shared" si="0"/>
        <v>16</v>
      </c>
      <c r="J46" s="58" t="s">
        <v>167</v>
      </c>
    </row>
    <row r="47" spans="1:10" ht="15" customHeight="1" x14ac:dyDescent="0.25">
      <c r="A47" s="167"/>
      <c r="B47" s="44" t="s">
        <v>84</v>
      </c>
      <c r="C47" s="45" t="s">
        <v>114</v>
      </c>
      <c r="D47" s="68">
        <v>8.5</v>
      </c>
      <c r="E47" s="69">
        <v>9</v>
      </c>
      <c r="F47" s="68">
        <v>10</v>
      </c>
      <c r="G47" s="6">
        <f t="shared" si="2"/>
        <v>9.1999999999999993</v>
      </c>
      <c r="H47" s="7">
        <f t="shared" si="4"/>
        <v>10</v>
      </c>
      <c r="I47" s="7">
        <f t="shared" si="0"/>
        <v>31</v>
      </c>
      <c r="J47" s="58" t="s">
        <v>165</v>
      </c>
    </row>
    <row r="48" spans="1:10" ht="15" customHeight="1" x14ac:dyDescent="0.25">
      <c r="A48" s="167"/>
      <c r="B48" s="44" t="s">
        <v>86</v>
      </c>
      <c r="C48" s="47" t="s">
        <v>55</v>
      </c>
      <c r="D48" s="68">
        <v>9</v>
      </c>
      <c r="E48" s="69">
        <v>10</v>
      </c>
      <c r="F48" s="68">
        <v>10</v>
      </c>
      <c r="G48" s="6">
        <f t="shared" si="2"/>
        <v>9.6999999999999993</v>
      </c>
      <c r="H48" s="7">
        <f t="shared" si="4"/>
        <v>2</v>
      </c>
      <c r="I48" s="7">
        <f t="shared" si="0"/>
        <v>6</v>
      </c>
      <c r="J48" s="58" t="s">
        <v>135</v>
      </c>
    </row>
    <row r="49" spans="1:10" ht="17.25" customHeight="1" x14ac:dyDescent="0.25">
      <c r="A49" s="167"/>
      <c r="B49" s="44" t="s">
        <v>88</v>
      </c>
      <c r="C49" s="45" t="s">
        <v>89</v>
      </c>
      <c r="D49" s="51">
        <v>9</v>
      </c>
      <c r="E49" s="51">
        <v>10</v>
      </c>
      <c r="F49" s="5">
        <v>10</v>
      </c>
      <c r="G49" s="6">
        <f t="shared" si="2"/>
        <v>9.6999999999999993</v>
      </c>
      <c r="H49" s="7">
        <f t="shared" si="4"/>
        <v>2</v>
      </c>
      <c r="I49" s="7">
        <f t="shared" si="0"/>
        <v>6</v>
      </c>
      <c r="J49" s="58" t="s">
        <v>135</v>
      </c>
    </row>
    <row r="50" spans="1:10" ht="17.25" customHeight="1" x14ac:dyDescent="0.25">
      <c r="A50" s="167"/>
      <c r="B50" s="44" t="s">
        <v>90</v>
      </c>
      <c r="C50" s="45" t="s">
        <v>87</v>
      </c>
      <c r="D50" s="5">
        <v>8</v>
      </c>
      <c r="E50" s="5">
        <v>9.5</v>
      </c>
      <c r="F50" s="51">
        <v>10</v>
      </c>
      <c r="G50" s="6">
        <f t="shared" si="2"/>
        <v>9.1999999999999993</v>
      </c>
      <c r="H50" s="7">
        <f t="shared" si="4"/>
        <v>10</v>
      </c>
      <c r="I50" s="7">
        <f t="shared" si="0"/>
        <v>31</v>
      </c>
      <c r="J50" s="58" t="s">
        <v>166</v>
      </c>
    </row>
    <row r="51" spans="1:10" ht="17.25" customHeight="1" x14ac:dyDescent="0.25">
      <c r="A51" s="167"/>
      <c r="B51" s="44" t="s">
        <v>92</v>
      </c>
      <c r="C51" s="48" t="s">
        <v>115</v>
      </c>
      <c r="D51" s="51">
        <v>8</v>
      </c>
      <c r="E51" s="51">
        <v>10</v>
      </c>
      <c r="F51" s="51">
        <v>10</v>
      </c>
      <c r="G51" s="6">
        <f t="shared" si="2"/>
        <v>9.3000000000000007</v>
      </c>
      <c r="H51" s="7">
        <f t="shared" si="4"/>
        <v>9</v>
      </c>
      <c r="I51" s="7">
        <f t="shared" si="0"/>
        <v>27</v>
      </c>
      <c r="J51" s="58" t="s">
        <v>162</v>
      </c>
    </row>
    <row r="52" spans="1:10" ht="17.25" customHeight="1" x14ac:dyDescent="0.25">
      <c r="A52" s="167"/>
      <c r="B52" s="44" t="s">
        <v>94</v>
      </c>
      <c r="C52" s="45" t="s">
        <v>96</v>
      </c>
      <c r="D52" s="51">
        <v>6.5</v>
      </c>
      <c r="E52" s="51">
        <v>10</v>
      </c>
      <c r="F52" s="51">
        <v>10</v>
      </c>
      <c r="G52" s="6">
        <f t="shared" si="2"/>
        <v>8.8000000000000007</v>
      </c>
      <c r="H52" s="7">
        <f t="shared" si="4"/>
        <v>14</v>
      </c>
      <c r="I52" s="7">
        <f t="shared" si="0"/>
        <v>45</v>
      </c>
      <c r="J52" s="58" t="s">
        <v>141</v>
      </c>
    </row>
    <row r="53" spans="1:10" ht="17.25" customHeight="1" x14ac:dyDescent="0.25">
      <c r="A53" s="167"/>
      <c r="B53" s="44" t="s">
        <v>95</v>
      </c>
      <c r="C53" s="45" t="s">
        <v>31</v>
      </c>
      <c r="D53" s="51">
        <v>6</v>
      </c>
      <c r="E53" s="51">
        <v>10</v>
      </c>
      <c r="F53" s="64">
        <v>10</v>
      </c>
      <c r="G53" s="6">
        <f t="shared" si="2"/>
        <v>8.6999999999999993</v>
      </c>
      <c r="H53" s="7">
        <f t="shared" si="4"/>
        <v>15</v>
      </c>
      <c r="I53" s="7">
        <f t="shared" si="0"/>
        <v>48</v>
      </c>
      <c r="J53" s="58" t="s">
        <v>142</v>
      </c>
    </row>
    <row r="54" spans="1:10" ht="17.25" customHeight="1" thickBot="1" x14ac:dyDescent="0.3">
      <c r="A54" s="168"/>
      <c r="B54" s="49" t="s">
        <v>97</v>
      </c>
      <c r="C54" s="50" t="s">
        <v>98</v>
      </c>
      <c r="D54" s="15">
        <v>9.5</v>
      </c>
      <c r="E54" s="15">
        <v>9.5</v>
      </c>
      <c r="F54" s="70">
        <v>9.5</v>
      </c>
      <c r="G54" s="16">
        <f t="shared" si="2"/>
        <v>9.5</v>
      </c>
      <c r="H54" s="17">
        <f t="shared" si="4"/>
        <v>6</v>
      </c>
      <c r="I54" s="17">
        <f t="shared" si="0"/>
        <v>16</v>
      </c>
      <c r="J54" s="58" t="s">
        <v>143</v>
      </c>
    </row>
    <row r="55" spans="1:10" ht="19.5" x14ac:dyDescent="0.25">
      <c r="A55" s="1"/>
      <c r="B55" s="1"/>
      <c r="C55" s="71" t="s">
        <v>126</v>
      </c>
      <c r="D55" s="71"/>
      <c r="E55" s="71"/>
      <c r="F55" s="72"/>
      <c r="G55" s="73"/>
      <c r="H55" s="1"/>
      <c r="I55" s="1"/>
      <c r="J55" s="58"/>
    </row>
    <row r="56" spans="1:10" ht="15" customHeight="1" x14ac:dyDescent="0.25">
      <c r="A56" s="2" t="s">
        <v>127</v>
      </c>
      <c r="B56" s="74" t="s">
        <v>128</v>
      </c>
      <c r="C56" s="147" t="s">
        <v>172</v>
      </c>
      <c r="D56" s="147"/>
      <c r="E56" s="147"/>
      <c r="F56" s="147"/>
      <c r="G56" s="147"/>
      <c r="H56" s="2"/>
      <c r="I56" s="2"/>
      <c r="J56" s="58"/>
    </row>
    <row r="57" spans="1:10" ht="15" customHeight="1" x14ac:dyDescent="0.25">
      <c r="A57" s="153" t="s">
        <v>0</v>
      </c>
      <c r="B57" s="161" t="s">
        <v>1</v>
      </c>
      <c r="C57" s="153" t="s">
        <v>2</v>
      </c>
      <c r="D57" s="163" t="s">
        <v>120</v>
      </c>
      <c r="E57" s="164"/>
      <c r="F57" s="165"/>
      <c r="G57" s="148" t="s">
        <v>121</v>
      </c>
      <c r="H57" s="157" t="s">
        <v>3</v>
      </c>
      <c r="I57" s="157"/>
      <c r="J57" s="58"/>
    </row>
    <row r="58" spans="1:10" ht="17.25" customHeight="1" x14ac:dyDescent="0.25">
      <c r="A58" s="154"/>
      <c r="B58" s="162"/>
      <c r="C58" s="154"/>
      <c r="D58" s="105" t="s">
        <v>122</v>
      </c>
      <c r="E58" s="105" t="s">
        <v>123</v>
      </c>
      <c r="F58" s="105" t="s">
        <v>124</v>
      </c>
      <c r="G58" s="149"/>
      <c r="H58" s="106" t="s">
        <v>4</v>
      </c>
      <c r="I58" s="107" t="s">
        <v>5</v>
      </c>
      <c r="J58" s="58"/>
    </row>
    <row r="59" spans="1:10" ht="17.25" customHeight="1" x14ac:dyDescent="0.25">
      <c r="A59" s="155" t="s">
        <v>6</v>
      </c>
      <c r="B59" s="3" t="s">
        <v>7</v>
      </c>
      <c r="C59" s="4" t="s">
        <v>8</v>
      </c>
      <c r="D59" s="5">
        <v>10</v>
      </c>
      <c r="E59" s="5">
        <v>10</v>
      </c>
      <c r="F59" s="5">
        <v>10</v>
      </c>
      <c r="G59" s="75">
        <f>ROUND(AVERAGE(D59:F59),1)</f>
        <v>10</v>
      </c>
      <c r="H59" s="7">
        <f>RANK(G59,$G$59:$G$73)</f>
        <v>1</v>
      </c>
      <c r="I59" s="7">
        <f>RANK(G59,$G$59:$G$108)</f>
        <v>1</v>
      </c>
      <c r="J59" s="58"/>
    </row>
    <row r="60" spans="1:10" ht="17.25" customHeight="1" x14ac:dyDescent="0.25">
      <c r="A60" s="155"/>
      <c r="B60" s="8" t="s">
        <v>9</v>
      </c>
      <c r="C60" s="9" t="s">
        <v>104</v>
      </c>
      <c r="D60" s="51">
        <v>10</v>
      </c>
      <c r="E60" s="51">
        <v>10</v>
      </c>
      <c r="F60" s="51">
        <v>10</v>
      </c>
      <c r="G60" s="75">
        <f t="shared" ref="G60:G108" si="5">ROUND(AVERAGE(D60:F60),1)</f>
        <v>10</v>
      </c>
      <c r="H60" s="7">
        <f t="shared" ref="H60:H73" si="6">RANK(G60,$G$59:$G$73)</f>
        <v>1</v>
      </c>
      <c r="I60" s="7">
        <f>RANK(G60,$G$59:$G$108)</f>
        <v>1</v>
      </c>
      <c r="J60" s="58"/>
    </row>
    <row r="61" spans="1:10" ht="17.25" customHeight="1" x14ac:dyDescent="0.25">
      <c r="A61" s="155"/>
      <c r="B61" s="8" t="s">
        <v>11</v>
      </c>
      <c r="C61" s="9" t="s">
        <v>16</v>
      </c>
      <c r="D61" s="51">
        <v>9</v>
      </c>
      <c r="E61" s="51">
        <v>10</v>
      </c>
      <c r="F61" s="51">
        <v>10</v>
      </c>
      <c r="G61" s="75">
        <f t="shared" si="5"/>
        <v>9.6999999999999993</v>
      </c>
      <c r="H61" s="7">
        <f t="shared" si="6"/>
        <v>8</v>
      </c>
      <c r="I61" s="7">
        <f t="shared" ref="I61:I108" si="7">RANK(G61,$G$59:$G$108)</f>
        <v>24</v>
      </c>
      <c r="J61" s="58" t="s">
        <v>135</v>
      </c>
    </row>
    <row r="62" spans="1:10" ht="17.25" customHeight="1" x14ac:dyDescent="0.25">
      <c r="A62" s="155"/>
      <c r="B62" s="8" t="s">
        <v>13</v>
      </c>
      <c r="C62" s="9" t="s">
        <v>14</v>
      </c>
      <c r="D62" s="51">
        <v>9.5</v>
      </c>
      <c r="E62" s="51">
        <v>10</v>
      </c>
      <c r="F62" s="51">
        <v>10</v>
      </c>
      <c r="G62" s="75">
        <f t="shared" si="5"/>
        <v>9.8000000000000007</v>
      </c>
      <c r="H62" s="7">
        <f t="shared" si="6"/>
        <v>5</v>
      </c>
      <c r="I62" s="7">
        <f t="shared" si="7"/>
        <v>10</v>
      </c>
      <c r="J62" s="58" t="s">
        <v>179</v>
      </c>
    </row>
    <row r="63" spans="1:10" ht="17.25" customHeight="1" x14ac:dyDescent="0.25">
      <c r="A63" s="155"/>
      <c r="B63" s="8" t="s">
        <v>15</v>
      </c>
      <c r="C63" s="9" t="s">
        <v>79</v>
      </c>
      <c r="D63" s="51">
        <v>8.5</v>
      </c>
      <c r="E63" s="59">
        <v>10</v>
      </c>
      <c r="F63" s="51">
        <v>10</v>
      </c>
      <c r="G63" s="75">
        <f t="shared" si="5"/>
        <v>9.5</v>
      </c>
      <c r="H63" s="7">
        <f t="shared" si="6"/>
        <v>9</v>
      </c>
      <c r="I63" s="7">
        <f t="shared" si="7"/>
        <v>28</v>
      </c>
      <c r="J63" s="58" t="s">
        <v>155</v>
      </c>
    </row>
    <row r="64" spans="1:10" ht="17.25" customHeight="1" x14ac:dyDescent="0.25">
      <c r="A64" s="155"/>
      <c r="B64" s="8" t="s">
        <v>17</v>
      </c>
      <c r="C64" s="9" t="s">
        <v>105</v>
      </c>
      <c r="D64" s="51">
        <v>9</v>
      </c>
      <c r="E64" s="51">
        <v>9.5</v>
      </c>
      <c r="F64" s="51">
        <v>10</v>
      </c>
      <c r="G64" s="75">
        <f t="shared" si="5"/>
        <v>9.5</v>
      </c>
      <c r="H64" s="7">
        <f t="shared" si="6"/>
        <v>9</v>
      </c>
      <c r="I64" s="7">
        <f t="shared" si="7"/>
        <v>28</v>
      </c>
      <c r="J64" s="58" t="s">
        <v>182</v>
      </c>
    </row>
    <row r="65" spans="1:10" ht="17.25" customHeight="1" x14ac:dyDescent="0.25">
      <c r="A65" s="155"/>
      <c r="B65" s="8" t="s">
        <v>19</v>
      </c>
      <c r="C65" s="9" t="s">
        <v>18</v>
      </c>
      <c r="D65" s="51">
        <v>8.5</v>
      </c>
      <c r="E65" s="51">
        <v>10</v>
      </c>
      <c r="F65" s="51">
        <v>10</v>
      </c>
      <c r="G65" s="75">
        <f t="shared" si="5"/>
        <v>9.5</v>
      </c>
      <c r="H65" s="7">
        <f t="shared" si="6"/>
        <v>9</v>
      </c>
      <c r="I65" s="7">
        <f t="shared" si="7"/>
        <v>28</v>
      </c>
      <c r="J65" s="58" t="s">
        <v>155</v>
      </c>
    </row>
    <row r="66" spans="1:10" ht="17.25" customHeight="1" x14ac:dyDescent="0.25">
      <c r="A66" s="155"/>
      <c r="B66" s="8" t="s">
        <v>21</v>
      </c>
      <c r="C66" s="9" t="s">
        <v>20</v>
      </c>
      <c r="D66" s="51">
        <v>10</v>
      </c>
      <c r="E66" s="51">
        <v>10</v>
      </c>
      <c r="F66" s="51">
        <v>10</v>
      </c>
      <c r="G66" s="75">
        <f t="shared" si="5"/>
        <v>10</v>
      </c>
      <c r="H66" s="7">
        <f t="shared" si="6"/>
        <v>1</v>
      </c>
      <c r="I66" s="7">
        <f t="shared" si="7"/>
        <v>1</v>
      </c>
      <c r="J66" s="58"/>
    </row>
    <row r="67" spans="1:10" ht="17.25" customHeight="1" x14ac:dyDescent="0.25">
      <c r="A67" s="155"/>
      <c r="B67" s="8" t="s">
        <v>23</v>
      </c>
      <c r="C67" s="9" t="s">
        <v>22</v>
      </c>
      <c r="D67" s="51">
        <v>9.5</v>
      </c>
      <c r="E67" s="51">
        <v>10</v>
      </c>
      <c r="F67" s="51">
        <v>10</v>
      </c>
      <c r="G67" s="75">
        <f t="shared" si="5"/>
        <v>9.8000000000000007</v>
      </c>
      <c r="H67" s="7">
        <f t="shared" si="6"/>
        <v>5</v>
      </c>
      <c r="I67" s="7">
        <f t="shared" si="7"/>
        <v>10</v>
      </c>
      <c r="J67" s="58" t="s">
        <v>148</v>
      </c>
    </row>
    <row r="68" spans="1:10" ht="17.25" customHeight="1" x14ac:dyDescent="0.25">
      <c r="A68" s="155"/>
      <c r="B68" s="8" t="s">
        <v>25</v>
      </c>
      <c r="C68" s="9" t="s">
        <v>10</v>
      </c>
      <c r="D68" s="76">
        <v>10</v>
      </c>
      <c r="E68" s="51">
        <v>9</v>
      </c>
      <c r="F68" s="51">
        <v>9.5</v>
      </c>
      <c r="G68" s="75">
        <f t="shared" si="5"/>
        <v>9.5</v>
      </c>
      <c r="H68" s="7">
        <f t="shared" si="6"/>
        <v>9</v>
      </c>
      <c r="I68" s="7">
        <f t="shared" si="7"/>
        <v>28</v>
      </c>
      <c r="J68" s="58" t="s">
        <v>175</v>
      </c>
    </row>
    <row r="69" spans="1:10" ht="17.25" customHeight="1" x14ac:dyDescent="0.25">
      <c r="A69" s="155"/>
      <c r="B69" s="8" t="s">
        <v>26</v>
      </c>
      <c r="C69" s="9" t="s">
        <v>34</v>
      </c>
      <c r="D69" s="77">
        <v>10</v>
      </c>
      <c r="E69" s="51">
        <v>10</v>
      </c>
      <c r="F69" s="51">
        <v>10</v>
      </c>
      <c r="G69" s="75">
        <f t="shared" si="5"/>
        <v>10</v>
      </c>
      <c r="H69" s="7">
        <f t="shared" si="6"/>
        <v>1</v>
      </c>
      <c r="I69" s="7">
        <f t="shared" si="7"/>
        <v>1</v>
      </c>
      <c r="J69" s="58"/>
    </row>
    <row r="70" spans="1:10" ht="17.25" customHeight="1" x14ac:dyDescent="0.25">
      <c r="A70" s="155"/>
      <c r="B70" s="8" t="s">
        <v>27</v>
      </c>
      <c r="C70" s="9" t="s">
        <v>33</v>
      </c>
      <c r="D70" s="51">
        <v>10</v>
      </c>
      <c r="E70" s="51">
        <v>9.5</v>
      </c>
      <c r="F70" s="51">
        <v>10</v>
      </c>
      <c r="G70" s="75">
        <f t="shared" si="5"/>
        <v>9.8000000000000007</v>
      </c>
      <c r="H70" s="7">
        <f t="shared" si="6"/>
        <v>5</v>
      </c>
      <c r="I70" s="7">
        <f t="shared" si="7"/>
        <v>10</v>
      </c>
      <c r="J70" s="58" t="s">
        <v>176</v>
      </c>
    </row>
    <row r="71" spans="1:10" ht="17.25" customHeight="1" x14ac:dyDescent="0.25">
      <c r="A71" s="155"/>
      <c r="B71" s="8" t="s">
        <v>29</v>
      </c>
      <c r="C71" s="9" t="s">
        <v>35</v>
      </c>
      <c r="D71" s="51">
        <v>9.5</v>
      </c>
      <c r="E71" s="51">
        <v>9</v>
      </c>
      <c r="F71" s="51">
        <v>10</v>
      </c>
      <c r="G71" s="75">
        <f t="shared" si="5"/>
        <v>9.5</v>
      </c>
      <c r="H71" s="7">
        <f t="shared" si="6"/>
        <v>9</v>
      </c>
      <c r="I71" s="7">
        <f t="shared" si="7"/>
        <v>28</v>
      </c>
      <c r="J71" s="58" t="s">
        <v>189</v>
      </c>
    </row>
    <row r="72" spans="1:10" ht="17.25" customHeight="1" x14ac:dyDescent="0.25">
      <c r="A72" s="155"/>
      <c r="B72" s="8" t="s">
        <v>30</v>
      </c>
      <c r="C72" s="9" t="s">
        <v>106</v>
      </c>
      <c r="D72" s="51">
        <v>9.5</v>
      </c>
      <c r="E72" s="51">
        <v>9</v>
      </c>
      <c r="F72" s="64">
        <v>10</v>
      </c>
      <c r="G72" s="75">
        <f t="shared" si="5"/>
        <v>9.5</v>
      </c>
      <c r="H72" s="7">
        <f t="shared" si="6"/>
        <v>9</v>
      </c>
      <c r="I72" s="7">
        <f t="shared" si="7"/>
        <v>28</v>
      </c>
      <c r="J72" s="58" t="s">
        <v>194</v>
      </c>
    </row>
    <row r="73" spans="1:10" ht="17.25" customHeight="1" thickBot="1" x14ac:dyDescent="0.3">
      <c r="A73" s="155"/>
      <c r="B73" s="13" t="s">
        <v>32</v>
      </c>
      <c r="C73" s="14" t="s">
        <v>12</v>
      </c>
      <c r="D73" s="15">
        <v>9</v>
      </c>
      <c r="E73" s="15">
        <v>9.5</v>
      </c>
      <c r="F73" s="15">
        <v>10</v>
      </c>
      <c r="G73" s="79">
        <f t="shared" si="5"/>
        <v>9.5</v>
      </c>
      <c r="H73" s="17">
        <f t="shared" si="6"/>
        <v>9</v>
      </c>
      <c r="I73" s="17">
        <f t="shared" si="7"/>
        <v>28</v>
      </c>
      <c r="J73" s="58" t="s">
        <v>190</v>
      </c>
    </row>
    <row r="74" spans="1:10" ht="17.25" customHeight="1" x14ac:dyDescent="0.25">
      <c r="A74" s="155"/>
      <c r="B74" s="18" t="s">
        <v>36</v>
      </c>
      <c r="C74" s="53" t="s">
        <v>75</v>
      </c>
      <c r="D74" s="5">
        <v>10</v>
      </c>
      <c r="E74" s="5">
        <v>10</v>
      </c>
      <c r="F74" s="5">
        <v>10</v>
      </c>
      <c r="G74" s="75">
        <f>ROUND(AVERAGE(D74:F74),1)</f>
        <v>10</v>
      </c>
      <c r="H74" s="7">
        <f>RANK(G74,$G$74:$G$93)</f>
        <v>1</v>
      </c>
      <c r="I74" s="7">
        <f t="shared" si="7"/>
        <v>1</v>
      </c>
      <c r="J74" s="58" t="s">
        <v>191</v>
      </c>
    </row>
    <row r="75" spans="1:10" ht="17.25" customHeight="1" x14ac:dyDescent="0.25">
      <c r="A75" s="155"/>
      <c r="B75" s="20" t="s">
        <v>38</v>
      </c>
      <c r="C75" s="22" t="s">
        <v>107</v>
      </c>
      <c r="D75" s="5">
        <v>10</v>
      </c>
      <c r="E75" s="5">
        <v>9.5</v>
      </c>
      <c r="F75" s="5">
        <v>10</v>
      </c>
      <c r="G75" s="75">
        <f>ROUND(AVERAGE(D75:F75),1)</f>
        <v>9.8000000000000007</v>
      </c>
      <c r="H75" s="7">
        <f t="shared" ref="H75:H93" si="8">RANK(G75,$G$74:$G$93)</f>
        <v>5</v>
      </c>
      <c r="I75" s="7">
        <f t="shared" si="7"/>
        <v>10</v>
      </c>
      <c r="J75" s="58"/>
    </row>
    <row r="76" spans="1:10" ht="17.25" customHeight="1" x14ac:dyDescent="0.25">
      <c r="A76" s="155"/>
      <c r="B76" s="20" t="s">
        <v>39</v>
      </c>
      <c r="C76" s="22" t="s">
        <v>40</v>
      </c>
      <c r="D76" s="51">
        <v>9.5</v>
      </c>
      <c r="E76" s="51">
        <v>9</v>
      </c>
      <c r="F76" s="51">
        <v>10</v>
      </c>
      <c r="G76" s="75">
        <f>ROUND(AVERAGE(D76:F76),1)</f>
        <v>9.5</v>
      </c>
      <c r="H76" s="7">
        <f t="shared" si="8"/>
        <v>14</v>
      </c>
      <c r="I76" s="7">
        <f t="shared" si="7"/>
        <v>28</v>
      </c>
      <c r="J76" s="58" t="s">
        <v>192</v>
      </c>
    </row>
    <row r="77" spans="1:10" ht="18" customHeight="1" x14ac:dyDescent="0.25">
      <c r="A77" s="155"/>
      <c r="B77" s="20" t="s">
        <v>41</v>
      </c>
      <c r="C77" s="22" t="s">
        <v>108</v>
      </c>
      <c r="D77" s="51">
        <v>7.5</v>
      </c>
      <c r="E77" s="51">
        <v>10</v>
      </c>
      <c r="F77" s="51">
        <v>10</v>
      </c>
      <c r="G77" s="75">
        <f t="shared" si="5"/>
        <v>9.1999999999999993</v>
      </c>
      <c r="H77" s="7">
        <f t="shared" si="8"/>
        <v>18</v>
      </c>
      <c r="I77" s="7">
        <f t="shared" si="7"/>
        <v>47</v>
      </c>
      <c r="J77" s="58" t="s">
        <v>193</v>
      </c>
    </row>
    <row r="78" spans="1:10" ht="17.25" customHeight="1" x14ac:dyDescent="0.25">
      <c r="A78" s="155"/>
      <c r="B78" s="20" t="s">
        <v>48</v>
      </c>
      <c r="C78" s="22" t="s">
        <v>116</v>
      </c>
      <c r="D78" s="51">
        <v>10</v>
      </c>
      <c r="E78" s="51">
        <v>10</v>
      </c>
      <c r="F78" s="51">
        <v>10</v>
      </c>
      <c r="G78" s="78">
        <f t="shared" si="5"/>
        <v>10</v>
      </c>
      <c r="H78" s="7">
        <f t="shared" si="8"/>
        <v>1</v>
      </c>
      <c r="I78" s="11">
        <f t="shared" si="7"/>
        <v>1</v>
      </c>
      <c r="J78" s="58"/>
    </row>
    <row r="79" spans="1:10" ht="17.25" customHeight="1" x14ac:dyDescent="0.25">
      <c r="A79" s="155"/>
      <c r="B79" s="18" t="s">
        <v>54</v>
      </c>
      <c r="C79" s="19" t="s">
        <v>63</v>
      </c>
      <c r="D79" s="5">
        <v>7</v>
      </c>
      <c r="E79" s="5">
        <v>10</v>
      </c>
      <c r="F79" s="5">
        <v>10</v>
      </c>
      <c r="G79" s="75">
        <f t="shared" si="5"/>
        <v>9</v>
      </c>
      <c r="H79" s="7">
        <f t="shared" si="8"/>
        <v>20</v>
      </c>
      <c r="I79" s="7">
        <f t="shared" si="7"/>
        <v>50</v>
      </c>
      <c r="J79" s="58"/>
    </row>
    <row r="80" spans="1:10" ht="17.25" customHeight="1" x14ac:dyDescent="0.25">
      <c r="A80" s="155"/>
      <c r="B80" s="20" t="s">
        <v>56</v>
      </c>
      <c r="C80" s="21" t="s">
        <v>109</v>
      </c>
      <c r="D80" s="51">
        <v>9.5</v>
      </c>
      <c r="E80" s="51">
        <v>10</v>
      </c>
      <c r="F80" s="51">
        <v>10</v>
      </c>
      <c r="G80" s="75">
        <f t="shared" si="5"/>
        <v>9.8000000000000007</v>
      </c>
      <c r="H80" s="7">
        <f t="shared" si="8"/>
        <v>5</v>
      </c>
      <c r="I80" s="7">
        <f t="shared" si="7"/>
        <v>10</v>
      </c>
      <c r="J80" s="58" t="s">
        <v>148</v>
      </c>
    </row>
    <row r="81" spans="1:10" ht="17.25" customHeight="1" x14ac:dyDescent="0.25">
      <c r="A81" s="155"/>
      <c r="B81" s="20" t="s">
        <v>57</v>
      </c>
      <c r="C81" s="22" t="s">
        <v>85</v>
      </c>
      <c r="D81" s="80">
        <v>9.5</v>
      </c>
      <c r="E81" s="80">
        <v>9.5</v>
      </c>
      <c r="F81" s="51">
        <v>10</v>
      </c>
      <c r="G81" s="75">
        <f t="shared" si="5"/>
        <v>9.6999999999999993</v>
      </c>
      <c r="H81" s="7">
        <f t="shared" si="8"/>
        <v>11</v>
      </c>
      <c r="I81" s="7">
        <f t="shared" si="7"/>
        <v>24</v>
      </c>
      <c r="J81" s="58" t="s">
        <v>185</v>
      </c>
    </row>
    <row r="82" spans="1:10" ht="18" customHeight="1" x14ac:dyDescent="0.25">
      <c r="A82" s="155"/>
      <c r="B82" s="20" t="s">
        <v>58</v>
      </c>
      <c r="C82" s="22" t="s">
        <v>91</v>
      </c>
      <c r="D82" s="80">
        <v>9.5</v>
      </c>
      <c r="E82" s="80">
        <v>9.5</v>
      </c>
      <c r="F82" s="64">
        <v>10</v>
      </c>
      <c r="G82" s="75">
        <f t="shared" si="5"/>
        <v>9.6999999999999993</v>
      </c>
      <c r="H82" s="7">
        <f t="shared" si="8"/>
        <v>11</v>
      </c>
      <c r="I82" s="7">
        <f t="shared" si="7"/>
        <v>24</v>
      </c>
      <c r="J82" s="58" t="s">
        <v>186</v>
      </c>
    </row>
    <row r="83" spans="1:10" ht="17.25" customHeight="1" thickBot="1" x14ac:dyDescent="0.3">
      <c r="A83" s="156"/>
      <c r="B83" s="23" t="s">
        <v>61</v>
      </c>
      <c r="C83" s="24" t="s">
        <v>24</v>
      </c>
      <c r="D83" s="81">
        <v>9</v>
      </c>
      <c r="E83" s="81">
        <v>9.5</v>
      </c>
      <c r="F83" s="15">
        <v>10</v>
      </c>
      <c r="G83" s="79">
        <f t="shared" si="5"/>
        <v>9.5</v>
      </c>
      <c r="H83" s="17">
        <f t="shared" si="8"/>
        <v>14</v>
      </c>
      <c r="I83" s="17">
        <f t="shared" si="7"/>
        <v>28</v>
      </c>
      <c r="J83" s="58" t="s">
        <v>159</v>
      </c>
    </row>
    <row r="84" spans="1:10" ht="17.25" customHeight="1" x14ac:dyDescent="0.25">
      <c r="A84" s="158" t="s">
        <v>53</v>
      </c>
      <c r="B84" s="26" t="s">
        <v>62</v>
      </c>
      <c r="C84" s="27" t="s">
        <v>73</v>
      </c>
      <c r="D84" s="82">
        <v>9.5</v>
      </c>
      <c r="E84" s="82">
        <v>10</v>
      </c>
      <c r="F84" s="63">
        <v>10</v>
      </c>
      <c r="G84" s="75">
        <f t="shared" si="5"/>
        <v>9.8000000000000007</v>
      </c>
      <c r="H84" s="7">
        <f t="shared" si="8"/>
        <v>5</v>
      </c>
      <c r="I84" s="28">
        <f t="shared" si="7"/>
        <v>10</v>
      </c>
      <c r="J84" s="58" t="s">
        <v>179</v>
      </c>
    </row>
    <row r="85" spans="1:10" ht="17.25" customHeight="1" x14ac:dyDescent="0.25">
      <c r="A85" s="159"/>
      <c r="B85" s="20" t="s">
        <v>64</v>
      </c>
      <c r="C85" s="21" t="s">
        <v>69</v>
      </c>
      <c r="D85" s="83">
        <v>10</v>
      </c>
      <c r="E85" s="83">
        <v>9.5</v>
      </c>
      <c r="F85" s="5">
        <v>10</v>
      </c>
      <c r="G85" s="75">
        <f t="shared" si="5"/>
        <v>9.8000000000000007</v>
      </c>
      <c r="H85" s="7">
        <f t="shared" si="8"/>
        <v>5</v>
      </c>
      <c r="I85" s="7">
        <f t="shared" si="7"/>
        <v>10</v>
      </c>
      <c r="J85" s="58" t="s">
        <v>184</v>
      </c>
    </row>
    <row r="86" spans="1:10" ht="17.25" customHeight="1" x14ac:dyDescent="0.25">
      <c r="A86" s="159"/>
      <c r="B86" s="20" t="s">
        <v>65</v>
      </c>
      <c r="C86" s="22" t="s">
        <v>77</v>
      </c>
      <c r="D86" s="80">
        <v>10</v>
      </c>
      <c r="E86" s="80">
        <v>10</v>
      </c>
      <c r="F86" s="51">
        <v>10</v>
      </c>
      <c r="G86" s="75">
        <f t="shared" si="5"/>
        <v>10</v>
      </c>
      <c r="H86" s="7">
        <f t="shared" si="8"/>
        <v>1</v>
      </c>
      <c r="I86" s="7">
        <f t="shared" si="7"/>
        <v>1</v>
      </c>
      <c r="J86" s="58"/>
    </row>
    <row r="87" spans="1:10" ht="17.25" customHeight="1" x14ac:dyDescent="0.25">
      <c r="A87" s="159"/>
      <c r="B87" s="20" t="s">
        <v>66</v>
      </c>
      <c r="C87" s="22" t="s">
        <v>110</v>
      </c>
      <c r="D87" s="80">
        <v>8</v>
      </c>
      <c r="E87" s="80">
        <v>10</v>
      </c>
      <c r="F87" s="51">
        <v>10</v>
      </c>
      <c r="G87" s="75">
        <f t="shared" si="5"/>
        <v>9.3000000000000007</v>
      </c>
      <c r="H87" s="7">
        <f t="shared" si="8"/>
        <v>16</v>
      </c>
      <c r="I87" s="7">
        <f t="shared" si="7"/>
        <v>43</v>
      </c>
      <c r="J87" s="58" t="s">
        <v>160</v>
      </c>
    </row>
    <row r="88" spans="1:10" ht="17.25" customHeight="1" x14ac:dyDescent="0.25">
      <c r="A88" s="159"/>
      <c r="B88" s="20" t="s">
        <v>68</v>
      </c>
      <c r="C88" s="22" t="s">
        <v>117</v>
      </c>
      <c r="D88" s="80">
        <v>9</v>
      </c>
      <c r="E88" s="80">
        <v>10</v>
      </c>
      <c r="F88" s="51">
        <v>10</v>
      </c>
      <c r="G88" s="78">
        <f t="shared" si="5"/>
        <v>9.6999999999999993</v>
      </c>
      <c r="H88" s="7">
        <f t="shared" si="8"/>
        <v>11</v>
      </c>
      <c r="I88" s="11">
        <f t="shared" si="7"/>
        <v>24</v>
      </c>
      <c r="J88" s="58" t="s">
        <v>163</v>
      </c>
    </row>
    <row r="89" spans="1:10" ht="17.25" customHeight="1" x14ac:dyDescent="0.25">
      <c r="A89" s="159"/>
      <c r="B89" s="18" t="s">
        <v>99</v>
      </c>
      <c r="C89" s="21" t="s">
        <v>71</v>
      </c>
      <c r="D89" s="83">
        <v>10</v>
      </c>
      <c r="E89" s="83">
        <v>10</v>
      </c>
      <c r="F89" s="5">
        <v>10</v>
      </c>
      <c r="G89" s="75">
        <f t="shared" si="5"/>
        <v>10</v>
      </c>
      <c r="H89" s="7">
        <f t="shared" si="8"/>
        <v>1</v>
      </c>
      <c r="I89" s="7">
        <f t="shared" si="7"/>
        <v>1</v>
      </c>
      <c r="J89" s="58"/>
    </row>
    <row r="90" spans="1:10" ht="17.25" customHeight="1" x14ac:dyDescent="0.25">
      <c r="A90" s="159"/>
      <c r="B90" s="20" t="s">
        <v>100</v>
      </c>
      <c r="C90" s="21" t="s">
        <v>111</v>
      </c>
      <c r="D90" s="51">
        <v>9.5</v>
      </c>
      <c r="E90" s="51">
        <v>10</v>
      </c>
      <c r="F90" s="51">
        <v>10</v>
      </c>
      <c r="G90" s="75">
        <f t="shared" si="5"/>
        <v>9.8000000000000007</v>
      </c>
      <c r="H90" s="7">
        <f t="shared" si="8"/>
        <v>5</v>
      </c>
      <c r="I90" s="7">
        <f t="shared" si="7"/>
        <v>10</v>
      </c>
      <c r="J90" s="58" t="s">
        <v>148</v>
      </c>
    </row>
    <row r="91" spans="1:10" ht="17.25" customHeight="1" x14ac:dyDescent="0.25">
      <c r="A91" s="159"/>
      <c r="B91" s="20" t="s">
        <v>101</v>
      </c>
      <c r="C91" s="22" t="s">
        <v>37</v>
      </c>
      <c r="D91" s="51">
        <v>7.5</v>
      </c>
      <c r="E91" s="51">
        <v>10</v>
      </c>
      <c r="F91" s="51">
        <v>10</v>
      </c>
      <c r="G91" s="75">
        <f t="shared" si="5"/>
        <v>9.1999999999999993</v>
      </c>
      <c r="H91" s="7">
        <f t="shared" si="8"/>
        <v>18</v>
      </c>
      <c r="I91" s="7">
        <f t="shared" si="7"/>
        <v>47</v>
      </c>
      <c r="J91" s="58" t="s">
        <v>177</v>
      </c>
    </row>
    <row r="92" spans="1:10" ht="18" customHeight="1" x14ac:dyDescent="0.25">
      <c r="A92" s="159"/>
      <c r="B92" s="20" t="s">
        <v>102</v>
      </c>
      <c r="C92" s="22" t="s">
        <v>28</v>
      </c>
      <c r="D92" s="51">
        <v>8</v>
      </c>
      <c r="E92" s="51">
        <v>10</v>
      </c>
      <c r="F92" s="64">
        <v>10</v>
      </c>
      <c r="G92" s="75">
        <f t="shared" si="5"/>
        <v>9.3000000000000007</v>
      </c>
      <c r="H92" s="7">
        <f t="shared" si="8"/>
        <v>16</v>
      </c>
      <c r="I92" s="7">
        <f t="shared" si="7"/>
        <v>43</v>
      </c>
      <c r="J92" s="58" t="s">
        <v>138</v>
      </c>
    </row>
    <row r="93" spans="1:10" ht="17.25" customHeight="1" thickBot="1" x14ac:dyDescent="0.3">
      <c r="A93" s="159"/>
      <c r="B93" s="23" t="s">
        <v>103</v>
      </c>
      <c r="C93" s="24" t="s">
        <v>93</v>
      </c>
      <c r="D93" s="15">
        <v>9.5</v>
      </c>
      <c r="E93" s="15">
        <v>10</v>
      </c>
      <c r="F93" s="15">
        <v>10</v>
      </c>
      <c r="G93" s="79">
        <f t="shared" si="5"/>
        <v>9.8000000000000007</v>
      </c>
      <c r="H93" s="17">
        <f t="shared" si="8"/>
        <v>5</v>
      </c>
      <c r="I93" s="17">
        <f t="shared" si="7"/>
        <v>10</v>
      </c>
      <c r="J93" s="58" t="s">
        <v>148</v>
      </c>
    </row>
    <row r="94" spans="1:10" ht="17.25" customHeight="1" x14ac:dyDescent="0.25">
      <c r="A94" s="159"/>
      <c r="B94" s="109" t="s">
        <v>70</v>
      </c>
      <c r="C94" s="43" t="s">
        <v>49</v>
      </c>
      <c r="D94" s="5">
        <v>10</v>
      </c>
      <c r="E94" s="5">
        <v>9.5</v>
      </c>
      <c r="F94" s="5">
        <v>10</v>
      </c>
      <c r="G94" s="75">
        <f t="shared" si="5"/>
        <v>9.8000000000000007</v>
      </c>
      <c r="H94" s="7">
        <f>RANK(G94,$G$94:$G$108)</f>
        <v>2</v>
      </c>
      <c r="I94" s="7">
        <f t="shared" si="7"/>
        <v>10</v>
      </c>
      <c r="J94" s="58" t="s">
        <v>178</v>
      </c>
    </row>
    <row r="95" spans="1:10" ht="17.25" customHeight="1" x14ac:dyDescent="0.25">
      <c r="A95" s="159"/>
      <c r="B95" s="44" t="s">
        <v>72</v>
      </c>
      <c r="C95" s="45" t="s">
        <v>67</v>
      </c>
      <c r="D95" s="5">
        <v>9.5</v>
      </c>
      <c r="E95" s="84">
        <v>10</v>
      </c>
      <c r="F95" s="5">
        <v>10</v>
      </c>
      <c r="G95" s="75">
        <f t="shared" si="5"/>
        <v>9.8000000000000007</v>
      </c>
      <c r="H95" s="7">
        <f t="shared" ref="H95:H108" si="9">RANK(G95,$G$94:$G$108)</f>
        <v>2</v>
      </c>
      <c r="I95" s="7">
        <f t="shared" si="7"/>
        <v>10</v>
      </c>
      <c r="J95" s="58" t="s">
        <v>179</v>
      </c>
    </row>
    <row r="96" spans="1:10" ht="17.25" customHeight="1" x14ac:dyDescent="0.25">
      <c r="A96" s="159"/>
      <c r="B96" s="44" t="s">
        <v>74</v>
      </c>
      <c r="C96" s="45" t="s">
        <v>112</v>
      </c>
      <c r="D96" s="51">
        <v>9.5</v>
      </c>
      <c r="E96" s="67">
        <v>9</v>
      </c>
      <c r="F96" s="51">
        <v>10</v>
      </c>
      <c r="G96" s="75">
        <f t="shared" si="5"/>
        <v>9.5</v>
      </c>
      <c r="H96" s="7">
        <f t="shared" si="9"/>
        <v>7</v>
      </c>
      <c r="I96" s="7">
        <f t="shared" si="7"/>
        <v>28</v>
      </c>
      <c r="J96" s="58" t="s">
        <v>180</v>
      </c>
    </row>
    <row r="97" spans="1:10" ht="17.25" customHeight="1" x14ac:dyDescent="0.25">
      <c r="A97" s="159"/>
      <c r="B97" s="44" t="s">
        <v>76</v>
      </c>
      <c r="C97" s="46" t="s">
        <v>59</v>
      </c>
      <c r="D97" s="51">
        <v>8.5</v>
      </c>
      <c r="E97" s="51">
        <v>10</v>
      </c>
      <c r="F97" s="51">
        <v>10</v>
      </c>
      <c r="G97" s="75">
        <f t="shared" si="5"/>
        <v>9.5</v>
      </c>
      <c r="H97" s="7">
        <f t="shared" si="9"/>
        <v>7</v>
      </c>
      <c r="I97" s="7">
        <f t="shared" si="7"/>
        <v>28</v>
      </c>
      <c r="J97" s="58" t="s">
        <v>155</v>
      </c>
    </row>
    <row r="98" spans="1:10" ht="17.25" customHeight="1" x14ac:dyDescent="0.25">
      <c r="A98" s="159"/>
      <c r="B98" s="44" t="s">
        <v>78</v>
      </c>
      <c r="C98" s="45" t="s">
        <v>113</v>
      </c>
      <c r="D98" s="51">
        <v>8</v>
      </c>
      <c r="E98" s="51">
        <v>10</v>
      </c>
      <c r="F98" s="68">
        <v>10</v>
      </c>
      <c r="G98" s="75">
        <f t="shared" si="5"/>
        <v>9.3000000000000007</v>
      </c>
      <c r="H98" s="7">
        <f t="shared" si="9"/>
        <v>13</v>
      </c>
      <c r="I98" s="7">
        <f t="shared" si="7"/>
        <v>43</v>
      </c>
      <c r="J98" s="58" t="s">
        <v>195</v>
      </c>
    </row>
    <row r="99" spans="1:10" ht="17.25" customHeight="1" x14ac:dyDescent="0.25">
      <c r="A99" s="159"/>
      <c r="B99" s="44" t="s">
        <v>80</v>
      </c>
      <c r="C99" s="45" t="s">
        <v>81</v>
      </c>
      <c r="D99" s="68">
        <v>8.5</v>
      </c>
      <c r="E99" s="85">
        <v>10</v>
      </c>
      <c r="F99" s="68">
        <v>10</v>
      </c>
      <c r="G99" s="75">
        <f t="shared" si="5"/>
        <v>9.5</v>
      </c>
      <c r="H99" s="7">
        <f t="shared" si="9"/>
        <v>7</v>
      </c>
      <c r="I99" s="7">
        <f t="shared" si="7"/>
        <v>28</v>
      </c>
      <c r="J99" s="58" t="s">
        <v>181</v>
      </c>
    </row>
    <row r="100" spans="1:10" ht="17.25" customHeight="1" x14ac:dyDescent="0.25">
      <c r="A100" s="159"/>
      <c r="B100" s="44" t="s">
        <v>82</v>
      </c>
      <c r="C100" s="45" t="s">
        <v>83</v>
      </c>
      <c r="D100" s="68">
        <v>8</v>
      </c>
      <c r="E100" s="85">
        <v>10</v>
      </c>
      <c r="F100" s="68">
        <v>10</v>
      </c>
      <c r="G100" s="75">
        <f t="shared" si="5"/>
        <v>9.3000000000000007</v>
      </c>
      <c r="H100" s="7">
        <f t="shared" si="9"/>
        <v>13</v>
      </c>
      <c r="I100" s="7">
        <f t="shared" si="7"/>
        <v>43</v>
      </c>
      <c r="J100" s="58" t="s">
        <v>138</v>
      </c>
    </row>
    <row r="101" spans="1:10" ht="17.25" customHeight="1" x14ac:dyDescent="0.25">
      <c r="A101" s="159"/>
      <c r="B101" s="44" t="s">
        <v>84</v>
      </c>
      <c r="C101" s="45" t="s">
        <v>114</v>
      </c>
      <c r="D101" s="68">
        <v>8.5</v>
      </c>
      <c r="E101" s="85">
        <v>10</v>
      </c>
      <c r="F101" s="68">
        <v>10</v>
      </c>
      <c r="G101" s="75">
        <f t="shared" si="5"/>
        <v>9.5</v>
      </c>
      <c r="H101" s="7">
        <f t="shared" si="9"/>
        <v>7</v>
      </c>
      <c r="I101" s="7">
        <f t="shared" si="7"/>
        <v>28</v>
      </c>
      <c r="J101" s="58" t="s">
        <v>169</v>
      </c>
    </row>
    <row r="102" spans="1:10" ht="17.25" customHeight="1" x14ac:dyDescent="0.25">
      <c r="A102" s="159"/>
      <c r="B102" s="44" t="s">
        <v>86</v>
      </c>
      <c r="C102" s="47" t="s">
        <v>55</v>
      </c>
      <c r="D102" s="68">
        <v>9.5</v>
      </c>
      <c r="E102" s="85">
        <v>10</v>
      </c>
      <c r="F102" s="68">
        <v>10</v>
      </c>
      <c r="G102" s="75">
        <f t="shared" si="5"/>
        <v>9.8000000000000007</v>
      </c>
      <c r="H102" s="7">
        <f t="shared" si="9"/>
        <v>2</v>
      </c>
      <c r="I102" s="7">
        <f t="shared" si="7"/>
        <v>10</v>
      </c>
      <c r="J102" s="58" t="s">
        <v>148</v>
      </c>
    </row>
    <row r="103" spans="1:10" ht="17.25" customHeight="1" x14ac:dyDescent="0.25">
      <c r="A103" s="159"/>
      <c r="B103" s="44" t="s">
        <v>88</v>
      </c>
      <c r="C103" s="45" t="s">
        <v>89</v>
      </c>
      <c r="D103" s="68">
        <v>8</v>
      </c>
      <c r="E103" s="85">
        <v>9.5</v>
      </c>
      <c r="F103" s="68">
        <v>10</v>
      </c>
      <c r="G103" s="75">
        <f t="shared" si="5"/>
        <v>9.1999999999999993</v>
      </c>
      <c r="H103" s="7">
        <f t="shared" si="9"/>
        <v>15</v>
      </c>
      <c r="I103" s="7">
        <f t="shared" si="7"/>
        <v>47</v>
      </c>
      <c r="J103" s="58" t="s">
        <v>187</v>
      </c>
    </row>
    <row r="104" spans="1:10" ht="17.25" customHeight="1" x14ac:dyDescent="0.25">
      <c r="A104" s="159"/>
      <c r="B104" s="44" t="s">
        <v>90</v>
      </c>
      <c r="C104" s="45" t="s">
        <v>87</v>
      </c>
      <c r="D104" s="68">
        <v>9.5</v>
      </c>
      <c r="E104" s="85">
        <v>10</v>
      </c>
      <c r="F104" s="68">
        <v>10</v>
      </c>
      <c r="G104" s="75">
        <f t="shared" si="5"/>
        <v>9.8000000000000007</v>
      </c>
      <c r="H104" s="7">
        <f t="shared" si="9"/>
        <v>2</v>
      </c>
      <c r="I104" s="7">
        <f t="shared" si="7"/>
        <v>10</v>
      </c>
      <c r="J104" s="58" t="s">
        <v>148</v>
      </c>
    </row>
    <row r="105" spans="1:10" ht="17.25" customHeight="1" x14ac:dyDescent="0.25">
      <c r="A105" s="159"/>
      <c r="B105" s="44" t="s">
        <v>92</v>
      </c>
      <c r="C105" s="48" t="s">
        <v>115</v>
      </c>
      <c r="D105" s="68">
        <v>8.5</v>
      </c>
      <c r="E105" s="68">
        <v>10</v>
      </c>
      <c r="F105" s="68">
        <v>10</v>
      </c>
      <c r="G105" s="75">
        <f t="shared" si="5"/>
        <v>9.5</v>
      </c>
      <c r="H105" s="7">
        <f t="shared" si="9"/>
        <v>7</v>
      </c>
      <c r="I105" s="7">
        <f t="shared" si="7"/>
        <v>28</v>
      </c>
      <c r="J105" s="58" t="s">
        <v>188</v>
      </c>
    </row>
    <row r="106" spans="1:10" ht="17.25" customHeight="1" x14ac:dyDescent="0.25">
      <c r="A106" s="159"/>
      <c r="B106" s="44" t="s">
        <v>94</v>
      </c>
      <c r="C106" s="45" t="s">
        <v>96</v>
      </c>
      <c r="D106" s="68">
        <v>8.5</v>
      </c>
      <c r="E106" s="68">
        <v>10</v>
      </c>
      <c r="F106" s="68">
        <v>10</v>
      </c>
      <c r="G106" s="75">
        <f t="shared" si="5"/>
        <v>9.5</v>
      </c>
      <c r="H106" s="7">
        <f t="shared" si="9"/>
        <v>7</v>
      </c>
      <c r="I106" s="7">
        <f t="shared" si="7"/>
        <v>28</v>
      </c>
      <c r="J106" s="58" t="s">
        <v>183</v>
      </c>
    </row>
    <row r="107" spans="1:10" ht="18" customHeight="1" x14ac:dyDescent="0.25">
      <c r="A107" s="159"/>
      <c r="B107" s="44" t="s">
        <v>95</v>
      </c>
      <c r="C107" s="45" t="s">
        <v>31</v>
      </c>
      <c r="D107" s="68">
        <v>10</v>
      </c>
      <c r="E107" s="68">
        <v>10</v>
      </c>
      <c r="F107" s="86">
        <v>10</v>
      </c>
      <c r="G107" s="75">
        <f t="shared" si="5"/>
        <v>10</v>
      </c>
      <c r="H107" s="7">
        <f t="shared" si="9"/>
        <v>1</v>
      </c>
      <c r="I107" s="7">
        <f t="shared" si="7"/>
        <v>1</v>
      </c>
      <c r="J107" s="58"/>
    </row>
    <row r="108" spans="1:10" ht="18" customHeight="1" thickBot="1" x14ac:dyDescent="0.3">
      <c r="A108" s="160"/>
      <c r="B108" s="49" t="s">
        <v>97</v>
      </c>
      <c r="C108" s="50" t="s">
        <v>98</v>
      </c>
      <c r="D108" s="87">
        <v>9.5</v>
      </c>
      <c r="E108" s="87">
        <v>10</v>
      </c>
      <c r="F108" s="88">
        <v>10</v>
      </c>
      <c r="G108" s="79">
        <f t="shared" si="5"/>
        <v>9.8000000000000007</v>
      </c>
      <c r="H108" s="17">
        <f t="shared" si="9"/>
        <v>2</v>
      </c>
      <c r="I108" s="17">
        <f t="shared" si="7"/>
        <v>10</v>
      </c>
      <c r="J108" s="58" t="s">
        <v>179</v>
      </c>
    </row>
  </sheetData>
  <mergeCells count="19">
    <mergeCell ref="A5:A29"/>
    <mergeCell ref="H57:I57"/>
    <mergeCell ref="H3:I3"/>
    <mergeCell ref="A59:A83"/>
    <mergeCell ref="A84:A108"/>
    <mergeCell ref="C57:C58"/>
    <mergeCell ref="A57:A58"/>
    <mergeCell ref="B57:B58"/>
    <mergeCell ref="D57:F57"/>
    <mergeCell ref="G57:G58"/>
    <mergeCell ref="A3:A4"/>
    <mergeCell ref="B3:B4"/>
    <mergeCell ref="A30:A54"/>
    <mergeCell ref="C1:G1"/>
    <mergeCell ref="C2:G2"/>
    <mergeCell ref="G3:G4"/>
    <mergeCell ref="D3:F3"/>
    <mergeCell ref="C56:G56"/>
    <mergeCell ref="C3:C4"/>
  </mergeCells>
  <conditionalFormatting sqref="E16:E39">
    <cfRule type="cellIs" dxfId="396" priority="30" stopIfTrue="1" operator="lessThan">
      <formula>5</formula>
    </cfRule>
  </conditionalFormatting>
  <conditionalFormatting sqref="F50:F53 E5:F36 F37:F48 E37:E54">
    <cfRule type="cellIs" dxfId="395" priority="29" stopIfTrue="1" operator="lessThanOrEqual">
      <formula>8</formula>
    </cfRule>
  </conditionalFormatting>
  <conditionalFormatting sqref="G5:G54">
    <cfRule type="cellIs" dxfId="394" priority="28" stopIfTrue="1" operator="lessThan">
      <formula>7.5</formula>
    </cfRule>
  </conditionalFormatting>
  <conditionalFormatting sqref="H5:H54">
    <cfRule type="cellIs" dxfId="393" priority="27" stopIfTrue="1" operator="greaterThanOrEqual">
      <formula>19</formula>
    </cfRule>
  </conditionalFormatting>
  <conditionalFormatting sqref="H40:H54">
    <cfRule type="cellIs" dxfId="392" priority="24" operator="greaterThan">
      <formula>13</formula>
    </cfRule>
    <cfRule type="cellIs" dxfId="391" priority="25" stopIfTrue="1" operator="greaterThan">
      <formula>13</formula>
    </cfRule>
    <cfRule type="cellIs" dxfId="390" priority="26" stopIfTrue="1" operator="greaterThanOrEqual">
      <formula>14</formula>
    </cfRule>
  </conditionalFormatting>
  <conditionalFormatting sqref="D5:D54">
    <cfRule type="cellIs" dxfId="389" priority="23" stopIfTrue="1" operator="equal">
      <formula>10</formula>
    </cfRule>
  </conditionalFormatting>
  <conditionalFormatting sqref="H5:H54">
    <cfRule type="cellIs" dxfId="388" priority="18" operator="greaterThan">
      <formula>13</formula>
    </cfRule>
    <cfRule type="cellIs" dxfId="387" priority="19" stopIfTrue="1" operator="greaterThan">
      <formula>13</formula>
    </cfRule>
    <cfRule type="cellIs" dxfId="386" priority="20" stopIfTrue="1" operator="greaterThan">
      <formula>13</formula>
    </cfRule>
    <cfRule type="cellIs" dxfId="385" priority="21" stopIfTrue="1" operator="greaterThan">
      <formula>13</formula>
    </cfRule>
    <cfRule type="cellIs" dxfId="384" priority="22" stopIfTrue="1" operator="equal">
      <formula>14</formula>
    </cfRule>
  </conditionalFormatting>
  <conditionalFormatting sqref="H21:H54">
    <cfRule type="cellIs" dxfId="383" priority="16" operator="greaterThan">
      <formula>18</formula>
    </cfRule>
    <cfRule type="cellIs" dxfId="382" priority="17" stopIfTrue="1" operator="greaterThan">
      <formula>18</formula>
    </cfRule>
  </conditionalFormatting>
  <conditionalFormatting sqref="I5:I54">
    <cfRule type="cellIs" dxfId="381" priority="14" operator="lessThan">
      <formula>3</formula>
    </cfRule>
    <cfRule type="cellIs" dxfId="380" priority="15" operator="greaterThan">
      <formula>44</formula>
    </cfRule>
  </conditionalFormatting>
  <conditionalFormatting sqref="H5:H54">
    <cfRule type="cellIs" dxfId="379" priority="12" operator="lessThan">
      <formula>4</formula>
    </cfRule>
    <cfRule type="cellIs" dxfId="378" priority="13" operator="lessThan">
      <formula>3</formula>
    </cfRule>
  </conditionalFormatting>
  <conditionalFormatting sqref="E43:E44">
    <cfRule type="cellIs" dxfId="377" priority="11" stopIfTrue="1" operator="lessThan">
      <formula>5</formula>
    </cfRule>
  </conditionalFormatting>
  <conditionalFormatting sqref="E70:E78 E97:E98">
    <cfRule type="cellIs" dxfId="376" priority="10" stopIfTrue="1" operator="lessThan">
      <formula>5</formula>
    </cfRule>
  </conditionalFormatting>
  <conditionalFormatting sqref="F59:F107 E59:E98 E105:E108">
    <cfRule type="cellIs" dxfId="375" priority="9" stopIfTrue="1" operator="lessThanOrEqual">
      <formula>8</formula>
    </cfRule>
  </conditionalFormatting>
  <conditionalFormatting sqref="G59:G108">
    <cfRule type="cellIs" priority="8" stopIfTrue="1" operator="greaterThanOrEqual">
      <formula>9</formula>
    </cfRule>
  </conditionalFormatting>
  <conditionalFormatting sqref="D59:D108">
    <cfRule type="cellIs" dxfId="374" priority="7" stopIfTrue="1" operator="equal">
      <formula>10</formula>
    </cfRule>
  </conditionalFormatting>
  <conditionalFormatting sqref="H59:H108">
    <cfRule type="cellIs" dxfId="373" priority="1" operator="lessThan">
      <formula>4</formula>
    </cfRule>
    <cfRule type="cellIs" dxfId="372" priority="4" operator="lessThan">
      <formula>2</formula>
    </cfRule>
    <cfRule type="cellIs" dxfId="371" priority="6" operator="greaterThan">
      <formula>17</formula>
    </cfRule>
  </conditionalFormatting>
  <conditionalFormatting sqref="H25:H54">
    <cfRule type="cellIs" dxfId="370" priority="5" operator="greaterThan">
      <formula>13</formula>
    </cfRule>
  </conditionalFormatting>
  <conditionalFormatting sqref="I59:I108">
    <cfRule type="cellIs" dxfId="369" priority="2" operator="lessThan">
      <formula>4</formula>
    </cfRule>
    <cfRule type="cellIs" dxfId="368" priority="3" operator="greaterThan">
      <formula>45</formula>
    </cfRule>
  </conditionalFormatting>
  <dataValidations count="1">
    <dataValidation type="decimal" operator="lessThanOrEqual" allowBlank="1" showInputMessage="1" showErrorMessage="1" errorTitle="Chú Ý" error="Nhập sai" promptTitle="Điểm nhập" sqref="F50:F53 D51:E54 D5:E30 F5:F43 D37:E44 D59:E80 D90:E98 F59:F97">
      <formula1>10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6"/>
  <sheetViews>
    <sheetView workbookViewId="0">
      <selection activeCell="P43" sqref="P43"/>
    </sheetView>
  </sheetViews>
  <sheetFormatPr defaultRowHeight="15" x14ac:dyDescent="0.25"/>
  <cols>
    <col min="1" max="1" width="8.42578125" customWidth="1"/>
    <col min="2" max="2" width="7.5703125" customWidth="1"/>
    <col min="3" max="3" width="16" customWidth="1"/>
    <col min="7" max="7" width="10.42578125" customWidth="1"/>
    <col min="8" max="8" width="10.7109375" customWidth="1"/>
    <col min="9" max="9" width="11.7109375" customWidth="1"/>
    <col min="12" max="12" width="6.140625" customWidth="1"/>
    <col min="14" max="14" width="8.140625" customWidth="1"/>
    <col min="17" max="17" width="8" customWidth="1"/>
    <col min="18" max="18" width="7.42578125" customWidth="1"/>
    <col min="19" max="19" width="7.85546875" customWidth="1"/>
  </cols>
  <sheetData>
    <row r="1" spans="1:20" ht="19.5" x14ac:dyDescent="0.25">
      <c r="A1" s="1"/>
      <c r="B1" s="1"/>
      <c r="C1" s="146" t="s">
        <v>118</v>
      </c>
      <c r="D1" s="146"/>
      <c r="E1" s="146"/>
      <c r="F1" s="146"/>
      <c r="G1" s="146"/>
      <c r="H1" s="1"/>
      <c r="I1" s="55" t="s">
        <v>119</v>
      </c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ht="18" x14ac:dyDescent="0.25">
      <c r="A2" s="2"/>
      <c r="B2" s="2"/>
      <c r="C2" s="147" t="s">
        <v>132</v>
      </c>
      <c r="D2" s="147"/>
      <c r="E2" s="147"/>
      <c r="F2" s="147"/>
      <c r="G2" s="147"/>
      <c r="H2" s="2"/>
      <c r="I2" s="55" t="s">
        <v>119</v>
      </c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x14ac:dyDescent="0.25">
      <c r="A3" s="153" t="s">
        <v>0</v>
      </c>
      <c r="B3" s="161" t="s">
        <v>1</v>
      </c>
      <c r="C3" s="153" t="s">
        <v>2</v>
      </c>
      <c r="D3" s="150" t="s">
        <v>120</v>
      </c>
      <c r="E3" s="151"/>
      <c r="F3" s="152"/>
      <c r="G3" s="148" t="s">
        <v>121</v>
      </c>
      <c r="H3" s="157" t="s">
        <v>3</v>
      </c>
      <c r="I3" s="157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1:20" x14ac:dyDescent="0.25">
      <c r="A4" s="154"/>
      <c r="B4" s="162"/>
      <c r="C4" s="154"/>
      <c r="D4" s="105" t="s">
        <v>122</v>
      </c>
      <c r="E4" s="105" t="s">
        <v>123</v>
      </c>
      <c r="F4" s="105" t="s">
        <v>124</v>
      </c>
      <c r="G4" s="149"/>
      <c r="H4" s="106" t="s">
        <v>4</v>
      </c>
      <c r="I4" s="107" t="s">
        <v>5</v>
      </c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ht="15.6" customHeight="1" x14ac:dyDescent="0.25">
      <c r="A5" s="155" t="s">
        <v>6</v>
      </c>
      <c r="B5" s="3" t="s">
        <v>7</v>
      </c>
      <c r="C5" s="4" t="s">
        <v>8</v>
      </c>
      <c r="D5" s="5">
        <v>10</v>
      </c>
      <c r="E5" s="5">
        <v>10</v>
      </c>
      <c r="F5" s="5">
        <v>10</v>
      </c>
      <c r="G5" s="6">
        <f xml:space="preserve"> ROUND(AVERAGE(D5:F5),1)</f>
        <v>10</v>
      </c>
      <c r="H5" s="7">
        <f>RANK(G5,$G$5:$G$19)</f>
        <v>1</v>
      </c>
      <c r="I5" s="7">
        <f t="shared" ref="I5:I54" si="0">RANK(G5,$G$5:$G$54)</f>
        <v>1</v>
      </c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ht="15.6" customHeight="1" x14ac:dyDescent="0.25">
      <c r="A6" s="155"/>
      <c r="B6" s="8" t="s">
        <v>9</v>
      </c>
      <c r="C6" s="9" t="s">
        <v>104</v>
      </c>
      <c r="D6" s="51">
        <v>9</v>
      </c>
      <c r="E6" s="51">
        <v>10</v>
      </c>
      <c r="F6" s="51">
        <v>10</v>
      </c>
      <c r="G6" s="6">
        <f xml:space="preserve"> ROUND(AVERAGE(D6:F6),1)</f>
        <v>9.6999999999999993</v>
      </c>
      <c r="H6" s="7">
        <f t="shared" ref="H6:H19" si="1">RANK(G6,$G$5:$G$19)</f>
        <v>3</v>
      </c>
      <c r="I6" s="7">
        <f t="shared" si="0"/>
        <v>6</v>
      </c>
      <c r="J6" s="58" t="s">
        <v>137</v>
      </c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ht="15.6" customHeight="1" x14ac:dyDescent="0.25">
      <c r="A7" s="155"/>
      <c r="B7" s="8" t="s">
        <v>11</v>
      </c>
      <c r="C7" s="9" t="s">
        <v>16</v>
      </c>
      <c r="D7" s="51">
        <v>10</v>
      </c>
      <c r="E7" s="51">
        <v>10</v>
      </c>
      <c r="F7" s="51">
        <v>10</v>
      </c>
      <c r="G7" s="6">
        <f t="shared" ref="G7:G54" si="2" xml:space="preserve"> ROUND(AVERAGE(D7:F7),1)</f>
        <v>10</v>
      </c>
      <c r="H7" s="7">
        <f t="shared" si="1"/>
        <v>1</v>
      </c>
      <c r="I7" s="7">
        <f t="shared" si="0"/>
        <v>1</v>
      </c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ht="15.6" customHeight="1" x14ac:dyDescent="0.25">
      <c r="A8" s="155"/>
      <c r="B8" s="8" t="s">
        <v>13</v>
      </c>
      <c r="C8" s="9" t="s">
        <v>14</v>
      </c>
      <c r="D8" s="51">
        <v>8</v>
      </c>
      <c r="E8" s="51">
        <v>10</v>
      </c>
      <c r="F8" s="51">
        <v>10</v>
      </c>
      <c r="G8" s="6">
        <f t="shared" si="2"/>
        <v>9.3000000000000007</v>
      </c>
      <c r="H8" s="7">
        <f t="shared" si="1"/>
        <v>11</v>
      </c>
      <c r="I8" s="7">
        <f t="shared" si="0"/>
        <v>27</v>
      </c>
      <c r="J8" s="58" t="s">
        <v>138</v>
      </c>
      <c r="K8" s="58"/>
      <c r="L8" s="58"/>
      <c r="M8" s="58"/>
      <c r="N8" s="58"/>
      <c r="O8" s="58"/>
      <c r="P8" s="58"/>
      <c r="Q8" s="58"/>
      <c r="R8" s="58"/>
      <c r="S8" s="58"/>
      <c r="T8" s="58"/>
    </row>
    <row r="9" spans="1:20" ht="15.6" customHeight="1" x14ac:dyDescent="0.25">
      <c r="A9" s="155"/>
      <c r="B9" s="8" t="s">
        <v>15</v>
      </c>
      <c r="C9" s="9" t="s">
        <v>79</v>
      </c>
      <c r="D9" s="51">
        <v>7</v>
      </c>
      <c r="E9" s="59">
        <v>10</v>
      </c>
      <c r="F9" s="51">
        <v>10</v>
      </c>
      <c r="G9" s="6">
        <f t="shared" si="2"/>
        <v>9</v>
      </c>
      <c r="H9" s="7">
        <f t="shared" si="1"/>
        <v>14</v>
      </c>
      <c r="I9" s="7">
        <f t="shared" si="0"/>
        <v>41</v>
      </c>
      <c r="J9" s="58" t="s">
        <v>139</v>
      </c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1:20" ht="15.6" customHeight="1" x14ac:dyDescent="0.25">
      <c r="A10" s="155"/>
      <c r="B10" s="8" t="s">
        <v>17</v>
      </c>
      <c r="C10" s="9" t="s">
        <v>105</v>
      </c>
      <c r="D10" s="51">
        <v>6</v>
      </c>
      <c r="E10" s="51">
        <v>9.5</v>
      </c>
      <c r="F10" s="51">
        <v>10</v>
      </c>
      <c r="G10" s="6">
        <f t="shared" si="2"/>
        <v>8.5</v>
      </c>
      <c r="H10" s="7">
        <f t="shared" si="1"/>
        <v>15</v>
      </c>
      <c r="I10" s="7">
        <f t="shared" si="0"/>
        <v>49</v>
      </c>
      <c r="J10" s="58" t="s">
        <v>140</v>
      </c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spans="1:20" ht="15.6" customHeight="1" x14ac:dyDescent="0.25">
      <c r="A11" s="155"/>
      <c r="B11" s="8" t="s">
        <v>19</v>
      </c>
      <c r="C11" s="9" t="s">
        <v>18</v>
      </c>
      <c r="D11" s="51">
        <v>7.5</v>
      </c>
      <c r="E11" s="51">
        <v>10</v>
      </c>
      <c r="F11" s="51">
        <v>10</v>
      </c>
      <c r="G11" s="6">
        <f t="shared" si="2"/>
        <v>9.1999999999999993</v>
      </c>
      <c r="H11" s="7">
        <f t="shared" si="1"/>
        <v>12</v>
      </c>
      <c r="I11" s="7">
        <f t="shared" si="0"/>
        <v>32</v>
      </c>
      <c r="J11" s="58" t="s">
        <v>153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spans="1:20" ht="15.6" customHeight="1" x14ac:dyDescent="0.25">
      <c r="A12" s="155"/>
      <c r="B12" s="8" t="s">
        <v>21</v>
      </c>
      <c r="C12" s="9" t="s">
        <v>20</v>
      </c>
      <c r="D12" s="51">
        <v>9.5</v>
      </c>
      <c r="E12" s="51">
        <v>9</v>
      </c>
      <c r="F12" s="51">
        <v>10</v>
      </c>
      <c r="G12" s="6">
        <f t="shared" si="2"/>
        <v>9.5</v>
      </c>
      <c r="H12" s="7">
        <f t="shared" si="1"/>
        <v>5</v>
      </c>
      <c r="I12" s="7">
        <f t="shared" si="0"/>
        <v>16</v>
      </c>
      <c r="J12" s="58" t="s">
        <v>154</v>
      </c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spans="1:20" ht="15.6" customHeight="1" x14ac:dyDescent="0.25">
      <c r="A13" s="155"/>
      <c r="B13" s="8" t="s">
        <v>23</v>
      </c>
      <c r="C13" s="9" t="s">
        <v>22</v>
      </c>
      <c r="D13" s="51">
        <v>8.5</v>
      </c>
      <c r="E13" s="51">
        <v>10</v>
      </c>
      <c r="F13" s="51">
        <v>10</v>
      </c>
      <c r="G13" s="6">
        <f t="shared" si="2"/>
        <v>9.5</v>
      </c>
      <c r="H13" s="7">
        <f t="shared" si="1"/>
        <v>5</v>
      </c>
      <c r="I13" s="7">
        <f t="shared" si="0"/>
        <v>16</v>
      </c>
      <c r="J13" s="58" t="s">
        <v>155</v>
      </c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spans="1:20" ht="15.6" customHeight="1" x14ac:dyDescent="0.25">
      <c r="A14" s="155"/>
      <c r="B14" s="8" t="s">
        <v>25</v>
      </c>
      <c r="C14" s="9" t="s">
        <v>10</v>
      </c>
      <c r="D14" s="51">
        <v>8.5</v>
      </c>
      <c r="E14" s="51">
        <v>10</v>
      </c>
      <c r="F14" s="51">
        <v>10</v>
      </c>
      <c r="G14" s="6">
        <f t="shared" si="2"/>
        <v>9.5</v>
      </c>
      <c r="H14" s="7">
        <f t="shared" si="1"/>
        <v>5</v>
      </c>
      <c r="I14" s="7">
        <f t="shared" si="0"/>
        <v>16</v>
      </c>
      <c r="J14" s="58" t="s">
        <v>155</v>
      </c>
      <c r="K14" s="58"/>
      <c r="L14" s="58"/>
      <c r="M14" s="58"/>
      <c r="N14" s="58"/>
      <c r="O14" s="58"/>
      <c r="P14" s="58"/>
      <c r="Q14" s="58"/>
      <c r="R14" s="58"/>
      <c r="S14" s="58"/>
      <c r="T14" s="58"/>
    </row>
    <row r="15" spans="1:20" ht="15.6" customHeight="1" x14ac:dyDescent="0.25">
      <c r="A15" s="155"/>
      <c r="B15" s="8" t="s">
        <v>26</v>
      </c>
      <c r="C15" s="9" t="s">
        <v>34</v>
      </c>
      <c r="D15" s="51">
        <v>10</v>
      </c>
      <c r="E15" s="51">
        <v>8.5</v>
      </c>
      <c r="F15" s="51">
        <v>10</v>
      </c>
      <c r="G15" s="6">
        <f t="shared" si="2"/>
        <v>9.5</v>
      </c>
      <c r="H15" s="7">
        <f t="shared" si="1"/>
        <v>5</v>
      </c>
      <c r="I15" s="7">
        <f t="shared" si="0"/>
        <v>16</v>
      </c>
      <c r="J15" s="58" t="s">
        <v>156</v>
      </c>
      <c r="K15" s="58"/>
      <c r="L15" s="58"/>
      <c r="M15" s="58"/>
      <c r="N15" s="58"/>
      <c r="O15" s="58"/>
      <c r="P15" s="58"/>
      <c r="Q15" s="58"/>
      <c r="R15" s="58"/>
      <c r="S15" s="58"/>
      <c r="T15" s="58"/>
    </row>
    <row r="16" spans="1:20" ht="15.6" customHeight="1" x14ac:dyDescent="0.25">
      <c r="A16" s="155"/>
      <c r="B16" s="8" t="s">
        <v>27</v>
      </c>
      <c r="C16" s="9" t="s">
        <v>33</v>
      </c>
      <c r="D16" s="51">
        <v>8.5</v>
      </c>
      <c r="E16" s="51">
        <v>9</v>
      </c>
      <c r="F16" s="51">
        <v>10</v>
      </c>
      <c r="G16" s="6">
        <f t="shared" si="2"/>
        <v>9.1999999999999993</v>
      </c>
      <c r="H16" s="7">
        <f t="shared" si="1"/>
        <v>12</v>
      </c>
      <c r="I16" s="7">
        <f t="shared" si="0"/>
        <v>32</v>
      </c>
      <c r="J16" s="58" t="s">
        <v>157</v>
      </c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spans="1:20" ht="15.6" customHeight="1" x14ac:dyDescent="0.25">
      <c r="A17" s="155"/>
      <c r="B17" s="8" t="s">
        <v>29</v>
      </c>
      <c r="C17" s="9" t="s">
        <v>35</v>
      </c>
      <c r="D17" s="51">
        <v>10</v>
      </c>
      <c r="E17" s="51">
        <v>9</v>
      </c>
      <c r="F17" s="51">
        <v>10</v>
      </c>
      <c r="G17" s="6">
        <f t="shared" si="2"/>
        <v>9.6999999999999993</v>
      </c>
      <c r="H17" s="7">
        <f t="shared" si="1"/>
        <v>3</v>
      </c>
      <c r="I17" s="7">
        <f t="shared" si="0"/>
        <v>6</v>
      </c>
      <c r="J17" s="58" t="s">
        <v>158</v>
      </c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ht="15.6" customHeight="1" x14ac:dyDescent="0.25">
      <c r="A18" s="155"/>
      <c r="B18" s="8" t="s">
        <v>30</v>
      </c>
      <c r="C18" s="9" t="s">
        <v>106</v>
      </c>
      <c r="D18" s="51">
        <v>8.5</v>
      </c>
      <c r="E18" s="51">
        <v>10</v>
      </c>
      <c r="F18" s="51">
        <v>10</v>
      </c>
      <c r="G18" s="6">
        <f t="shared" si="2"/>
        <v>9.5</v>
      </c>
      <c r="H18" s="7">
        <f t="shared" si="1"/>
        <v>5</v>
      </c>
      <c r="I18" s="7">
        <f t="shared" si="0"/>
        <v>16</v>
      </c>
      <c r="J18" s="58" t="s">
        <v>155</v>
      </c>
      <c r="K18" s="58"/>
      <c r="L18" s="58"/>
      <c r="M18" s="58"/>
      <c r="N18" s="58"/>
      <c r="O18" s="58"/>
      <c r="P18" s="58"/>
      <c r="Q18" s="58"/>
      <c r="R18" s="58"/>
      <c r="S18" s="58"/>
      <c r="T18" s="58"/>
    </row>
    <row r="19" spans="1:20" ht="15.6" customHeight="1" thickBot="1" x14ac:dyDescent="0.3">
      <c r="A19" s="155"/>
      <c r="B19" s="13" t="s">
        <v>32</v>
      </c>
      <c r="C19" s="14" t="s">
        <v>12</v>
      </c>
      <c r="D19" s="15">
        <v>9</v>
      </c>
      <c r="E19" s="15">
        <v>9.5</v>
      </c>
      <c r="F19" s="15">
        <v>10</v>
      </c>
      <c r="G19" s="16">
        <f t="shared" si="2"/>
        <v>9.5</v>
      </c>
      <c r="H19" s="17">
        <f t="shared" si="1"/>
        <v>5</v>
      </c>
      <c r="I19" s="17">
        <f t="shared" si="0"/>
        <v>16</v>
      </c>
      <c r="J19" s="58" t="s">
        <v>159</v>
      </c>
      <c r="K19" s="58"/>
      <c r="L19" s="58"/>
      <c r="M19" s="58"/>
      <c r="N19" s="58"/>
      <c r="O19" s="58"/>
      <c r="P19" s="58"/>
      <c r="Q19" s="58"/>
      <c r="R19" s="58"/>
      <c r="S19" s="58"/>
      <c r="T19" s="58"/>
    </row>
    <row r="20" spans="1:20" ht="15.6" customHeight="1" x14ac:dyDescent="0.25">
      <c r="A20" s="155"/>
      <c r="B20" s="18" t="s">
        <v>36</v>
      </c>
      <c r="C20" s="53" t="s">
        <v>75</v>
      </c>
      <c r="D20" s="60">
        <v>8</v>
      </c>
      <c r="E20" s="60">
        <v>8.5</v>
      </c>
      <c r="F20" s="60">
        <v>10</v>
      </c>
      <c r="G20" s="6">
        <f t="shared" si="2"/>
        <v>8.8000000000000007</v>
      </c>
      <c r="H20" s="7">
        <f>RANK(G20,$G$20:$G$39)</f>
        <v>18</v>
      </c>
      <c r="I20" s="12">
        <f t="shared" si="0"/>
        <v>45</v>
      </c>
      <c r="J20" s="58" t="s">
        <v>164</v>
      </c>
      <c r="K20" s="58"/>
      <c r="L20" s="58"/>
      <c r="M20" s="58"/>
      <c r="N20" s="58"/>
      <c r="O20" s="58"/>
      <c r="P20" s="58"/>
      <c r="Q20" s="58"/>
      <c r="R20" s="58"/>
      <c r="S20" s="58"/>
      <c r="T20" s="58"/>
    </row>
    <row r="21" spans="1:20" ht="15.6" customHeight="1" x14ac:dyDescent="0.25">
      <c r="A21" s="155"/>
      <c r="B21" s="20" t="s">
        <v>38</v>
      </c>
      <c r="C21" s="22" t="s">
        <v>107</v>
      </c>
      <c r="D21" s="51">
        <v>8</v>
      </c>
      <c r="E21" s="51">
        <v>10</v>
      </c>
      <c r="F21" s="51">
        <v>9</v>
      </c>
      <c r="G21" s="6">
        <f t="shared" si="2"/>
        <v>9</v>
      </c>
      <c r="H21" s="7">
        <f t="shared" ref="H21:H39" si="3">RANK(G21,$G$20:$G$39)</f>
        <v>16</v>
      </c>
      <c r="I21" s="11">
        <f t="shared" si="0"/>
        <v>41</v>
      </c>
      <c r="J21" s="58" t="s">
        <v>160</v>
      </c>
      <c r="K21" s="58"/>
      <c r="L21" s="58"/>
      <c r="M21" s="58"/>
      <c r="N21" s="58"/>
      <c r="O21" s="58"/>
      <c r="P21" s="58"/>
      <c r="Q21" s="58"/>
      <c r="R21" s="58"/>
      <c r="S21" s="58"/>
      <c r="T21" s="58"/>
    </row>
    <row r="22" spans="1:20" ht="15.6" customHeight="1" x14ac:dyDescent="0.25">
      <c r="A22" s="155"/>
      <c r="B22" s="20" t="s">
        <v>39</v>
      </c>
      <c r="C22" s="22" t="s">
        <v>40</v>
      </c>
      <c r="D22" s="51">
        <v>9</v>
      </c>
      <c r="E22" s="51">
        <v>10</v>
      </c>
      <c r="F22" s="51">
        <v>10</v>
      </c>
      <c r="G22" s="6">
        <f t="shared" si="2"/>
        <v>9.6999999999999993</v>
      </c>
      <c r="H22" s="7">
        <f t="shared" si="3"/>
        <v>3</v>
      </c>
      <c r="I22" s="11">
        <f t="shared" si="0"/>
        <v>6</v>
      </c>
      <c r="J22" s="58" t="s">
        <v>163</v>
      </c>
      <c r="K22" s="58"/>
      <c r="L22" s="58"/>
      <c r="M22" s="58"/>
      <c r="N22" s="58"/>
      <c r="O22" s="58"/>
      <c r="P22" s="58"/>
      <c r="Q22" s="58"/>
      <c r="R22" s="58"/>
      <c r="S22" s="58"/>
      <c r="T22" s="58"/>
    </row>
    <row r="23" spans="1:20" ht="15.6" customHeight="1" x14ac:dyDescent="0.25">
      <c r="A23" s="155"/>
      <c r="B23" s="20" t="s">
        <v>41</v>
      </c>
      <c r="C23" s="22" t="s">
        <v>108</v>
      </c>
      <c r="D23" s="51">
        <v>7.5</v>
      </c>
      <c r="E23" s="51">
        <v>8.5</v>
      </c>
      <c r="F23" s="51">
        <v>9</v>
      </c>
      <c r="G23" s="6">
        <f t="shared" si="2"/>
        <v>8.3000000000000007</v>
      </c>
      <c r="H23" s="7">
        <f t="shared" si="3"/>
        <v>20</v>
      </c>
      <c r="I23" s="11">
        <f t="shared" si="0"/>
        <v>50</v>
      </c>
      <c r="J23" s="58" t="s">
        <v>161</v>
      </c>
      <c r="K23" s="58"/>
      <c r="L23" s="58"/>
      <c r="M23" s="58"/>
      <c r="N23" s="58"/>
      <c r="O23" s="58"/>
      <c r="P23" s="58"/>
      <c r="Q23" s="58"/>
      <c r="R23" s="58"/>
      <c r="S23" s="58"/>
      <c r="T23" s="58"/>
    </row>
    <row r="24" spans="1:20" ht="15.6" customHeight="1" x14ac:dyDescent="0.25">
      <c r="A24" s="155"/>
      <c r="B24" s="20" t="s">
        <v>48</v>
      </c>
      <c r="C24" s="22" t="s">
        <v>116</v>
      </c>
      <c r="D24" s="51">
        <v>9.5</v>
      </c>
      <c r="E24" s="51">
        <v>9.5</v>
      </c>
      <c r="F24" s="51">
        <v>10</v>
      </c>
      <c r="G24" s="10">
        <f t="shared" si="2"/>
        <v>9.6999999999999993</v>
      </c>
      <c r="H24" s="7">
        <f t="shared" si="3"/>
        <v>3</v>
      </c>
      <c r="I24" s="11">
        <f t="shared" si="0"/>
        <v>6</v>
      </c>
      <c r="J24" s="58" t="s">
        <v>136</v>
      </c>
      <c r="K24" s="58"/>
      <c r="L24" s="58"/>
      <c r="M24" s="58"/>
      <c r="N24" s="58"/>
      <c r="O24" s="58"/>
      <c r="P24" s="58"/>
      <c r="Q24" s="58"/>
      <c r="R24" s="58"/>
      <c r="S24" s="58"/>
      <c r="T24" s="58"/>
    </row>
    <row r="25" spans="1:20" ht="15.6" customHeight="1" x14ac:dyDescent="0.25">
      <c r="A25" s="155"/>
      <c r="B25" s="18" t="s">
        <v>54</v>
      </c>
      <c r="C25" s="19" t="s">
        <v>63</v>
      </c>
      <c r="D25" s="5">
        <v>8</v>
      </c>
      <c r="E25" s="5">
        <v>10</v>
      </c>
      <c r="F25" s="5">
        <v>10</v>
      </c>
      <c r="G25" s="6">
        <f t="shared" si="2"/>
        <v>9.3000000000000007</v>
      </c>
      <c r="H25" s="7">
        <f t="shared" si="3"/>
        <v>9</v>
      </c>
      <c r="I25" s="7">
        <f t="shared" si="0"/>
        <v>27</v>
      </c>
      <c r="J25" s="58" t="s">
        <v>162</v>
      </c>
      <c r="K25" s="58"/>
      <c r="L25" s="58"/>
      <c r="M25" s="58"/>
      <c r="N25" s="58"/>
      <c r="O25" s="58"/>
      <c r="P25" s="58"/>
      <c r="Q25" s="58"/>
      <c r="R25" s="58"/>
      <c r="S25" s="58"/>
      <c r="T25" s="58"/>
    </row>
    <row r="26" spans="1:20" ht="15.6" customHeight="1" x14ac:dyDescent="0.25">
      <c r="A26" s="155"/>
      <c r="B26" s="20" t="s">
        <v>56</v>
      </c>
      <c r="C26" s="21" t="s">
        <v>109</v>
      </c>
      <c r="D26" s="51">
        <v>9</v>
      </c>
      <c r="E26" s="51">
        <v>8.5</v>
      </c>
      <c r="F26" s="51">
        <v>10</v>
      </c>
      <c r="G26" s="6">
        <f t="shared" si="2"/>
        <v>9.1999999999999993</v>
      </c>
      <c r="H26" s="7">
        <f t="shared" si="3"/>
        <v>12</v>
      </c>
      <c r="I26" s="7">
        <f t="shared" si="0"/>
        <v>32</v>
      </c>
      <c r="J26" s="58" t="s">
        <v>168</v>
      </c>
      <c r="K26" s="58"/>
      <c r="L26" s="58"/>
      <c r="M26" s="58"/>
      <c r="N26" s="58"/>
      <c r="O26" s="58"/>
      <c r="P26" s="58"/>
      <c r="Q26" s="58"/>
      <c r="R26" s="58"/>
      <c r="S26" s="58"/>
      <c r="T26" s="58"/>
    </row>
    <row r="27" spans="1:20" ht="15.6" customHeight="1" x14ac:dyDescent="0.25">
      <c r="A27" s="155"/>
      <c r="B27" s="20" t="s">
        <v>57</v>
      </c>
      <c r="C27" s="22" t="s">
        <v>85</v>
      </c>
      <c r="D27" s="51">
        <v>10</v>
      </c>
      <c r="E27" s="51">
        <v>10</v>
      </c>
      <c r="F27" s="51">
        <v>10</v>
      </c>
      <c r="G27" s="6">
        <f t="shared" si="2"/>
        <v>10</v>
      </c>
      <c r="H27" s="7">
        <f t="shared" si="3"/>
        <v>1</v>
      </c>
      <c r="I27" s="7">
        <f t="shared" si="0"/>
        <v>1</v>
      </c>
      <c r="J27" s="58"/>
      <c r="K27" s="169" t="s">
        <v>125</v>
      </c>
      <c r="L27" s="169"/>
      <c r="M27" s="169"/>
      <c r="N27" s="169"/>
      <c r="O27" s="169"/>
      <c r="P27" s="169"/>
      <c r="Q27" s="169"/>
      <c r="R27" s="169"/>
      <c r="S27" s="169"/>
      <c r="T27" s="169"/>
    </row>
    <row r="28" spans="1:20" ht="15.6" customHeight="1" x14ac:dyDescent="0.25">
      <c r="A28" s="155"/>
      <c r="B28" s="20" t="s">
        <v>58</v>
      </c>
      <c r="C28" s="22" t="s">
        <v>91</v>
      </c>
      <c r="D28" s="51">
        <v>8.5</v>
      </c>
      <c r="E28" s="51">
        <v>10</v>
      </c>
      <c r="F28" s="51">
        <v>10</v>
      </c>
      <c r="G28" s="6">
        <f t="shared" si="2"/>
        <v>9.5</v>
      </c>
      <c r="H28" s="7">
        <f t="shared" si="3"/>
        <v>7</v>
      </c>
      <c r="I28" s="7">
        <f t="shared" si="0"/>
        <v>16</v>
      </c>
      <c r="J28" s="58" t="s">
        <v>169</v>
      </c>
      <c r="K28" s="170" t="s">
        <v>42</v>
      </c>
      <c r="L28" s="172" t="s">
        <v>43</v>
      </c>
      <c r="M28" s="174" t="s">
        <v>44</v>
      </c>
      <c r="N28" s="174"/>
      <c r="O28" s="161" t="s">
        <v>45</v>
      </c>
      <c r="P28" s="175"/>
      <c r="Q28" s="161" t="s">
        <v>46</v>
      </c>
      <c r="R28" s="176"/>
      <c r="S28" s="174" t="s">
        <v>47</v>
      </c>
      <c r="T28" s="174"/>
    </row>
    <row r="29" spans="1:20" ht="15.6" customHeight="1" thickBot="1" x14ac:dyDescent="0.3">
      <c r="A29" s="156"/>
      <c r="B29" s="23" t="s">
        <v>61</v>
      </c>
      <c r="C29" s="24" t="s">
        <v>24</v>
      </c>
      <c r="D29" s="15">
        <v>9.5</v>
      </c>
      <c r="E29" s="15">
        <v>9.5</v>
      </c>
      <c r="F29" s="15">
        <v>10</v>
      </c>
      <c r="G29" s="16">
        <f t="shared" si="2"/>
        <v>9.6999999999999993</v>
      </c>
      <c r="H29" s="17">
        <f t="shared" si="3"/>
        <v>3</v>
      </c>
      <c r="I29" s="17">
        <f t="shared" si="0"/>
        <v>6</v>
      </c>
      <c r="J29" s="58" t="s">
        <v>170</v>
      </c>
      <c r="K29" s="171"/>
      <c r="L29" s="173"/>
      <c r="M29" s="61" t="s">
        <v>50</v>
      </c>
      <c r="N29" s="25" t="s">
        <v>51</v>
      </c>
      <c r="O29" s="61" t="s">
        <v>50</v>
      </c>
      <c r="P29" s="25" t="s">
        <v>51</v>
      </c>
      <c r="Q29" s="62" t="s">
        <v>52</v>
      </c>
      <c r="R29" s="25" t="s">
        <v>51</v>
      </c>
      <c r="S29" s="62" t="s">
        <v>52</v>
      </c>
      <c r="T29" s="25" t="s">
        <v>51</v>
      </c>
    </row>
    <row r="30" spans="1:20" ht="15.6" customHeight="1" x14ac:dyDescent="0.25">
      <c r="A30" s="166" t="s">
        <v>53</v>
      </c>
      <c r="B30" s="26" t="s">
        <v>62</v>
      </c>
      <c r="C30" s="27" t="s">
        <v>73</v>
      </c>
      <c r="D30" s="63">
        <v>9</v>
      </c>
      <c r="E30" s="63">
        <v>10</v>
      </c>
      <c r="F30" s="63">
        <v>10</v>
      </c>
      <c r="G30" s="6">
        <f t="shared" si="2"/>
        <v>9.6999999999999993</v>
      </c>
      <c r="H30" s="7">
        <f t="shared" si="3"/>
        <v>3</v>
      </c>
      <c r="I30" s="28">
        <f t="shared" si="0"/>
        <v>6</v>
      </c>
      <c r="J30" s="58" t="s">
        <v>135</v>
      </c>
      <c r="K30" s="29">
        <v>12</v>
      </c>
      <c r="L30" s="30">
        <f>SUM(M30+O30+Q30+S30)</f>
        <v>20</v>
      </c>
      <c r="M30" s="31">
        <f>COUNTIF($G$5:$G24,"&gt;=9.0")</f>
        <v>17</v>
      </c>
      <c r="N30" s="32">
        <f>M30/20</f>
        <v>0.85</v>
      </c>
      <c r="O30" s="31">
        <f>COUNTIF($G$5:$G24,"&gt;=8.5")-M30</f>
        <v>2</v>
      </c>
      <c r="P30" s="32">
        <f xml:space="preserve"> O30/16</f>
        <v>0.125</v>
      </c>
      <c r="Q30" s="31">
        <f>COUNTIF($G$5:$G24,"&gt;=8.0")-M30-O30</f>
        <v>1</v>
      </c>
      <c r="R30" s="33">
        <f>Q30/16</f>
        <v>6.25E-2</v>
      </c>
      <c r="S30" s="31">
        <f>COUNTIF($G$5:$G24,"&lt;8.0")</f>
        <v>0</v>
      </c>
      <c r="T30" s="32">
        <f>S30/16</f>
        <v>0</v>
      </c>
    </row>
    <row r="31" spans="1:20" ht="15.6" customHeight="1" x14ac:dyDescent="0.25">
      <c r="A31" s="167"/>
      <c r="B31" s="20" t="s">
        <v>64</v>
      </c>
      <c r="C31" s="21" t="s">
        <v>69</v>
      </c>
      <c r="D31" s="5">
        <v>8</v>
      </c>
      <c r="E31" s="5">
        <v>10</v>
      </c>
      <c r="F31" s="5">
        <v>10</v>
      </c>
      <c r="G31" s="6">
        <f t="shared" si="2"/>
        <v>9.3000000000000007</v>
      </c>
      <c r="H31" s="7">
        <f t="shared" si="3"/>
        <v>9</v>
      </c>
      <c r="I31" s="7">
        <f t="shared" si="0"/>
        <v>27</v>
      </c>
      <c r="J31" s="58" t="s">
        <v>144</v>
      </c>
      <c r="K31" s="29">
        <v>11</v>
      </c>
      <c r="L31" s="30">
        <f>SUM(M31+O31+Q31+S31)</f>
        <v>15</v>
      </c>
      <c r="M31" s="31">
        <f>COUNTIF($G$40:$G$54,"&gt;=9")</f>
        <v>13</v>
      </c>
      <c r="N31" s="32">
        <f>M31/15</f>
        <v>0.8666666666666667</v>
      </c>
      <c r="O31" s="31">
        <f>COUNTIF($G$40:$G$54,"&gt;8.5")-M31</f>
        <v>2</v>
      </c>
      <c r="P31" s="34">
        <f>O31/20</f>
        <v>0.1</v>
      </c>
      <c r="Q31" s="31">
        <f>COUNTIF($G$40:$G$54,"&gt;=8")-M31-O31</f>
        <v>0</v>
      </c>
      <c r="R31" s="33">
        <f>Q31/20</f>
        <v>0</v>
      </c>
      <c r="S31" s="31">
        <f>COUNTIF($G$40:$G$54,"&lt;8")</f>
        <v>0</v>
      </c>
      <c r="T31" s="32">
        <f>S31/20</f>
        <v>0</v>
      </c>
    </row>
    <row r="32" spans="1:20" ht="15.6" customHeight="1" x14ac:dyDescent="0.25">
      <c r="A32" s="167"/>
      <c r="B32" s="20" t="s">
        <v>65</v>
      </c>
      <c r="C32" s="22" t="s">
        <v>77</v>
      </c>
      <c r="D32" s="51">
        <v>9</v>
      </c>
      <c r="E32" s="51">
        <v>8.5</v>
      </c>
      <c r="F32" s="51">
        <v>10</v>
      </c>
      <c r="G32" s="6">
        <f t="shared" si="2"/>
        <v>9.1999999999999993</v>
      </c>
      <c r="H32" s="7">
        <f t="shared" si="3"/>
        <v>12</v>
      </c>
      <c r="I32" s="7">
        <f t="shared" si="0"/>
        <v>32</v>
      </c>
      <c r="J32" s="58" t="s">
        <v>145</v>
      </c>
      <c r="K32" s="29">
        <v>10</v>
      </c>
      <c r="L32" s="30">
        <f>SUM(M32+O32+Q32+S32)</f>
        <v>15</v>
      </c>
      <c r="M32" s="35">
        <f>COUNTIF($G$25:$G$39,"&gt;=9")</f>
        <v>14</v>
      </c>
      <c r="N32" s="32">
        <f>M32/15</f>
        <v>0.93333333333333335</v>
      </c>
      <c r="O32" s="31">
        <f>COUNTIF($G$25:$G$39,"&gt;=8.5") -M32</f>
        <v>1</v>
      </c>
      <c r="P32" s="34">
        <f>O32/15</f>
        <v>6.6666666666666666E-2</v>
      </c>
      <c r="Q32" s="31">
        <f>COUNTIF($G$25:$G$39,"&gt;=8")-M32-O32</f>
        <v>0</v>
      </c>
      <c r="R32" s="33">
        <f>Q32/15</f>
        <v>0</v>
      </c>
      <c r="S32" s="35">
        <f>COUNTIF($G$25:$G$39,"&lt;8")</f>
        <v>0</v>
      </c>
      <c r="T32" s="32">
        <f>100%-N32-P32-R32</f>
        <v>-1.3877787807814457E-17</v>
      </c>
    </row>
    <row r="33" spans="1:20" ht="15.6" customHeight="1" x14ac:dyDescent="0.25">
      <c r="A33" s="167"/>
      <c r="B33" s="20" t="s">
        <v>66</v>
      </c>
      <c r="C33" s="22" t="s">
        <v>110</v>
      </c>
      <c r="D33" s="51">
        <v>7.5</v>
      </c>
      <c r="E33" s="51">
        <v>9</v>
      </c>
      <c r="F33" s="51">
        <v>10</v>
      </c>
      <c r="G33" s="6">
        <f t="shared" si="2"/>
        <v>8.8000000000000007</v>
      </c>
      <c r="H33" s="7">
        <f t="shared" si="3"/>
        <v>18</v>
      </c>
      <c r="I33" s="7">
        <f t="shared" si="0"/>
        <v>45</v>
      </c>
      <c r="J33" s="58" t="s">
        <v>146</v>
      </c>
      <c r="K33" s="36" t="s">
        <v>60</v>
      </c>
      <c r="L33" s="37">
        <f>SUM(L30:L32)</f>
        <v>50</v>
      </c>
      <c r="M33" s="35">
        <f>SUM(M30:M32)</f>
        <v>44</v>
      </c>
      <c r="N33" s="38">
        <f>M33/51</f>
        <v>0.86274509803921573</v>
      </c>
      <c r="O33" s="35">
        <f>SUM(O30:O32)</f>
        <v>5</v>
      </c>
      <c r="P33" s="39">
        <f>O33/51</f>
        <v>9.8039215686274508E-2</v>
      </c>
      <c r="Q33" s="35">
        <f>SUM(Q30:Q32)</f>
        <v>1</v>
      </c>
      <c r="R33" s="40">
        <f>Q33/51</f>
        <v>1.9607843137254902E-2</v>
      </c>
      <c r="S33" s="35">
        <f>SUM(S30:S32)</f>
        <v>0</v>
      </c>
      <c r="T33" s="41">
        <f>S33/51</f>
        <v>0</v>
      </c>
    </row>
    <row r="34" spans="1:20" ht="15.6" customHeight="1" x14ac:dyDescent="0.25">
      <c r="A34" s="167"/>
      <c r="B34" s="52" t="s">
        <v>68</v>
      </c>
      <c r="C34" s="22" t="s">
        <v>117</v>
      </c>
      <c r="D34" s="64">
        <v>8</v>
      </c>
      <c r="E34" s="64">
        <v>9.5</v>
      </c>
      <c r="F34" s="64">
        <v>10</v>
      </c>
      <c r="G34" s="65">
        <f t="shared" si="2"/>
        <v>9.1999999999999993</v>
      </c>
      <c r="H34" s="7">
        <f t="shared" si="3"/>
        <v>12</v>
      </c>
      <c r="I34" s="66">
        <f t="shared" si="0"/>
        <v>32</v>
      </c>
      <c r="J34" s="58" t="s">
        <v>147</v>
      </c>
      <c r="K34" s="58"/>
      <c r="L34" s="58"/>
      <c r="M34" s="58"/>
      <c r="N34" s="58"/>
      <c r="O34" s="58"/>
      <c r="P34" s="58"/>
      <c r="Q34" s="58"/>
      <c r="R34" s="58"/>
      <c r="S34" s="58"/>
      <c r="T34" s="58"/>
    </row>
    <row r="35" spans="1:20" ht="15.6" customHeight="1" x14ac:dyDescent="0.25">
      <c r="A35" s="167"/>
      <c r="B35" s="18" t="s">
        <v>99</v>
      </c>
      <c r="C35" s="21" t="s">
        <v>71</v>
      </c>
      <c r="D35" s="51">
        <v>9.5</v>
      </c>
      <c r="E35" s="51">
        <v>10</v>
      </c>
      <c r="F35" s="51">
        <v>10</v>
      </c>
      <c r="G35" s="10">
        <f t="shared" si="2"/>
        <v>9.8000000000000007</v>
      </c>
      <c r="H35" s="7">
        <f t="shared" si="3"/>
        <v>2</v>
      </c>
      <c r="I35" s="11">
        <f t="shared" si="0"/>
        <v>4</v>
      </c>
      <c r="J35" s="58" t="s">
        <v>148</v>
      </c>
      <c r="K35" s="58"/>
      <c r="L35" s="58"/>
      <c r="M35" s="58"/>
      <c r="N35" s="58"/>
      <c r="O35" s="58"/>
      <c r="P35" s="58"/>
      <c r="Q35" s="58"/>
      <c r="R35" s="58"/>
      <c r="S35" s="58"/>
      <c r="T35" s="58"/>
    </row>
    <row r="36" spans="1:20" ht="15.6" customHeight="1" x14ac:dyDescent="0.25">
      <c r="A36" s="167"/>
      <c r="B36" s="20" t="s">
        <v>100</v>
      </c>
      <c r="C36" s="21" t="s">
        <v>111</v>
      </c>
      <c r="D36" s="5">
        <v>9</v>
      </c>
      <c r="E36" s="5">
        <v>8.5</v>
      </c>
      <c r="F36" s="5">
        <v>10</v>
      </c>
      <c r="G36" s="6">
        <f t="shared" si="2"/>
        <v>9.1999999999999993</v>
      </c>
      <c r="H36" s="7">
        <f t="shared" si="3"/>
        <v>12</v>
      </c>
      <c r="I36" s="7">
        <f t="shared" si="0"/>
        <v>32</v>
      </c>
      <c r="J36" s="58" t="s">
        <v>149</v>
      </c>
      <c r="K36" s="58"/>
      <c r="L36" s="58"/>
      <c r="M36" s="58"/>
      <c r="N36" s="58"/>
      <c r="O36" s="58"/>
      <c r="P36" s="58"/>
      <c r="Q36" s="58"/>
      <c r="R36" s="58"/>
      <c r="S36" s="58"/>
      <c r="T36" s="58"/>
    </row>
    <row r="37" spans="1:20" ht="15.6" customHeight="1" x14ac:dyDescent="0.25">
      <c r="A37" s="167"/>
      <c r="B37" s="20" t="s">
        <v>101</v>
      </c>
      <c r="C37" s="22" t="s">
        <v>37</v>
      </c>
      <c r="D37" s="51">
        <v>7.5</v>
      </c>
      <c r="E37" s="51">
        <v>9.5</v>
      </c>
      <c r="F37" s="51">
        <v>10</v>
      </c>
      <c r="G37" s="6">
        <f t="shared" si="2"/>
        <v>9</v>
      </c>
      <c r="H37" s="7">
        <f t="shared" si="3"/>
        <v>16</v>
      </c>
      <c r="I37" s="7">
        <f t="shared" si="0"/>
        <v>41</v>
      </c>
      <c r="J37" s="58" t="s">
        <v>150</v>
      </c>
      <c r="K37" s="58"/>
      <c r="L37" s="58"/>
      <c r="M37" s="58"/>
      <c r="N37" s="58"/>
      <c r="O37" s="58"/>
      <c r="P37" s="58"/>
      <c r="Q37" s="58"/>
      <c r="R37" s="58"/>
      <c r="S37" s="58"/>
      <c r="T37" s="58"/>
    </row>
    <row r="38" spans="1:20" ht="15.6" customHeight="1" x14ac:dyDescent="0.25">
      <c r="A38" s="167"/>
      <c r="B38" s="20" t="s">
        <v>102</v>
      </c>
      <c r="C38" s="22" t="s">
        <v>28</v>
      </c>
      <c r="D38" s="51">
        <v>9</v>
      </c>
      <c r="E38" s="51">
        <v>9</v>
      </c>
      <c r="F38" s="51">
        <v>10</v>
      </c>
      <c r="G38" s="6">
        <f t="shared" si="2"/>
        <v>9.3000000000000007</v>
      </c>
      <c r="H38" s="7">
        <f t="shared" si="3"/>
        <v>9</v>
      </c>
      <c r="I38" s="7">
        <f t="shared" si="0"/>
        <v>27</v>
      </c>
      <c r="J38" s="58" t="s">
        <v>151</v>
      </c>
      <c r="K38" s="58"/>
      <c r="L38" s="58"/>
      <c r="M38" s="58"/>
      <c r="N38" s="58"/>
      <c r="O38" s="58"/>
      <c r="P38" s="58"/>
      <c r="Q38" s="58"/>
      <c r="R38" s="58"/>
      <c r="S38" s="58"/>
      <c r="T38" s="58"/>
    </row>
    <row r="39" spans="1:20" ht="15.6" customHeight="1" thickBot="1" x14ac:dyDescent="0.3">
      <c r="A39" s="167"/>
      <c r="B39" s="23" t="s">
        <v>103</v>
      </c>
      <c r="C39" s="24" t="s">
        <v>93</v>
      </c>
      <c r="D39" s="15">
        <v>10</v>
      </c>
      <c r="E39" s="15">
        <v>8.5</v>
      </c>
      <c r="F39" s="15">
        <v>10</v>
      </c>
      <c r="G39" s="16">
        <f t="shared" si="2"/>
        <v>9.5</v>
      </c>
      <c r="H39" s="17">
        <f t="shared" si="3"/>
        <v>7</v>
      </c>
      <c r="I39" s="17">
        <f t="shared" si="0"/>
        <v>16</v>
      </c>
      <c r="J39" s="58" t="s">
        <v>152</v>
      </c>
      <c r="K39" s="58"/>
      <c r="L39" s="58"/>
      <c r="M39" s="58"/>
      <c r="N39" s="58"/>
      <c r="O39" s="58"/>
      <c r="P39" s="58"/>
      <c r="Q39" s="58"/>
      <c r="R39" s="58"/>
      <c r="S39" s="58"/>
      <c r="T39" s="58"/>
    </row>
    <row r="40" spans="1:20" ht="15.6" customHeight="1" x14ac:dyDescent="0.25">
      <c r="A40" s="167"/>
      <c r="B40" s="42" t="s">
        <v>70</v>
      </c>
      <c r="C40" s="43" t="s">
        <v>49</v>
      </c>
      <c r="D40" s="5">
        <v>9</v>
      </c>
      <c r="E40" s="5">
        <v>9.5</v>
      </c>
      <c r="F40" s="5">
        <v>10</v>
      </c>
      <c r="G40" s="6">
        <f t="shared" si="2"/>
        <v>9.5</v>
      </c>
      <c r="H40" s="7">
        <f>RANK(G40,$G$40:$G$54)</f>
        <v>6</v>
      </c>
      <c r="I40" s="7">
        <f t="shared" si="0"/>
        <v>16</v>
      </c>
      <c r="J40" s="58" t="s">
        <v>133</v>
      </c>
      <c r="K40" s="58"/>
      <c r="L40" s="58"/>
      <c r="M40" s="58"/>
      <c r="N40" s="58"/>
      <c r="O40" s="58"/>
      <c r="P40" s="58"/>
      <c r="Q40" s="58"/>
      <c r="R40" s="58"/>
      <c r="S40" s="58"/>
      <c r="T40" s="58"/>
    </row>
    <row r="41" spans="1:20" ht="15.6" customHeight="1" x14ac:dyDescent="0.25">
      <c r="A41" s="167"/>
      <c r="B41" s="44" t="s">
        <v>72</v>
      </c>
      <c r="C41" s="45" t="s">
        <v>67</v>
      </c>
      <c r="D41" s="51">
        <v>7</v>
      </c>
      <c r="E41" s="67">
        <v>10</v>
      </c>
      <c r="F41" s="51">
        <v>10</v>
      </c>
      <c r="G41" s="6">
        <f t="shared" si="2"/>
        <v>9</v>
      </c>
      <c r="H41" s="7">
        <f>RANK(G41,$G$40:$G$54)</f>
        <v>13</v>
      </c>
      <c r="I41" s="7">
        <f t="shared" si="0"/>
        <v>41</v>
      </c>
      <c r="J41" s="58" t="s">
        <v>134</v>
      </c>
      <c r="K41" s="58"/>
      <c r="L41" s="58"/>
      <c r="M41" s="58"/>
      <c r="N41" s="58"/>
      <c r="O41" s="58"/>
      <c r="P41" s="58"/>
      <c r="Q41" s="58"/>
      <c r="R41" s="58"/>
      <c r="S41" s="58"/>
      <c r="T41" s="58"/>
    </row>
    <row r="42" spans="1:20" ht="15.6" customHeight="1" x14ac:dyDescent="0.25">
      <c r="A42" s="167"/>
      <c r="B42" s="44" t="s">
        <v>74</v>
      </c>
      <c r="C42" s="45" t="s">
        <v>112</v>
      </c>
      <c r="D42" s="51">
        <v>9.5</v>
      </c>
      <c r="E42" s="67">
        <v>10</v>
      </c>
      <c r="F42" s="51">
        <v>10</v>
      </c>
      <c r="G42" s="6">
        <f t="shared" si="2"/>
        <v>9.8000000000000007</v>
      </c>
      <c r="H42" s="7">
        <f t="shared" ref="H42:H54" si="4">RANK(G42,$G$40:$G$54)</f>
        <v>1</v>
      </c>
      <c r="I42" s="7">
        <f t="shared" si="0"/>
        <v>4</v>
      </c>
      <c r="J42" s="58" t="s">
        <v>133</v>
      </c>
      <c r="K42" s="58"/>
      <c r="L42" s="58"/>
      <c r="M42" s="58"/>
      <c r="N42" s="58"/>
      <c r="O42" s="58"/>
      <c r="P42" s="58"/>
      <c r="Q42" s="58"/>
      <c r="R42" s="58"/>
      <c r="S42" s="58"/>
      <c r="T42" s="58"/>
    </row>
    <row r="43" spans="1:20" ht="15.6" customHeight="1" x14ac:dyDescent="0.25">
      <c r="A43" s="167"/>
      <c r="B43" s="44" t="s">
        <v>76</v>
      </c>
      <c r="C43" s="46" t="s">
        <v>59</v>
      </c>
      <c r="D43" s="51">
        <v>9</v>
      </c>
      <c r="E43" s="51">
        <v>10</v>
      </c>
      <c r="F43" s="51">
        <v>10</v>
      </c>
      <c r="G43" s="6">
        <f t="shared" si="2"/>
        <v>9.6999999999999993</v>
      </c>
      <c r="H43" s="7">
        <f t="shared" si="4"/>
        <v>2</v>
      </c>
      <c r="I43" s="7">
        <f t="shared" si="0"/>
        <v>6</v>
      </c>
      <c r="J43" s="58" t="s">
        <v>135</v>
      </c>
      <c r="K43" s="58"/>
      <c r="L43" s="58"/>
      <c r="M43" s="58"/>
      <c r="N43" s="58"/>
      <c r="O43" s="58"/>
      <c r="P43" s="58"/>
      <c r="Q43" s="58"/>
      <c r="R43" s="58"/>
      <c r="S43" s="58"/>
      <c r="T43" s="58"/>
    </row>
    <row r="44" spans="1:20" ht="15.6" customHeight="1" x14ac:dyDescent="0.25">
      <c r="A44" s="167"/>
      <c r="B44" s="44" t="s">
        <v>78</v>
      </c>
      <c r="C44" s="45" t="s">
        <v>113</v>
      </c>
      <c r="D44" s="51">
        <v>8</v>
      </c>
      <c r="E44" s="51">
        <v>9.5</v>
      </c>
      <c r="F44" s="68">
        <v>10</v>
      </c>
      <c r="G44" s="6">
        <f t="shared" si="2"/>
        <v>9.1999999999999993</v>
      </c>
      <c r="H44" s="7">
        <f t="shared" si="4"/>
        <v>10</v>
      </c>
      <c r="I44" s="7">
        <f t="shared" si="0"/>
        <v>32</v>
      </c>
      <c r="J44" s="58" t="s">
        <v>171</v>
      </c>
      <c r="K44" s="58"/>
      <c r="L44" s="58"/>
      <c r="M44" s="58"/>
      <c r="N44" s="58"/>
      <c r="O44" s="58"/>
      <c r="P44" s="58"/>
      <c r="Q44" s="58"/>
      <c r="R44" s="58"/>
      <c r="S44" s="58"/>
      <c r="T44" s="58"/>
    </row>
    <row r="45" spans="1:20" ht="15.6" customHeight="1" x14ac:dyDescent="0.25">
      <c r="A45" s="167"/>
      <c r="B45" s="44" t="s">
        <v>80</v>
      </c>
      <c r="C45" s="45" t="s">
        <v>81</v>
      </c>
      <c r="D45" s="68">
        <v>9.5</v>
      </c>
      <c r="E45" s="69">
        <v>10</v>
      </c>
      <c r="F45" s="68">
        <v>9.5</v>
      </c>
      <c r="G45" s="6">
        <f t="shared" si="2"/>
        <v>9.6999999999999993</v>
      </c>
      <c r="H45" s="7">
        <f t="shared" si="4"/>
        <v>2</v>
      </c>
      <c r="I45" s="7">
        <f t="shared" si="0"/>
        <v>6</v>
      </c>
      <c r="J45" s="58" t="s">
        <v>136</v>
      </c>
      <c r="K45" s="58"/>
      <c r="L45" s="58"/>
      <c r="M45" s="58"/>
      <c r="N45" s="58"/>
      <c r="O45" s="58"/>
      <c r="P45" s="58"/>
      <c r="Q45" s="58"/>
      <c r="R45" s="58"/>
      <c r="S45" s="58"/>
      <c r="T45" s="58"/>
    </row>
    <row r="46" spans="1:20" ht="15.6" customHeight="1" x14ac:dyDescent="0.25">
      <c r="A46" s="167"/>
      <c r="B46" s="44" t="s">
        <v>82</v>
      </c>
      <c r="C46" s="45" t="s">
        <v>83</v>
      </c>
      <c r="D46" s="68">
        <v>9.5</v>
      </c>
      <c r="E46" s="69">
        <v>9</v>
      </c>
      <c r="F46" s="68">
        <v>10</v>
      </c>
      <c r="G46" s="6">
        <f t="shared" si="2"/>
        <v>9.5</v>
      </c>
      <c r="H46" s="7">
        <f t="shared" si="4"/>
        <v>6</v>
      </c>
      <c r="I46" s="7">
        <f t="shared" si="0"/>
        <v>16</v>
      </c>
      <c r="J46" s="58" t="s">
        <v>167</v>
      </c>
      <c r="K46" s="58"/>
      <c r="L46" s="58"/>
      <c r="M46" s="58"/>
      <c r="N46" s="58"/>
      <c r="O46" s="58"/>
      <c r="P46" s="58"/>
      <c r="Q46" s="58"/>
      <c r="R46" s="58"/>
      <c r="S46" s="58"/>
      <c r="T46" s="58"/>
    </row>
    <row r="47" spans="1:20" ht="15.6" customHeight="1" x14ac:dyDescent="0.25">
      <c r="A47" s="167"/>
      <c r="B47" s="44" t="s">
        <v>84</v>
      </c>
      <c r="C47" s="45" t="s">
        <v>114</v>
      </c>
      <c r="D47" s="68">
        <v>8.5</v>
      </c>
      <c r="E47" s="69">
        <v>9</v>
      </c>
      <c r="F47" s="68">
        <v>10</v>
      </c>
      <c r="G47" s="6">
        <f t="shared" si="2"/>
        <v>9.1999999999999993</v>
      </c>
      <c r="H47" s="7">
        <f t="shared" si="4"/>
        <v>10</v>
      </c>
      <c r="I47" s="7">
        <f t="shared" si="0"/>
        <v>32</v>
      </c>
      <c r="J47" s="58" t="s">
        <v>165</v>
      </c>
      <c r="K47" s="58"/>
      <c r="L47" s="58"/>
      <c r="M47" s="58"/>
      <c r="N47" s="58"/>
      <c r="O47" s="58"/>
      <c r="P47" s="58"/>
      <c r="Q47" s="58"/>
      <c r="R47" s="58"/>
      <c r="S47" s="58"/>
      <c r="T47" s="58"/>
    </row>
    <row r="48" spans="1:20" ht="15.6" customHeight="1" x14ac:dyDescent="0.25">
      <c r="A48" s="167"/>
      <c r="B48" s="44" t="s">
        <v>86</v>
      </c>
      <c r="C48" s="47" t="s">
        <v>55</v>
      </c>
      <c r="D48" s="68">
        <v>9</v>
      </c>
      <c r="E48" s="69">
        <v>10</v>
      </c>
      <c r="F48" s="68">
        <v>10</v>
      </c>
      <c r="G48" s="6">
        <f t="shared" si="2"/>
        <v>9.6999999999999993</v>
      </c>
      <c r="H48" s="7">
        <f t="shared" si="4"/>
        <v>2</v>
      </c>
      <c r="I48" s="7">
        <f t="shared" si="0"/>
        <v>6</v>
      </c>
      <c r="J48" s="58" t="s">
        <v>135</v>
      </c>
      <c r="K48" s="58"/>
      <c r="L48" s="58"/>
      <c r="M48" s="58"/>
      <c r="N48" s="58"/>
      <c r="O48" s="58"/>
      <c r="P48" s="58"/>
      <c r="Q48" s="58"/>
      <c r="R48" s="58"/>
      <c r="S48" s="58"/>
      <c r="T48" s="58"/>
    </row>
    <row r="49" spans="1:20" ht="15.6" customHeight="1" x14ac:dyDescent="0.25">
      <c r="A49" s="167"/>
      <c r="B49" s="44" t="s">
        <v>88</v>
      </c>
      <c r="C49" s="45" t="s">
        <v>89</v>
      </c>
      <c r="D49" s="51">
        <v>9</v>
      </c>
      <c r="E49" s="51">
        <v>10</v>
      </c>
      <c r="F49" s="5">
        <v>10</v>
      </c>
      <c r="G49" s="6">
        <f t="shared" si="2"/>
        <v>9.6999999999999993</v>
      </c>
      <c r="H49" s="7">
        <f t="shared" si="4"/>
        <v>2</v>
      </c>
      <c r="I49" s="7">
        <f t="shared" si="0"/>
        <v>6</v>
      </c>
      <c r="J49" s="58" t="s">
        <v>135</v>
      </c>
      <c r="K49" s="58"/>
      <c r="L49" s="58"/>
      <c r="M49" s="58"/>
      <c r="N49" s="58"/>
      <c r="O49" s="58"/>
      <c r="P49" s="58"/>
      <c r="Q49" s="58"/>
      <c r="R49" s="58"/>
      <c r="S49" s="58"/>
      <c r="T49" s="58"/>
    </row>
    <row r="50" spans="1:20" ht="15.6" customHeight="1" x14ac:dyDescent="0.25">
      <c r="A50" s="167"/>
      <c r="B50" s="44" t="s">
        <v>90</v>
      </c>
      <c r="C50" s="45" t="s">
        <v>87</v>
      </c>
      <c r="D50" s="5">
        <v>8</v>
      </c>
      <c r="E50" s="5">
        <v>9.5</v>
      </c>
      <c r="F50" s="51">
        <v>10</v>
      </c>
      <c r="G50" s="6">
        <f t="shared" si="2"/>
        <v>9.1999999999999993</v>
      </c>
      <c r="H50" s="7">
        <f t="shared" si="4"/>
        <v>10</v>
      </c>
      <c r="I50" s="7">
        <f t="shared" si="0"/>
        <v>32</v>
      </c>
      <c r="J50" s="58" t="s">
        <v>166</v>
      </c>
      <c r="K50" s="58"/>
      <c r="L50" s="58"/>
      <c r="M50" s="58"/>
      <c r="N50" s="58"/>
      <c r="O50" s="58"/>
      <c r="P50" s="58"/>
      <c r="Q50" s="58"/>
      <c r="R50" s="58"/>
      <c r="S50" s="58"/>
      <c r="T50" s="58"/>
    </row>
    <row r="51" spans="1:20" ht="15.6" customHeight="1" x14ac:dyDescent="0.25">
      <c r="A51" s="167"/>
      <c r="B51" s="44" t="s">
        <v>92</v>
      </c>
      <c r="C51" s="48" t="s">
        <v>115</v>
      </c>
      <c r="D51" s="51">
        <v>8</v>
      </c>
      <c r="E51" s="51">
        <v>10</v>
      </c>
      <c r="F51" s="51">
        <v>10</v>
      </c>
      <c r="G51" s="6">
        <f t="shared" si="2"/>
        <v>9.3000000000000007</v>
      </c>
      <c r="H51" s="7">
        <f t="shared" si="4"/>
        <v>9</v>
      </c>
      <c r="I51" s="7">
        <f t="shared" si="0"/>
        <v>27</v>
      </c>
      <c r="J51" s="58" t="s">
        <v>162</v>
      </c>
      <c r="K51" s="58"/>
      <c r="L51" s="58"/>
      <c r="M51" s="58"/>
      <c r="N51" s="58"/>
      <c r="O51" s="58"/>
      <c r="P51" s="58"/>
      <c r="Q51" s="58"/>
      <c r="R51" s="58"/>
      <c r="S51" s="58"/>
      <c r="T51" s="58"/>
    </row>
    <row r="52" spans="1:20" ht="15.6" customHeight="1" x14ac:dyDescent="0.25">
      <c r="A52" s="167"/>
      <c r="B52" s="44" t="s">
        <v>94</v>
      </c>
      <c r="C52" s="45" t="s">
        <v>96</v>
      </c>
      <c r="D52" s="51">
        <v>6.5</v>
      </c>
      <c r="E52" s="51">
        <v>10</v>
      </c>
      <c r="F52" s="51">
        <v>10</v>
      </c>
      <c r="G52" s="6">
        <f t="shared" si="2"/>
        <v>8.8000000000000007</v>
      </c>
      <c r="H52" s="7">
        <f t="shared" si="4"/>
        <v>14</v>
      </c>
      <c r="I52" s="7">
        <f t="shared" si="0"/>
        <v>45</v>
      </c>
      <c r="J52" s="58" t="s">
        <v>141</v>
      </c>
      <c r="K52" s="58"/>
      <c r="L52" s="58"/>
      <c r="M52" s="58"/>
      <c r="N52" s="58"/>
      <c r="O52" s="58"/>
      <c r="P52" s="58"/>
      <c r="Q52" s="58"/>
      <c r="R52" s="58"/>
      <c r="S52" s="58"/>
      <c r="T52" s="58"/>
    </row>
    <row r="53" spans="1:20" ht="15.6" customHeight="1" x14ac:dyDescent="0.25">
      <c r="A53" s="167"/>
      <c r="B53" s="44" t="s">
        <v>95</v>
      </c>
      <c r="C53" s="45" t="s">
        <v>31</v>
      </c>
      <c r="D53" s="51">
        <v>6</v>
      </c>
      <c r="E53" s="51">
        <v>10</v>
      </c>
      <c r="F53" s="64">
        <v>10</v>
      </c>
      <c r="G53" s="6">
        <f t="shared" si="2"/>
        <v>8.6999999999999993</v>
      </c>
      <c r="H53" s="7">
        <f t="shared" si="4"/>
        <v>15</v>
      </c>
      <c r="I53" s="7">
        <f t="shared" si="0"/>
        <v>48</v>
      </c>
      <c r="J53" s="58" t="s">
        <v>142</v>
      </c>
      <c r="K53" s="58"/>
      <c r="L53" s="58"/>
      <c r="M53" s="58"/>
      <c r="N53" s="58"/>
      <c r="O53" s="58"/>
      <c r="P53" s="58"/>
      <c r="Q53" s="58"/>
      <c r="R53" s="58"/>
      <c r="S53" s="58"/>
      <c r="T53" s="58"/>
    </row>
    <row r="54" spans="1:20" ht="15.6" customHeight="1" thickBot="1" x14ac:dyDescent="0.3">
      <c r="A54" s="168"/>
      <c r="B54" s="49" t="s">
        <v>97</v>
      </c>
      <c r="C54" s="50" t="s">
        <v>98</v>
      </c>
      <c r="D54" s="15">
        <v>9.5</v>
      </c>
      <c r="E54" s="15">
        <v>9.5</v>
      </c>
      <c r="F54" s="70">
        <v>9.5</v>
      </c>
      <c r="G54" s="16">
        <f t="shared" si="2"/>
        <v>9.5</v>
      </c>
      <c r="H54" s="17">
        <f t="shared" si="4"/>
        <v>6</v>
      </c>
      <c r="I54" s="17">
        <f t="shared" si="0"/>
        <v>16</v>
      </c>
      <c r="J54" s="58" t="s">
        <v>143</v>
      </c>
      <c r="K54" s="58"/>
      <c r="L54" s="58"/>
      <c r="M54" s="58"/>
      <c r="N54" s="58"/>
      <c r="O54" s="58"/>
      <c r="P54" s="58"/>
      <c r="Q54" s="58"/>
      <c r="R54" s="58"/>
      <c r="S54" s="58"/>
      <c r="T54" s="58"/>
    </row>
    <row r="55" spans="1:20" ht="23.25" customHeight="1" x14ac:dyDescent="0.25">
      <c r="A55" s="1"/>
      <c r="B55" s="1"/>
      <c r="C55" s="71" t="s">
        <v>126</v>
      </c>
      <c r="D55" s="71"/>
      <c r="E55" s="71"/>
      <c r="F55" s="72"/>
      <c r="G55" s="73"/>
      <c r="H55" s="1"/>
      <c r="I55" s="1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</row>
    <row r="56" spans="1:20" x14ac:dyDescent="0.25">
      <c r="A56" s="2" t="s">
        <v>127</v>
      </c>
      <c r="B56" s="74" t="s">
        <v>128</v>
      </c>
      <c r="C56" s="147" t="s">
        <v>172</v>
      </c>
      <c r="D56" s="147"/>
      <c r="E56" s="147"/>
      <c r="F56" s="147"/>
      <c r="G56" s="147"/>
      <c r="H56" s="2"/>
      <c r="I56" s="2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</row>
    <row r="57" spans="1:20" x14ac:dyDescent="0.25">
      <c r="A57" s="153" t="s">
        <v>0</v>
      </c>
      <c r="B57" s="161" t="s">
        <v>1</v>
      </c>
      <c r="C57" s="153" t="s">
        <v>2</v>
      </c>
      <c r="D57" s="163" t="s">
        <v>120</v>
      </c>
      <c r="E57" s="164"/>
      <c r="F57" s="165"/>
      <c r="G57" s="148" t="s">
        <v>121</v>
      </c>
      <c r="H57" s="157" t="s">
        <v>3</v>
      </c>
      <c r="I57" s="157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</row>
    <row r="58" spans="1:20" x14ac:dyDescent="0.25">
      <c r="A58" s="154"/>
      <c r="B58" s="162"/>
      <c r="C58" s="154"/>
      <c r="D58" s="105" t="s">
        <v>122</v>
      </c>
      <c r="E58" s="105" t="s">
        <v>123</v>
      </c>
      <c r="F58" s="105" t="s">
        <v>124</v>
      </c>
      <c r="G58" s="149"/>
      <c r="H58" s="106" t="s">
        <v>4</v>
      </c>
      <c r="I58" s="107" t="s">
        <v>5</v>
      </c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</row>
    <row r="59" spans="1:20" ht="15.6" customHeight="1" x14ac:dyDescent="0.25">
      <c r="A59" s="155" t="s">
        <v>6</v>
      </c>
      <c r="B59" s="3" t="s">
        <v>7</v>
      </c>
      <c r="C59" s="4" t="s">
        <v>8</v>
      </c>
      <c r="D59" s="5">
        <v>10</v>
      </c>
      <c r="E59" s="5">
        <v>10</v>
      </c>
      <c r="F59" s="5">
        <v>10</v>
      </c>
      <c r="G59" s="75">
        <f>ROUND(AVERAGE(D59:F59),1)</f>
        <v>10</v>
      </c>
      <c r="H59" s="7">
        <f>RANK(G59,$G$59:$G$73)</f>
        <v>1</v>
      </c>
      <c r="I59" s="7">
        <f>RANK(G59,$G$59:$G$108)</f>
        <v>1</v>
      </c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</row>
    <row r="60" spans="1:20" ht="15.6" customHeight="1" x14ac:dyDescent="0.25">
      <c r="A60" s="155"/>
      <c r="B60" s="8" t="s">
        <v>9</v>
      </c>
      <c r="C60" s="9" t="s">
        <v>104</v>
      </c>
      <c r="D60" s="51">
        <v>10</v>
      </c>
      <c r="E60" s="51">
        <v>10</v>
      </c>
      <c r="F60" s="51">
        <v>10</v>
      </c>
      <c r="G60" s="75">
        <f t="shared" ref="G60:G108" si="5">ROUND(AVERAGE(D60:F60),1)</f>
        <v>10</v>
      </c>
      <c r="H60" s="7">
        <f t="shared" ref="H60:H73" si="6">RANK(G60,$G$59:$G$73)</f>
        <v>1</v>
      </c>
      <c r="I60" s="7">
        <f>RANK(G60,$G$59:$G$108)</f>
        <v>1</v>
      </c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</row>
    <row r="61" spans="1:20" ht="15.6" customHeight="1" x14ac:dyDescent="0.25">
      <c r="A61" s="155"/>
      <c r="B61" s="8" t="s">
        <v>11</v>
      </c>
      <c r="C61" s="9" t="s">
        <v>16</v>
      </c>
      <c r="D61" s="51">
        <v>9</v>
      </c>
      <c r="E61" s="51">
        <v>10</v>
      </c>
      <c r="F61" s="51">
        <v>10</v>
      </c>
      <c r="G61" s="75">
        <f t="shared" si="5"/>
        <v>9.6999999999999993</v>
      </c>
      <c r="H61" s="7">
        <f t="shared" si="6"/>
        <v>8</v>
      </c>
      <c r="I61" s="7">
        <f t="shared" ref="I61:I108" si="7">RANK(G61,$G$59:$G$108)</f>
        <v>24</v>
      </c>
      <c r="J61" s="58" t="s">
        <v>135</v>
      </c>
      <c r="K61" s="58"/>
      <c r="L61" s="58"/>
      <c r="M61" s="58"/>
      <c r="N61" s="58"/>
      <c r="O61" s="58"/>
      <c r="P61" s="58"/>
      <c r="Q61" s="58"/>
      <c r="R61" s="58"/>
      <c r="S61" s="58"/>
      <c r="T61" s="58"/>
    </row>
    <row r="62" spans="1:20" ht="15.6" customHeight="1" x14ac:dyDescent="0.25">
      <c r="A62" s="155"/>
      <c r="B62" s="8" t="s">
        <v>13</v>
      </c>
      <c r="C62" s="9" t="s">
        <v>14</v>
      </c>
      <c r="D62" s="51">
        <v>9.5</v>
      </c>
      <c r="E62" s="51">
        <v>10</v>
      </c>
      <c r="F62" s="51">
        <v>10</v>
      </c>
      <c r="G62" s="75">
        <f t="shared" si="5"/>
        <v>9.8000000000000007</v>
      </c>
      <c r="H62" s="7">
        <f t="shared" si="6"/>
        <v>5</v>
      </c>
      <c r="I62" s="7">
        <f t="shared" si="7"/>
        <v>10</v>
      </c>
      <c r="J62" s="58" t="s">
        <v>179</v>
      </c>
      <c r="K62" s="58"/>
      <c r="L62" s="58"/>
      <c r="M62" s="58"/>
      <c r="N62" s="58"/>
      <c r="O62" s="58"/>
      <c r="P62" s="58"/>
      <c r="Q62" s="58"/>
      <c r="R62" s="58"/>
      <c r="S62" s="58"/>
      <c r="T62" s="58"/>
    </row>
    <row r="63" spans="1:20" ht="15.6" customHeight="1" x14ac:dyDescent="0.25">
      <c r="A63" s="155"/>
      <c r="B63" s="8" t="s">
        <v>15</v>
      </c>
      <c r="C63" s="9" t="s">
        <v>79</v>
      </c>
      <c r="D63" s="51">
        <v>8.5</v>
      </c>
      <c r="E63" s="59">
        <v>10</v>
      </c>
      <c r="F63" s="51">
        <v>10</v>
      </c>
      <c r="G63" s="75">
        <f t="shared" si="5"/>
        <v>9.5</v>
      </c>
      <c r="H63" s="7">
        <f t="shared" si="6"/>
        <v>9</v>
      </c>
      <c r="I63" s="7">
        <f t="shared" si="7"/>
        <v>28</v>
      </c>
      <c r="J63" s="58" t="s">
        <v>155</v>
      </c>
      <c r="K63" s="58"/>
      <c r="L63" s="58"/>
      <c r="M63" s="58"/>
      <c r="N63" s="58"/>
      <c r="O63" s="58"/>
      <c r="P63" s="58"/>
      <c r="Q63" s="58"/>
      <c r="R63" s="58"/>
      <c r="S63" s="58"/>
      <c r="T63" s="58"/>
    </row>
    <row r="64" spans="1:20" ht="15.6" customHeight="1" x14ac:dyDescent="0.25">
      <c r="A64" s="155"/>
      <c r="B64" s="8" t="s">
        <v>17</v>
      </c>
      <c r="C64" s="9" t="s">
        <v>105</v>
      </c>
      <c r="D64" s="51">
        <v>9</v>
      </c>
      <c r="E64" s="51">
        <v>9.5</v>
      </c>
      <c r="F64" s="51">
        <v>10</v>
      </c>
      <c r="G64" s="75">
        <f t="shared" si="5"/>
        <v>9.5</v>
      </c>
      <c r="H64" s="7">
        <f t="shared" si="6"/>
        <v>9</v>
      </c>
      <c r="I64" s="7">
        <f t="shared" si="7"/>
        <v>28</v>
      </c>
      <c r="J64" s="58" t="s">
        <v>182</v>
      </c>
      <c r="K64" s="58"/>
      <c r="L64" s="58"/>
      <c r="M64" s="58"/>
      <c r="N64" s="58"/>
      <c r="O64" s="58"/>
      <c r="P64" s="58"/>
      <c r="Q64" s="58"/>
      <c r="R64" s="58"/>
      <c r="S64" s="58"/>
      <c r="T64" s="58"/>
    </row>
    <row r="65" spans="1:20" ht="15.6" customHeight="1" x14ac:dyDescent="0.25">
      <c r="A65" s="155"/>
      <c r="B65" s="8" t="s">
        <v>19</v>
      </c>
      <c r="C65" s="9" t="s">
        <v>18</v>
      </c>
      <c r="D65" s="51">
        <v>8.5</v>
      </c>
      <c r="E65" s="51">
        <v>10</v>
      </c>
      <c r="F65" s="51">
        <v>10</v>
      </c>
      <c r="G65" s="75">
        <f t="shared" si="5"/>
        <v>9.5</v>
      </c>
      <c r="H65" s="7">
        <f t="shared" si="6"/>
        <v>9</v>
      </c>
      <c r="I65" s="7">
        <f t="shared" si="7"/>
        <v>28</v>
      </c>
      <c r="J65" s="58" t="s">
        <v>155</v>
      </c>
      <c r="K65" s="58"/>
      <c r="L65" s="58"/>
      <c r="M65" s="58"/>
      <c r="N65" s="58"/>
      <c r="O65" s="58"/>
      <c r="P65" s="58"/>
      <c r="Q65" s="58"/>
      <c r="R65" s="58"/>
      <c r="S65" s="58"/>
      <c r="T65" s="58"/>
    </row>
    <row r="66" spans="1:20" ht="15.6" customHeight="1" x14ac:dyDescent="0.25">
      <c r="A66" s="155"/>
      <c r="B66" s="8" t="s">
        <v>21</v>
      </c>
      <c r="C66" s="9" t="s">
        <v>20</v>
      </c>
      <c r="D66" s="51">
        <v>10</v>
      </c>
      <c r="E66" s="51">
        <v>10</v>
      </c>
      <c r="F66" s="51">
        <v>10</v>
      </c>
      <c r="G66" s="75">
        <f t="shared" si="5"/>
        <v>10</v>
      </c>
      <c r="H66" s="7">
        <f t="shared" si="6"/>
        <v>1</v>
      </c>
      <c r="I66" s="7">
        <f t="shared" si="7"/>
        <v>1</v>
      </c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</row>
    <row r="67" spans="1:20" ht="15.6" customHeight="1" x14ac:dyDescent="0.25">
      <c r="A67" s="155"/>
      <c r="B67" s="8" t="s">
        <v>23</v>
      </c>
      <c r="C67" s="9" t="s">
        <v>22</v>
      </c>
      <c r="D67" s="51">
        <v>9.5</v>
      </c>
      <c r="E67" s="51">
        <v>10</v>
      </c>
      <c r="F67" s="51">
        <v>10</v>
      </c>
      <c r="G67" s="75">
        <f t="shared" si="5"/>
        <v>9.8000000000000007</v>
      </c>
      <c r="H67" s="7">
        <f t="shared" si="6"/>
        <v>5</v>
      </c>
      <c r="I67" s="7">
        <f t="shared" si="7"/>
        <v>10</v>
      </c>
      <c r="J67" s="58" t="s">
        <v>148</v>
      </c>
      <c r="K67" s="58"/>
      <c r="L67" s="58"/>
      <c r="M67" s="58"/>
      <c r="N67" s="58"/>
      <c r="O67" s="58"/>
      <c r="P67" s="58"/>
      <c r="Q67" s="58"/>
      <c r="R67" s="58"/>
      <c r="S67" s="58"/>
      <c r="T67" s="58"/>
    </row>
    <row r="68" spans="1:20" ht="15.6" customHeight="1" x14ac:dyDescent="0.25">
      <c r="A68" s="155"/>
      <c r="B68" s="8" t="s">
        <v>25</v>
      </c>
      <c r="C68" s="9" t="s">
        <v>10</v>
      </c>
      <c r="D68" s="76">
        <v>10</v>
      </c>
      <c r="E68" s="51">
        <v>9</v>
      </c>
      <c r="F68" s="51">
        <v>9.5</v>
      </c>
      <c r="G68" s="75">
        <f t="shared" si="5"/>
        <v>9.5</v>
      </c>
      <c r="H68" s="7">
        <f t="shared" si="6"/>
        <v>9</v>
      </c>
      <c r="I68" s="7">
        <f t="shared" si="7"/>
        <v>28</v>
      </c>
      <c r="J68" s="58" t="s">
        <v>175</v>
      </c>
      <c r="K68" s="58"/>
      <c r="L68" s="58"/>
      <c r="M68" s="58"/>
      <c r="N68" s="58"/>
      <c r="O68" s="58"/>
      <c r="P68" s="58"/>
      <c r="Q68" s="58"/>
      <c r="R68" s="58"/>
      <c r="S68" s="58"/>
      <c r="T68" s="58"/>
    </row>
    <row r="69" spans="1:20" ht="15.6" customHeight="1" x14ac:dyDescent="0.25">
      <c r="A69" s="155"/>
      <c r="B69" s="8" t="s">
        <v>26</v>
      </c>
      <c r="C69" s="9" t="s">
        <v>34</v>
      </c>
      <c r="D69" s="77">
        <v>10</v>
      </c>
      <c r="E69" s="51">
        <v>10</v>
      </c>
      <c r="F69" s="51">
        <v>10</v>
      </c>
      <c r="G69" s="75">
        <f t="shared" si="5"/>
        <v>10</v>
      </c>
      <c r="H69" s="7">
        <f t="shared" si="6"/>
        <v>1</v>
      </c>
      <c r="I69" s="7">
        <f t="shared" si="7"/>
        <v>1</v>
      </c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</row>
    <row r="70" spans="1:20" ht="15.6" customHeight="1" x14ac:dyDescent="0.25">
      <c r="A70" s="155"/>
      <c r="B70" s="8" t="s">
        <v>27</v>
      </c>
      <c r="C70" s="9" t="s">
        <v>33</v>
      </c>
      <c r="D70" s="51">
        <v>10</v>
      </c>
      <c r="E70" s="51">
        <v>9.5</v>
      </c>
      <c r="F70" s="51">
        <v>10</v>
      </c>
      <c r="G70" s="75">
        <f t="shared" si="5"/>
        <v>9.8000000000000007</v>
      </c>
      <c r="H70" s="7">
        <f t="shared" si="6"/>
        <v>5</v>
      </c>
      <c r="I70" s="7">
        <f t="shared" si="7"/>
        <v>10</v>
      </c>
      <c r="J70" s="58" t="s">
        <v>176</v>
      </c>
      <c r="K70" s="58"/>
      <c r="L70" s="58"/>
      <c r="M70" s="58"/>
      <c r="N70" s="58"/>
      <c r="O70" s="58"/>
      <c r="P70" s="58"/>
      <c r="Q70" s="58"/>
      <c r="R70" s="58"/>
      <c r="S70" s="58"/>
      <c r="T70" s="58"/>
    </row>
    <row r="71" spans="1:20" ht="15.6" customHeight="1" x14ac:dyDescent="0.25">
      <c r="A71" s="155"/>
      <c r="B71" s="8" t="s">
        <v>29</v>
      </c>
      <c r="C71" s="9" t="s">
        <v>35</v>
      </c>
      <c r="D71" s="51">
        <v>9.5</v>
      </c>
      <c r="E71" s="51">
        <v>9</v>
      </c>
      <c r="F71" s="51">
        <v>10</v>
      </c>
      <c r="G71" s="75">
        <f t="shared" si="5"/>
        <v>9.5</v>
      </c>
      <c r="H71" s="7">
        <f t="shared" si="6"/>
        <v>9</v>
      </c>
      <c r="I71" s="7">
        <f t="shared" si="7"/>
        <v>28</v>
      </c>
      <c r="J71" s="58" t="s">
        <v>189</v>
      </c>
      <c r="K71" s="58"/>
      <c r="L71" s="58"/>
      <c r="M71" s="58"/>
      <c r="N71" s="58"/>
      <c r="O71" s="58"/>
      <c r="P71" s="58"/>
      <c r="Q71" s="58"/>
      <c r="R71" s="58"/>
      <c r="S71" s="58"/>
      <c r="T71" s="58"/>
    </row>
    <row r="72" spans="1:20" ht="15.6" customHeight="1" x14ac:dyDescent="0.25">
      <c r="A72" s="155"/>
      <c r="B72" s="8" t="s">
        <v>30</v>
      </c>
      <c r="C72" s="9" t="s">
        <v>106</v>
      </c>
      <c r="D72" s="51">
        <v>9.5</v>
      </c>
      <c r="E72" s="51">
        <v>9</v>
      </c>
      <c r="F72" s="64">
        <v>10</v>
      </c>
      <c r="G72" s="75">
        <f t="shared" si="5"/>
        <v>9.5</v>
      </c>
      <c r="H72" s="7">
        <f t="shared" si="6"/>
        <v>9</v>
      </c>
      <c r="I72" s="7">
        <f t="shared" si="7"/>
        <v>28</v>
      </c>
      <c r="J72" s="58" t="s">
        <v>194</v>
      </c>
      <c r="K72" s="58"/>
      <c r="L72" s="58"/>
      <c r="M72" s="58"/>
      <c r="N72" s="58"/>
      <c r="O72" s="58"/>
      <c r="P72" s="58"/>
      <c r="Q72" s="58"/>
      <c r="R72" s="58"/>
      <c r="S72" s="58"/>
      <c r="T72" s="58"/>
    </row>
    <row r="73" spans="1:20" ht="15.6" customHeight="1" thickBot="1" x14ac:dyDescent="0.3">
      <c r="A73" s="155"/>
      <c r="B73" s="13" t="s">
        <v>32</v>
      </c>
      <c r="C73" s="14" t="s">
        <v>12</v>
      </c>
      <c r="D73" s="15">
        <v>9</v>
      </c>
      <c r="E73" s="15">
        <v>9.5</v>
      </c>
      <c r="F73" s="15">
        <v>10</v>
      </c>
      <c r="G73" s="79">
        <f t="shared" si="5"/>
        <v>9.5</v>
      </c>
      <c r="H73" s="17">
        <f t="shared" si="6"/>
        <v>9</v>
      </c>
      <c r="I73" s="17">
        <f t="shared" si="7"/>
        <v>28</v>
      </c>
      <c r="J73" s="58" t="s">
        <v>190</v>
      </c>
      <c r="K73" s="58"/>
      <c r="L73" s="58"/>
      <c r="M73" s="58"/>
      <c r="N73" s="58"/>
      <c r="O73" s="58"/>
      <c r="P73" s="58"/>
      <c r="Q73" s="58"/>
      <c r="R73" s="58"/>
      <c r="S73" s="58"/>
      <c r="T73" s="58"/>
    </row>
    <row r="74" spans="1:20" ht="15.6" customHeight="1" x14ac:dyDescent="0.25">
      <c r="A74" s="155"/>
      <c r="B74" s="18" t="s">
        <v>36</v>
      </c>
      <c r="C74" s="53" t="s">
        <v>75</v>
      </c>
      <c r="D74" s="5">
        <v>10</v>
      </c>
      <c r="E74" s="5">
        <v>10</v>
      </c>
      <c r="F74" s="5">
        <v>10</v>
      </c>
      <c r="G74" s="75">
        <f>ROUND(AVERAGE(D74:F74),1)</f>
        <v>10</v>
      </c>
      <c r="H74" s="7">
        <f>RANK(G74,$G$74:$G$93)</f>
        <v>1</v>
      </c>
      <c r="I74" s="7">
        <f t="shared" si="7"/>
        <v>1</v>
      </c>
      <c r="J74" s="58" t="s">
        <v>191</v>
      </c>
      <c r="K74" s="58"/>
      <c r="L74" s="58"/>
      <c r="M74" s="58"/>
      <c r="N74" s="58"/>
      <c r="O74" s="58"/>
      <c r="P74" s="58"/>
      <c r="Q74" s="58"/>
      <c r="R74" s="58"/>
      <c r="S74" s="58"/>
      <c r="T74" s="58"/>
    </row>
    <row r="75" spans="1:20" ht="15.6" customHeight="1" x14ac:dyDescent="0.25">
      <c r="A75" s="155"/>
      <c r="B75" s="20" t="s">
        <v>38</v>
      </c>
      <c r="C75" s="22" t="s">
        <v>107</v>
      </c>
      <c r="D75" s="5">
        <v>10</v>
      </c>
      <c r="E75" s="5">
        <v>9.5</v>
      </c>
      <c r="F75" s="5">
        <v>10</v>
      </c>
      <c r="G75" s="75">
        <f>ROUND(AVERAGE(D75:F75),1)</f>
        <v>9.8000000000000007</v>
      </c>
      <c r="H75" s="7">
        <f t="shared" ref="H75:H93" si="8">RANK(G75,$G$74:$G$93)</f>
        <v>5</v>
      </c>
      <c r="I75" s="7">
        <f t="shared" si="7"/>
        <v>10</v>
      </c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</row>
    <row r="76" spans="1:20" ht="15.6" customHeight="1" x14ac:dyDescent="0.25">
      <c r="A76" s="155"/>
      <c r="B76" s="20" t="s">
        <v>39</v>
      </c>
      <c r="C76" s="22" t="s">
        <v>40</v>
      </c>
      <c r="D76" s="51">
        <v>9.5</v>
      </c>
      <c r="E76" s="51">
        <v>9</v>
      </c>
      <c r="F76" s="51">
        <v>10</v>
      </c>
      <c r="G76" s="75">
        <f>ROUND(AVERAGE(D76:F76),1)</f>
        <v>9.5</v>
      </c>
      <c r="H76" s="7">
        <f t="shared" si="8"/>
        <v>14</v>
      </c>
      <c r="I76" s="7">
        <f t="shared" si="7"/>
        <v>28</v>
      </c>
      <c r="J76" s="58" t="s">
        <v>192</v>
      </c>
      <c r="K76" s="58"/>
      <c r="L76" s="58"/>
      <c r="M76" s="58"/>
      <c r="N76" s="58"/>
      <c r="O76" s="58"/>
      <c r="P76" s="58"/>
      <c r="Q76" s="58"/>
      <c r="R76" s="58"/>
      <c r="S76" s="58"/>
      <c r="T76" s="58"/>
    </row>
    <row r="77" spans="1:20" ht="15.6" customHeight="1" x14ac:dyDescent="0.25">
      <c r="A77" s="155"/>
      <c r="B77" s="20" t="s">
        <v>41</v>
      </c>
      <c r="C77" s="22" t="s">
        <v>108</v>
      </c>
      <c r="D77" s="51">
        <v>7.5</v>
      </c>
      <c r="E77" s="51">
        <v>10</v>
      </c>
      <c r="F77" s="51">
        <v>10</v>
      </c>
      <c r="G77" s="75">
        <f t="shared" si="5"/>
        <v>9.1999999999999993</v>
      </c>
      <c r="H77" s="7">
        <f t="shared" si="8"/>
        <v>18</v>
      </c>
      <c r="I77" s="7">
        <f t="shared" si="7"/>
        <v>47</v>
      </c>
      <c r="J77" s="58" t="s">
        <v>193</v>
      </c>
      <c r="K77" s="58"/>
      <c r="L77" s="58"/>
      <c r="M77" s="58"/>
      <c r="N77" s="58"/>
      <c r="O77" s="58"/>
      <c r="P77" s="58"/>
      <c r="Q77" s="58"/>
      <c r="R77" s="58"/>
      <c r="S77" s="58"/>
      <c r="T77" s="58"/>
    </row>
    <row r="78" spans="1:20" ht="15.6" customHeight="1" x14ac:dyDescent="0.25">
      <c r="A78" s="155"/>
      <c r="B78" s="20" t="s">
        <v>48</v>
      </c>
      <c r="C78" s="22" t="s">
        <v>116</v>
      </c>
      <c r="D78" s="51">
        <v>10</v>
      </c>
      <c r="E78" s="51">
        <v>10</v>
      </c>
      <c r="F78" s="51">
        <v>10</v>
      </c>
      <c r="G78" s="78">
        <f t="shared" si="5"/>
        <v>10</v>
      </c>
      <c r="H78" s="7">
        <f t="shared" si="8"/>
        <v>1</v>
      </c>
      <c r="I78" s="11">
        <f t="shared" si="7"/>
        <v>1</v>
      </c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</row>
    <row r="79" spans="1:20" ht="15.6" customHeight="1" x14ac:dyDescent="0.25">
      <c r="A79" s="155"/>
      <c r="B79" s="18" t="s">
        <v>54</v>
      </c>
      <c r="C79" s="19" t="s">
        <v>63</v>
      </c>
      <c r="D79" s="5">
        <v>7</v>
      </c>
      <c r="E79" s="5">
        <v>10</v>
      </c>
      <c r="F79" s="5">
        <v>10</v>
      </c>
      <c r="G79" s="75">
        <f t="shared" si="5"/>
        <v>9</v>
      </c>
      <c r="H79" s="7">
        <f t="shared" si="8"/>
        <v>20</v>
      </c>
      <c r="I79" s="7">
        <f t="shared" si="7"/>
        <v>50</v>
      </c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</row>
    <row r="80" spans="1:20" ht="15.6" customHeight="1" x14ac:dyDescent="0.25">
      <c r="A80" s="155"/>
      <c r="B80" s="20" t="s">
        <v>56</v>
      </c>
      <c r="C80" s="21" t="s">
        <v>109</v>
      </c>
      <c r="D80" s="51">
        <v>9.5</v>
      </c>
      <c r="E80" s="51">
        <v>10</v>
      </c>
      <c r="F80" s="51">
        <v>10</v>
      </c>
      <c r="G80" s="75">
        <f t="shared" si="5"/>
        <v>9.8000000000000007</v>
      </c>
      <c r="H80" s="7">
        <f t="shared" si="8"/>
        <v>5</v>
      </c>
      <c r="I80" s="7">
        <f t="shared" si="7"/>
        <v>10</v>
      </c>
      <c r="J80" s="58" t="s">
        <v>148</v>
      </c>
      <c r="K80" s="58"/>
      <c r="L80" s="58"/>
      <c r="M80" s="58"/>
      <c r="N80" s="58"/>
      <c r="O80" s="58"/>
      <c r="P80" s="58"/>
      <c r="Q80" s="58"/>
      <c r="R80" s="58"/>
      <c r="S80" s="58"/>
      <c r="T80" s="58"/>
    </row>
    <row r="81" spans="1:20" ht="15.6" customHeight="1" x14ac:dyDescent="0.25">
      <c r="A81" s="155"/>
      <c r="B81" s="20" t="s">
        <v>57</v>
      </c>
      <c r="C81" s="22" t="s">
        <v>85</v>
      </c>
      <c r="D81" s="80">
        <v>9.5</v>
      </c>
      <c r="E81" s="80">
        <v>9.5</v>
      </c>
      <c r="F81" s="51">
        <v>10</v>
      </c>
      <c r="G81" s="75">
        <f t="shared" si="5"/>
        <v>9.6999999999999993</v>
      </c>
      <c r="H81" s="7">
        <f t="shared" si="8"/>
        <v>11</v>
      </c>
      <c r="I81" s="7">
        <f t="shared" si="7"/>
        <v>24</v>
      </c>
      <c r="J81" s="58" t="s">
        <v>185</v>
      </c>
      <c r="K81" s="169" t="s">
        <v>129</v>
      </c>
      <c r="L81" s="169"/>
      <c r="M81" s="169"/>
      <c r="N81" s="169"/>
      <c r="O81" s="169"/>
      <c r="P81" s="169"/>
      <c r="Q81" s="169"/>
      <c r="R81" s="169"/>
      <c r="S81" s="169"/>
      <c r="T81" s="169"/>
    </row>
    <row r="82" spans="1:20" ht="15.6" customHeight="1" x14ac:dyDescent="0.25">
      <c r="A82" s="155"/>
      <c r="B82" s="20" t="s">
        <v>58</v>
      </c>
      <c r="C82" s="22" t="s">
        <v>91</v>
      </c>
      <c r="D82" s="80">
        <v>9.5</v>
      </c>
      <c r="E82" s="80">
        <v>9.5</v>
      </c>
      <c r="F82" s="64">
        <v>10</v>
      </c>
      <c r="G82" s="75">
        <f t="shared" si="5"/>
        <v>9.6999999999999993</v>
      </c>
      <c r="H82" s="7">
        <f t="shared" si="8"/>
        <v>11</v>
      </c>
      <c r="I82" s="7">
        <f t="shared" si="7"/>
        <v>24</v>
      </c>
      <c r="J82" s="58" t="s">
        <v>186</v>
      </c>
      <c r="K82" s="170" t="s">
        <v>42</v>
      </c>
      <c r="L82" s="172" t="s">
        <v>43</v>
      </c>
      <c r="M82" s="174" t="s">
        <v>44</v>
      </c>
      <c r="N82" s="174"/>
      <c r="O82" s="161" t="s">
        <v>45</v>
      </c>
      <c r="P82" s="175"/>
      <c r="Q82" s="161" t="s">
        <v>46</v>
      </c>
      <c r="R82" s="176"/>
      <c r="S82" s="174" t="s">
        <v>47</v>
      </c>
      <c r="T82" s="174"/>
    </row>
    <row r="83" spans="1:20" ht="15.6" customHeight="1" thickBot="1" x14ac:dyDescent="0.3">
      <c r="A83" s="156"/>
      <c r="B83" s="23" t="s">
        <v>61</v>
      </c>
      <c r="C83" s="24" t="s">
        <v>24</v>
      </c>
      <c r="D83" s="81">
        <v>9</v>
      </c>
      <c r="E83" s="81">
        <v>9.5</v>
      </c>
      <c r="F83" s="15">
        <v>10</v>
      </c>
      <c r="G83" s="79">
        <f t="shared" si="5"/>
        <v>9.5</v>
      </c>
      <c r="H83" s="17">
        <f t="shared" si="8"/>
        <v>14</v>
      </c>
      <c r="I83" s="17">
        <f t="shared" si="7"/>
        <v>28</v>
      </c>
      <c r="J83" s="58" t="s">
        <v>159</v>
      </c>
      <c r="K83" s="171"/>
      <c r="L83" s="173"/>
      <c r="M83" s="61" t="s">
        <v>50</v>
      </c>
      <c r="N83" s="25" t="s">
        <v>51</v>
      </c>
      <c r="O83" s="61" t="s">
        <v>50</v>
      </c>
      <c r="P83" s="25" t="s">
        <v>51</v>
      </c>
      <c r="Q83" s="62" t="s">
        <v>52</v>
      </c>
      <c r="R83" s="25" t="s">
        <v>51</v>
      </c>
      <c r="S83" s="62" t="s">
        <v>52</v>
      </c>
      <c r="T83" s="25" t="s">
        <v>51</v>
      </c>
    </row>
    <row r="84" spans="1:20" ht="15.6" customHeight="1" x14ac:dyDescent="0.25">
      <c r="A84" s="158" t="s">
        <v>53</v>
      </c>
      <c r="B84" s="26" t="s">
        <v>62</v>
      </c>
      <c r="C84" s="27" t="s">
        <v>73</v>
      </c>
      <c r="D84" s="82">
        <v>9.5</v>
      </c>
      <c r="E84" s="82">
        <v>10</v>
      </c>
      <c r="F84" s="63">
        <v>10</v>
      </c>
      <c r="G84" s="75">
        <f t="shared" si="5"/>
        <v>9.8000000000000007</v>
      </c>
      <c r="H84" s="7">
        <f t="shared" si="8"/>
        <v>5</v>
      </c>
      <c r="I84" s="28">
        <f t="shared" si="7"/>
        <v>10</v>
      </c>
      <c r="J84" s="58" t="s">
        <v>179</v>
      </c>
      <c r="K84" s="29">
        <v>12</v>
      </c>
      <c r="L84" s="30">
        <f>SUM(M84+O84+Q84+S84)</f>
        <v>20</v>
      </c>
      <c r="M84" s="31">
        <f>COUNTIF($G$59:$G78,"&gt;=9.0")</f>
        <v>20</v>
      </c>
      <c r="N84" s="32">
        <f>M84/16</f>
        <v>1.25</v>
      </c>
      <c r="O84" s="31">
        <f>COUNTIF($G$59:$G78,"&gt;=8.5")-M84</f>
        <v>0</v>
      </c>
      <c r="P84" s="32">
        <f xml:space="preserve"> O84/16</f>
        <v>0</v>
      </c>
      <c r="Q84" s="31">
        <f>COUNTIF($G$59:$G78,"&gt;=8.0")-M84-O84</f>
        <v>0</v>
      </c>
      <c r="R84" s="33">
        <f>Q84/16</f>
        <v>0</v>
      </c>
      <c r="S84" s="31">
        <f>COUNTIF($G$59:$G78,"&lt;8.0")</f>
        <v>0</v>
      </c>
      <c r="T84" s="32">
        <f>S84/16</f>
        <v>0</v>
      </c>
    </row>
    <row r="85" spans="1:20" ht="15.6" customHeight="1" x14ac:dyDescent="0.25">
      <c r="A85" s="159"/>
      <c r="B85" s="20" t="s">
        <v>64</v>
      </c>
      <c r="C85" s="21" t="s">
        <v>69</v>
      </c>
      <c r="D85" s="83">
        <v>10</v>
      </c>
      <c r="E85" s="83">
        <v>9.5</v>
      </c>
      <c r="F85" s="5">
        <v>10</v>
      </c>
      <c r="G85" s="75">
        <f t="shared" si="5"/>
        <v>9.8000000000000007</v>
      </c>
      <c r="H85" s="7">
        <f t="shared" si="8"/>
        <v>5</v>
      </c>
      <c r="I85" s="7">
        <f t="shared" si="7"/>
        <v>10</v>
      </c>
      <c r="J85" s="58" t="s">
        <v>184</v>
      </c>
      <c r="K85" s="29">
        <v>11</v>
      </c>
      <c r="L85" s="30">
        <f>SUM(M85+O85+Q85+S85)</f>
        <v>15</v>
      </c>
      <c r="M85" s="31">
        <f>COUNTIF($G$94:$G$108,"&gt;=9")</f>
        <v>15</v>
      </c>
      <c r="N85" s="32">
        <f>M85/20</f>
        <v>0.75</v>
      </c>
      <c r="O85" s="31">
        <f>COUNTIF($G$94:$G$108,"&gt;8.5")-M85</f>
        <v>0</v>
      </c>
      <c r="P85" s="34">
        <f>O85/20</f>
        <v>0</v>
      </c>
      <c r="Q85" s="31">
        <f>COUNTIF($G$94:$G$108,"&gt;=8")-M85-O85</f>
        <v>0</v>
      </c>
      <c r="R85" s="33">
        <f>Q85/20</f>
        <v>0</v>
      </c>
      <c r="S85" s="31">
        <f>COUNTIF($G$94:$G$108,"&lt;8")</f>
        <v>0</v>
      </c>
      <c r="T85" s="32">
        <f>S85/20</f>
        <v>0</v>
      </c>
    </row>
    <row r="86" spans="1:20" ht="15.6" customHeight="1" x14ac:dyDescent="0.25">
      <c r="A86" s="159"/>
      <c r="B86" s="20" t="s">
        <v>65</v>
      </c>
      <c r="C86" s="22" t="s">
        <v>77</v>
      </c>
      <c r="D86" s="80">
        <v>10</v>
      </c>
      <c r="E86" s="80">
        <v>10</v>
      </c>
      <c r="F86" s="51">
        <v>10</v>
      </c>
      <c r="G86" s="75">
        <f t="shared" si="5"/>
        <v>10</v>
      </c>
      <c r="H86" s="7">
        <f t="shared" si="8"/>
        <v>1</v>
      </c>
      <c r="I86" s="7">
        <f t="shared" si="7"/>
        <v>1</v>
      </c>
      <c r="J86" s="58"/>
      <c r="K86" s="29">
        <v>10</v>
      </c>
      <c r="L86" s="30">
        <f>SUM(M86+O86+Q86+S86)</f>
        <v>15</v>
      </c>
      <c r="M86" s="35">
        <f>COUNTIF($G$79:$G$93,"&gt;=9")</f>
        <v>15</v>
      </c>
      <c r="N86" s="32">
        <f>M86/15</f>
        <v>1</v>
      </c>
      <c r="O86" s="31">
        <f>COUNTIF($G$79:$G$93,"&gt;=8.5") -M86</f>
        <v>0</v>
      </c>
      <c r="P86" s="34">
        <f>O86/15</f>
        <v>0</v>
      </c>
      <c r="Q86" s="31">
        <f>COUNTIF($G$79:$G$93,"&gt;=8")-M86-O86</f>
        <v>0</v>
      </c>
      <c r="R86" s="33">
        <f>Q86/15</f>
        <v>0</v>
      </c>
      <c r="S86" s="35">
        <f>COUNTIF($G$79:$G$93,"&lt;8")</f>
        <v>0</v>
      </c>
      <c r="T86" s="32">
        <f>100%-N86-P86-R86</f>
        <v>0</v>
      </c>
    </row>
    <row r="87" spans="1:20" ht="15.6" customHeight="1" x14ac:dyDescent="0.25">
      <c r="A87" s="159"/>
      <c r="B87" s="20" t="s">
        <v>66</v>
      </c>
      <c r="C87" s="22" t="s">
        <v>110</v>
      </c>
      <c r="D87" s="80">
        <v>8</v>
      </c>
      <c r="E87" s="80">
        <v>10</v>
      </c>
      <c r="F87" s="51">
        <v>10</v>
      </c>
      <c r="G87" s="75">
        <f t="shared" si="5"/>
        <v>9.3000000000000007</v>
      </c>
      <c r="H87" s="7">
        <f t="shared" si="8"/>
        <v>16</v>
      </c>
      <c r="I87" s="7">
        <f t="shared" si="7"/>
        <v>43</v>
      </c>
      <c r="J87" s="58" t="s">
        <v>160</v>
      </c>
      <c r="K87" s="36" t="s">
        <v>60</v>
      </c>
      <c r="L87" s="37">
        <f>SUM(L84:L86)</f>
        <v>50</v>
      </c>
      <c r="M87" s="35">
        <f>SUM(M84:M86)</f>
        <v>50</v>
      </c>
      <c r="N87" s="38">
        <f>M87/51</f>
        <v>0.98039215686274506</v>
      </c>
      <c r="O87" s="35">
        <f>SUM(O84:O86)</f>
        <v>0</v>
      </c>
      <c r="P87" s="39">
        <f>O87/51</f>
        <v>0</v>
      </c>
      <c r="Q87" s="35">
        <f>SUM(Q84:Q86)</f>
        <v>0</v>
      </c>
      <c r="R87" s="40">
        <f>Q87/51</f>
        <v>0</v>
      </c>
      <c r="S87" s="35">
        <f>SUM(S84:S86)</f>
        <v>0</v>
      </c>
      <c r="T87" s="41">
        <f>S87/51</f>
        <v>0</v>
      </c>
    </row>
    <row r="88" spans="1:20" ht="15.6" customHeight="1" x14ac:dyDescent="0.25">
      <c r="A88" s="159"/>
      <c r="B88" s="20" t="s">
        <v>68</v>
      </c>
      <c r="C88" s="22" t="s">
        <v>117</v>
      </c>
      <c r="D88" s="80">
        <v>9</v>
      </c>
      <c r="E88" s="80">
        <v>10</v>
      </c>
      <c r="F88" s="51">
        <v>10</v>
      </c>
      <c r="G88" s="78">
        <f t="shared" si="5"/>
        <v>9.6999999999999993</v>
      </c>
      <c r="H88" s="7">
        <f t="shared" si="8"/>
        <v>11</v>
      </c>
      <c r="I88" s="11">
        <f t="shared" si="7"/>
        <v>24</v>
      </c>
      <c r="J88" s="58" t="s">
        <v>163</v>
      </c>
      <c r="K88" s="58"/>
      <c r="L88" s="58"/>
      <c r="M88" s="58"/>
      <c r="N88" s="58"/>
      <c r="O88" s="58"/>
      <c r="P88" s="58"/>
      <c r="Q88" s="58"/>
      <c r="R88" s="58"/>
      <c r="S88" s="58"/>
      <c r="T88" s="58"/>
    </row>
    <row r="89" spans="1:20" ht="15.6" customHeight="1" x14ac:dyDescent="0.25">
      <c r="A89" s="159"/>
      <c r="B89" s="18" t="s">
        <v>99</v>
      </c>
      <c r="C89" s="21" t="s">
        <v>71</v>
      </c>
      <c r="D89" s="83">
        <v>10</v>
      </c>
      <c r="E89" s="83">
        <v>10</v>
      </c>
      <c r="F89" s="5">
        <v>10</v>
      </c>
      <c r="G89" s="75">
        <f t="shared" si="5"/>
        <v>10</v>
      </c>
      <c r="H89" s="7">
        <f t="shared" si="8"/>
        <v>1</v>
      </c>
      <c r="I89" s="7">
        <f t="shared" si="7"/>
        <v>1</v>
      </c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</row>
    <row r="90" spans="1:20" ht="15.6" customHeight="1" x14ac:dyDescent="0.25">
      <c r="A90" s="159"/>
      <c r="B90" s="20" t="s">
        <v>100</v>
      </c>
      <c r="C90" s="21" t="s">
        <v>111</v>
      </c>
      <c r="D90" s="51">
        <v>9.5</v>
      </c>
      <c r="E90" s="51">
        <v>10</v>
      </c>
      <c r="F90" s="51">
        <v>10</v>
      </c>
      <c r="G90" s="75">
        <f t="shared" si="5"/>
        <v>9.8000000000000007</v>
      </c>
      <c r="H90" s="7">
        <f t="shared" si="8"/>
        <v>5</v>
      </c>
      <c r="I90" s="7">
        <f t="shared" si="7"/>
        <v>10</v>
      </c>
      <c r="J90" s="58" t="s">
        <v>148</v>
      </c>
      <c r="K90" s="58"/>
      <c r="L90" s="58"/>
      <c r="M90" s="58"/>
      <c r="N90" s="58"/>
      <c r="O90" s="58"/>
      <c r="P90" s="58"/>
      <c r="Q90" s="58"/>
      <c r="R90" s="58"/>
      <c r="S90" s="58"/>
      <c r="T90" s="58"/>
    </row>
    <row r="91" spans="1:20" ht="15.6" customHeight="1" x14ac:dyDescent="0.25">
      <c r="A91" s="159"/>
      <c r="B91" s="20" t="s">
        <v>101</v>
      </c>
      <c r="C91" s="22" t="s">
        <v>37</v>
      </c>
      <c r="D91" s="51">
        <v>7.5</v>
      </c>
      <c r="E91" s="51">
        <v>10</v>
      </c>
      <c r="F91" s="51">
        <v>10</v>
      </c>
      <c r="G91" s="75">
        <f t="shared" si="5"/>
        <v>9.1999999999999993</v>
      </c>
      <c r="H91" s="7">
        <f t="shared" si="8"/>
        <v>18</v>
      </c>
      <c r="I91" s="7">
        <f t="shared" si="7"/>
        <v>47</v>
      </c>
      <c r="J91" s="58" t="s">
        <v>177</v>
      </c>
      <c r="K91" s="58"/>
      <c r="L91" s="58"/>
      <c r="M91" s="58"/>
      <c r="N91" s="58"/>
      <c r="O91" s="58"/>
      <c r="P91" s="58"/>
      <c r="Q91" s="58"/>
      <c r="R91" s="58"/>
      <c r="S91" s="58"/>
      <c r="T91" s="58"/>
    </row>
    <row r="92" spans="1:20" ht="15.6" customHeight="1" x14ac:dyDescent="0.25">
      <c r="A92" s="159"/>
      <c r="B92" s="20" t="s">
        <v>102</v>
      </c>
      <c r="C92" s="22" t="s">
        <v>28</v>
      </c>
      <c r="D92" s="51">
        <v>8</v>
      </c>
      <c r="E92" s="51">
        <v>10</v>
      </c>
      <c r="F92" s="64">
        <v>10</v>
      </c>
      <c r="G92" s="75">
        <f t="shared" si="5"/>
        <v>9.3000000000000007</v>
      </c>
      <c r="H92" s="7">
        <f t="shared" si="8"/>
        <v>16</v>
      </c>
      <c r="I92" s="7">
        <f t="shared" si="7"/>
        <v>43</v>
      </c>
      <c r="J92" s="58" t="s">
        <v>138</v>
      </c>
      <c r="K92" s="58"/>
      <c r="L92" s="58"/>
      <c r="M92" s="58"/>
      <c r="N92" s="58"/>
      <c r="O92" s="58"/>
      <c r="P92" s="58"/>
      <c r="Q92" s="58"/>
      <c r="R92" s="58"/>
      <c r="S92" s="58"/>
      <c r="T92" s="58"/>
    </row>
    <row r="93" spans="1:20" ht="15.6" customHeight="1" thickBot="1" x14ac:dyDescent="0.3">
      <c r="A93" s="159"/>
      <c r="B93" s="23" t="s">
        <v>103</v>
      </c>
      <c r="C93" s="24" t="s">
        <v>93</v>
      </c>
      <c r="D93" s="15">
        <v>9.5</v>
      </c>
      <c r="E93" s="15">
        <v>10</v>
      </c>
      <c r="F93" s="15">
        <v>10</v>
      </c>
      <c r="G93" s="79">
        <f t="shared" si="5"/>
        <v>9.8000000000000007</v>
      </c>
      <c r="H93" s="17">
        <f t="shared" si="8"/>
        <v>5</v>
      </c>
      <c r="I93" s="17">
        <f t="shared" si="7"/>
        <v>10</v>
      </c>
      <c r="J93" s="58" t="s">
        <v>148</v>
      </c>
      <c r="K93" s="58"/>
      <c r="L93" s="58"/>
      <c r="M93" s="58"/>
      <c r="N93" s="58"/>
      <c r="O93" s="58"/>
      <c r="P93" s="58"/>
      <c r="Q93" s="58"/>
      <c r="R93" s="58"/>
      <c r="S93" s="58"/>
      <c r="T93" s="58"/>
    </row>
    <row r="94" spans="1:20" ht="15.6" customHeight="1" x14ac:dyDescent="0.25">
      <c r="A94" s="159"/>
      <c r="B94" s="109" t="s">
        <v>70</v>
      </c>
      <c r="C94" s="43" t="s">
        <v>49</v>
      </c>
      <c r="D94" s="5">
        <v>10</v>
      </c>
      <c r="E94" s="5">
        <v>9.5</v>
      </c>
      <c r="F94" s="5">
        <v>10</v>
      </c>
      <c r="G94" s="75">
        <f t="shared" si="5"/>
        <v>9.8000000000000007</v>
      </c>
      <c r="H94" s="7">
        <f>RANK(G94,$G$94:$G$108)</f>
        <v>2</v>
      </c>
      <c r="I94" s="7">
        <f t="shared" si="7"/>
        <v>10</v>
      </c>
      <c r="J94" s="58" t="s">
        <v>178</v>
      </c>
      <c r="K94" s="58"/>
      <c r="L94" s="58"/>
      <c r="M94" s="58"/>
      <c r="N94" s="58"/>
      <c r="O94" s="58"/>
      <c r="P94" s="58"/>
      <c r="Q94" s="58"/>
      <c r="R94" s="58"/>
      <c r="S94" s="58"/>
      <c r="T94" s="58"/>
    </row>
    <row r="95" spans="1:20" ht="15.6" customHeight="1" x14ac:dyDescent="0.25">
      <c r="A95" s="159"/>
      <c r="B95" s="44" t="s">
        <v>72</v>
      </c>
      <c r="C95" s="45" t="s">
        <v>67</v>
      </c>
      <c r="D95" s="5">
        <v>9.5</v>
      </c>
      <c r="E95" s="84">
        <v>10</v>
      </c>
      <c r="F95" s="5">
        <v>10</v>
      </c>
      <c r="G95" s="75">
        <f t="shared" si="5"/>
        <v>9.8000000000000007</v>
      </c>
      <c r="H95" s="7">
        <f t="shared" ref="H95:H108" si="9">RANK(G95,$G$94:$G$108)</f>
        <v>2</v>
      </c>
      <c r="I95" s="7">
        <f t="shared" si="7"/>
        <v>10</v>
      </c>
      <c r="J95" s="58" t="s">
        <v>179</v>
      </c>
      <c r="K95" s="58"/>
      <c r="L95" s="58"/>
      <c r="M95" s="58"/>
      <c r="N95" s="58"/>
      <c r="O95" s="58"/>
      <c r="P95" s="58"/>
      <c r="Q95" s="58"/>
      <c r="R95" s="58"/>
      <c r="S95" s="58"/>
      <c r="T95" s="58"/>
    </row>
    <row r="96" spans="1:20" ht="15.6" customHeight="1" x14ac:dyDescent="0.25">
      <c r="A96" s="159"/>
      <c r="B96" s="44" t="s">
        <v>74</v>
      </c>
      <c r="C96" s="45" t="s">
        <v>112</v>
      </c>
      <c r="D96" s="51">
        <v>9.5</v>
      </c>
      <c r="E96" s="67">
        <v>9</v>
      </c>
      <c r="F96" s="51">
        <v>10</v>
      </c>
      <c r="G96" s="75">
        <f t="shared" si="5"/>
        <v>9.5</v>
      </c>
      <c r="H96" s="7">
        <f t="shared" si="9"/>
        <v>7</v>
      </c>
      <c r="I96" s="7">
        <f t="shared" si="7"/>
        <v>28</v>
      </c>
      <c r="J96" s="58" t="s">
        <v>180</v>
      </c>
      <c r="K96" s="58"/>
      <c r="L96" s="58"/>
      <c r="M96" s="58"/>
      <c r="N96" s="58"/>
      <c r="O96" s="58"/>
      <c r="P96" s="58"/>
      <c r="Q96" s="58"/>
      <c r="R96" s="58"/>
      <c r="S96" s="58"/>
      <c r="T96" s="58"/>
    </row>
    <row r="97" spans="1:20" ht="15.6" customHeight="1" x14ac:dyDescent="0.25">
      <c r="A97" s="159"/>
      <c r="B97" s="44" t="s">
        <v>76</v>
      </c>
      <c r="C97" s="46" t="s">
        <v>59</v>
      </c>
      <c r="D97" s="51">
        <v>8.5</v>
      </c>
      <c r="E97" s="51">
        <v>10</v>
      </c>
      <c r="F97" s="51">
        <v>10</v>
      </c>
      <c r="G97" s="75">
        <f t="shared" si="5"/>
        <v>9.5</v>
      </c>
      <c r="H97" s="7">
        <f t="shared" si="9"/>
        <v>7</v>
      </c>
      <c r="I97" s="7">
        <f t="shared" si="7"/>
        <v>28</v>
      </c>
      <c r="J97" s="58" t="s">
        <v>155</v>
      </c>
      <c r="K97" s="58"/>
      <c r="L97" s="58"/>
      <c r="M97" s="58"/>
      <c r="N97" s="58"/>
      <c r="O97" s="58"/>
      <c r="P97" s="58"/>
      <c r="Q97" s="58"/>
      <c r="R97" s="58"/>
      <c r="S97" s="58"/>
      <c r="T97" s="58"/>
    </row>
    <row r="98" spans="1:20" ht="15.6" customHeight="1" x14ac:dyDescent="0.25">
      <c r="A98" s="159"/>
      <c r="B98" s="44" t="s">
        <v>78</v>
      </c>
      <c r="C98" s="45" t="s">
        <v>113</v>
      </c>
      <c r="D98" s="51">
        <v>8</v>
      </c>
      <c r="E98" s="51">
        <v>10</v>
      </c>
      <c r="F98" s="68">
        <v>10</v>
      </c>
      <c r="G98" s="75">
        <f t="shared" si="5"/>
        <v>9.3000000000000007</v>
      </c>
      <c r="H98" s="7">
        <f t="shared" si="9"/>
        <v>13</v>
      </c>
      <c r="I98" s="7">
        <f t="shared" si="7"/>
        <v>43</v>
      </c>
      <c r="J98" s="58" t="s">
        <v>195</v>
      </c>
      <c r="K98" s="58"/>
      <c r="L98" s="58"/>
      <c r="M98" s="58"/>
      <c r="N98" s="58"/>
      <c r="O98" s="58"/>
      <c r="P98" s="58"/>
      <c r="Q98" s="58"/>
      <c r="R98" s="58"/>
      <c r="S98" s="58"/>
      <c r="T98" s="58"/>
    </row>
    <row r="99" spans="1:20" ht="15.6" customHeight="1" x14ac:dyDescent="0.25">
      <c r="A99" s="159"/>
      <c r="B99" s="44" t="s">
        <v>80</v>
      </c>
      <c r="C99" s="45" t="s">
        <v>81</v>
      </c>
      <c r="D99" s="68">
        <v>8.5</v>
      </c>
      <c r="E99" s="85">
        <v>10</v>
      </c>
      <c r="F99" s="68">
        <v>10</v>
      </c>
      <c r="G99" s="75">
        <f t="shared" si="5"/>
        <v>9.5</v>
      </c>
      <c r="H99" s="7">
        <f t="shared" si="9"/>
        <v>7</v>
      </c>
      <c r="I99" s="7">
        <f t="shared" si="7"/>
        <v>28</v>
      </c>
      <c r="J99" s="58" t="s">
        <v>181</v>
      </c>
      <c r="K99" s="58"/>
      <c r="L99" s="58"/>
      <c r="M99" s="58"/>
      <c r="N99" s="58"/>
      <c r="O99" s="58"/>
      <c r="P99" s="58"/>
      <c r="Q99" s="58"/>
      <c r="R99" s="58"/>
      <c r="S99" s="58"/>
      <c r="T99" s="58"/>
    </row>
    <row r="100" spans="1:20" ht="15.6" customHeight="1" x14ac:dyDescent="0.25">
      <c r="A100" s="159"/>
      <c r="B100" s="44" t="s">
        <v>82</v>
      </c>
      <c r="C100" s="45" t="s">
        <v>83</v>
      </c>
      <c r="D100" s="68">
        <v>8</v>
      </c>
      <c r="E100" s="85">
        <v>10</v>
      </c>
      <c r="F100" s="68">
        <v>10</v>
      </c>
      <c r="G100" s="75">
        <f t="shared" si="5"/>
        <v>9.3000000000000007</v>
      </c>
      <c r="H100" s="7">
        <f t="shared" si="9"/>
        <v>13</v>
      </c>
      <c r="I100" s="7">
        <f t="shared" si="7"/>
        <v>43</v>
      </c>
      <c r="J100" s="58" t="s">
        <v>138</v>
      </c>
      <c r="K100" s="58"/>
      <c r="L100" s="58"/>
      <c r="M100" s="58"/>
      <c r="N100" s="58"/>
      <c r="O100" s="58"/>
      <c r="P100" s="58"/>
      <c r="Q100" s="58"/>
      <c r="R100" s="58"/>
      <c r="S100" s="58"/>
      <c r="T100" s="58"/>
    </row>
    <row r="101" spans="1:20" ht="15.6" customHeight="1" x14ac:dyDescent="0.25">
      <c r="A101" s="159"/>
      <c r="B101" s="44" t="s">
        <v>84</v>
      </c>
      <c r="C101" s="45" t="s">
        <v>114</v>
      </c>
      <c r="D101" s="68">
        <v>8.5</v>
      </c>
      <c r="E101" s="85">
        <v>10</v>
      </c>
      <c r="F101" s="68">
        <v>10</v>
      </c>
      <c r="G101" s="75">
        <f t="shared" si="5"/>
        <v>9.5</v>
      </c>
      <c r="H101" s="7">
        <f t="shared" si="9"/>
        <v>7</v>
      </c>
      <c r="I101" s="7">
        <f t="shared" si="7"/>
        <v>28</v>
      </c>
      <c r="J101" s="58" t="s">
        <v>169</v>
      </c>
      <c r="K101" s="58"/>
      <c r="L101" s="58"/>
      <c r="M101" s="58"/>
      <c r="N101" s="58"/>
      <c r="O101" s="58"/>
      <c r="P101" s="58"/>
      <c r="Q101" s="58"/>
      <c r="R101" s="58"/>
      <c r="S101" s="58"/>
      <c r="T101" s="58"/>
    </row>
    <row r="102" spans="1:20" ht="15.6" customHeight="1" x14ac:dyDescent="0.25">
      <c r="A102" s="159"/>
      <c r="B102" s="44" t="s">
        <v>86</v>
      </c>
      <c r="C102" s="47" t="s">
        <v>55</v>
      </c>
      <c r="D102" s="68">
        <v>9.5</v>
      </c>
      <c r="E102" s="85">
        <v>10</v>
      </c>
      <c r="F102" s="68">
        <v>10</v>
      </c>
      <c r="G102" s="75">
        <f t="shared" si="5"/>
        <v>9.8000000000000007</v>
      </c>
      <c r="H102" s="7">
        <f t="shared" si="9"/>
        <v>2</v>
      </c>
      <c r="I102" s="7">
        <f t="shared" si="7"/>
        <v>10</v>
      </c>
      <c r="J102" s="58" t="s">
        <v>148</v>
      </c>
      <c r="K102" s="58"/>
      <c r="L102" s="58"/>
      <c r="M102" s="58"/>
      <c r="N102" s="58"/>
      <c r="O102" s="58"/>
      <c r="P102" s="58"/>
      <c r="Q102" s="58"/>
      <c r="R102" s="58"/>
      <c r="S102" s="58"/>
      <c r="T102" s="58"/>
    </row>
    <row r="103" spans="1:20" ht="15.6" customHeight="1" x14ac:dyDescent="0.25">
      <c r="A103" s="159"/>
      <c r="B103" s="44" t="s">
        <v>88</v>
      </c>
      <c r="C103" s="45" t="s">
        <v>89</v>
      </c>
      <c r="D103" s="68">
        <v>8</v>
      </c>
      <c r="E103" s="85">
        <v>9.5</v>
      </c>
      <c r="F103" s="68">
        <v>10</v>
      </c>
      <c r="G103" s="75">
        <f t="shared" si="5"/>
        <v>9.1999999999999993</v>
      </c>
      <c r="H103" s="7">
        <f t="shared" si="9"/>
        <v>15</v>
      </c>
      <c r="I103" s="7">
        <f t="shared" si="7"/>
        <v>47</v>
      </c>
      <c r="J103" s="58" t="s">
        <v>187</v>
      </c>
      <c r="K103" s="58"/>
      <c r="L103" s="58"/>
      <c r="M103" s="58"/>
      <c r="N103" s="58"/>
      <c r="O103" s="58"/>
      <c r="P103" s="58"/>
      <c r="Q103" s="58"/>
      <c r="R103" s="58"/>
      <c r="S103" s="58"/>
      <c r="T103" s="58"/>
    </row>
    <row r="104" spans="1:20" ht="15.6" customHeight="1" x14ac:dyDescent="0.25">
      <c r="A104" s="159"/>
      <c r="B104" s="44" t="s">
        <v>90</v>
      </c>
      <c r="C104" s="45" t="s">
        <v>87</v>
      </c>
      <c r="D104" s="68">
        <v>9.5</v>
      </c>
      <c r="E104" s="85">
        <v>10</v>
      </c>
      <c r="F104" s="68">
        <v>10</v>
      </c>
      <c r="G104" s="75">
        <f t="shared" si="5"/>
        <v>9.8000000000000007</v>
      </c>
      <c r="H104" s="7">
        <f t="shared" si="9"/>
        <v>2</v>
      </c>
      <c r="I104" s="7">
        <f t="shared" si="7"/>
        <v>10</v>
      </c>
      <c r="J104" s="58" t="s">
        <v>148</v>
      </c>
      <c r="K104" s="58"/>
      <c r="L104" s="58"/>
      <c r="M104" s="58"/>
      <c r="N104" s="58"/>
      <c r="O104" s="58"/>
      <c r="P104" s="58"/>
      <c r="Q104" s="58"/>
      <c r="R104" s="58"/>
      <c r="S104" s="58"/>
      <c r="T104" s="58"/>
    </row>
    <row r="105" spans="1:20" ht="15.6" customHeight="1" x14ac:dyDescent="0.25">
      <c r="A105" s="159"/>
      <c r="B105" s="44" t="s">
        <v>92</v>
      </c>
      <c r="C105" s="48" t="s">
        <v>115</v>
      </c>
      <c r="D105" s="68">
        <v>8.5</v>
      </c>
      <c r="E105" s="68">
        <v>10</v>
      </c>
      <c r="F105" s="68">
        <v>10</v>
      </c>
      <c r="G105" s="75">
        <f t="shared" si="5"/>
        <v>9.5</v>
      </c>
      <c r="H105" s="7">
        <f t="shared" si="9"/>
        <v>7</v>
      </c>
      <c r="I105" s="7">
        <f t="shared" si="7"/>
        <v>28</v>
      </c>
      <c r="J105" s="58" t="s">
        <v>188</v>
      </c>
      <c r="K105" s="58"/>
      <c r="L105" s="58"/>
      <c r="M105" s="58"/>
      <c r="N105" s="58"/>
      <c r="O105" s="58"/>
      <c r="P105" s="58"/>
      <c r="Q105" s="58"/>
      <c r="R105" s="58"/>
      <c r="S105" s="58"/>
      <c r="T105" s="58"/>
    </row>
    <row r="106" spans="1:20" ht="15.6" customHeight="1" x14ac:dyDescent="0.25">
      <c r="A106" s="159"/>
      <c r="B106" s="44" t="s">
        <v>94</v>
      </c>
      <c r="C106" s="45" t="s">
        <v>96</v>
      </c>
      <c r="D106" s="68">
        <v>8.5</v>
      </c>
      <c r="E106" s="68">
        <v>10</v>
      </c>
      <c r="F106" s="68">
        <v>10</v>
      </c>
      <c r="G106" s="75">
        <f t="shared" si="5"/>
        <v>9.5</v>
      </c>
      <c r="H106" s="7">
        <f t="shared" si="9"/>
        <v>7</v>
      </c>
      <c r="I106" s="7">
        <f t="shared" si="7"/>
        <v>28</v>
      </c>
      <c r="J106" s="58" t="s">
        <v>183</v>
      </c>
      <c r="K106" s="58"/>
      <c r="L106" s="58"/>
      <c r="M106" s="58"/>
      <c r="N106" s="58"/>
      <c r="O106" s="58"/>
      <c r="P106" s="58"/>
      <c r="Q106" s="58"/>
      <c r="R106" s="58"/>
      <c r="S106" s="58"/>
      <c r="T106" s="58"/>
    </row>
    <row r="107" spans="1:20" ht="15.6" customHeight="1" x14ac:dyDescent="0.25">
      <c r="A107" s="159"/>
      <c r="B107" s="44" t="s">
        <v>95</v>
      </c>
      <c r="C107" s="45" t="s">
        <v>31</v>
      </c>
      <c r="D107" s="68">
        <v>10</v>
      </c>
      <c r="E107" s="68">
        <v>10</v>
      </c>
      <c r="F107" s="86">
        <v>10</v>
      </c>
      <c r="G107" s="75">
        <f t="shared" si="5"/>
        <v>10</v>
      </c>
      <c r="H107" s="7">
        <f t="shared" si="9"/>
        <v>1</v>
      </c>
      <c r="I107" s="7">
        <f t="shared" si="7"/>
        <v>1</v>
      </c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</row>
    <row r="108" spans="1:20" ht="15.6" customHeight="1" thickBot="1" x14ac:dyDescent="0.3">
      <c r="A108" s="160"/>
      <c r="B108" s="49" t="s">
        <v>97</v>
      </c>
      <c r="C108" s="50" t="s">
        <v>98</v>
      </c>
      <c r="D108" s="87">
        <v>9.5</v>
      </c>
      <c r="E108" s="87">
        <v>10</v>
      </c>
      <c r="F108" s="88">
        <v>10</v>
      </c>
      <c r="G108" s="79">
        <f t="shared" si="5"/>
        <v>9.8000000000000007</v>
      </c>
      <c r="H108" s="17">
        <f t="shared" si="9"/>
        <v>2</v>
      </c>
      <c r="I108" s="17">
        <f t="shared" si="7"/>
        <v>10</v>
      </c>
      <c r="J108" s="58" t="s">
        <v>179</v>
      </c>
      <c r="K108" s="58"/>
      <c r="L108" s="58"/>
      <c r="M108" s="58"/>
      <c r="N108" s="58"/>
      <c r="O108" s="58"/>
      <c r="P108" s="58"/>
      <c r="Q108" s="58"/>
      <c r="R108" s="58"/>
      <c r="S108" s="58"/>
      <c r="T108" s="58"/>
    </row>
    <row r="109" spans="1:20" ht="21" customHeight="1" x14ac:dyDescent="0.25">
      <c r="A109" s="1"/>
      <c r="B109" s="58"/>
      <c r="C109" s="146" t="s">
        <v>118</v>
      </c>
      <c r="D109" s="146"/>
      <c r="E109" s="146"/>
      <c r="F109" s="146"/>
      <c r="G109" s="57"/>
      <c r="H109" s="1"/>
      <c r="I109" s="1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</row>
    <row r="110" spans="1:20" x14ac:dyDescent="0.25">
      <c r="A110" s="2"/>
      <c r="B110" s="2"/>
      <c r="C110" s="56" t="s">
        <v>173</v>
      </c>
      <c r="D110" s="56"/>
      <c r="E110" s="56"/>
      <c r="F110" s="56"/>
      <c r="G110" s="54"/>
      <c r="H110" s="2"/>
      <c r="I110" s="2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</row>
    <row r="111" spans="1:20" x14ac:dyDescent="0.25">
      <c r="A111" s="174" t="s">
        <v>0</v>
      </c>
      <c r="B111" s="174" t="s">
        <v>1</v>
      </c>
      <c r="C111" s="174" t="s">
        <v>2</v>
      </c>
      <c r="D111" s="163" t="s">
        <v>120</v>
      </c>
      <c r="E111" s="164"/>
      <c r="F111" s="165"/>
      <c r="G111" s="181" t="s">
        <v>121</v>
      </c>
      <c r="H111" s="183" t="s">
        <v>3</v>
      </c>
      <c r="I111" s="184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</row>
    <row r="112" spans="1:20" x14ac:dyDescent="0.25">
      <c r="A112" s="185"/>
      <c r="B112" s="185"/>
      <c r="C112" s="185"/>
      <c r="D112" s="89" t="s">
        <v>122</v>
      </c>
      <c r="E112" s="89" t="s">
        <v>123</v>
      </c>
      <c r="F112" s="89" t="s">
        <v>124</v>
      </c>
      <c r="G112" s="182"/>
      <c r="H112" s="90" t="s">
        <v>4</v>
      </c>
      <c r="I112" s="91" t="s">
        <v>5</v>
      </c>
      <c r="J112" s="58" t="s">
        <v>179</v>
      </c>
      <c r="K112" s="58"/>
      <c r="L112" s="58"/>
      <c r="M112" s="58"/>
      <c r="N112" s="58"/>
      <c r="O112" s="58"/>
      <c r="P112" s="58"/>
      <c r="Q112" s="58"/>
      <c r="R112" s="58"/>
      <c r="S112" s="58"/>
      <c r="T112" s="58"/>
    </row>
    <row r="113" spans="1:20" ht="15.6" customHeight="1" x14ac:dyDescent="0.25">
      <c r="A113" s="155" t="s">
        <v>6</v>
      </c>
      <c r="B113" s="3" t="s">
        <v>7</v>
      </c>
      <c r="C113" s="4" t="s">
        <v>8</v>
      </c>
      <c r="D113" s="51">
        <v>9.5</v>
      </c>
      <c r="E113" s="51">
        <v>10</v>
      </c>
      <c r="F113" s="51">
        <v>10</v>
      </c>
      <c r="G113" s="78">
        <f>ROUND(AVERAGE(D113:F113),1)</f>
        <v>9.8000000000000007</v>
      </c>
      <c r="H113" s="11">
        <f>RANK(G113,$G$113:$G$127)</f>
        <v>1</v>
      </c>
      <c r="I113" s="92">
        <f>RANK(G113,$G$113:$G$162)</f>
        <v>2</v>
      </c>
      <c r="J113" s="58" t="s">
        <v>137</v>
      </c>
      <c r="K113" s="58"/>
      <c r="L113" s="58"/>
      <c r="M113" s="58"/>
      <c r="N113" s="58"/>
      <c r="O113" s="58"/>
      <c r="P113" s="58"/>
      <c r="Q113" s="58"/>
      <c r="R113" s="58"/>
      <c r="S113" s="58"/>
      <c r="T113" s="58"/>
    </row>
    <row r="114" spans="1:20" ht="15.6" customHeight="1" x14ac:dyDescent="0.25">
      <c r="A114" s="155"/>
      <c r="B114" s="8" t="s">
        <v>9</v>
      </c>
      <c r="C114" s="9" t="s">
        <v>104</v>
      </c>
      <c r="D114" s="51">
        <v>9</v>
      </c>
      <c r="E114" s="51">
        <v>10</v>
      </c>
      <c r="F114" s="51">
        <v>10</v>
      </c>
      <c r="G114" s="75">
        <f>ROUND(AVERAGE(D114:F114),1)</f>
        <v>9.6999999999999993</v>
      </c>
      <c r="H114" s="11">
        <f t="shared" ref="H114:H127" si="10">RANK(G114,$G$113:$G$127)</f>
        <v>3</v>
      </c>
      <c r="I114" s="93">
        <f>RANK(G114,$G$113:$G$162)</f>
        <v>5</v>
      </c>
      <c r="J114" s="58" t="s">
        <v>195</v>
      </c>
      <c r="K114" s="58"/>
      <c r="L114" s="58"/>
      <c r="M114" s="58"/>
      <c r="N114" s="58"/>
      <c r="O114" s="58"/>
      <c r="P114" s="58"/>
      <c r="Q114" s="58"/>
      <c r="R114" s="58"/>
      <c r="S114" s="58"/>
      <c r="T114" s="58"/>
    </row>
    <row r="115" spans="1:20" ht="15.6" customHeight="1" x14ac:dyDescent="0.25">
      <c r="A115" s="155"/>
      <c r="B115" s="8" t="s">
        <v>11</v>
      </c>
      <c r="C115" s="9" t="s">
        <v>16</v>
      </c>
      <c r="D115" s="51">
        <v>8</v>
      </c>
      <c r="E115" s="51">
        <v>10</v>
      </c>
      <c r="F115" s="51">
        <v>10</v>
      </c>
      <c r="G115" s="75">
        <f t="shared" ref="G115:G162" si="11">ROUND(AVERAGE(D115:F115),1)</f>
        <v>9.3000000000000007</v>
      </c>
      <c r="H115" s="11">
        <f t="shared" si="10"/>
        <v>8</v>
      </c>
      <c r="I115" s="93">
        <f t="shared" ref="I115:I162" si="12">RANK(G115,$G$113:$G$162)</f>
        <v>17</v>
      </c>
      <c r="J115" s="58" t="s">
        <v>195</v>
      </c>
      <c r="K115" s="58"/>
      <c r="L115" s="58"/>
      <c r="M115" s="58"/>
      <c r="N115" s="58"/>
      <c r="O115" s="58"/>
      <c r="P115" s="58"/>
      <c r="Q115" s="58"/>
      <c r="R115" s="58"/>
      <c r="S115" s="58"/>
      <c r="T115" s="58"/>
    </row>
    <row r="116" spans="1:20" ht="15.6" customHeight="1" x14ac:dyDescent="0.25">
      <c r="A116" s="155"/>
      <c r="B116" s="8" t="s">
        <v>13</v>
      </c>
      <c r="C116" s="9" t="s">
        <v>14</v>
      </c>
      <c r="D116" s="51">
        <v>9.5</v>
      </c>
      <c r="E116" s="51">
        <v>9.5</v>
      </c>
      <c r="F116" s="51">
        <v>10</v>
      </c>
      <c r="G116" s="75">
        <f t="shared" si="11"/>
        <v>9.6999999999999993</v>
      </c>
      <c r="H116" s="11">
        <f t="shared" si="10"/>
        <v>3</v>
      </c>
      <c r="I116" s="93">
        <f t="shared" si="12"/>
        <v>5</v>
      </c>
      <c r="J116" s="58" t="s">
        <v>196</v>
      </c>
      <c r="K116" s="58"/>
      <c r="L116" s="58"/>
      <c r="M116" s="58"/>
      <c r="N116" s="58"/>
      <c r="O116" s="58"/>
      <c r="P116" s="58"/>
      <c r="Q116" s="58"/>
      <c r="R116" s="58"/>
      <c r="S116" s="58"/>
      <c r="T116" s="58"/>
    </row>
    <row r="117" spans="1:20" ht="15.6" customHeight="1" x14ac:dyDescent="0.25">
      <c r="A117" s="155"/>
      <c r="B117" s="8" t="s">
        <v>15</v>
      </c>
      <c r="C117" s="9" t="s">
        <v>79</v>
      </c>
      <c r="D117" s="51">
        <v>8.5</v>
      </c>
      <c r="E117" s="59">
        <v>9.5</v>
      </c>
      <c r="F117" s="51">
        <v>10</v>
      </c>
      <c r="G117" s="75">
        <f t="shared" si="11"/>
        <v>9.3000000000000007</v>
      </c>
      <c r="H117" s="11">
        <f t="shared" si="10"/>
        <v>8</v>
      </c>
      <c r="I117" s="93">
        <f t="shared" si="12"/>
        <v>17</v>
      </c>
      <c r="J117" s="58" t="s">
        <v>197</v>
      </c>
      <c r="K117" s="58"/>
      <c r="L117" s="58"/>
      <c r="M117" s="58"/>
      <c r="N117" s="58"/>
      <c r="O117" s="58"/>
      <c r="P117" s="58"/>
      <c r="Q117" s="58"/>
      <c r="R117" s="58"/>
      <c r="S117" s="58"/>
      <c r="T117" s="58"/>
    </row>
    <row r="118" spans="1:20" ht="15.6" customHeight="1" x14ac:dyDescent="0.25">
      <c r="A118" s="155"/>
      <c r="B118" s="8" t="s">
        <v>17</v>
      </c>
      <c r="C118" s="9" t="s">
        <v>105</v>
      </c>
      <c r="D118" s="51">
        <v>7.5</v>
      </c>
      <c r="E118" s="51">
        <v>9.5</v>
      </c>
      <c r="F118" s="51">
        <v>10</v>
      </c>
      <c r="G118" s="75">
        <f t="shared" si="11"/>
        <v>9</v>
      </c>
      <c r="H118" s="11">
        <f t="shared" si="10"/>
        <v>13</v>
      </c>
      <c r="I118" s="93">
        <f t="shared" si="12"/>
        <v>30</v>
      </c>
      <c r="J118" s="58" t="s">
        <v>198</v>
      </c>
      <c r="K118" s="58"/>
      <c r="L118" s="58"/>
      <c r="M118" s="58"/>
      <c r="N118" s="58"/>
      <c r="O118" s="58"/>
      <c r="P118" s="58"/>
      <c r="Q118" s="58"/>
      <c r="R118" s="58"/>
      <c r="S118" s="58"/>
      <c r="T118" s="58"/>
    </row>
    <row r="119" spans="1:20" ht="15.6" customHeight="1" x14ac:dyDescent="0.25">
      <c r="A119" s="155"/>
      <c r="B119" s="8" t="s">
        <v>19</v>
      </c>
      <c r="C119" s="9" t="s">
        <v>18</v>
      </c>
      <c r="D119" s="51">
        <v>8</v>
      </c>
      <c r="E119" s="51">
        <v>8.5</v>
      </c>
      <c r="F119" s="51">
        <v>10</v>
      </c>
      <c r="G119" s="75">
        <f t="shared" si="11"/>
        <v>8.8000000000000007</v>
      </c>
      <c r="H119" s="11">
        <f t="shared" si="10"/>
        <v>14</v>
      </c>
      <c r="I119" s="93">
        <f t="shared" si="12"/>
        <v>34</v>
      </c>
      <c r="J119" s="58" t="s">
        <v>204</v>
      </c>
      <c r="K119" s="58"/>
      <c r="L119" s="58"/>
      <c r="M119" s="58"/>
      <c r="N119" s="58"/>
      <c r="O119" s="58"/>
      <c r="P119" s="58"/>
      <c r="Q119" s="58"/>
      <c r="R119" s="58"/>
      <c r="S119" s="58"/>
      <c r="T119" s="58"/>
    </row>
    <row r="120" spans="1:20" ht="15.6" customHeight="1" x14ac:dyDescent="0.25">
      <c r="A120" s="155"/>
      <c r="B120" s="8" t="s">
        <v>21</v>
      </c>
      <c r="C120" s="9" t="s">
        <v>20</v>
      </c>
      <c r="D120" s="51">
        <v>9.5</v>
      </c>
      <c r="E120" s="51">
        <v>9</v>
      </c>
      <c r="F120" s="51">
        <v>10</v>
      </c>
      <c r="G120" s="75">
        <f t="shared" si="11"/>
        <v>9.5</v>
      </c>
      <c r="H120" s="11">
        <f t="shared" si="10"/>
        <v>5</v>
      </c>
      <c r="I120" s="93">
        <f t="shared" si="12"/>
        <v>9</v>
      </c>
      <c r="J120" s="58" t="s">
        <v>189</v>
      </c>
      <c r="K120" s="58"/>
      <c r="L120" s="58"/>
      <c r="M120" s="58"/>
      <c r="N120" s="58"/>
      <c r="O120" s="58"/>
      <c r="P120" s="58"/>
      <c r="Q120" s="58"/>
      <c r="R120" s="58"/>
      <c r="S120" s="58"/>
      <c r="T120" s="58"/>
    </row>
    <row r="121" spans="1:20" ht="15.6" customHeight="1" x14ac:dyDescent="0.25">
      <c r="A121" s="155"/>
      <c r="B121" s="8" t="s">
        <v>23</v>
      </c>
      <c r="C121" s="9" t="s">
        <v>22</v>
      </c>
      <c r="D121" s="51">
        <v>8.5</v>
      </c>
      <c r="E121" s="51">
        <v>9</v>
      </c>
      <c r="F121" s="51">
        <v>10</v>
      </c>
      <c r="G121" s="75">
        <f t="shared" si="11"/>
        <v>9.1999999999999993</v>
      </c>
      <c r="H121" s="11">
        <f t="shared" si="10"/>
        <v>11</v>
      </c>
      <c r="I121" s="93">
        <f t="shared" si="12"/>
        <v>24</v>
      </c>
      <c r="J121" s="58" t="s">
        <v>203</v>
      </c>
      <c r="K121" s="58"/>
      <c r="L121" s="58"/>
      <c r="M121" s="58"/>
      <c r="N121" s="58"/>
      <c r="O121" s="58"/>
      <c r="P121" s="58"/>
      <c r="Q121" s="58"/>
      <c r="R121" s="58"/>
      <c r="S121" s="58"/>
      <c r="T121" s="58"/>
    </row>
    <row r="122" spans="1:20" ht="15.6" customHeight="1" x14ac:dyDescent="0.25">
      <c r="A122" s="155"/>
      <c r="B122" s="8" t="s">
        <v>25</v>
      </c>
      <c r="C122" s="9" t="s">
        <v>10</v>
      </c>
      <c r="D122" s="76">
        <v>9</v>
      </c>
      <c r="E122" s="51">
        <v>9.5</v>
      </c>
      <c r="F122" s="51">
        <v>10</v>
      </c>
      <c r="G122" s="75">
        <f t="shared" si="11"/>
        <v>9.5</v>
      </c>
      <c r="H122" s="11">
        <f t="shared" si="10"/>
        <v>5</v>
      </c>
      <c r="I122" s="93">
        <f t="shared" si="12"/>
        <v>9</v>
      </c>
      <c r="J122" s="58" t="s">
        <v>205</v>
      </c>
      <c r="K122" s="58"/>
      <c r="L122" s="58"/>
      <c r="M122" s="58"/>
      <c r="N122" s="58"/>
      <c r="O122" s="58"/>
      <c r="P122" s="58"/>
      <c r="Q122" s="58"/>
      <c r="R122" s="58"/>
      <c r="S122" s="58"/>
      <c r="T122" s="58"/>
    </row>
    <row r="123" spans="1:20" ht="15.6" customHeight="1" x14ac:dyDescent="0.25">
      <c r="A123" s="155"/>
      <c r="B123" s="8" t="s">
        <v>26</v>
      </c>
      <c r="C123" s="9" t="s">
        <v>34</v>
      </c>
      <c r="D123" s="77">
        <v>9.5</v>
      </c>
      <c r="E123" s="51">
        <v>10</v>
      </c>
      <c r="F123" s="51">
        <v>10</v>
      </c>
      <c r="G123" s="75">
        <f t="shared" si="11"/>
        <v>9.8000000000000007</v>
      </c>
      <c r="H123" s="11">
        <f t="shared" si="10"/>
        <v>1</v>
      </c>
      <c r="I123" s="93">
        <f t="shared" si="12"/>
        <v>2</v>
      </c>
      <c r="J123" s="58" t="s">
        <v>179</v>
      </c>
      <c r="K123" s="58"/>
      <c r="L123" s="58"/>
      <c r="M123" s="58"/>
      <c r="N123" s="58"/>
      <c r="O123" s="58"/>
      <c r="P123" s="58"/>
      <c r="Q123" s="58"/>
      <c r="R123" s="58"/>
      <c r="S123" s="58"/>
      <c r="T123" s="58"/>
    </row>
    <row r="124" spans="1:20" ht="15.6" customHeight="1" x14ac:dyDescent="0.25">
      <c r="A124" s="155"/>
      <c r="B124" s="8" t="s">
        <v>27</v>
      </c>
      <c r="C124" s="9" t="s">
        <v>33</v>
      </c>
      <c r="D124" s="51">
        <v>8</v>
      </c>
      <c r="E124" s="51">
        <v>8.5</v>
      </c>
      <c r="F124" s="51">
        <v>10</v>
      </c>
      <c r="G124" s="75">
        <f t="shared" si="11"/>
        <v>8.8000000000000007</v>
      </c>
      <c r="H124" s="11">
        <f t="shared" si="10"/>
        <v>14</v>
      </c>
      <c r="I124" s="93">
        <f t="shared" si="12"/>
        <v>34</v>
      </c>
      <c r="J124" s="58" t="s">
        <v>206</v>
      </c>
      <c r="K124" s="58"/>
      <c r="L124" s="58"/>
      <c r="M124" s="58"/>
      <c r="N124" s="58"/>
      <c r="O124" s="58"/>
      <c r="P124" s="58"/>
      <c r="Q124" s="58"/>
      <c r="R124" s="58"/>
      <c r="S124" s="58"/>
      <c r="T124" s="58"/>
    </row>
    <row r="125" spans="1:20" ht="15.6" customHeight="1" x14ac:dyDescent="0.25">
      <c r="A125" s="155"/>
      <c r="B125" s="8" t="s">
        <v>29</v>
      </c>
      <c r="C125" s="9" t="s">
        <v>35</v>
      </c>
      <c r="D125" s="51">
        <v>8</v>
      </c>
      <c r="E125" s="51">
        <v>10</v>
      </c>
      <c r="F125" s="51">
        <v>10</v>
      </c>
      <c r="G125" s="75">
        <f t="shared" si="11"/>
        <v>9.3000000000000007</v>
      </c>
      <c r="H125" s="11">
        <f t="shared" si="10"/>
        <v>8</v>
      </c>
      <c r="I125" s="93">
        <f t="shared" si="12"/>
        <v>17</v>
      </c>
      <c r="J125" s="58" t="s">
        <v>138</v>
      </c>
      <c r="K125" s="58"/>
      <c r="L125" s="58"/>
      <c r="M125" s="58"/>
      <c r="N125" s="58"/>
      <c r="O125" s="58"/>
      <c r="P125" s="58"/>
      <c r="Q125" s="58"/>
      <c r="R125" s="58"/>
      <c r="S125" s="58"/>
      <c r="T125" s="58"/>
    </row>
    <row r="126" spans="1:20" ht="15.6" customHeight="1" x14ac:dyDescent="0.25">
      <c r="A126" s="155"/>
      <c r="B126" s="8" t="s">
        <v>30</v>
      </c>
      <c r="C126" s="9" t="s">
        <v>106</v>
      </c>
      <c r="D126" s="51">
        <v>9</v>
      </c>
      <c r="E126" s="51">
        <v>9.5</v>
      </c>
      <c r="F126" s="64">
        <v>10</v>
      </c>
      <c r="G126" s="75">
        <f t="shared" si="11"/>
        <v>9.5</v>
      </c>
      <c r="H126" s="11">
        <f t="shared" si="10"/>
        <v>5</v>
      </c>
      <c r="I126" s="93">
        <f t="shared" si="12"/>
        <v>9</v>
      </c>
      <c r="J126" s="58" t="s">
        <v>211</v>
      </c>
      <c r="K126" s="58"/>
      <c r="L126" s="58"/>
      <c r="M126" s="58"/>
      <c r="N126" s="58"/>
      <c r="O126" s="58"/>
      <c r="P126" s="58"/>
      <c r="Q126" s="58"/>
      <c r="R126" s="58"/>
      <c r="S126" s="58"/>
      <c r="T126" s="58"/>
    </row>
    <row r="127" spans="1:20" ht="15.6" customHeight="1" thickBot="1" x14ac:dyDescent="0.3">
      <c r="A127" s="155"/>
      <c r="B127" s="13" t="s">
        <v>32</v>
      </c>
      <c r="C127" s="14" t="s">
        <v>12</v>
      </c>
      <c r="D127" s="15">
        <v>8</v>
      </c>
      <c r="E127" s="15">
        <v>9.5</v>
      </c>
      <c r="F127" s="15">
        <v>10</v>
      </c>
      <c r="G127" s="79">
        <f t="shared" si="11"/>
        <v>9.1999999999999993</v>
      </c>
      <c r="H127" s="17">
        <f t="shared" si="10"/>
        <v>11</v>
      </c>
      <c r="I127" s="95">
        <f t="shared" si="12"/>
        <v>24</v>
      </c>
      <c r="J127" s="58" t="s">
        <v>212</v>
      </c>
      <c r="K127" s="58"/>
      <c r="L127" s="58"/>
      <c r="M127" s="58"/>
      <c r="N127" s="58"/>
      <c r="O127" s="58"/>
      <c r="P127" s="58"/>
      <c r="Q127" s="58"/>
      <c r="R127" s="58"/>
      <c r="S127" s="58"/>
      <c r="T127" s="58"/>
    </row>
    <row r="128" spans="1:20" ht="15.6" customHeight="1" x14ac:dyDescent="0.25">
      <c r="A128" s="155"/>
      <c r="B128" s="18" t="s">
        <v>36</v>
      </c>
      <c r="C128" s="53" t="s">
        <v>75</v>
      </c>
      <c r="D128" s="5">
        <v>9</v>
      </c>
      <c r="E128" s="5">
        <v>8.5</v>
      </c>
      <c r="F128" s="5">
        <v>10</v>
      </c>
      <c r="G128" s="75">
        <f t="shared" si="11"/>
        <v>9.1999999999999993</v>
      </c>
      <c r="H128" s="7">
        <f>RANK(G128,$G$128:$G$147)</f>
        <v>11</v>
      </c>
      <c r="I128" s="94">
        <f t="shared" si="12"/>
        <v>24</v>
      </c>
      <c r="J128" s="58" t="s">
        <v>213</v>
      </c>
      <c r="K128" s="58"/>
      <c r="L128" s="58"/>
      <c r="M128" s="58"/>
      <c r="N128" s="58"/>
      <c r="O128" s="58"/>
      <c r="P128" s="58"/>
      <c r="Q128" s="58"/>
      <c r="R128" s="58"/>
      <c r="S128" s="58"/>
      <c r="T128" s="58"/>
    </row>
    <row r="129" spans="1:20" ht="15.6" customHeight="1" x14ac:dyDescent="0.25">
      <c r="A129" s="155"/>
      <c r="B129" s="20" t="s">
        <v>38</v>
      </c>
      <c r="C129" s="22" t="s">
        <v>107</v>
      </c>
      <c r="D129" s="5">
        <v>9</v>
      </c>
      <c r="E129" s="5">
        <v>8.5</v>
      </c>
      <c r="F129" s="5">
        <v>10</v>
      </c>
      <c r="G129" s="75">
        <f t="shared" si="11"/>
        <v>9.1999999999999993</v>
      </c>
      <c r="H129" s="7">
        <f t="shared" ref="H129:H147" si="13">RANK(G129,$G$128:$G$147)</f>
        <v>11</v>
      </c>
      <c r="I129" s="93">
        <f t="shared" si="12"/>
        <v>24</v>
      </c>
      <c r="J129" s="58" t="s">
        <v>214</v>
      </c>
      <c r="K129" s="58"/>
      <c r="L129" s="58"/>
      <c r="M129" s="58"/>
      <c r="N129" s="58"/>
      <c r="O129" s="58"/>
      <c r="P129" s="58"/>
      <c r="Q129" s="58"/>
      <c r="R129" s="58"/>
      <c r="S129" s="58"/>
      <c r="T129" s="58"/>
    </row>
    <row r="130" spans="1:20" ht="15.6" customHeight="1" x14ac:dyDescent="0.25">
      <c r="A130" s="155"/>
      <c r="B130" s="20" t="s">
        <v>39</v>
      </c>
      <c r="C130" s="22" t="s">
        <v>40</v>
      </c>
      <c r="D130" s="51">
        <v>9.5</v>
      </c>
      <c r="E130" s="51">
        <v>9</v>
      </c>
      <c r="F130" s="51">
        <v>10</v>
      </c>
      <c r="G130" s="75">
        <f t="shared" si="11"/>
        <v>9.5</v>
      </c>
      <c r="H130" s="7">
        <f t="shared" si="13"/>
        <v>5</v>
      </c>
      <c r="I130" s="93">
        <f t="shared" si="12"/>
        <v>9</v>
      </c>
      <c r="J130" s="58" t="s">
        <v>215</v>
      </c>
      <c r="K130" s="58"/>
      <c r="L130" s="58"/>
      <c r="M130" s="58"/>
      <c r="N130" s="58"/>
      <c r="O130" s="58"/>
      <c r="P130" s="58"/>
      <c r="Q130" s="58"/>
      <c r="R130" s="58"/>
      <c r="S130" s="58"/>
      <c r="T130" s="58"/>
    </row>
    <row r="131" spans="1:20" ht="15.6" customHeight="1" x14ac:dyDescent="0.25">
      <c r="A131" s="155"/>
      <c r="B131" s="20" t="s">
        <v>41</v>
      </c>
      <c r="C131" s="22" t="s">
        <v>108</v>
      </c>
      <c r="D131" s="51">
        <v>5.5</v>
      </c>
      <c r="E131" s="51">
        <v>9.5</v>
      </c>
      <c r="F131" s="51">
        <v>9</v>
      </c>
      <c r="G131" s="75">
        <f t="shared" si="11"/>
        <v>8</v>
      </c>
      <c r="H131" s="7">
        <f t="shared" si="13"/>
        <v>19</v>
      </c>
      <c r="I131" s="93">
        <f t="shared" si="12"/>
        <v>47</v>
      </c>
      <c r="J131" s="58" t="s">
        <v>216</v>
      </c>
      <c r="K131" s="58"/>
      <c r="L131" s="58"/>
      <c r="M131" s="58"/>
      <c r="N131" s="58"/>
      <c r="O131" s="58"/>
      <c r="P131" s="58"/>
      <c r="Q131" s="58"/>
      <c r="R131" s="58"/>
      <c r="S131" s="58"/>
      <c r="T131" s="58"/>
    </row>
    <row r="132" spans="1:20" ht="15.6" customHeight="1" x14ac:dyDescent="0.25">
      <c r="A132" s="155"/>
      <c r="B132" s="20" t="s">
        <v>48</v>
      </c>
      <c r="C132" s="22" t="s">
        <v>116</v>
      </c>
      <c r="D132" s="51">
        <v>9.5</v>
      </c>
      <c r="E132" s="51">
        <v>9.5</v>
      </c>
      <c r="F132" s="51">
        <v>10</v>
      </c>
      <c r="G132" s="78">
        <f t="shared" si="11"/>
        <v>9.6999999999999993</v>
      </c>
      <c r="H132" s="11">
        <f t="shared" si="13"/>
        <v>3</v>
      </c>
      <c r="I132" s="93">
        <f t="shared" si="12"/>
        <v>5</v>
      </c>
      <c r="J132" s="58" t="s">
        <v>217</v>
      </c>
      <c r="K132" s="58"/>
      <c r="L132" s="58"/>
      <c r="M132" s="58"/>
      <c r="N132" s="58"/>
      <c r="O132" s="58"/>
      <c r="P132" s="58"/>
      <c r="Q132" s="58"/>
      <c r="R132" s="58"/>
      <c r="S132" s="58"/>
      <c r="T132" s="58"/>
    </row>
    <row r="133" spans="1:20" ht="15.6" customHeight="1" x14ac:dyDescent="0.25">
      <c r="A133" s="155"/>
      <c r="B133" s="18" t="s">
        <v>54</v>
      </c>
      <c r="C133" s="19" t="s">
        <v>63</v>
      </c>
      <c r="D133" s="5">
        <v>8</v>
      </c>
      <c r="E133" s="5">
        <v>8.5</v>
      </c>
      <c r="F133" s="5">
        <v>10</v>
      </c>
      <c r="G133" s="75">
        <f t="shared" si="11"/>
        <v>8.8000000000000007</v>
      </c>
      <c r="H133" s="7">
        <f t="shared" si="13"/>
        <v>15</v>
      </c>
      <c r="I133" s="94">
        <f t="shared" si="12"/>
        <v>34</v>
      </c>
      <c r="J133" s="58" t="s">
        <v>218</v>
      </c>
      <c r="K133" s="58"/>
      <c r="L133" s="58"/>
      <c r="M133" s="58"/>
      <c r="N133" s="58"/>
      <c r="O133" s="58"/>
      <c r="P133" s="58"/>
      <c r="Q133" s="58"/>
      <c r="R133" s="58"/>
      <c r="S133" s="58"/>
      <c r="T133" s="58"/>
    </row>
    <row r="134" spans="1:20" ht="15.6" customHeight="1" x14ac:dyDescent="0.25">
      <c r="A134" s="155"/>
      <c r="B134" s="20" t="s">
        <v>56</v>
      </c>
      <c r="C134" s="21" t="s">
        <v>109</v>
      </c>
      <c r="D134" s="51">
        <v>8</v>
      </c>
      <c r="E134" s="51">
        <v>5.5</v>
      </c>
      <c r="F134" s="51">
        <v>10</v>
      </c>
      <c r="G134" s="75">
        <f t="shared" si="11"/>
        <v>7.8</v>
      </c>
      <c r="H134" s="7">
        <f t="shared" si="13"/>
        <v>20</v>
      </c>
      <c r="I134" s="93">
        <f t="shared" si="12"/>
        <v>48</v>
      </c>
      <c r="J134" s="58" t="s">
        <v>232</v>
      </c>
      <c r="K134" s="58"/>
      <c r="L134" s="58"/>
      <c r="M134" s="58"/>
      <c r="N134" s="58"/>
      <c r="O134" s="58"/>
      <c r="P134" s="58"/>
      <c r="Q134" s="58"/>
      <c r="R134" s="58"/>
      <c r="S134" s="58"/>
      <c r="T134" s="58"/>
    </row>
    <row r="135" spans="1:20" ht="15.6" customHeight="1" x14ac:dyDescent="0.25">
      <c r="A135" s="155"/>
      <c r="B135" s="20" t="s">
        <v>57</v>
      </c>
      <c r="C135" s="22" t="s">
        <v>85</v>
      </c>
      <c r="D135" s="80">
        <v>8.5</v>
      </c>
      <c r="E135" s="80">
        <v>8.5</v>
      </c>
      <c r="F135" s="51">
        <v>10</v>
      </c>
      <c r="G135" s="75">
        <f t="shared" si="11"/>
        <v>9</v>
      </c>
      <c r="H135" s="7">
        <f t="shared" si="13"/>
        <v>13</v>
      </c>
      <c r="I135" s="93">
        <f t="shared" si="12"/>
        <v>30</v>
      </c>
      <c r="J135" s="58" t="s">
        <v>233</v>
      </c>
      <c r="K135" s="169" t="s">
        <v>129</v>
      </c>
      <c r="L135" s="169"/>
      <c r="M135" s="169"/>
      <c r="N135" s="169"/>
      <c r="O135" s="169"/>
      <c r="P135" s="169"/>
      <c r="Q135" s="169"/>
      <c r="R135" s="169"/>
      <c r="S135" s="169"/>
      <c r="T135" s="169"/>
    </row>
    <row r="136" spans="1:20" ht="15.6" customHeight="1" x14ac:dyDescent="0.25">
      <c r="A136" s="155"/>
      <c r="B136" s="20" t="s">
        <v>58</v>
      </c>
      <c r="C136" s="22" t="s">
        <v>91</v>
      </c>
      <c r="D136" s="80">
        <v>7</v>
      </c>
      <c r="E136" s="80">
        <v>10</v>
      </c>
      <c r="F136" s="64">
        <v>10</v>
      </c>
      <c r="G136" s="75">
        <f t="shared" si="11"/>
        <v>9</v>
      </c>
      <c r="H136" s="7">
        <f t="shared" si="13"/>
        <v>13</v>
      </c>
      <c r="I136" s="93">
        <f t="shared" si="12"/>
        <v>30</v>
      </c>
      <c r="J136" s="58" t="s">
        <v>139</v>
      </c>
      <c r="K136" s="170" t="s">
        <v>42</v>
      </c>
      <c r="L136" s="172" t="s">
        <v>43</v>
      </c>
      <c r="M136" s="174" t="s">
        <v>44</v>
      </c>
      <c r="N136" s="174"/>
      <c r="O136" s="161" t="s">
        <v>45</v>
      </c>
      <c r="P136" s="175"/>
      <c r="Q136" s="161" t="s">
        <v>46</v>
      </c>
      <c r="R136" s="176"/>
      <c r="S136" s="174" t="s">
        <v>47</v>
      </c>
      <c r="T136" s="174"/>
    </row>
    <row r="137" spans="1:20" ht="15.6" customHeight="1" thickBot="1" x14ac:dyDescent="0.3">
      <c r="A137" s="156"/>
      <c r="B137" s="23" t="s">
        <v>61</v>
      </c>
      <c r="C137" s="24" t="s">
        <v>24</v>
      </c>
      <c r="D137" s="81">
        <v>9.5</v>
      </c>
      <c r="E137" s="81">
        <v>9.5</v>
      </c>
      <c r="F137" s="15">
        <v>10</v>
      </c>
      <c r="G137" s="79">
        <f t="shared" si="11"/>
        <v>9.6999999999999993</v>
      </c>
      <c r="H137" s="17">
        <f t="shared" si="13"/>
        <v>3</v>
      </c>
      <c r="I137" s="95">
        <f t="shared" si="12"/>
        <v>5</v>
      </c>
      <c r="J137" s="58" t="s">
        <v>234</v>
      </c>
      <c r="K137" s="171"/>
      <c r="L137" s="173"/>
      <c r="M137" s="61" t="s">
        <v>50</v>
      </c>
      <c r="N137" s="25" t="s">
        <v>51</v>
      </c>
      <c r="O137" s="61" t="s">
        <v>50</v>
      </c>
      <c r="P137" s="25" t="s">
        <v>51</v>
      </c>
      <c r="Q137" s="62" t="s">
        <v>52</v>
      </c>
      <c r="R137" s="25" t="s">
        <v>51</v>
      </c>
      <c r="S137" s="62" t="s">
        <v>52</v>
      </c>
      <c r="T137" s="25" t="s">
        <v>51</v>
      </c>
    </row>
    <row r="138" spans="1:20" ht="15.6" customHeight="1" x14ac:dyDescent="0.25">
      <c r="A138" s="166" t="s">
        <v>53</v>
      </c>
      <c r="B138" s="26" t="s">
        <v>62</v>
      </c>
      <c r="C138" s="27" t="s">
        <v>73</v>
      </c>
      <c r="D138" s="82">
        <v>10</v>
      </c>
      <c r="E138" s="82">
        <v>10</v>
      </c>
      <c r="F138" s="63">
        <v>10</v>
      </c>
      <c r="G138" s="75">
        <f t="shared" si="11"/>
        <v>10</v>
      </c>
      <c r="H138" s="7">
        <f t="shared" si="13"/>
        <v>1</v>
      </c>
      <c r="I138" s="94">
        <f t="shared" si="12"/>
        <v>1</v>
      </c>
      <c r="J138" s="58"/>
      <c r="K138" s="29">
        <v>12</v>
      </c>
      <c r="L138" s="30">
        <f>SUM(M138+O138+Q138+S138)</f>
        <v>20</v>
      </c>
      <c r="M138" s="31">
        <f>COUNTIF($G$113:$G132,"&gt;=9.0")</f>
        <v>17</v>
      </c>
      <c r="N138" s="32">
        <f>M138/20</f>
        <v>0.85</v>
      </c>
      <c r="O138" s="31">
        <f>COUNTIF($G$113:$G132,"&gt;=8.5")-M138</f>
        <v>2</v>
      </c>
      <c r="P138" s="32">
        <f xml:space="preserve"> O138/20</f>
        <v>0.1</v>
      </c>
      <c r="Q138" s="31">
        <f>COUNTIF($G$113:$G132,"&gt;=8.0")-M138-O138</f>
        <v>1</v>
      </c>
      <c r="R138" s="33">
        <f>Q138/20</f>
        <v>0.05</v>
      </c>
      <c r="S138" s="31">
        <f>COUNTIF($G$113:$G132,"&lt;8.0")</f>
        <v>0</v>
      </c>
      <c r="T138" s="32">
        <f>S138/20</f>
        <v>0</v>
      </c>
    </row>
    <row r="139" spans="1:20" ht="15.6" customHeight="1" x14ac:dyDescent="0.25">
      <c r="A139" s="167"/>
      <c r="B139" s="20" t="s">
        <v>64</v>
      </c>
      <c r="C139" s="21" t="s">
        <v>69</v>
      </c>
      <c r="D139" s="83">
        <v>9.5</v>
      </c>
      <c r="E139" s="83">
        <v>8.5</v>
      </c>
      <c r="F139" s="5">
        <v>10</v>
      </c>
      <c r="G139" s="75">
        <f t="shared" si="11"/>
        <v>9.3000000000000007</v>
      </c>
      <c r="H139" s="7">
        <f t="shared" si="13"/>
        <v>7</v>
      </c>
      <c r="I139" s="93">
        <f t="shared" si="12"/>
        <v>17</v>
      </c>
      <c r="J139" s="58" t="s">
        <v>219</v>
      </c>
      <c r="K139" s="29">
        <v>11</v>
      </c>
      <c r="L139" s="30">
        <f>SUM(M139+O139+Q139+S139)</f>
        <v>15</v>
      </c>
      <c r="M139" s="31">
        <f>COUNTIF($G$148:$G$162,"&gt;=9")</f>
        <v>6</v>
      </c>
      <c r="N139" s="32">
        <f>M139/15</f>
        <v>0.4</v>
      </c>
      <c r="O139" s="31">
        <f>COUNTIF($G$148:$G$162,"&gt;8.5")-M139</f>
        <v>5</v>
      </c>
      <c r="P139" s="34">
        <f>O139/15</f>
        <v>0.33333333333333331</v>
      </c>
      <c r="Q139" s="31">
        <f>COUNTIF($G$148:$G$162,"&gt;=8")-M139-O139</f>
        <v>2</v>
      </c>
      <c r="R139" s="33">
        <f>Q139/15</f>
        <v>0.13333333333333333</v>
      </c>
      <c r="S139" s="31">
        <f>COUNTIF($G$148:$G$162,"&lt;8")</f>
        <v>2</v>
      </c>
      <c r="T139" s="32">
        <f>S139/15</f>
        <v>0.13333333333333333</v>
      </c>
    </row>
    <row r="140" spans="1:20" ht="15.6" customHeight="1" x14ac:dyDescent="0.25">
      <c r="A140" s="167"/>
      <c r="B140" s="20" t="s">
        <v>65</v>
      </c>
      <c r="C140" s="22" t="s">
        <v>77</v>
      </c>
      <c r="D140" s="80">
        <v>9</v>
      </c>
      <c r="E140" s="80">
        <v>9</v>
      </c>
      <c r="F140" s="51">
        <v>10</v>
      </c>
      <c r="G140" s="75">
        <f t="shared" si="11"/>
        <v>9.3000000000000007</v>
      </c>
      <c r="H140" s="7">
        <f t="shared" si="13"/>
        <v>7</v>
      </c>
      <c r="I140" s="93">
        <f t="shared" si="12"/>
        <v>17</v>
      </c>
      <c r="J140" s="58" t="s">
        <v>220</v>
      </c>
      <c r="K140" s="29">
        <v>10</v>
      </c>
      <c r="L140" s="30">
        <f>SUM(M140+O140+Q140+S140)</f>
        <v>15</v>
      </c>
      <c r="M140" s="35">
        <f>COUNTIF($G$133:$G$147,"&gt;=9")</f>
        <v>10</v>
      </c>
      <c r="N140" s="32">
        <f>M140/15</f>
        <v>0.66666666666666663</v>
      </c>
      <c r="O140" s="31">
        <f>COUNTIF($G$133:$G$147,"&gt;=8.5") -M140</f>
        <v>3</v>
      </c>
      <c r="P140" s="34">
        <f>O140/15</f>
        <v>0.2</v>
      </c>
      <c r="Q140" s="31">
        <f>COUNTIF($G$133:$G$147,"&gt;=8")-M140-O140</f>
        <v>1</v>
      </c>
      <c r="R140" s="33">
        <f>Q140/15</f>
        <v>6.6666666666666666E-2</v>
      </c>
      <c r="S140" s="35">
        <f>COUNTIF($G$133:$G$147,"&lt;8")</f>
        <v>1</v>
      </c>
      <c r="T140" s="32">
        <f>100%-N140-P140-R140</f>
        <v>6.6666666666666693E-2</v>
      </c>
    </row>
    <row r="141" spans="1:20" ht="15.6" customHeight="1" x14ac:dyDescent="0.25">
      <c r="A141" s="167"/>
      <c r="B141" s="20" t="s">
        <v>66</v>
      </c>
      <c r="C141" s="22" t="s">
        <v>110</v>
      </c>
      <c r="D141" s="80">
        <v>9</v>
      </c>
      <c r="E141" s="80">
        <v>9</v>
      </c>
      <c r="F141" s="51">
        <v>10</v>
      </c>
      <c r="G141" s="75">
        <f t="shared" si="11"/>
        <v>9.3000000000000007</v>
      </c>
      <c r="H141" s="7">
        <f t="shared" si="13"/>
        <v>7</v>
      </c>
      <c r="I141" s="93">
        <f t="shared" si="12"/>
        <v>17</v>
      </c>
      <c r="J141" s="58" t="s">
        <v>221</v>
      </c>
      <c r="K141" s="36" t="s">
        <v>60</v>
      </c>
      <c r="L141" s="37">
        <f>SUM(L138:L140)</f>
        <v>50</v>
      </c>
      <c r="M141" s="35">
        <f>SUM(M138:M140)</f>
        <v>33</v>
      </c>
      <c r="N141" s="38">
        <f>M141/50</f>
        <v>0.66</v>
      </c>
      <c r="O141" s="35">
        <f>SUM(O138:O140)</f>
        <v>10</v>
      </c>
      <c r="P141" s="39">
        <f>O141/50</f>
        <v>0.2</v>
      </c>
      <c r="Q141" s="35">
        <f>SUM(Q138:Q140)</f>
        <v>4</v>
      </c>
      <c r="R141" s="40">
        <f>Q141/50</f>
        <v>0.08</v>
      </c>
      <c r="S141" s="35">
        <f>SUM(S138:S140)</f>
        <v>3</v>
      </c>
      <c r="T141" s="41">
        <f>S141/51</f>
        <v>5.8823529411764705E-2</v>
      </c>
    </row>
    <row r="142" spans="1:20" ht="15.6" customHeight="1" x14ac:dyDescent="0.25">
      <c r="A142" s="167"/>
      <c r="B142" s="52" t="s">
        <v>68</v>
      </c>
      <c r="C142" s="22" t="s">
        <v>117</v>
      </c>
      <c r="D142" s="80">
        <v>9.5</v>
      </c>
      <c r="E142" s="80">
        <v>10</v>
      </c>
      <c r="F142" s="51">
        <v>10</v>
      </c>
      <c r="G142" s="78">
        <f t="shared" si="11"/>
        <v>9.8000000000000007</v>
      </c>
      <c r="H142" s="7">
        <f t="shared" si="13"/>
        <v>2</v>
      </c>
      <c r="I142" s="93">
        <f t="shared" si="12"/>
        <v>2</v>
      </c>
      <c r="J142" s="58" t="s">
        <v>148</v>
      </c>
      <c r="K142" s="58"/>
      <c r="L142" s="58"/>
      <c r="M142" s="58"/>
      <c r="N142" s="58"/>
      <c r="O142" s="58"/>
      <c r="P142" s="58"/>
      <c r="Q142" s="58"/>
      <c r="R142" s="58"/>
      <c r="S142" s="58"/>
      <c r="T142" s="58"/>
    </row>
    <row r="143" spans="1:20" ht="15.6" customHeight="1" x14ac:dyDescent="0.25">
      <c r="A143" s="167"/>
      <c r="B143" s="18" t="s">
        <v>99</v>
      </c>
      <c r="C143" s="21" t="s">
        <v>71</v>
      </c>
      <c r="D143" s="83">
        <v>9</v>
      </c>
      <c r="E143" s="83">
        <v>9.5</v>
      </c>
      <c r="F143" s="5">
        <v>10</v>
      </c>
      <c r="G143" s="75">
        <f t="shared" si="11"/>
        <v>9.5</v>
      </c>
      <c r="H143" s="7">
        <f t="shared" si="13"/>
        <v>5</v>
      </c>
      <c r="I143" s="94">
        <f t="shared" si="12"/>
        <v>9</v>
      </c>
      <c r="J143" s="58" t="s">
        <v>222</v>
      </c>
      <c r="K143" s="58"/>
      <c r="L143" s="58"/>
      <c r="M143" s="58"/>
      <c r="N143" s="58"/>
      <c r="O143" s="58"/>
      <c r="P143" s="58"/>
      <c r="Q143" s="58"/>
      <c r="R143" s="58"/>
      <c r="S143" s="58"/>
      <c r="T143" s="58"/>
    </row>
    <row r="144" spans="1:20" ht="15.6" customHeight="1" x14ac:dyDescent="0.25">
      <c r="A144" s="167"/>
      <c r="B144" s="20" t="s">
        <v>100</v>
      </c>
      <c r="C144" s="21" t="s">
        <v>111</v>
      </c>
      <c r="D144" s="51">
        <v>7.5</v>
      </c>
      <c r="E144" s="51">
        <v>8.5</v>
      </c>
      <c r="F144" s="51">
        <v>10</v>
      </c>
      <c r="G144" s="75">
        <f t="shared" si="11"/>
        <v>8.6999999999999993</v>
      </c>
      <c r="H144" s="7">
        <f t="shared" si="13"/>
        <v>17</v>
      </c>
      <c r="I144" s="93">
        <f t="shared" si="12"/>
        <v>41</v>
      </c>
      <c r="J144" s="58" t="s">
        <v>207</v>
      </c>
      <c r="K144" s="58"/>
      <c r="L144" s="58"/>
      <c r="M144" s="58"/>
      <c r="N144" s="58"/>
      <c r="O144" s="58"/>
      <c r="P144" s="58"/>
      <c r="Q144" s="58"/>
      <c r="R144" s="58"/>
      <c r="S144" s="58"/>
      <c r="T144" s="58"/>
    </row>
    <row r="145" spans="1:20" ht="15.6" customHeight="1" x14ac:dyDescent="0.25">
      <c r="A145" s="167"/>
      <c r="B145" s="20" t="s">
        <v>101</v>
      </c>
      <c r="C145" s="22" t="s">
        <v>37</v>
      </c>
      <c r="D145" s="51">
        <v>8.5</v>
      </c>
      <c r="E145" s="51">
        <v>9.5</v>
      </c>
      <c r="F145" s="51">
        <v>10</v>
      </c>
      <c r="G145" s="75">
        <f t="shared" si="11"/>
        <v>9.3000000000000007</v>
      </c>
      <c r="H145" s="7">
        <f t="shared" si="13"/>
        <v>7</v>
      </c>
      <c r="I145" s="93">
        <f t="shared" si="12"/>
        <v>17</v>
      </c>
      <c r="J145" s="58" t="s">
        <v>208</v>
      </c>
      <c r="K145" s="58"/>
      <c r="L145" s="58"/>
      <c r="M145" s="58"/>
      <c r="N145" s="58"/>
      <c r="O145" s="58"/>
      <c r="P145" s="58"/>
      <c r="Q145" s="58"/>
      <c r="R145" s="58"/>
      <c r="S145" s="58"/>
      <c r="T145" s="58"/>
    </row>
    <row r="146" spans="1:20" ht="15.6" customHeight="1" x14ac:dyDescent="0.25">
      <c r="A146" s="167"/>
      <c r="B146" s="20" t="s">
        <v>102</v>
      </c>
      <c r="C146" s="22" t="s">
        <v>28</v>
      </c>
      <c r="D146" s="51">
        <v>6.5</v>
      </c>
      <c r="E146" s="51">
        <v>8.5</v>
      </c>
      <c r="F146" s="64">
        <v>9.5</v>
      </c>
      <c r="G146" s="75">
        <f t="shared" si="11"/>
        <v>8.1999999999999993</v>
      </c>
      <c r="H146" s="7">
        <f t="shared" si="13"/>
        <v>18</v>
      </c>
      <c r="I146" s="93">
        <f t="shared" si="12"/>
        <v>46</v>
      </c>
      <c r="J146" s="58" t="s">
        <v>209</v>
      </c>
      <c r="K146" s="58"/>
      <c r="L146" s="58"/>
      <c r="M146" s="58"/>
      <c r="N146" s="58"/>
      <c r="O146" s="58"/>
      <c r="P146" s="58"/>
      <c r="Q146" s="58"/>
      <c r="R146" s="58"/>
      <c r="S146" s="58"/>
      <c r="T146" s="58"/>
    </row>
    <row r="147" spans="1:20" ht="15.6" customHeight="1" thickBot="1" x14ac:dyDescent="0.3">
      <c r="A147" s="167"/>
      <c r="B147" s="23" t="s">
        <v>103</v>
      </c>
      <c r="C147" s="24" t="s">
        <v>93</v>
      </c>
      <c r="D147" s="15">
        <v>7.5</v>
      </c>
      <c r="E147" s="15">
        <v>9</v>
      </c>
      <c r="F147" s="15">
        <v>10</v>
      </c>
      <c r="G147" s="79">
        <f t="shared" si="11"/>
        <v>8.8000000000000007</v>
      </c>
      <c r="H147" s="17">
        <f t="shared" si="13"/>
        <v>15</v>
      </c>
      <c r="I147" s="95">
        <f t="shared" si="12"/>
        <v>34</v>
      </c>
      <c r="J147" s="58" t="s">
        <v>210</v>
      </c>
      <c r="K147" s="58"/>
      <c r="L147" s="58"/>
      <c r="M147" s="58"/>
      <c r="N147" s="58"/>
      <c r="O147" s="58"/>
      <c r="P147" s="58"/>
      <c r="Q147" s="58"/>
      <c r="R147" s="58"/>
      <c r="S147" s="58"/>
      <c r="T147" s="58"/>
    </row>
    <row r="148" spans="1:20" ht="15.6" customHeight="1" x14ac:dyDescent="0.25">
      <c r="A148" s="167"/>
      <c r="B148" s="42" t="s">
        <v>70</v>
      </c>
      <c r="C148" s="43" t="s">
        <v>49</v>
      </c>
      <c r="D148" s="5">
        <v>7</v>
      </c>
      <c r="E148" s="5">
        <v>9</v>
      </c>
      <c r="F148" s="5">
        <v>10</v>
      </c>
      <c r="G148" s="75">
        <f t="shared" si="11"/>
        <v>8.6999999999999993</v>
      </c>
      <c r="H148" s="7">
        <f>RANK(G148,$G$148:$G$162)</f>
        <v>10</v>
      </c>
      <c r="I148" s="94">
        <f t="shared" si="12"/>
        <v>41</v>
      </c>
      <c r="J148" s="58" t="s">
        <v>199</v>
      </c>
      <c r="K148" s="58"/>
      <c r="L148" s="58"/>
      <c r="M148" s="58"/>
      <c r="N148" s="58"/>
      <c r="O148" s="58"/>
      <c r="P148" s="58"/>
      <c r="Q148" s="58"/>
      <c r="R148" s="58"/>
      <c r="S148" s="58"/>
      <c r="T148" s="58"/>
    </row>
    <row r="149" spans="1:20" ht="15.6" customHeight="1" x14ac:dyDescent="0.25">
      <c r="A149" s="167"/>
      <c r="B149" s="44" t="s">
        <v>72</v>
      </c>
      <c r="C149" s="45" t="s">
        <v>67</v>
      </c>
      <c r="D149" s="5">
        <v>7.5</v>
      </c>
      <c r="E149" s="84">
        <v>9</v>
      </c>
      <c r="F149" s="5">
        <v>10</v>
      </c>
      <c r="G149" s="75">
        <f t="shared" si="11"/>
        <v>8.8000000000000007</v>
      </c>
      <c r="H149" s="7">
        <f t="shared" ref="H149:H162" si="14">RANK(G149,$G$148:$G$162)</f>
        <v>7</v>
      </c>
      <c r="I149" s="93">
        <f t="shared" si="12"/>
        <v>34</v>
      </c>
      <c r="J149" s="58" t="s">
        <v>200</v>
      </c>
      <c r="K149" s="58"/>
      <c r="L149" s="58"/>
      <c r="M149" s="58"/>
      <c r="N149" s="58"/>
      <c r="O149" s="58"/>
      <c r="P149" s="58"/>
      <c r="Q149" s="58"/>
      <c r="R149" s="58"/>
      <c r="S149" s="58"/>
      <c r="T149" s="58"/>
    </row>
    <row r="150" spans="1:20" ht="15.6" customHeight="1" x14ac:dyDescent="0.25">
      <c r="A150" s="167"/>
      <c r="B150" s="44" t="s">
        <v>74</v>
      </c>
      <c r="C150" s="45" t="s">
        <v>112</v>
      </c>
      <c r="D150" s="51">
        <v>8.5</v>
      </c>
      <c r="E150" s="67">
        <v>10</v>
      </c>
      <c r="F150" s="51">
        <v>10</v>
      </c>
      <c r="G150" s="75">
        <f t="shared" si="11"/>
        <v>9.5</v>
      </c>
      <c r="H150" s="7">
        <f t="shared" si="14"/>
        <v>1</v>
      </c>
      <c r="I150" s="93">
        <f t="shared" si="12"/>
        <v>9</v>
      </c>
      <c r="J150" s="58" t="s">
        <v>169</v>
      </c>
      <c r="K150" s="58"/>
      <c r="L150" s="58"/>
      <c r="M150" s="58"/>
      <c r="N150" s="58"/>
      <c r="O150" s="58"/>
      <c r="P150" s="58"/>
      <c r="Q150" s="58"/>
      <c r="R150" s="58"/>
      <c r="S150" s="58"/>
      <c r="T150" s="58"/>
    </row>
    <row r="151" spans="1:20" ht="15.6" customHeight="1" x14ac:dyDescent="0.25">
      <c r="A151" s="167"/>
      <c r="B151" s="44" t="s">
        <v>76</v>
      </c>
      <c r="C151" s="46" t="s">
        <v>59</v>
      </c>
      <c r="D151" s="51">
        <v>8.5</v>
      </c>
      <c r="E151" s="51">
        <v>10</v>
      </c>
      <c r="F151" s="51">
        <v>10</v>
      </c>
      <c r="G151" s="75">
        <f t="shared" si="11"/>
        <v>9.5</v>
      </c>
      <c r="H151" s="7">
        <f t="shared" si="14"/>
        <v>1</v>
      </c>
      <c r="I151" s="93">
        <f t="shared" si="12"/>
        <v>9</v>
      </c>
      <c r="J151" s="58" t="s">
        <v>169</v>
      </c>
      <c r="K151" s="58"/>
      <c r="L151" s="58"/>
      <c r="M151" s="58"/>
      <c r="N151" s="58"/>
      <c r="O151" s="58"/>
      <c r="P151" s="58"/>
      <c r="Q151" s="58"/>
      <c r="R151" s="58"/>
      <c r="S151" s="58"/>
      <c r="T151" s="58"/>
    </row>
    <row r="152" spans="1:20" ht="15.6" customHeight="1" x14ac:dyDescent="0.25">
      <c r="A152" s="167"/>
      <c r="B152" s="44" t="s">
        <v>78</v>
      </c>
      <c r="C152" s="45" t="s">
        <v>113</v>
      </c>
      <c r="D152" s="51">
        <v>9.5</v>
      </c>
      <c r="E152" s="51">
        <v>7</v>
      </c>
      <c r="F152" s="68">
        <v>10</v>
      </c>
      <c r="G152" s="75">
        <f t="shared" si="11"/>
        <v>8.8000000000000007</v>
      </c>
      <c r="H152" s="7">
        <f t="shared" si="14"/>
        <v>7</v>
      </c>
      <c r="I152" s="93">
        <f t="shared" si="12"/>
        <v>34</v>
      </c>
      <c r="J152" s="58" t="s">
        <v>201</v>
      </c>
      <c r="K152" s="58"/>
      <c r="L152" s="58"/>
      <c r="M152" s="58"/>
      <c r="N152" s="58"/>
      <c r="O152" s="58"/>
      <c r="P152" s="58"/>
      <c r="Q152" s="58"/>
      <c r="R152" s="58"/>
      <c r="S152" s="58"/>
      <c r="T152" s="58"/>
    </row>
    <row r="153" spans="1:20" ht="15.6" customHeight="1" x14ac:dyDescent="0.25">
      <c r="A153" s="167"/>
      <c r="B153" s="44" t="s">
        <v>80</v>
      </c>
      <c r="C153" s="45" t="s">
        <v>81</v>
      </c>
      <c r="D153" s="68">
        <v>9</v>
      </c>
      <c r="E153" s="85">
        <v>6</v>
      </c>
      <c r="F153" s="68">
        <v>10</v>
      </c>
      <c r="G153" s="75">
        <f t="shared" si="11"/>
        <v>8.3000000000000007</v>
      </c>
      <c r="H153" s="7">
        <f t="shared" si="14"/>
        <v>13</v>
      </c>
      <c r="I153" s="93">
        <f t="shared" si="12"/>
        <v>45</v>
      </c>
      <c r="J153" s="58" t="s">
        <v>202</v>
      </c>
      <c r="K153" s="58"/>
      <c r="L153" s="58"/>
      <c r="M153" s="58"/>
      <c r="N153" s="58"/>
      <c r="O153" s="58"/>
      <c r="P153" s="58"/>
      <c r="Q153" s="58"/>
      <c r="R153" s="58"/>
      <c r="S153" s="58"/>
      <c r="T153" s="58"/>
    </row>
    <row r="154" spans="1:20" ht="15.6" customHeight="1" x14ac:dyDescent="0.25">
      <c r="A154" s="167"/>
      <c r="B154" s="44" t="s">
        <v>82</v>
      </c>
      <c r="C154" s="45" t="s">
        <v>83</v>
      </c>
      <c r="D154" s="68">
        <v>3.5</v>
      </c>
      <c r="E154" s="85">
        <v>9</v>
      </c>
      <c r="F154" s="68">
        <v>10</v>
      </c>
      <c r="G154" s="75">
        <f t="shared" si="11"/>
        <v>7.5</v>
      </c>
      <c r="H154" s="7">
        <f t="shared" si="14"/>
        <v>15</v>
      </c>
      <c r="I154" s="93">
        <f t="shared" si="12"/>
        <v>50</v>
      </c>
      <c r="J154" s="58" t="s">
        <v>226</v>
      </c>
      <c r="K154" s="58"/>
      <c r="L154" s="58"/>
      <c r="M154" s="58"/>
      <c r="N154" s="58"/>
      <c r="O154" s="58"/>
      <c r="P154" s="58"/>
      <c r="Q154" s="58"/>
      <c r="R154" s="58"/>
      <c r="S154" s="58"/>
      <c r="T154" s="58"/>
    </row>
    <row r="155" spans="1:20" ht="15.6" customHeight="1" x14ac:dyDescent="0.25">
      <c r="A155" s="167"/>
      <c r="B155" s="44" t="s">
        <v>84</v>
      </c>
      <c r="C155" s="45" t="s">
        <v>114</v>
      </c>
      <c r="D155" s="68">
        <v>8</v>
      </c>
      <c r="E155" s="85">
        <v>9.5</v>
      </c>
      <c r="F155" s="68">
        <v>10</v>
      </c>
      <c r="G155" s="75">
        <f t="shared" si="11"/>
        <v>9.1999999999999993</v>
      </c>
      <c r="H155" s="7">
        <f t="shared" si="14"/>
        <v>4</v>
      </c>
      <c r="I155" s="93">
        <f t="shared" si="12"/>
        <v>24</v>
      </c>
      <c r="J155" s="58" t="s">
        <v>227</v>
      </c>
      <c r="K155" s="58"/>
      <c r="L155" s="58"/>
      <c r="M155" s="58"/>
      <c r="N155" s="58"/>
      <c r="O155" s="58"/>
      <c r="P155" s="58"/>
      <c r="Q155" s="58"/>
      <c r="R155" s="58"/>
      <c r="S155" s="58"/>
      <c r="T155" s="58"/>
    </row>
    <row r="156" spans="1:20" ht="15.6" customHeight="1" x14ac:dyDescent="0.25">
      <c r="A156" s="167"/>
      <c r="B156" s="44" t="s">
        <v>86</v>
      </c>
      <c r="C156" s="47" t="s">
        <v>55</v>
      </c>
      <c r="D156" s="68">
        <v>7</v>
      </c>
      <c r="E156" s="85">
        <v>9.5</v>
      </c>
      <c r="F156" s="68">
        <v>10</v>
      </c>
      <c r="G156" s="75">
        <f t="shared" si="11"/>
        <v>8.8000000000000007</v>
      </c>
      <c r="H156" s="7">
        <f t="shared" si="14"/>
        <v>7</v>
      </c>
      <c r="I156" s="93">
        <f t="shared" si="12"/>
        <v>34</v>
      </c>
      <c r="J156" s="58" t="s">
        <v>228</v>
      </c>
      <c r="K156" s="58"/>
      <c r="L156" s="58"/>
      <c r="M156" s="58"/>
      <c r="N156" s="58"/>
      <c r="O156" s="58"/>
      <c r="P156" s="58"/>
      <c r="Q156" s="58"/>
      <c r="R156" s="58"/>
      <c r="S156" s="58"/>
      <c r="T156" s="58"/>
    </row>
    <row r="157" spans="1:20" ht="15.6" customHeight="1" x14ac:dyDescent="0.25">
      <c r="A157" s="167"/>
      <c r="B157" s="44" t="s">
        <v>88</v>
      </c>
      <c r="C157" s="45" t="s">
        <v>89</v>
      </c>
      <c r="D157" s="68">
        <v>6.5</v>
      </c>
      <c r="E157" s="85">
        <v>7</v>
      </c>
      <c r="F157" s="68">
        <v>10</v>
      </c>
      <c r="G157" s="75">
        <f t="shared" si="11"/>
        <v>7.8</v>
      </c>
      <c r="H157" s="7">
        <f t="shared" si="14"/>
        <v>14</v>
      </c>
      <c r="I157" s="93">
        <f t="shared" si="12"/>
        <v>48</v>
      </c>
      <c r="J157" s="58" t="s">
        <v>229</v>
      </c>
      <c r="K157" s="58"/>
      <c r="L157" s="58"/>
      <c r="M157" s="58"/>
      <c r="N157" s="96"/>
      <c r="O157" s="58"/>
      <c r="P157" s="58"/>
      <c r="Q157" s="58"/>
      <c r="R157" s="58"/>
      <c r="S157" s="58"/>
      <c r="T157" s="58"/>
    </row>
    <row r="158" spans="1:20" ht="15.6" customHeight="1" x14ac:dyDescent="0.25">
      <c r="A158" s="167"/>
      <c r="B158" s="44" t="s">
        <v>90</v>
      </c>
      <c r="C158" s="45" t="s">
        <v>87</v>
      </c>
      <c r="D158" s="68">
        <v>9.5</v>
      </c>
      <c r="E158" s="85">
        <v>9</v>
      </c>
      <c r="F158" s="68">
        <v>10</v>
      </c>
      <c r="G158" s="75">
        <f t="shared" si="11"/>
        <v>9.5</v>
      </c>
      <c r="H158" s="7">
        <f t="shared" si="14"/>
        <v>1</v>
      </c>
      <c r="I158" s="93">
        <f t="shared" si="12"/>
        <v>9</v>
      </c>
      <c r="J158" s="58" t="s">
        <v>230</v>
      </c>
      <c r="K158" s="58"/>
      <c r="L158" s="58"/>
      <c r="M158" s="58"/>
      <c r="N158" s="58"/>
      <c r="O158" s="58"/>
      <c r="P158" s="58"/>
      <c r="Q158" s="58"/>
      <c r="R158" s="58"/>
      <c r="S158" s="58"/>
      <c r="T158" s="58"/>
    </row>
    <row r="159" spans="1:20" ht="15.6" customHeight="1" x14ac:dyDescent="0.25">
      <c r="A159" s="167"/>
      <c r="B159" s="44" t="s">
        <v>92</v>
      </c>
      <c r="C159" s="48" t="s">
        <v>115</v>
      </c>
      <c r="D159" s="68">
        <v>8.5</v>
      </c>
      <c r="E159" s="68">
        <v>9</v>
      </c>
      <c r="F159" s="68">
        <v>10</v>
      </c>
      <c r="G159" s="75">
        <f t="shared" si="11"/>
        <v>9.1999999999999993</v>
      </c>
      <c r="H159" s="7">
        <f t="shared" si="14"/>
        <v>4</v>
      </c>
      <c r="I159" s="93">
        <f t="shared" si="12"/>
        <v>24</v>
      </c>
      <c r="J159" s="58" t="s">
        <v>231</v>
      </c>
      <c r="K159" s="58"/>
      <c r="L159" s="58"/>
      <c r="M159" s="58"/>
      <c r="N159" s="58"/>
      <c r="O159" s="58"/>
      <c r="P159" s="58"/>
      <c r="Q159" s="58"/>
      <c r="R159" s="58"/>
      <c r="S159" s="58"/>
      <c r="T159" s="58"/>
    </row>
    <row r="160" spans="1:20" ht="15.6" customHeight="1" x14ac:dyDescent="0.25">
      <c r="A160" s="167"/>
      <c r="B160" s="44" t="s">
        <v>94</v>
      </c>
      <c r="C160" s="45" t="s">
        <v>96</v>
      </c>
      <c r="D160" s="68">
        <v>6.5</v>
      </c>
      <c r="E160" s="68">
        <v>9.5</v>
      </c>
      <c r="F160" s="68">
        <v>9.5</v>
      </c>
      <c r="G160" s="75">
        <f t="shared" si="11"/>
        <v>8.5</v>
      </c>
      <c r="H160" s="7">
        <f t="shared" si="14"/>
        <v>12</v>
      </c>
      <c r="I160" s="93">
        <f t="shared" si="12"/>
        <v>44</v>
      </c>
      <c r="J160" s="58" t="s">
        <v>223</v>
      </c>
      <c r="K160" s="58"/>
      <c r="L160" s="58"/>
      <c r="M160" s="58"/>
      <c r="N160" s="58"/>
      <c r="O160" s="58"/>
      <c r="P160" s="58"/>
      <c r="Q160" s="58"/>
      <c r="R160" s="58"/>
      <c r="S160" s="58"/>
      <c r="T160" s="58"/>
    </row>
    <row r="161" spans="1:20" ht="15.6" customHeight="1" x14ac:dyDescent="0.25">
      <c r="A161" s="167"/>
      <c r="B161" s="44" t="s">
        <v>95</v>
      </c>
      <c r="C161" s="45" t="s">
        <v>31</v>
      </c>
      <c r="D161" s="68">
        <v>6.5</v>
      </c>
      <c r="E161" s="68">
        <v>9.5</v>
      </c>
      <c r="F161" s="86">
        <v>10</v>
      </c>
      <c r="G161" s="75">
        <f t="shared" si="11"/>
        <v>8.6999999999999993</v>
      </c>
      <c r="H161" s="7">
        <f t="shared" si="14"/>
        <v>10</v>
      </c>
      <c r="I161" s="93">
        <f t="shared" si="12"/>
        <v>41</v>
      </c>
      <c r="J161" s="58" t="s">
        <v>224</v>
      </c>
      <c r="K161" s="58"/>
      <c r="L161" s="58"/>
      <c r="M161" s="58"/>
      <c r="N161" s="58"/>
      <c r="O161" s="58"/>
      <c r="P161" s="58"/>
      <c r="Q161" s="58"/>
      <c r="R161" s="58"/>
      <c r="S161" s="58"/>
      <c r="T161" s="58"/>
    </row>
    <row r="162" spans="1:20" ht="15.6" customHeight="1" thickBot="1" x14ac:dyDescent="0.3">
      <c r="A162" s="168"/>
      <c r="B162" s="49" t="s">
        <v>97</v>
      </c>
      <c r="C162" s="50" t="s">
        <v>98</v>
      </c>
      <c r="D162" s="87">
        <v>7.5</v>
      </c>
      <c r="E162" s="87">
        <v>10</v>
      </c>
      <c r="F162" s="88">
        <v>9.5</v>
      </c>
      <c r="G162" s="79">
        <f t="shared" si="11"/>
        <v>9</v>
      </c>
      <c r="H162" s="17">
        <f t="shared" si="14"/>
        <v>6</v>
      </c>
      <c r="I162" s="95">
        <f t="shared" si="12"/>
        <v>30</v>
      </c>
      <c r="J162" s="58" t="s">
        <v>225</v>
      </c>
      <c r="K162" s="58"/>
      <c r="L162" s="58"/>
      <c r="M162" s="58"/>
      <c r="N162" s="58"/>
      <c r="O162" s="58"/>
      <c r="P162" s="58"/>
      <c r="Q162" s="58"/>
      <c r="R162" s="58"/>
      <c r="S162" s="58"/>
      <c r="T162" s="58"/>
    </row>
    <row r="163" spans="1:20" ht="21.75" customHeight="1" x14ac:dyDescent="0.25">
      <c r="A163" s="97"/>
      <c r="B163" s="98"/>
      <c r="C163" s="146" t="s">
        <v>118</v>
      </c>
      <c r="D163" s="146"/>
      <c r="E163" s="146"/>
      <c r="F163" s="146"/>
      <c r="G163" s="73"/>
      <c r="H163" s="1"/>
      <c r="I163" s="1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</row>
    <row r="164" spans="1:20" x14ac:dyDescent="0.25">
      <c r="A164" s="2" t="s">
        <v>130</v>
      </c>
      <c r="B164" s="2"/>
      <c r="C164" s="177" t="s">
        <v>174</v>
      </c>
      <c r="D164" s="177"/>
      <c r="E164" s="177"/>
      <c r="F164" s="177"/>
      <c r="G164" s="177"/>
      <c r="H164" s="2"/>
      <c r="I164" s="2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</row>
    <row r="165" spans="1:20" x14ac:dyDescent="0.25">
      <c r="A165" s="153" t="s">
        <v>0</v>
      </c>
      <c r="B165" s="161" t="s">
        <v>1</v>
      </c>
      <c r="C165" s="153" t="s">
        <v>2</v>
      </c>
      <c r="D165" s="178" t="s">
        <v>120</v>
      </c>
      <c r="E165" s="179"/>
      <c r="F165" s="180"/>
      <c r="G165" s="148" t="s">
        <v>121</v>
      </c>
      <c r="H165" s="157" t="s">
        <v>3</v>
      </c>
      <c r="I165" s="157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</row>
    <row r="166" spans="1:20" x14ac:dyDescent="0.25">
      <c r="A166" s="154"/>
      <c r="B166" s="162"/>
      <c r="C166" s="154"/>
      <c r="D166" s="105" t="s">
        <v>122</v>
      </c>
      <c r="E166" s="105" t="s">
        <v>123</v>
      </c>
      <c r="F166" s="105" t="s">
        <v>124</v>
      </c>
      <c r="G166" s="149"/>
      <c r="H166" s="106" t="s">
        <v>4</v>
      </c>
      <c r="I166" s="107" t="s">
        <v>5</v>
      </c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</row>
    <row r="167" spans="1:20" ht="15.6" customHeight="1" x14ac:dyDescent="0.25">
      <c r="A167" s="155" t="s">
        <v>6</v>
      </c>
      <c r="B167" s="3" t="s">
        <v>7</v>
      </c>
      <c r="C167" s="4" t="s">
        <v>8</v>
      </c>
      <c r="D167" s="5">
        <v>9.5</v>
      </c>
      <c r="E167" s="5">
        <v>9.5</v>
      </c>
      <c r="F167" s="5">
        <v>10</v>
      </c>
      <c r="G167" s="99">
        <f>ROUND(AVERAGE(D167:F167),1)</f>
        <v>9.6999999999999993</v>
      </c>
      <c r="H167" s="7">
        <f>RANK(G167,$G$167:$G$181)</f>
        <v>1</v>
      </c>
      <c r="I167" s="100">
        <f>RANK(G167,$G$167:$G$216)</f>
        <v>5</v>
      </c>
      <c r="J167" s="58" t="s">
        <v>252</v>
      </c>
      <c r="K167" s="58"/>
      <c r="L167" s="58"/>
      <c r="M167" s="58"/>
      <c r="N167" s="58"/>
      <c r="O167" s="58"/>
      <c r="P167" s="58"/>
      <c r="Q167" s="58"/>
      <c r="R167" s="58"/>
      <c r="S167" s="58"/>
      <c r="T167" s="58"/>
    </row>
    <row r="168" spans="1:20" ht="15.6" customHeight="1" x14ac:dyDescent="0.25">
      <c r="A168" s="155"/>
      <c r="B168" s="8" t="s">
        <v>9</v>
      </c>
      <c r="C168" s="9" t="s">
        <v>104</v>
      </c>
      <c r="D168" s="51">
        <v>9.5</v>
      </c>
      <c r="E168" s="51">
        <v>9.5</v>
      </c>
      <c r="F168" s="51">
        <v>10</v>
      </c>
      <c r="G168" s="99">
        <f>ROUND(AVERAGE(D168:F168),1)</f>
        <v>9.6999999999999993</v>
      </c>
      <c r="H168" s="7">
        <f t="shared" ref="H168:H181" si="15">RANK(G168,$G$167:$G$181)</f>
        <v>1</v>
      </c>
      <c r="I168" s="100">
        <f t="shared" ref="I168:I216" si="16">RANK(G168,$G$167:$G$216)</f>
        <v>5</v>
      </c>
      <c r="J168" s="58" t="s">
        <v>253</v>
      </c>
      <c r="K168" s="58"/>
      <c r="L168" s="58"/>
      <c r="M168" s="58"/>
      <c r="N168" s="58"/>
      <c r="O168" s="58"/>
      <c r="P168" s="58"/>
      <c r="Q168" s="58"/>
      <c r="R168" s="58"/>
      <c r="S168" s="58"/>
      <c r="T168" s="58"/>
    </row>
    <row r="169" spans="1:20" ht="15.6" customHeight="1" x14ac:dyDescent="0.25">
      <c r="A169" s="155"/>
      <c r="B169" s="8" t="s">
        <v>11</v>
      </c>
      <c r="C169" s="9" t="s">
        <v>16</v>
      </c>
      <c r="D169" s="51">
        <v>9</v>
      </c>
      <c r="E169" s="51">
        <v>10</v>
      </c>
      <c r="F169" s="51">
        <v>10</v>
      </c>
      <c r="G169" s="99">
        <f t="shared" ref="G169:G216" si="17">ROUND(AVERAGE(D169:F169),1)</f>
        <v>9.6999999999999993</v>
      </c>
      <c r="H169" s="7">
        <f t="shared" si="15"/>
        <v>1</v>
      </c>
      <c r="I169" s="100">
        <f t="shared" si="16"/>
        <v>5</v>
      </c>
      <c r="J169" s="58" t="s">
        <v>137</v>
      </c>
      <c r="K169" s="58"/>
      <c r="L169" s="58"/>
      <c r="M169" s="58"/>
      <c r="N169" s="58"/>
      <c r="O169" s="58"/>
      <c r="P169" s="58"/>
      <c r="Q169" s="58"/>
      <c r="R169" s="58"/>
      <c r="S169" s="58"/>
      <c r="T169" s="58"/>
    </row>
    <row r="170" spans="1:20" ht="15.6" customHeight="1" x14ac:dyDescent="0.25">
      <c r="A170" s="155"/>
      <c r="B170" s="8" t="s">
        <v>13</v>
      </c>
      <c r="C170" s="9" t="s">
        <v>14</v>
      </c>
      <c r="D170" s="51">
        <v>7.5</v>
      </c>
      <c r="E170" s="51">
        <v>10</v>
      </c>
      <c r="F170" s="51">
        <v>9.5</v>
      </c>
      <c r="G170" s="99">
        <f t="shared" si="17"/>
        <v>9</v>
      </c>
      <c r="H170" s="7">
        <f t="shared" si="15"/>
        <v>12</v>
      </c>
      <c r="I170" s="100">
        <f t="shared" si="16"/>
        <v>28</v>
      </c>
      <c r="J170" s="58" t="s">
        <v>254</v>
      </c>
      <c r="K170" s="58"/>
      <c r="L170" s="58"/>
      <c r="M170" s="58"/>
      <c r="N170" s="58"/>
      <c r="O170" s="58"/>
      <c r="P170" s="58"/>
      <c r="Q170" s="58"/>
      <c r="R170" s="58"/>
      <c r="S170" s="58"/>
      <c r="T170" s="58"/>
    </row>
    <row r="171" spans="1:20" ht="15.6" customHeight="1" x14ac:dyDescent="0.25">
      <c r="A171" s="155"/>
      <c r="B171" s="8" t="s">
        <v>15</v>
      </c>
      <c r="C171" s="9" t="s">
        <v>79</v>
      </c>
      <c r="D171" s="51">
        <v>8.5</v>
      </c>
      <c r="E171" s="51">
        <v>8.5</v>
      </c>
      <c r="F171" s="51">
        <v>10</v>
      </c>
      <c r="G171" s="99">
        <f t="shared" si="17"/>
        <v>9</v>
      </c>
      <c r="H171" s="7">
        <f t="shared" si="15"/>
        <v>12</v>
      </c>
      <c r="I171" s="100">
        <f t="shared" si="16"/>
        <v>28</v>
      </c>
      <c r="J171" s="58" t="s">
        <v>255</v>
      </c>
      <c r="K171" s="58"/>
      <c r="L171" s="58"/>
      <c r="M171" s="58"/>
      <c r="N171" s="58"/>
      <c r="O171" s="58"/>
      <c r="P171" s="58"/>
      <c r="Q171" s="58"/>
      <c r="R171" s="58"/>
      <c r="S171" s="58"/>
      <c r="T171" s="58"/>
    </row>
    <row r="172" spans="1:20" ht="15.6" customHeight="1" x14ac:dyDescent="0.25">
      <c r="A172" s="155"/>
      <c r="B172" s="8" t="s">
        <v>17</v>
      </c>
      <c r="C172" s="9" t="s">
        <v>105</v>
      </c>
      <c r="D172" s="51">
        <v>8</v>
      </c>
      <c r="E172" s="51">
        <v>9.5</v>
      </c>
      <c r="F172" s="51">
        <v>10</v>
      </c>
      <c r="G172" s="99">
        <f t="shared" si="17"/>
        <v>9.1999999999999993</v>
      </c>
      <c r="H172" s="7">
        <f t="shared" si="15"/>
        <v>10</v>
      </c>
      <c r="I172" s="100">
        <f t="shared" si="16"/>
        <v>23</v>
      </c>
      <c r="J172" s="58" t="s">
        <v>256</v>
      </c>
      <c r="K172" s="58"/>
      <c r="L172" s="58"/>
      <c r="M172" s="58"/>
      <c r="N172" s="58"/>
      <c r="O172" s="58"/>
      <c r="P172" s="58"/>
      <c r="Q172" s="58"/>
      <c r="R172" s="58"/>
      <c r="S172" s="58"/>
      <c r="T172" s="58"/>
    </row>
    <row r="173" spans="1:20" ht="15.6" customHeight="1" x14ac:dyDescent="0.25">
      <c r="A173" s="155"/>
      <c r="B173" s="8" t="s">
        <v>19</v>
      </c>
      <c r="C173" s="9" t="s">
        <v>18</v>
      </c>
      <c r="D173" s="51">
        <v>7</v>
      </c>
      <c r="E173" s="51">
        <v>9</v>
      </c>
      <c r="F173" s="51">
        <v>10</v>
      </c>
      <c r="G173" s="99">
        <f t="shared" si="17"/>
        <v>8.6999999999999993</v>
      </c>
      <c r="H173" s="7">
        <f t="shared" si="15"/>
        <v>15</v>
      </c>
      <c r="I173" s="100">
        <f t="shared" si="16"/>
        <v>42</v>
      </c>
      <c r="J173" s="58" t="s">
        <v>260</v>
      </c>
      <c r="K173" s="58"/>
      <c r="L173" s="58"/>
      <c r="M173" s="58"/>
      <c r="N173" s="58"/>
      <c r="O173" s="58"/>
      <c r="P173" s="58"/>
      <c r="Q173" s="58"/>
      <c r="R173" s="58"/>
      <c r="S173" s="58"/>
      <c r="T173" s="58"/>
    </row>
    <row r="174" spans="1:20" ht="15.6" customHeight="1" x14ac:dyDescent="0.25">
      <c r="A174" s="155"/>
      <c r="B174" s="8" t="s">
        <v>21</v>
      </c>
      <c r="C174" s="9" t="s">
        <v>20</v>
      </c>
      <c r="D174" s="51">
        <v>9.5</v>
      </c>
      <c r="E174" s="51">
        <v>9.5</v>
      </c>
      <c r="F174" s="51">
        <v>10</v>
      </c>
      <c r="G174" s="99">
        <f t="shared" si="17"/>
        <v>9.6999999999999993</v>
      </c>
      <c r="H174" s="7">
        <f t="shared" si="15"/>
        <v>1</v>
      </c>
      <c r="I174" s="100">
        <f t="shared" si="16"/>
        <v>5</v>
      </c>
      <c r="J174" s="58" t="s">
        <v>261</v>
      </c>
      <c r="K174" s="58"/>
      <c r="L174" s="58"/>
      <c r="M174" s="58"/>
      <c r="N174" s="58"/>
      <c r="O174" s="58"/>
      <c r="P174" s="58"/>
      <c r="Q174" s="58"/>
      <c r="R174" s="58"/>
      <c r="S174" s="58"/>
      <c r="T174" s="58"/>
    </row>
    <row r="175" spans="1:20" ht="15.6" customHeight="1" x14ac:dyDescent="0.25">
      <c r="A175" s="155"/>
      <c r="B175" s="8" t="s">
        <v>23</v>
      </c>
      <c r="C175" s="9" t="s">
        <v>22</v>
      </c>
      <c r="D175" s="51">
        <v>8.5</v>
      </c>
      <c r="E175" s="51">
        <v>10</v>
      </c>
      <c r="F175" s="51">
        <v>10</v>
      </c>
      <c r="G175" s="99">
        <f t="shared" si="17"/>
        <v>9.5</v>
      </c>
      <c r="H175" s="7">
        <f t="shared" si="15"/>
        <v>6</v>
      </c>
      <c r="I175" s="100">
        <f t="shared" si="16"/>
        <v>13</v>
      </c>
      <c r="J175" s="58" t="s">
        <v>169</v>
      </c>
      <c r="K175" s="58"/>
      <c r="L175" s="58"/>
      <c r="M175" s="58"/>
      <c r="N175" s="58"/>
      <c r="O175" s="58"/>
      <c r="P175" s="58"/>
      <c r="Q175" s="58"/>
      <c r="R175" s="58"/>
      <c r="S175" s="58"/>
      <c r="T175" s="58"/>
    </row>
    <row r="176" spans="1:20" ht="15.6" customHeight="1" x14ac:dyDescent="0.25">
      <c r="A176" s="155"/>
      <c r="B176" s="8" t="s">
        <v>25</v>
      </c>
      <c r="C176" s="9" t="s">
        <v>10</v>
      </c>
      <c r="D176" s="51">
        <v>9</v>
      </c>
      <c r="E176" s="51">
        <v>7.5</v>
      </c>
      <c r="F176" s="51">
        <v>10</v>
      </c>
      <c r="G176" s="99">
        <f t="shared" si="17"/>
        <v>8.8000000000000007</v>
      </c>
      <c r="H176" s="7">
        <f t="shared" si="15"/>
        <v>14</v>
      </c>
      <c r="I176" s="100">
        <f t="shared" si="16"/>
        <v>38</v>
      </c>
      <c r="J176" s="58" t="s">
        <v>262</v>
      </c>
      <c r="K176" s="58"/>
      <c r="L176" s="58"/>
      <c r="M176" s="58"/>
      <c r="N176" s="58"/>
      <c r="O176" s="58"/>
      <c r="P176" s="58"/>
      <c r="Q176" s="58"/>
      <c r="R176" s="58"/>
      <c r="S176" s="58"/>
      <c r="T176" s="58"/>
    </row>
    <row r="177" spans="1:20" ht="15.6" customHeight="1" x14ac:dyDescent="0.25">
      <c r="A177" s="155"/>
      <c r="B177" s="8" t="s">
        <v>26</v>
      </c>
      <c r="C177" s="9" t="s">
        <v>34</v>
      </c>
      <c r="D177" s="51">
        <v>8</v>
      </c>
      <c r="E177" s="51">
        <v>9.5</v>
      </c>
      <c r="F177" s="51">
        <v>10</v>
      </c>
      <c r="G177" s="99">
        <f t="shared" si="17"/>
        <v>9.1999999999999993</v>
      </c>
      <c r="H177" s="7">
        <f t="shared" si="15"/>
        <v>10</v>
      </c>
      <c r="I177" s="100">
        <f t="shared" si="16"/>
        <v>23</v>
      </c>
      <c r="J177" s="58" t="s">
        <v>263</v>
      </c>
      <c r="K177" s="58"/>
      <c r="L177" s="58"/>
      <c r="M177" s="58"/>
      <c r="N177" s="58"/>
      <c r="O177" s="58"/>
      <c r="P177" s="58"/>
      <c r="Q177" s="58"/>
      <c r="R177" s="58"/>
      <c r="S177" s="58"/>
      <c r="T177" s="58"/>
    </row>
    <row r="178" spans="1:20" ht="15.6" customHeight="1" x14ac:dyDescent="0.25">
      <c r="A178" s="155"/>
      <c r="B178" s="8" t="s">
        <v>27</v>
      </c>
      <c r="C178" s="9" t="s">
        <v>33</v>
      </c>
      <c r="D178" s="51">
        <v>8.5</v>
      </c>
      <c r="E178" s="51">
        <v>10</v>
      </c>
      <c r="F178" s="51">
        <v>10</v>
      </c>
      <c r="G178" s="99">
        <f t="shared" si="17"/>
        <v>9.5</v>
      </c>
      <c r="H178" s="7">
        <f t="shared" si="15"/>
        <v>6</v>
      </c>
      <c r="I178" s="100">
        <f t="shared" si="16"/>
        <v>13</v>
      </c>
      <c r="J178" s="58" t="s">
        <v>183</v>
      </c>
      <c r="K178" s="58"/>
      <c r="L178" s="58"/>
      <c r="M178" s="58"/>
      <c r="N178" s="58"/>
      <c r="O178" s="58"/>
      <c r="P178" s="58"/>
      <c r="Q178" s="58"/>
      <c r="R178" s="58"/>
      <c r="S178" s="58"/>
      <c r="T178" s="58"/>
    </row>
    <row r="179" spans="1:20" ht="15.6" customHeight="1" x14ac:dyDescent="0.25">
      <c r="A179" s="155"/>
      <c r="B179" s="8" t="s">
        <v>29</v>
      </c>
      <c r="C179" s="9" t="s">
        <v>35</v>
      </c>
      <c r="D179" s="51">
        <v>8.5</v>
      </c>
      <c r="E179" s="51">
        <v>9.5</v>
      </c>
      <c r="F179" s="51">
        <v>10</v>
      </c>
      <c r="G179" s="99">
        <f t="shared" si="17"/>
        <v>9.3000000000000007</v>
      </c>
      <c r="H179" s="7">
        <f t="shared" si="15"/>
        <v>9</v>
      </c>
      <c r="I179" s="100">
        <f t="shared" si="16"/>
        <v>20</v>
      </c>
      <c r="J179" s="58" t="s">
        <v>268</v>
      </c>
      <c r="K179" s="58"/>
      <c r="L179" s="58"/>
      <c r="M179" s="58"/>
      <c r="N179" s="58"/>
      <c r="O179" s="58"/>
      <c r="P179" s="58"/>
      <c r="Q179" s="58"/>
      <c r="R179" s="58"/>
      <c r="S179" s="58"/>
      <c r="T179" s="58"/>
    </row>
    <row r="180" spans="1:20" ht="15.6" customHeight="1" x14ac:dyDescent="0.25">
      <c r="A180" s="155"/>
      <c r="B180" s="8" t="s">
        <v>30</v>
      </c>
      <c r="C180" s="9" t="s">
        <v>106</v>
      </c>
      <c r="D180" s="51">
        <v>9</v>
      </c>
      <c r="E180" s="51">
        <v>9.5</v>
      </c>
      <c r="F180" s="51">
        <v>10</v>
      </c>
      <c r="G180" s="99">
        <f t="shared" si="17"/>
        <v>9.5</v>
      </c>
      <c r="H180" s="7">
        <f t="shared" si="15"/>
        <v>6</v>
      </c>
      <c r="I180" s="100">
        <f t="shared" si="16"/>
        <v>13</v>
      </c>
      <c r="J180" s="58" t="s">
        <v>217</v>
      </c>
      <c r="K180" s="58"/>
      <c r="L180" s="58"/>
      <c r="M180" s="58"/>
      <c r="N180" s="58"/>
      <c r="O180" s="58"/>
      <c r="P180" s="58"/>
      <c r="Q180" s="58"/>
      <c r="R180" s="58"/>
      <c r="S180" s="58"/>
      <c r="T180" s="58"/>
    </row>
    <row r="181" spans="1:20" ht="15.6" customHeight="1" thickBot="1" x14ac:dyDescent="0.3">
      <c r="A181" s="155"/>
      <c r="B181" s="13" t="s">
        <v>32</v>
      </c>
      <c r="C181" s="14" t="s">
        <v>12</v>
      </c>
      <c r="D181" s="15">
        <v>9</v>
      </c>
      <c r="E181" s="15">
        <v>10</v>
      </c>
      <c r="F181" s="15">
        <v>10</v>
      </c>
      <c r="G181" s="101">
        <f t="shared" si="17"/>
        <v>9.6999999999999993</v>
      </c>
      <c r="H181" s="17">
        <f t="shared" si="15"/>
        <v>1</v>
      </c>
      <c r="I181" s="108">
        <f t="shared" si="16"/>
        <v>5</v>
      </c>
      <c r="J181" s="58" t="s">
        <v>163</v>
      </c>
      <c r="K181" s="58"/>
      <c r="L181" s="58"/>
      <c r="M181" s="58"/>
      <c r="N181" s="58"/>
      <c r="O181" s="58"/>
      <c r="P181" s="58"/>
      <c r="Q181" s="58"/>
      <c r="R181" s="58"/>
      <c r="S181" s="58"/>
      <c r="T181" s="58"/>
    </row>
    <row r="182" spans="1:20" ht="15.6" customHeight="1" x14ac:dyDescent="0.25">
      <c r="A182" s="155"/>
      <c r="B182" s="18" t="s">
        <v>36</v>
      </c>
      <c r="C182" s="53" t="s">
        <v>75</v>
      </c>
      <c r="D182" s="60">
        <v>8.5</v>
      </c>
      <c r="E182" s="60">
        <v>7</v>
      </c>
      <c r="F182" s="60">
        <v>10</v>
      </c>
      <c r="G182" s="99">
        <f t="shared" si="17"/>
        <v>8.5</v>
      </c>
      <c r="H182" s="7">
        <f>RANK(G182,$G$182:$G$201)</f>
        <v>17</v>
      </c>
      <c r="I182" s="100">
        <f t="shared" si="16"/>
        <v>45</v>
      </c>
      <c r="J182" s="58" t="s">
        <v>269</v>
      </c>
      <c r="K182" s="58"/>
      <c r="L182" s="58"/>
      <c r="M182" s="58"/>
      <c r="N182" s="58"/>
      <c r="O182" s="58"/>
      <c r="P182" s="58"/>
      <c r="Q182" s="58"/>
      <c r="R182" s="58"/>
      <c r="S182" s="58"/>
      <c r="T182" s="58"/>
    </row>
    <row r="183" spans="1:20" ht="15.6" customHeight="1" x14ac:dyDescent="0.25">
      <c r="A183" s="155"/>
      <c r="B183" s="20" t="s">
        <v>38</v>
      </c>
      <c r="C183" s="22" t="s">
        <v>107</v>
      </c>
      <c r="D183" s="51">
        <v>9</v>
      </c>
      <c r="E183" s="51">
        <v>10</v>
      </c>
      <c r="F183" s="51">
        <v>10</v>
      </c>
      <c r="G183" s="99">
        <f t="shared" si="17"/>
        <v>9.6999999999999993</v>
      </c>
      <c r="H183" s="7">
        <f t="shared" ref="H183:H201" si="18">RANK(G183,$G$182:$G$201)</f>
        <v>5</v>
      </c>
      <c r="I183" s="100">
        <f t="shared" si="16"/>
        <v>5</v>
      </c>
      <c r="J183" s="58" t="s">
        <v>135</v>
      </c>
      <c r="K183" s="58"/>
      <c r="L183" s="58"/>
      <c r="M183" s="58"/>
      <c r="N183" s="58"/>
      <c r="O183" s="58"/>
      <c r="P183" s="58"/>
      <c r="Q183" s="58"/>
      <c r="R183" s="58"/>
      <c r="S183" s="58"/>
      <c r="T183" s="58"/>
    </row>
    <row r="184" spans="1:20" ht="15.6" customHeight="1" x14ac:dyDescent="0.25">
      <c r="A184" s="155"/>
      <c r="B184" s="20" t="s">
        <v>39</v>
      </c>
      <c r="C184" s="22" t="s">
        <v>40</v>
      </c>
      <c r="D184" s="51">
        <v>6.5</v>
      </c>
      <c r="E184" s="51">
        <v>10</v>
      </c>
      <c r="F184" s="51">
        <v>10</v>
      </c>
      <c r="G184" s="99">
        <f t="shared" si="17"/>
        <v>8.8000000000000007</v>
      </c>
      <c r="H184" s="7">
        <f t="shared" si="18"/>
        <v>13</v>
      </c>
      <c r="I184" s="100">
        <f t="shared" si="16"/>
        <v>38</v>
      </c>
      <c r="J184" s="58" t="s">
        <v>270</v>
      </c>
      <c r="K184" s="58"/>
      <c r="L184" s="58"/>
      <c r="M184" s="58"/>
      <c r="N184" s="58"/>
      <c r="O184" s="58"/>
      <c r="P184" s="58"/>
      <c r="Q184" s="58"/>
      <c r="R184" s="58"/>
      <c r="S184" s="58"/>
      <c r="T184" s="58"/>
    </row>
    <row r="185" spans="1:20" ht="15.6" customHeight="1" x14ac:dyDescent="0.25">
      <c r="A185" s="155"/>
      <c r="B185" s="20" t="s">
        <v>41</v>
      </c>
      <c r="C185" s="22" t="s">
        <v>108</v>
      </c>
      <c r="D185" s="51">
        <v>8</v>
      </c>
      <c r="E185" s="51">
        <v>9</v>
      </c>
      <c r="F185" s="51">
        <v>10</v>
      </c>
      <c r="G185" s="99">
        <f t="shared" si="17"/>
        <v>9</v>
      </c>
      <c r="H185" s="7">
        <f t="shared" si="18"/>
        <v>10</v>
      </c>
      <c r="I185" s="100">
        <f t="shared" si="16"/>
        <v>28</v>
      </c>
      <c r="J185" s="58" t="s">
        <v>271</v>
      </c>
      <c r="K185" s="58"/>
      <c r="L185" s="58"/>
      <c r="M185" s="58"/>
      <c r="N185" s="58"/>
      <c r="O185" s="58"/>
      <c r="P185" s="58"/>
      <c r="Q185" s="58"/>
      <c r="R185" s="58"/>
      <c r="S185" s="58"/>
      <c r="T185" s="58"/>
    </row>
    <row r="186" spans="1:20" ht="15.6" customHeight="1" x14ac:dyDescent="0.25">
      <c r="A186" s="155"/>
      <c r="B186" s="20" t="s">
        <v>48</v>
      </c>
      <c r="C186" s="22" t="s">
        <v>116</v>
      </c>
      <c r="D186" s="51">
        <v>8</v>
      </c>
      <c r="E186" s="51">
        <v>10</v>
      </c>
      <c r="F186" s="51">
        <v>10</v>
      </c>
      <c r="G186" s="103">
        <f t="shared" si="17"/>
        <v>9.3000000000000007</v>
      </c>
      <c r="H186" s="11">
        <f t="shared" si="18"/>
        <v>7</v>
      </c>
      <c r="I186" s="104">
        <f t="shared" si="16"/>
        <v>20</v>
      </c>
      <c r="J186" s="58" t="s">
        <v>195</v>
      </c>
      <c r="K186" s="58"/>
      <c r="L186" s="58"/>
      <c r="M186" s="58"/>
      <c r="N186" s="58"/>
      <c r="O186" s="58"/>
      <c r="P186" s="58"/>
      <c r="Q186" s="58"/>
      <c r="R186" s="58"/>
      <c r="S186" s="58"/>
      <c r="T186" s="58"/>
    </row>
    <row r="187" spans="1:20" ht="15.6" customHeight="1" x14ac:dyDescent="0.25">
      <c r="A187" s="155"/>
      <c r="B187" s="18" t="s">
        <v>54</v>
      </c>
      <c r="C187" s="19" t="s">
        <v>63</v>
      </c>
      <c r="D187" s="5">
        <v>9</v>
      </c>
      <c r="E187" s="5">
        <v>7</v>
      </c>
      <c r="F187" s="5">
        <v>9.5</v>
      </c>
      <c r="G187" s="99">
        <f t="shared" si="17"/>
        <v>8.5</v>
      </c>
      <c r="H187" s="7">
        <f t="shared" si="18"/>
        <v>17</v>
      </c>
      <c r="I187" s="100">
        <f t="shared" si="16"/>
        <v>45</v>
      </c>
      <c r="J187" s="58" t="s">
        <v>272</v>
      </c>
      <c r="K187" s="58"/>
      <c r="L187" s="58"/>
      <c r="M187" s="58"/>
      <c r="N187" s="58"/>
      <c r="O187" s="58"/>
      <c r="P187" s="58"/>
      <c r="Q187" s="58"/>
      <c r="R187" s="58"/>
      <c r="S187" s="58"/>
      <c r="T187" s="58"/>
    </row>
    <row r="188" spans="1:20" ht="15.6" customHeight="1" x14ac:dyDescent="0.25">
      <c r="A188" s="155"/>
      <c r="B188" s="20" t="s">
        <v>56</v>
      </c>
      <c r="C188" s="21" t="s">
        <v>109</v>
      </c>
      <c r="D188" s="51">
        <v>5.5</v>
      </c>
      <c r="E188" s="51">
        <v>10</v>
      </c>
      <c r="F188" s="51">
        <v>10</v>
      </c>
      <c r="G188" s="99">
        <f t="shared" si="17"/>
        <v>8.5</v>
      </c>
      <c r="H188" s="7">
        <f t="shared" si="18"/>
        <v>17</v>
      </c>
      <c r="I188" s="100">
        <f t="shared" si="16"/>
        <v>45</v>
      </c>
      <c r="J188" s="58" t="s">
        <v>273</v>
      </c>
      <c r="K188" s="58"/>
      <c r="L188" s="58"/>
      <c r="M188" s="58"/>
      <c r="N188" s="58"/>
      <c r="O188" s="58"/>
      <c r="P188" s="58"/>
      <c r="Q188" s="58"/>
      <c r="R188" s="58"/>
      <c r="S188" s="58"/>
      <c r="T188" s="58"/>
    </row>
    <row r="189" spans="1:20" ht="15.6" customHeight="1" x14ac:dyDescent="0.25">
      <c r="A189" s="155"/>
      <c r="B189" s="20" t="s">
        <v>57</v>
      </c>
      <c r="C189" s="22" t="s">
        <v>85</v>
      </c>
      <c r="D189" s="51">
        <v>8</v>
      </c>
      <c r="E189" s="51">
        <v>8.5</v>
      </c>
      <c r="F189" s="51">
        <v>10</v>
      </c>
      <c r="G189" s="99">
        <f t="shared" si="17"/>
        <v>8.8000000000000007</v>
      </c>
      <c r="H189" s="7">
        <f t="shared" si="18"/>
        <v>13</v>
      </c>
      <c r="I189" s="100">
        <f t="shared" si="16"/>
        <v>38</v>
      </c>
      <c r="J189" s="58" t="s">
        <v>274</v>
      </c>
      <c r="K189" s="169" t="s">
        <v>131</v>
      </c>
      <c r="L189" s="169"/>
      <c r="M189" s="169"/>
      <c r="N189" s="169"/>
      <c r="O189" s="169"/>
      <c r="P189" s="169"/>
      <c r="Q189" s="169"/>
      <c r="R189" s="169"/>
      <c r="S189" s="169"/>
      <c r="T189" s="169"/>
    </row>
    <row r="190" spans="1:20" ht="15.6" customHeight="1" x14ac:dyDescent="0.25">
      <c r="A190" s="155"/>
      <c r="B190" s="20" t="s">
        <v>58</v>
      </c>
      <c r="C190" s="22" t="s">
        <v>91</v>
      </c>
      <c r="D190" s="51">
        <v>7</v>
      </c>
      <c r="E190" s="51">
        <v>7.5</v>
      </c>
      <c r="F190" s="51">
        <v>10</v>
      </c>
      <c r="G190" s="99">
        <f t="shared" si="17"/>
        <v>8.1999999999999993</v>
      </c>
      <c r="H190" s="7">
        <f t="shared" si="18"/>
        <v>20</v>
      </c>
      <c r="I190" s="100">
        <f t="shared" si="16"/>
        <v>50</v>
      </c>
      <c r="J190" s="58" t="s">
        <v>275</v>
      </c>
      <c r="K190" s="170" t="s">
        <v>42</v>
      </c>
      <c r="L190" s="172" t="s">
        <v>43</v>
      </c>
      <c r="M190" s="174" t="s">
        <v>44</v>
      </c>
      <c r="N190" s="174"/>
      <c r="O190" s="161" t="s">
        <v>45</v>
      </c>
      <c r="P190" s="175"/>
      <c r="Q190" s="161" t="s">
        <v>46</v>
      </c>
      <c r="R190" s="176"/>
      <c r="S190" s="174" t="s">
        <v>47</v>
      </c>
      <c r="T190" s="174"/>
    </row>
    <row r="191" spans="1:20" ht="15.6" customHeight="1" thickBot="1" x14ac:dyDescent="0.3">
      <c r="A191" s="156"/>
      <c r="B191" s="23" t="s">
        <v>61</v>
      </c>
      <c r="C191" s="24" t="s">
        <v>24</v>
      </c>
      <c r="D191" s="15">
        <v>9.5</v>
      </c>
      <c r="E191" s="15">
        <v>10</v>
      </c>
      <c r="F191" s="15">
        <v>10</v>
      </c>
      <c r="G191" s="101">
        <f t="shared" si="17"/>
        <v>9.8000000000000007</v>
      </c>
      <c r="H191" s="17">
        <f t="shared" si="18"/>
        <v>2</v>
      </c>
      <c r="I191" s="102">
        <f t="shared" si="16"/>
        <v>2</v>
      </c>
      <c r="J191" s="58" t="s">
        <v>148</v>
      </c>
      <c r="K191" s="171"/>
      <c r="L191" s="173"/>
      <c r="M191" s="61" t="s">
        <v>50</v>
      </c>
      <c r="N191" s="25" t="s">
        <v>51</v>
      </c>
      <c r="O191" s="61" t="s">
        <v>50</v>
      </c>
      <c r="P191" s="25" t="s">
        <v>51</v>
      </c>
      <c r="Q191" s="62" t="s">
        <v>52</v>
      </c>
      <c r="R191" s="25" t="s">
        <v>51</v>
      </c>
      <c r="S191" s="62" t="s">
        <v>52</v>
      </c>
      <c r="T191" s="25" t="s">
        <v>51</v>
      </c>
    </row>
    <row r="192" spans="1:20" ht="15.6" customHeight="1" x14ac:dyDescent="0.25">
      <c r="A192" s="166" t="s">
        <v>53</v>
      </c>
      <c r="B192" s="26" t="s">
        <v>62</v>
      </c>
      <c r="C192" s="27" t="s">
        <v>73</v>
      </c>
      <c r="D192" s="63">
        <v>9</v>
      </c>
      <c r="E192" s="63">
        <v>10</v>
      </c>
      <c r="F192" s="63">
        <v>10</v>
      </c>
      <c r="G192" s="99">
        <f t="shared" si="17"/>
        <v>9.6999999999999993</v>
      </c>
      <c r="H192" s="7">
        <f t="shared" si="18"/>
        <v>5</v>
      </c>
      <c r="I192" s="100">
        <f t="shared" si="16"/>
        <v>5</v>
      </c>
      <c r="J192" s="58" t="s">
        <v>137</v>
      </c>
      <c r="K192" s="29">
        <v>12</v>
      </c>
      <c r="L192" s="30">
        <f>SUM(M192+O192+Q192+S192)</f>
        <v>20</v>
      </c>
      <c r="M192" s="31">
        <f>COUNTIF($G$167:$G186,"&gt;=9.0")</f>
        <v>16</v>
      </c>
      <c r="N192" s="32">
        <f>M192/16</f>
        <v>1</v>
      </c>
      <c r="O192" s="31">
        <f>COUNTIF($G$167:$G186,"&gt;=8.5")-M192</f>
        <v>4</v>
      </c>
      <c r="P192" s="32">
        <f xml:space="preserve"> O192/16</f>
        <v>0.25</v>
      </c>
      <c r="Q192" s="31">
        <f>COUNTIF($G$167:$G186,"&gt;=8.0")-M192-O192</f>
        <v>0</v>
      </c>
      <c r="R192" s="33">
        <f>Q192/16</f>
        <v>0</v>
      </c>
      <c r="S192" s="31">
        <f>COUNTIF($G$167:$G186,"&lt;8.0")</f>
        <v>0</v>
      </c>
      <c r="T192" s="32">
        <f>S192/16</f>
        <v>0</v>
      </c>
    </row>
    <row r="193" spans="1:20" ht="15.6" customHeight="1" x14ac:dyDescent="0.25">
      <c r="A193" s="167"/>
      <c r="B193" s="20" t="s">
        <v>64</v>
      </c>
      <c r="C193" s="21" t="s">
        <v>69</v>
      </c>
      <c r="D193" s="5">
        <v>9.5</v>
      </c>
      <c r="E193" s="5">
        <v>10</v>
      </c>
      <c r="F193" s="5">
        <v>10</v>
      </c>
      <c r="G193" s="99">
        <f t="shared" si="17"/>
        <v>9.8000000000000007</v>
      </c>
      <c r="H193" s="7">
        <f t="shared" si="18"/>
        <v>2</v>
      </c>
      <c r="I193" s="100">
        <f t="shared" si="16"/>
        <v>2</v>
      </c>
      <c r="J193" s="58" t="s">
        <v>148</v>
      </c>
      <c r="K193" s="29">
        <v>11</v>
      </c>
      <c r="L193" s="30">
        <f>SUM(M193+O193+Q193+S193)</f>
        <v>15</v>
      </c>
      <c r="M193" s="31">
        <f>COUNTIF($G$202:$G$216,"&gt;=9")</f>
        <v>12</v>
      </c>
      <c r="N193" s="32">
        <f>M193/20</f>
        <v>0.6</v>
      </c>
      <c r="O193" s="31">
        <f>COUNTIF($G$202:$G$216,"&gt;8.5")-M193</f>
        <v>1</v>
      </c>
      <c r="P193" s="34">
        <f>O193/20</f>
        <v>0.05</v>
      </c>
      <c r="Q193" s="31">
        <f>COUNTIF($G$202:$G$216,"&gt;=8")-M193-O193</f>
        <v>2</v>
      </c>
      <c r="R193" s="33">
        <f>Q193/20</f>
        <v>0.1</v>
      </c>
      <c r="S193" s="31">
        <f>COUNTIF($G$202:$G$216,"&lt;8")</f>
        <v>0</v>
      </c>
      <c r="T193" s="32">
        <f>S193/20</f>
        <v>0</v>
      </c>
    </row>
    <row r="194" spans="1:20" ht="15.6" customHeight="1" x14ac:dyDescent="0.25">
      <c r="A194" s="167"/>
      <c r="B194" s="20" t="s">
        <v>65</v>
      </c>
      <c r="C194" s="22" t="s">
        <v>77</v>
      </c>
      <c r="D194" s="51">
        <v>8</v>
      </c>
      <c r="E194" s="51">
        <v>8.5</v>
      </c>
      <c r="F194" s="51">
        <v>10</v>
      </c>
      <c r="G194" s="99">
        <f t="shared" si="17"/>
        <v>8.8000000000000007</v>
      </c>
      <c r="H194" s="7">
        <f t="shared" si="18"/>
        <v>13</v>
      </c>
      <c r="I194" s="100">
        <f t="shared" si="16"/>
        <v>38</v>
      </c>
      <c r="J194" s="58" t="s">
        <v>278</v>
      </c>
      <c r="K194" s="29">
        <v>10</v>
      </c>
      <c r="L194" s="30">
        <f>SUM(M194+O194+Q194+S194)</f>
        <v>15</v>
      </c>
      <c r="M194" s="35">
        <f>COUNTIF($G$187:$G$201,"&gt;=9")</f>
        <v>9</v>
      </c>
      <c r="N194" s="32">
        <f>M194/15</f>
        <v>0.6</v>
      </c>
      <c r="O194" s="31">
        <f>COUNTIF($G$187:$G$201,"&gt;=8.5") -M194</f>
        <v>5</v>
      </c>
      <c r="P194" s="34">
        <f>O194/15</f>
        <v>0.33333333333333331</v>
      </c>
      <c r="Q194" s="31">
        <f>COUNTIF($G$187:$G$201,"&gt;=8")-M194-O194</f>
        <v>1</v>
      </c>
      <c r="R194" s="33">
        <f>Q194/15</f>
        <v>6.6666666666666666E-2</v>
      </c>
      <c r="S194" s="35">
        <f>COUNTIF($G$187:$G$201,"&lt;8")</f>
        <v>0</v>
      </c>
      <c r="T194" s="32">
        <f>100%-N194-P194-R194</f>
        <v>0</v>
      </c>
    </row>
    <row r="195" spans="1:20" ht="15.6" customHeight="1" x14ac:dyDescent="0.25">
      <c r="A195" s="167"/>
      <c r="B195" s="20" t="s">
        <v>66</v>
      </c>
      <c r="C195" s="22" t="s">
        <v>110</v>
      </c>
      <c r="D195" s="51">
        <v>7.5</v>
      </c>
      <c r="E195" s="51">
        <v>8.5</v>
      </c>
      <c r="F195" s="51">
        <v>10</v>
      </c>
      <c r="G195" s="99">
        <f t="shared" si="17"/>
        <v>8.6999999999999993</v>
      </c>
      <c r="H195" s="7">
        <f t="shared" si="18"/>
        <v>16</v>
      </c>
      <c r="I195" s="100">
        <f t="shared" si="16"/>
        <v>42</v>
      </c>
      <c r="J195" s="58" t="s">
        <v>279</v>
      </c>
      <c r="K195" s="36" t="s">
        <v>60</v>
      </c>
      <c r="L195" s="37">
        <f>SUM(L192:L194)</f>
        <v>50</v>
      </c>
      <c r="M195" s="35">
        <f>SUM(M192:M194)</f>
        <v>37</v>
      </c>
      <c r="N195" s="38">
        <f>M195/51</f>
        <v>0.72549019607843135</v>
      </c>
      <c r="O195" s="35">
        <f>SUM(O192:O194)</f>
        <v>10</v>
      </c>
      <c r="P195" s="39">
        <f>O195/51</f>
        <v>0.19607843137254902</v>
      </c>
      <c r="Q195" s="35">
        <f>SUM(Q192:Q194)</f>
        <v>3</v>
      </c>
      <c r="R195" s="40">
        <f>Q195/51</f>
        <v>5.8823529411764705E-2</v>
      </c>
      <c r="S195" s="35">
        <f>SUM(S192:S194)</f>
        <v>0</v>
      </c>
      <c r="T195" s="41">
        <f>S195/51</f>
        <v>0</v>
      </c>
    </row>
    <row r="196" spans="1:20" ht="15.6" customHeight="1" x14ac:dyDescent="0.25">
      <c r="A196" s="167"/>
      <c r="B196" s="52" t="s">
        <v>68</v>
      </c>
      <c r="C196" s="22" t="s">
        <v>117</v>
      </c>
      <c r="D196" s="51">
        <v>9.5</v>
      </c>
      <c r="E196" s="51">
        <v>10</v>
      </c>
      <c r="F196" s="51">
        <v>10</v>
      </c>
      <c r="G196" s="103">
        <f t="shared" si="17"/>
        <v>9.8000000000000007</v>
      </c>
      <c r="H196" s="7">
        <f t="shared" si="18"/>
        <v>2</v>
      </c>
      <c r="I196" s="104">
        <f t="shared" si="16"/>
        <v>2</v>
      </c>
      <c r="J196" s="58" t="s">
        <v>179</v>
      </c>
      <c r="K196" s="58"/>
      <c r="L196" s="58"/>
      <c r="M196" s="58"/>
      <c r="N196" s="58"/>
      <c r="O196" s="58"/>
      <c r="P196" s="58"/>
      <c r="Q196" s="58"/>
      <c r="R196" s="58"/>
      <c r="S196" s="58"/>
      <c r="T196" s="58"/>
    </row>
    <row r="197" spans="1:20" ht="15.6" customHeight="1" x14ac:dyDescent="0.25">
      <c r="A197" s="167"/>
      <c r="B197" s="18" t="s">
        <v>99</v>
      </c>
      <c r="C197" s="21" t="s">
        <v>71</v>
      </c>
      <c r="D197" s="5">
        <v>10</v>
      </c>
      <c r="E197" s="5">
        <v>10</v>
      </c>
      <c r="F197" s="5">
        <v>10</v>
      </c>
      <c r="G197" s="99">
        <f t="shared" si="17"/>
        <v>10</v>
      </c>
      <c r="H197" s="7">
        <f t="shared" si="18"/>
        <v>1</v>
      </c>
      <c r="I197" s="100">
        <f t="shared" si="16"/>
        <v>1</v>
      </c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</row>
    <row r="198" spans="1:20" ht="15.6" customHeight="1" x14ac:dyDescent="0.25">
      <c r="A198" s="167"/>
      <c r="B198" s="20" t="s">
        <v>100</v>
      </c>
      <c r="C198" s="21" t="s">
        <v>111</v>
      </c>
      <c r="D198" s="51">
        <v>7.5</v>
      </c>
      <c r="E198" s="51">
        <v>9.5</v>
      </c>
      <c r="F198" s="51">
        <v>10</v>
      </c>
      <c r="G198" s="99">
        <f t="shared" si="17"/>
        <v>9</v>
      </c>
      <c r="H198" s="7">
        <f t="shared" si="18"/>
        <v>10</v>
      </c>
      <c r="I198" s="100">
        <f t="shared" si="16"/>
        <v>28</v>
      </c>
      <c r="J198" s="58" t="s">
        <v>257</v>
      </c>
      <c r="K198" s="58"/>
      <c r="L198" s="58"/>
      <c r="M198" s="58"/>
      <c r="N198" s="58"/>
      <c r="O198" s="58"/>
      <c r="P198" s="58"/>
      <c r="Q198" s="58"/>
      <c r="R198" s="58"/>
      <c r="S198" s="58"/>
      <c r="T198" s="58"/>
    </row>
    <row r="199" spans="1:20" ht="15.6" customHeight="1" x14ac:dyDescent="0.25">
      <c r="A199" s="167"/>
      <c r="B199" s="20" t="s">
        <v>101</v>
      </c>
      <c r="C199" s="22" t="s">
        <v>37</v>
      </c>
      <c r="D199" s="51">
        <v>8</v>
      </c>
      <c r="E199" s="51">
        <v>9</v>
      </c>
      <c r="F199" s="51">
        <v>10</v>
      </c>
      <c r="G199" s="99">
        <f t="shared" si="17"/>
        <v>9</v>
      </c>
      <c r="H199" s="7">
        <f t="shared" si="18"/>
        <v>10</v>
      </c>
      <c r="I199" s="100">
        <f t="shared" si="16"/>
        <v>28</v>
      </c>
      <c r="J199" s="58" t="s">
        <v>258</v>
      </c>
      <c r="K199" s="58"/>
      <c r="L199" s="58"/>
      <c r="M199" s="58"/>
      <c r="N199" s="58"/>
      <c r="O199" s="58"/>
      <c r="P199" s="58"/>
      <c r="Q199" s="58"/>
      <c r="R199" s="58"/>
      <c r="S199" s="58"/>
      <c r="T199" s="58"/>
    </row>
    <row r="200" spans="1:20" ht="15.6" customHeight="1" x14ac:dyDescent="0.25">
      <c r="A200" s="167"/>
      <c r="B200" s="20" t="s">
        <v>102</v>
      </c>
      <c r="C200" s="22" t="s">
        <v>28</v>
      </c>
      <c r="D200" s="51">
        <v>8</v>
      </c>
      <c r="E200" s="51">
        <v>9.5</v>
      </c>
      <c r="F200" s="51">
        <v>10</v>
      </c>
      <c r="G200" s="99">
        <f t="shared" si="17"/>
        <v>9.1999999999999993</v>
      </c>
      <c r="H200" s="7">
        <f t="shared" si="18"/>
        <v>9</v>
      </c>
      <c r="I200" s="100">
        <f t="shared" si="16"/>
        <v>23</v>
      </c>
      <c r="J200" s="58" t="s">
        <v>259</v>
      </c>
      <c r="K200" s="58"/>
      <c r="L200" s="58"/>
      <c r="M200" s="58"/>
      <c r="N200" s="58"/>
      <c r="O200" s="58"/>
      <c r="P200" s="58"/>
      <c r="Q200" s="58"/>
      <c r="R200" s="58"/>
      <c r="S200" s="58"/>
      <c r="T200" s="58"/>
    </row>
    <row r="201" spans="1:20" ht="15.6" customHeight="1" thickBot="1" x14ac:dyDescent="0.3">
      <c r="A201" s="167"/>
      <c r="B201" s="23" t="s">
        <v>103</v>
      </c>
      <c r="C201" s="24" t="s">
        <v>93</v>
      </c>
      <c r="D201" s="15">
        <v>9.5</v>
      </c>
      <c r="E201" s="15">
        <v>8.5</v>
      </c>
      <c r="F201" s="15">
        <v>10</v>
      </c>
      <c r="G201" s="101">
        <f t="shared" si="17"/>
        <v>9.3000000000000007</v>
      </c>
      <c r="H201" s="17">
        <f t="shared" si="18"/>
        <v>7</v>
      </c>
      <c r="I201" s="102">
        <f t="shared" si="16"/>
        <v>20</v>
      </c>
      <c r="J201" s="58" t="s">
        <v>217</v>
      </c>
      <c r="K201" s="58"/>
      <c r="L201" s="58"/>
      <c r="M201" s="58"/>
      <c r="N201" s="58"/>
      <c r="O201" s="58"/>
      <c r="P201" s="58"/>
      <c r="Q201" s="58"/>
      <c r="R201" s="58"/>
      <c r="S201" s="58"/>
      <c r="T201" s="58"/>
    </row>
    <row r="202" spans="1:20" ht="15.6" customHeight="1" x14ac:dyDescent="0.25">
      <c r="A202" s="167"/>
      <c r="B202" s="42" t="s">
        <v>70</v>
      </c>
      <c r="C202" s="43" t="s">
        <v>49</v>
      </c>
      <c r="D202" s="5">
        <v>7.5</v>
      </c>
      <c r="E202" s="5">
        <v>9.5</v>
      </c>
      <c r="F202" s="5">
        <v>10</v>
      </c>
      <c r="G202" s="99">
        <f t="shared" si="17"/>
        <v>9</v>
      </c>
      <c r="H202" s="7">
        <f>RANK(G202,$G$202:$G$216)</f>
        <v>8</v>
      </c>
      <c r="I202" s="100">
        <f t="shared" si="16"/>
        <v>28</v>
      </c>
      <c r="J202" s="58" t="s">
        <v>198</v>
      </c>
      <c r="K202" s="58"/>
      <c r="L202" s="58"/>
      <c r="M202" s="58"/>
      <c r="N202" s="58"/>
      <c r="O202" s="58"/>
      <c r="P202" s="58"/>
      <c r="Q202" s="58"/>
      <c r="R202" s="58"/>
      <c r="S202" s="58"/>
      <c r="T202" s="58"/>
    </row>
    <row r="203" spans="1:20" ht="15.6" customHeight="1" x14ac:dyDescent="0.25">
      <c r="A203" s="167"/>
      <c r="B203" s="44" t="s">
        <v>72</v>
      </c>
      <c r="C203" s="45" t="s">
        <v>67</v>
      </c>
      <c r="D203" s="5">
        <v>8.5</v>
      </c>
      <c r="E203" s="5">
        <v>10</v>
      </c>
      <c r="F203" s="5">
        <v>10</v>
      </c>
      <c r="G203" s="99">
        <f t="shared" si="17"/>
        <v>9.5</v>
      </c>
      <c r="H203" s="7">
        <f t="shared" ref="H203:H216" si="19">RANK(G203,$G$202:$G$216)</f>
        <v>2</v>
      </c>
      <c r="I203" s="100">
        <f t="shared" si="16"/>
        <v>13</v>
      </c>
      <c r="J203" s="58" t="s">
        <v>188</v>
      </c>
      <c r="K203" s="58"/>
      <c r="L203" s="58"/>
      <c r="M203" s="58"/>
      <c r="N203" s="58"/>
      <c r="O203" s="58"/>
      <c r="P203" s="58"/>
      <c r="Q203" s="58"/>
      <c r="R203" s="58"/>
      <c r="S203" s="58"/>
      <c r="T203" s="58"/>
    </row>
    <row r="204" spans="1:20" ht="15.6" customHeight="1" x14ac:dyDescent="0.25">
      <c r="A204" s="167"/>
      <c r="B204" s="44" t="s">
        <v>74</v>
      </c>
      <c r="C204" s="45" t="s">
        <v>112</v>
      </c>
      <c r="D204" s="51">
        <v>9</v>
      </c>
      <c r="E204" s="51">
        <v>7</v>
      </c>
      <c r="F204" s="51">
        <v>10</v>
      </c>
      <c r="G204" s="99">
        <f t="shared" si="17"/>
        <v>8.6999999999999993</v>
      </c>
      <c r="H204" s="7">
        <f t="shared" si="19"/>
        <v>13</v>
      </c>
      <c r="I204" s="100">
        <f t="shared" si="16"/>
        <v>42</v>
      </c>
      <c r="J204" s="58" t="s">
        <v>248</v>
      </c>
      <c r="K204" s="58"/>
      <c r="L204" s="58"/>
      <c r="M204" s="58"/>
      <c r="N204" s="58"/>
      <c r="O204" s="58"/>
      <c r="P204" s="58"/>
      <c r="Q204" s="58"/>
      <c r="R204" s="58"/>
      <c r="S204" s="58"/>
      <c r="T204" s="58"/>
    </row>
    <row r="205" spans="1:20" ht="15.6" customHeight="1" x14ac:dyDescent="0.25">
      <c r="A205" s="167"/>
      <c r="B205" s="44" t="s">
        <v>76</v>
      </c>
      <c r="C205" s="46" t="s">
        <v>59</v>
      </c>
      <c r="D205" s="51">
        <v>7</v>
      </c>
      <c r="E205" s="51">
        <v>8</v>
      </c>
      <c r="F205" s="51">
        <v>10</v>
      </c>
      <c r="G205" s="99">
        <f t="shared" si="17"/>
        <v>8.3000000000000007</v>
      </c>
      <c r="H205" s="7">
        <f t="shared" si="19"/>
        <v>15</v>
      </c>
      <c r="I205" s="100">
        <f t="shared" si="16"/>
        <v>49</v>
      </c>
      <c r="J205" s="58" t="s">
        <v>249</v>
      </c>
      <c r="K205" s="58"/>
      <c r="L205" s="58"/>
      <c r="M205" s="58"/>
      <c r="N205" s="58"/>
      <c r="O205" s="58"/>
      <c r="P205" s="58"/>
      <c r="Q205" s="58"/>
      <c r="R205" s="58"/>
      <c r="S205" s="58"/>
      <c r="T205" s="58"/>
    </row>
    <row r="206" spans="1:20" ht="15.6" customHeight="1" x14ac:dyDescent="0.25">
      <c r="A206" s="167"/>
      <c r="B206" s="44" t="s">
        <v>78</v>
      </c>
      <c r="C206" s="45" t="s">
        <v>113</v>
      </c>
      <c r="D206" s="51">
        <v>7.5</v>
      </c>
      <c r="E206" s="51">
        <v>9.5</v>
      </c>
      <c r="F206" s="51">
        <v>10</v>
      </c>
      <c r="G206" s="99">
        <f t="shared" si="17"/>
        <v>9</v>
      </c>
      <c r="H206" s="7">
        <f t="shared" si="19"/>
        <v>8</v>
      </c>
      <c r="I206" s="100">
        <f t="shared" si="16"/>
        <v>28</v>
      </c>
      <c r="J206" s="58" t="s">
        <v>250</v>
      </c>
      <c r="K206" s="58"/>
      <c r="L206" s="58"/>
      <c r="M206" s="58"/>
      <c r="N206" s="58"/>
      <c r="O206" s="58"/>
      <c r="P206" s="58"/>
      <c r="Q206" s="58"/>
      <c r="R206" s="58"/>
      <c r="S206" s="58"/>
      <c r="T206" s="58"/>
    </row>
    <row r="207" spans="1:20" ht="15.6" customHeight="1" x14ac:dyDescent="0.25">
      <c r="A207" s="167"/>
      <c r="B207" s="44" t="s">
        <v>80</v>
      </c>
      <c r="C207" s="45" t="s">
        <v>81</v>
      </c>
      <c r="D207" s="51">
        <v>7</v>
      </c>
      <c r="E207" s="51">
        <v>9.5</v>
      </c>
      <c r="F207" s="51">
        <v>9</v>
      </c>
      <c r="G207" s="99">
        <f t="shared" si="17"/>
        <v>8.5</v>
      </c>
      <c r="H207" s="7">
        <f t="shared" si="19"/>
        <v>14</v>
      </c>
      <c r="I207" s="100">
        <f t="shared" si="16"/>
        <v>45</v>
      </c>
      <c r="J207" s="58" t="s">
        <v>251</v>
      </c>
      <c r="K207" s="58"/>
      <c r="L207" s="58"/>
      <c r="M207" s="58"/>
      <c r="N207" s="58"/>
      <c r="O207" s="58"/>
      <c r="P207" s="58"/>
      <c r="Q207" s="58"/>
      <c r="R207" s="58"/>
      <c r="S207" s="58"/>
      <c r="T207" s="58"/>
    </row>
    <row r="208" spans="1:20" ht="15.6" customHeight="1" x14ac:dyDescent="0.25">
      <c r="A208" s="167"/>
      <c r="B208" s="44" t="s">
        <v>82</v>
      </c>
      <c r="C208" s="45" t="s">
        <v>83</v>
      </c>
      <c r="D208" s="51">
        <v>7.5</v>
      </c>
      <c r="E208" s="51">
        <v>9.5</v>
      </c>
      <c r="F208" s="51">
        <v>10</v>
      </c>
      <c r="G208" s="99">
        <f t="shared" si="17"/>
        <v>9</v>
      </c>
      <c r="H208" s="7">
        <f t="shared" si="19"/>
        <v>8</v>
      </c>
      <c r="I208" s="100">
        <f t="shared" si="16"/>
        <v>28</v>
      </c>
      <c r="J208" s="58" t="s">
        <v>264</v>
      </c>
      <c r="K208" s="58"/>
      <c r="L208" s="58"/>
      <c r="M208" s="58"/>
      <c r="N208" s="58"/>
      <c r="O208" s="58"/>
      <c r="P208" s="58"/>
      <c r="Q208" s="58"/>
      <c r="R208" s="58"/>
      <c r="S208" s="58"/>
      <c r="T208" s="58"/>
    </row>
    <row r="209" spans="1:20" ht="15.6" customHeight="1" x14ac:dyDescent="0.25">
      <c r="A209" s="167"/>
      <c r="B209" s="44" t="s">
        <v>84</v>
      </c>
      <c r="C209" s="45" t="s">
        <v>114</v>
      </c>
      <c r="D209" s="51">
        <v>7.5</v>
      </c>
      <c r="E209" s="51">
        <v>10</v>
      </c>
      <c r="F209" s="51">
        <v>10</v>
      </c>
      <c r="G209" s="99">
        <f t="shared" si="17"/>
        <v>9.1999999999999993</v>
      </c>
      <c r="H209" s="7">
        <f t="shared" si="19"/>
        <v>6</v>
      </c>
      <c r="I209" s="100">
        <f t="shared" si="16"/>
        <v>23</v>
      </c>
      <c r="J209" s="58" t="s">
        <v>265</v>
      </c>
      <c r="K209" s="58"/>
      <c r="L209" s="58"/>
      <c r="M209" s="58"/>
      <c r="N209" s="58"/>
      <c r="O209" s="58"/>
      <c r="P209" s="58"/>
      <c r="Q209" s="58"/>
      <c r="R209" s="58"/>
      <c r="S209" s="58"/>
      <c r="T209" s="58"/>
    </row>
    <row r="210" spans="1:20" ht="15.6" customHeight="1" x14ac:dyDescent="0.25">
      <c r="A210" s="167"/>
      <c r="B210" s="44" t="s">
        <v>86</v>
      </c>
      <c r="C210" s="47" t="s">
        <v>55</v>
      </c>
      <c r="D210" s="51">
        <v>9</v>
      </c>
      <c r="E210" s="51">
        <v>8.5</v>
      </c>
      <c r="F210" s="51">
        <v>10</v>
      </c>
      <c r="G210" s="99">
        <f t="shared" si="17"/>
        <v>9.1999999999999993</v>
      </c>
      <c r="H210" s="7">
        <f t="shared" si="19"/>
        <v>6</v>
      </c>
      <c r="I210" s="100">
        <f t="shared" si="16"/>
        <v>23</v>
      </c>
      <c r="J210" s="58" t="s">
        <v>266</v>
      </c>
      <c r="K210" s="58"/>
      <c r="L210" s="58"/>
      <c r="M210" s="58"/>
      <c r="N210" s="58"/>
      <c r="O210" s="58"/>
      <c r="P210" s="58"/>
      <c r="Q210" s="58"/>
      <c r="R210" s="58"/>
      <c r="S210" s="58"/>
      <c r="T210" s="58"/>
    </row>
    <row r="211" spans="1:20" ht="15.6" customHeight="1" x14ac:dyDescent="0.25">
      <c r="A211" s="167"/>
      <c r="B211" s="44" t="s">
        <v>88</v>
      </c>
      <c r="C211" s="45" t="s">
        <v>89</v>
      </c>
      <c r="D211" s="51">
        <v>7</v>
      </c>
      <c r="E211" s="51">
        <v>10</v>
      </c>
      <c r="F211" s="51">
        <v>10</v>
      </c>
      <c r="G211" s="99">
        <f t="shared" si="17"/>
        <v>9</v>
      </c>
      <c r="H211" s="7">
        <f t="shared" si="19"/>
        <v>8</v>
      </c>
      <c r="I211" s="100">
        <f t="shared" si="16"/>
        <v>28</v>
      </c>
      <c r="J211" s="58" t="s">
        <v>134</v>
      </c>
      <c r="K211" s="58"/>
      <c r="L211" s="58"/>
      <c r="M211" s="58"/>
      <c r="N211" s="58"/>
      <c r="O211" s="58"/>
      <c r="P211" s="58"/>
      <c r="Q211" s="58"/>
      <c r="R211" s="58"/>
      <c r="S211" s="58"/>
      <c r="T211" s="58"/>
    </row>
    <row r="212" spans="1:20" ht="15.6" customHeight="1" x14ac:dyDescent="0.25">
      <c r="A212" s="167"/>
      <c r="B212" s="44" t="s">
        <v>90</v>
      </c>
      <c r="C212" s="45" t="s">
        <v>87</v>
      </c>
      <c r="D212" s="51">
        <v>9</v>
      </c>
      <c r="E212" s="51">
        <v>10</v>
      </c>
      <c r="F212" s="51">
        <v>10</v>
      </c>
      <c r="G212" s="99">
        <f t="shared" si="17"/>
        <v>9.6999999999999993</v>
      </c>
      <c r="H212" s="7">
        <f t="shared" si="19"/>
        <v>1</v>
      </c>
      <c r="I212" s="100">
        <f t="shared" si="16"/>
        <v>5</v>
      </c>
      <c r="J212" s="58" t="s">
        <v>135</v>
      </c>
      <c r="K212" s="58"/>
      <c r="L212" s="58"/>
      <c r="M212" s="58"/>
      <c r="N212" s="58"/>
      <c r="O212" s="58"/>
      <c r="P212" s="58"/>
      <c r="Q212" s="58"/>
      <c r="R212" s="58"/>
      <c r="S212" s="58"/>
      <c r="T212" s="58"/>
    </row>
    <row r="213" spans="1:20" ht="15.6" customHeight="1" x14ac:dyDescent="0.25">
      <c r="A213" s="167"/>
      <c r="B213" s="44" t="s">
        <v>92</v>
      </c>
      <c r="C213" s="48" t="s">
        <v>115</v>
      </c>
      <c r="D213" s="51">
        <v>9.5</v>
      </c>
      <c r="E213" s="51">
        <v>9</v>
      </c>
      <c r="F213" s="51">
        <v>10</v>
      </c>
      <c r="G213" s="99">
        <f t="shared" si="17"/>
        <v>9.5</v>
      </c>
      <c r="H213" s="7">
        <f t="shared" si="19"/>
        <v>2</v>
      </c>
      <c r="I213" s="100">
        <f t="shared" si="16"/>
        <v>13</v>
      </c>
      <c r="J213" s="58" t="s">
        <v>267</v>
      </c>
      <c r="K213" s="58"/>
      <c r="L213" s="58"/>
      <c r="M213" s="58"/>
      <c r="N213" s="58"/>
      <c r="O213" s="58"/>
      <c r="P213" s="58"/>
      <c r="Q213" s="58"/>
      <c r="R213" s="58"/>
      <c r="S213" s="58"/>
      <c r="T213" s="58"/>
    </row>
    <row r="214" spans="1:20" ht="15.6" customHeight="1" x14ac:dyDescent="0.25">
      <c r="A214" s="167"/>
      <c r="B214" s="44" t="s">
        <v>94</v>
      </c>
      <c r="C214" s="45" t="s">
        <v>96</v>
      </c>
      <c r="D214" s="51">
        <v>7.5</v>
      </c>
      <c r="E214" s="51">
        <v>9.5</v>
      </c>
      <c r="F214" s="51">
        <v>10</v>
      </c>
      <c r="G214" s="99">
        <f t="shared" si="17"/>
        <v>9</v>
      </c>
      <c r="H214" s="7">
        <f t="shared" si="19"/>
        <v>8</v>
      </c>
      <c r="I214" s="100">
        <f t="shared" si="16"/>
        <v>28</v>
      </c>
      <c r="J214" s="58" t="s">
        <v>276</v>
      </c>
      <c r="K214" s="58"/>
      <c r="L214" s="58"/>
      <c r="M214" s="58"/>
      <c r="N214" s="58"/>
      <c r="O214" s="58"/>
      <c r="P214" s="58"/>
      <c r="Q214" s="58"/>
      <c r="R214" s="58"/>
      <c r="S214" s="58"/>
      <c r="T214" s="58"/>
    </row>
    <row r="215" spans="1:20" ht="15.6" customHeight="1" x14ac:dyDescent="0.25">
      <c r="A215" s="167"/>
      <c r="B215" s="44" t="s">
        <v>95</v>
      </c>
      <c r="C215" s="45" t="s">
        <v>31</v>
      </c>
      <c r="D215" s="51">
        <v>8.5</v>
      </c>
      <c r="E215" s="51">
        <v>10</v>
      </c>
      <c r="F215" s="51">
        <v>10</v>
      </c>
      <c r="G215" s="99">
        <f t="shared" si="17"/>
        <v>9.5</v>
      </c>
      <c r="H215" s="7">
        <f t="shared" si="19"/>
        <v>2</v>
      </c>
      <c r="I215" s="100">
        <f t="shared" si="16"/>
        <v>13</v>
      </c>
      <c r="J215" s="58" t="s">
        <v>155</v>
      </c>
      <c r="K215" s="58"/>
      <c r="L215" s="58"/>
      <c r="M215" s="58"/>
      <c r="N215" s="58"/>
      <c r="O215" s="58"/>
      <c r="P215" s="58"/>
      <c r="Q215" s="58"/>
      <c r="R215" s="58"/>
      <c r="S215" s="58"/>
      <c r="T215" s="58"/>
    </row>
    <row r="216" spans="1:20" ht="15.6" customHeight="1" thickBot="1" x14ac:dyDescent="0.3">
      <c r="A216" s="168"/>
      <c r="B216" s="49" t="s">
        <v>97</v>
      </c>
      <c r="C216" s="50" t="s">
        <v>98</v>
      </c>
      <c r="D216" s="15">
        <v>9</v>
      </c>
      <c r="E216" s="15">
        <v>10</v>
      </c>
      <c r="F216" s="15">
        <v>9.5</v>
      </c>
      <c r="G216" s="101">
        <f t="shared" si="17"/>
        <v>9.5</v>
      </c>
      <c r="H216" s="17">
        <f t="shared" si="19"/>
        <v>2</v>
      </c>
      <c r="I216" s="102">
        <f t="shared" si="16"/>
        <v>13</v>
      </c>
      <c r="J216" s="58" t="s">
        <v>277</v>
      </c>
      <c r="K216" s="58"/>
      <c r="L216" s="58"/>
      <c r="M216" s="58"/>
      <c r="N216" s="58"/>
      <c r="O216" s="58"/>
      <c r="P216" s="58"/>
      <c r="Q216" s="58"/>
      <c r="R216" s="58"/>
      <c r="S216" s="58"/>
      <c r="T216" s="58"/>
    </row>
  </sheetData>
  <mergeCells count="66">
    <mergeCell ref="C1:G1"/>
    <mergeCell ref="C2:G2"/>
    <mergeCell ref="A3:A4"/>
    <mergeCell ref="B3:B4"/>
    <mergeCell ref="C3:C4"/>
    <mergeCell ref="D3:F3"/>
    <mergeCell ref="G3:G4"/>
    <mergeCell ref="H3:I3"/>
    <mergeCell ref="A5:A29"/>
    <mergeCell ref="K27:T27"/>
    <mergeCell ref="K28:K29"/>
    <mergeCell ref="L28:L29"/>
    <mergeCell ref="M28:N28"/>
    <mergeCell ref="O28:P28"/>
    <mergeCell ref="Q28:R28"/>
    <mergeCell ref="S28:T28"/>
    <mergeCell ref="C56:G56"/>
    <mergeCell ref="A57:A58"/>
    <mergeCell ref="B57:B58"/>
    <mergeCell ref="C57:C58"/>
    <mergeCell ref="D57:F57"/>
    <mergeCell ref="G57:G58"/>
    <mergeCell ref="H57:I57"/>
    <mergeCell ref="A59:A83"/>
    <mergeCell ref="K81:T81"/>
    <mergeCell ref="K82:K83"/>
    <mergeCell ref="L82:L83"/>
    <mergeCell ref="M82:N82"/>
    <mergeCell ref="O82:P82"/>
    <mergeCell ref="Q82:R82"/>
    <mergeCell ref="S82:T82"/>
    <mergeCell ref="A84:A108"/>
    <mergeCell ref="C109:F109"/>
    <mergeCell ref="A111:A112"/>
    <mergeCell ref="B111:B112"/>
    <mergeCell ref="C111:C112"/>
    <mergeCell ref="D111:F111"/>
    <mergeCell ref="A113:A137"/>
    <mergeCell ref="K135:T135"/>
    <mergeCell ref="K136:K137"/>
    <mergeCell ref="L136:L137"/>
    <mergeCell ref="M136:N136"/>
    <mergeCell ref="O136:P136"/>
    <mergeCell ref="Q136:R136"/>
    <mergeCell ref="S136:T136"/>
    <mergeCell ref="C165:C166"/>
    <mergeCell ref="D165:F165"/>
    <mergeCell ref="G165:G166"/>
    <mergeCell ref="G111:G112"/>
    <mergeCell ref="H111:I111"/>
    <mergeCell ref="A192:A216"/>
    <mergeCell ref="A30:A54"/>
    <mergeCell ref="H165:I165"/>
    <mergeCell ref="A167:A191"/>
    <mergeCell ref="K189:T189"/>
    <mergeCell ref="K190:K191"/>
    <mergeCell ref="L190:L191"/>
    <mergeCell ref="M190:N190"/>
    <mergeCell ref="O190:P190"/>
    <mergeCell ref="Q190:R190"/>
    <mergeCell ref="S190:T190"/>
    <mergeCell ref="A138:A162"/>
    <mergeCell ref="C163:F163"/>
    <mergeCell ref="C164:G164"/>
    <mergeCell ref="A165:A166"/>
    <mergeCell ref="B165:B166"/>
  </mergeCells>
  <conditionalFormatting sqref="E16:E39">
    <cfRule type="cellIs" dxfId="367" priority="47" stopIfTrue="1" operator="lessThan">
      <formula>5</formula>
    </cfRule>
  </conditionalFormatting>
  <conditionalFormatting sqref="F50:F53 E5:F36 F37:F48 E37:E54">
    <cfRule type="cellIs" dxfId="366" priority="46" stopIfTrue="1" operator="lessThanOrEqual">
      <formula>8</formula>
    </cfRule>
  </conditionalFormatting>
  <conditionalFormatting sqref="G5:G54">
    <cfRule type="cellIs" dxfId="365" priority="45" stopIfTrue="1" operator="lessThan">
      <formula>7.5</formula>
    </cfRule>
  </conditionalFormatting>
  <conditionalFormatting sqref="H5:H54">
    <cfRule type="cellIs" dxfId="364" priority="44" stopIfTrue="1" operator="greaterThanOrEqual">
      <formula>19</formula>
    </cfRule>
  </conditionalFormatting>
  <conditionalFormatting sqref="H40:H54">
    <cfRule type="cellIs" dxfId="363" priority="41" operator="greaterThan">
      <formula>13</formula>
    </cfRule>
    <cfRule type="cellIs" dxfId="362" priority="42" stopIfTrue="1" operator="greaterThan">
      <formula>13</formula>
    </cfRule>
    <cfRule type="cellIs" dxfId="361" priority="43" stopIfTrue="1" operator="greaterThanOrEqual">
      <formula>14</formula>
    </cfRule>
  </conditionalFormatting>
  <conditionalFormatting sqref="D5:D54">
    <cfRule type="cellIs" dxfId="360" priority="40" stopIfTrue="1" operator="equal">
      <formula>10</formula>
    </cfRule>
  </conditionalFormatting>
  <conditionalFormatting sqref="H5:H54">
    <cfRule type="cellIs" dxfId="359" priority="35" operator="greaterThan">
      <formula>13</formula>
    </cfRule>
    <cfRule type="cellIs" dxfId="358" priority="36" stopIfTrue="1" operator="greaterThan">
      <formula>13</formula>
    </cfRule>
    <cfRule type="cellIs" dxfId="357" priority="37" stopIfTrue="1" operator="greaterThan">
      <formula>13</formula>
    </cfRule>
    <cfRule type="cellIs" dxfId="356" priority="38" stopIfTrue="1" operator="greaterThan">
      <formula>13</formula>
    </cfRule>
    <cfRule type="cellIs" dxfId="355" priority="39" stopIfTrue="1" operator="equal">
      <formula>14</formula>
    </cfRule>
  </conditionalFormatting>
  <conditionalFormatting sqref="H21:H54">
    <cfRule type="cellIs" dxfId="354" priority="33" operator="greaterThan">
      <formula>18</formula>
    </cfRule>
    <cfRule type="cellIs" dxfId="353" priority="34" stopIfTrue="1" operator="greaterThan">
      <formula>18</formula>
    </cfRule>
  </conditionalFormatting>
  <conditionalFormatting sqref="I5:I54">
    <cfRule type="cellIs" dxfId="352" priority="31" operator="lessThan">
      <formula>3</formula>
    </cfRule>
    <cfRule type="cellIs" dxfId="351" priority="32" operator="greaterThan">
      <formula>44</formula>
    </cfRule>
  </conditionalFormatting>
  <conditionalFormatting sqref="H5:H54">
    <cfRule type="cellIs" dxfId="350" priority="29" operator="lessThan">
      <formula>4</formula>
    </cfRule>
    <cfRule type="cellIs" dxfId="349" priority="30" operator="lessThan">
      <formula>3</formula>
    </cfRule>
  </conditionalFormatting>
  <conditionalFormatting sqref="E43:E44">
    <cfRule type="cellIs" dxfId="348" priority="28" stopIfTrue="1" operator="lessThan">
      <formula>5</formula>
    </cfRule>
  </conditionalFormatting>
  <conditionalFormatting sqref="E70:E78 E97:E98">
    <cfRule type="cellIs" dxfId="347" priority="27" stopIfTrue="1" operator="lessThan">
      <formula>5</formula>
    </cfRule>
  </conditionalFormatting>
  <conditionalFormatting sqref="F59:F107 E59:E98 E167:F216 E105:E108">
    <cfRule type="cellIs" dxfId="346" priority="26" stopIfTrue="1" operator="lessThanOrEqual">
      <formula>8</formula>
    </cfRule>
  </conditionalFormatting>
  <conditionalFormatting sqref="H182:H216">
    <cfRule type="cellIs" dxfId="345" priority="25" stopIfTrue="1" operator="greaterThanOrEqual">
      <formula>19</formula>
    </cfRule>
  </conditionalFormatting>
  <conditionalFormatting sqref="G59:G108 G113:G162">
    <cfRule type="cellIs" priority="24" stopIfTrue="1" operator="greaterThanOrEqual">
      <formula>9</formula>
    </cfRule>
  </conditionalFormatting>
  <conditionalFormatting sqref="I113:I162">
    <cfRule type="cellIs" dxfId="344" priority="22" operator="greaterThan">
      <formula>44</formula>
    </cfRule>
    <cfRule type="cellIs" dxfId="343" priority="23" stopIfTrue="1" operator="lessThan">
      <formula>4</formula>
    </cfRule>
  </conditionalFormatting>
  <conditionalFormatting sqref="H128:H162">
    <cfRule type="cellIs" dxfId="342" priority="21" stopIfTrue="1" operator="greaterThanOrEqual">
      <formula>19</formula>
    </cfRule>
  </conditionalFormatting>
  <conditionalFormatting sqref="H113:H162">
    <cfRule type="cellIs" dxfId="341" priority="20" stopIfTrue="1" operator="greaterThanOrEqual">
      <formula>14</formula>
    </cfRule>
  </conditionalFormatting>
  <conditionalFormatting sqref="H167:H216">
    <cfRule type="cellIs" dxfId="340" priority="19" stopIfTrue="1" operator="greaterThanOrEqual">
      <formula>14</formula>
    </cfRule>
  </conditionalFormatting>
  <conditionalFormatting sqref="D167:D216 D59:D108">
    <cfRule type="cellIs" dxfId="339" priority="18" stopIfTrue="1" operator="equal">
      <formula>10</formula>
    </cfRule>
  </conditionalFormatting>
  <conditionalFormatting sqref="G167:G216">
    <cfRule type="cellIs" priority="17" stopIfTrue="1" operator="greaterThanOrEqual">
      <formula>8.7</formula>
    </cfRule>
  </conditionalFormatting>
  <conditionalFormatting sqref="D167:D216">
    <cfRule type="dataBar" priority="15">
      <dataBar>
        <cfvo type="min"/>
        <cfvo type="max"/>
        <color theme="0"/>
      </dataBar>
    </cfRule>
    <cfRule type="dataBar" priority="16">
      <dataBar>
        <cfvo type="num" val="10"/>
        <cfvo type="max"/>
        <color rgb="FF638EC6"/>
      </dataBar>
    </cfRule>
  </conditionalFormatting>
  <conditionalFormatting sqref="H113:H162">
    <cfRule type="cellIs" dxfId="338" priority="14" operator="lessThan">
      <formula>4</formula>
    </cfRule>
  </conditionalFormatting>
  <conditionalFormatting sqref="H167:H216">
    <cfRule type="cellIs" dxfId="337" priority="13" operator="lessThan">
      <formula>4</formula>
    </cfRule>
  </conditionalFormatting>
  <conditionalFormatting sqref="I167:I216">
    <cfRule type="cellIs" dxfId="336" priority="11" operator="lessThan">
      <formula>3</formula>
    </cfRule>
    <cfRule type="cellIs" dxfId="335" priority="12" operator="greaterThan">
      <formula>44</formula>
    </cfRule>
  </conditionalFormatting>
  <conditionalFormatting sqref="E124:E132 E151:E152">
    <cfRule type="cellIs" dxfId="334" priority="10" stopIfTrue="1" operator="lessThan">
      <formula>5</formula>
    </cfRule>
  </conditionalFormatting>
  <conditionalFormatting sqref="F113:F161 E113:E152 E159:E162">
    <cfRule type="cellIs" dxfId="333" priority="9" stopIfTrue="1" operator="lessThanOrEqual">
      <formula>8</formula>
    </cfRule>
  </conditionalFormatting>
  <conditionalFormatting sqref="D113:D162">
    <cfRule type="cellIs" dxfId="332" priority="1" operator="lessThan">
      <formula>5</formula>
    </cfRule>
    <cfRule type="cellIs" dxfId="331" priority="8" stopIfTrue="1" operator="equal">
      <formula>10</formula>
    </cfRule>
  </conditionalFormatting>
  <conditionalFormatting sqref="H59:H108">
    <cfRule type="cellIs" dxfId="330" priority="2" operator="lessThan">
      <formula>4</formula>
    </cfRule>
    <cfRule type="cellIs" dxfId="329" priority="5" operator="lessThan">
      <formula>2</formula>
    </cfRule>
    <cfRule type="cellIs" dxfId="328" priority="7" operator="greaterThan">
      <formula>17</formula>
    </cfRule>
  </conditionalFormatting>
  <conditionalFormatting sqref="H25:H54">
    <cfRule type="cellIs" dxfId="327" priority="6" operator="greaterThan">
      <formula>13</formula>
    </cfRule>
  </conditionalFormatting>
  <conditionalFormatting sqref="I59:I108">
    <cfRule type="cellIs" dxfId="326" priority="3" operator="lessThan">
      <formula>4</formula>
    </cfRule>
    <cfRule type="cellIs" dxfId="325" priority="4" operator="greaterThan">
      <formula>45</formula>
    </cfRule>
  </conditionalFormatting>
  <dataValidations count="1">
    <dataValidation type="decimal" operator="lessThanOrEqual" allowBlank="1" showInputMessage="1" showErrorMessage="1" errorTitle="Chú Ý" error="Nhập sai" promptTitle="Điểm nhập" sqref="F50:F53 D51:E54 D5:E30 F5:F43 D37:E44 D167:F216 D59:E80 D90:E98 F59:F97 D113:E134 D144:E152 F113:F151">
      <formula1>10</formula1>
    </dataValidation>
  </dataValidations>
  <printOptions horizontalCentered="1"/>
  <pageMargins left="0" right="0" top="0" bottom="0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3"/>
  <sheetViews>
    <sheetView topLeftCell="A101" workbookViewId="0">
      <selection activeCell="M60" sqref="M60"/>
    </sheetView>
  </sheetViews>
  <sheetFormatPr defaultRowHeight="15" x14ac:dyDescent="0.25"/>
  <cols>
    <col min="1" max="1" width="7.7109375" customWidth="1"/>
    <col min="2" max="2" width="7.5703125" customWidth="1"/>
    <col min="3" max="3" width="16" customWidth="1"/>
    <col min="7" max="7" width="9.140625" customWidth="1"/>
    <col min="8" max="8" width="11.140625" customWidth="1"/>
    <col min="9" max="9" width="9.28515625" customWidth="1"/>
    <col min="10" max="10" width="10.28515625" customWidth="1"/>
    <col min="15" max="15" width="6.7109375" customWidth="1"/>
    <col min="16" max="16" width="7.42578125" customWidth="1"/>
    <col min="17" max="22" width="6.7109375" customWidth="1"/>
  </cols>
  <sheetData>
    <row r="1" spans="1:16" ht="27" customHeight="1" x14ac:dyDescent="0.3">
      <c r="A1" s="1"/>
      <c r="B1" s="1"/>
      <c r="C1" s="200" t="s">
        <v>246</v>
      </c>
      <c r="D1" s="200"/>
      <c r="E1" s="200"/>
      <c r="F1" s="200"/>
      <c r="G1" s="200"/>
      <c r="H1" s="200"/>
      <c r="I1" s="1"/>
      <c r="J1" s="110"/>
    </row>
    <row r="2" spans="1:16" ht="18" x14ac:dyDescent="0.25">
      <c r="A2" s="2"/>
      <c r="B2" s="2"/>
      <c r="C2" s="147" t="s">
        <v>247</v>
      </c>
      <c r="D2" s="147"/>
      <c r="E2" s="147"/>
      <c r="F2" s="147"/>
      <c r="G2" s="147"/>
      <c r="H2" s="147"/>
      <c r="I2" s="2"/>
      <c r="J2" s="110"/>
    </row>
    <row r="3" spans="1:16" ht="18" customHeight="1" x14ac:dyDescent="0.25">
      <c r="A3" s="197" t="s">
        <v>0</v>
      </c>
      <c r="B3" s="189" t="s">
        <v>1</v>
      </c>
      <c r="C3" s="191" t="s">
        <v>2</v>
      </c>
      <c r="D3" s="193" t="s">
        <v>235</v>
      </c>
      <c r="E3" s="194"/>
      <c r="F3" s="194"/>
      <c r="G3" s="194"/>
      <c r="H3" s="195" t="s">
        <v>236</v>
      </c>
      <c r="I3" s="186" t="s">
        <v>3</v>
      </c>
      <c r="J3" s="186"/>
    </row>
    <row r="4" spans="1:16" ht="17.25" customHeight="1" x14ac:dyDescent="0.25">
      <c r="A4" s="198"/>
      <c r="B4" s="190"/>
      <c r="C4" s="192"/>
      <c r="D4" s="111" t="s">
        <v>237</v>
      </c>
      <c r="E4" s="111" t="s">
        <v>238</v>
      </c>
      <c r="F4" s="111" t="s">
        <v>239</v>
      </c>
      <c r="G4" s="111" t="s">
        <v>240</v>
      </c>
      <c r="H4" s="196"/>
      <c r="I4" s="112" t="s">
        <v>4</v>
      </c>
      <c r="J4" s="113" t="s">
        <v>5</v>
      </c>
    </row>
    <row r="5" spans="1:16" ht="15" customHeight="1" x14ac:dyDescent="0.25">
      <c r="A5" s="155" t="s">
        <v>6</v>
      </c>
      <c r="B5" s="3" t="s">
        <v>7</v>
      </c>
      <c r="C5" s="4" t="s">
        <v>8</v>
      </c>
      <c r="D5" s="5">
        <f>'W9'!G5</f>
        <v>10</v>
      </c>
      <c r="E5" s="5">
        <f>'W9'!G59</f>
        <v>10</v>
      </c>
      <c r="F5" s="5">
        <f>'W9'!G113</f>
        <v>9.8000000000000007</v>
      </c>
      <c r="G5" s="5">
        <f>'W9'!G167</f>
        <v>9.6999999999999993</v>
      </c>
      <c r="H5" s="6">
        <f t="shared" ref="H5:H54" si="0" xml:space="preserve"> ROUND(AVERAGE(D5:G5),1)</f>
        <v>9.9</v>
      </c>
      <c r="I5" s="7">
        <f>RANK(H5,$H$5:$H$19)</f>
        <v>1</v>
      </c>
      <c r="J5" s="7">
        <f t="shared" ref="J5:J54" si="1">RANK(H5,$H$5:$H$54)</f>
        <v>1</v>
      </c>
    </row>
    <row r="6" spans="1:16" ht="15" customHeight="1" x14ac:dyDescent="0.25">
      <c r="A6" s="155"/>
      <c r="B6" s="8" t="s">
        <v>9</v>
      </c>
      <c r="C6" s="9" t="s">
        <v>104</v>
      </c>
      <c r="D6" s="5">
        <f>'W9'!G6</f>
        <v>9.6999999999999993</v>
      </c>
      <c r="E6" s="5">
        <f>'W9'!G60</f>
        <v>10</v>
      </c>
      <c r="F6" s="5">
        <f>'W9'!G114</f>
        <v>9.6999999999999993</v>
      </c>
      <c r="G6" s="5">
        <f>'W9'!G168</f>
        <v>9.6999999999999993</v>
      </c>
      <c r="H6" s="6">
        <f t="shared" si="0"/>
        <v>9.8000000000000007</v>
      </c>
      <c r="I6" s="7">
        <f t="shared" ref="I6:I19" si="2">RANK(H6,$H$5:$H$19)</f>
        <v>2</v>
      </c>
      <c r="J6" s="7">
        <f t="shared" si="1"/>
        <v>2</v>
      </c>
    </row>
    <row r="7" spans="1:16" ht="15" customHeight="1" x14ac:dyDescent="0.25">
      <c r="A7" s="155"/>
      <c r="B7" s="8" t="s">
        <v>11</v>
      </c>
      <c r="C7" s="9" t="s">
        <v>16</v>
      </c>
      <c r="D7" s="5">
        <f>'W9'!G7</f>
        <v>10</v>
      </c>
      <c r="E7" s="5">
        <f>'W9'!G61</f>
        <v>9.6999999999999993</v>
      </c>
      <c r="F7" s="5">
        <f>'W9'!G115</f>
        <v>9.3000000000000007</v>
      </c>
      <c r="G7" s="5">
        <f>'W9'!G169</f>
        <v>9.6999999999999993</v>
      </c>
      <c r="H7" s="6">
        <f t="shared" si="0"/>
        <v>9.6999999999999993</v>
      </c>
      <c r="I7" s="7">
        <f t="shared" si="2"/>
        <v>3</v>
      </c>
      <c r="J7" s="7">
        <f t="shared" si="1"/>
        <v>5</v>
      </c>
    </row>
    <row r="8" spans="1:16" ht="15" customHeight="1" x14ac:dyDescent="0.25">
      <c r="A8" s="155"/>
      <c r="B8" s="8" t="s">
        <v>13</v>
      </c>
      <c r="C8" s="9" t="s">
        <v>14</v>
      </c>
      <c r="D8" s="5">
        <f>'W9'!G8</f>
        <v>9.3000000000000007</v>
      </c>
      <c r="E8" s="5">
        <f>'W9'!G62</f>
        <v>9.8000000000000007</v>
      </c>
      <c r="F8" s="5">
        <f>'W9'!G116</f>
        <v>9.6999999999999993</v>
      </c>
      <c r="G8" s="5">
        <f>'W9'!G170</f>
        <v>9</v>
      </c>
      <c r="H8" s="6">
        <f t="shared" si="0"/>
        <v>9.5</v>
      </c>
      <c r="I8" s="7">
        <f t="shared" si="2"/>
        <v>6</v>
      </c>
      <c r="J8" s="7">
        <f t="shared" si="1"/>
        <v>13</v>
      </c>
    </row>
    <row r="9" spans="1:16" ht="15" customHeight="1" x14ac:dyDescent="0.25">
      <c r="A9" s="155"/>
      <c r="B9" s="8" t="s">
        <v>15</v>
      </c>
      <c r="C9" s="9" t="s">
        <v>79</v>
      </c>
      <c r="D9" s="5">
        <f>'W9'!G9</f>
        <v>9</v>
      </c>
      <c r="E9" s="5">
        <f>'W9'!G63</f>
        <v>9.5</v>
      </c>
      <c r="F9" s="5">
        <f>'W9'!G117</f>
        <v>9.3000000000000007</v>
      </c>
      <c r="G9" s="5">
        <f>'W9'!G171</f>
        <v>9</v>
      </c>
      <c r="H9" s="6">
        <f t="shared" si="0"/>
        <v>9.1999999999999993</v>
      </c>
      <c r="I9" s="7">
        <f t="shared" si="2"/>
        <v>13</v>
      </c>
      <c r="J9" s="7">
        <f t="shared" si="1"/>
        <v>33</v>
      </c>
    </row>
    <row r="10" spans="1:16" ht="15" customHeight="1" x14ac:dyDescent="0.25">
      <c r="A10" s="155"/>
      <c r="B10" s="8" t="s">
        <v>17</v>
      </c>
      <c r="C10" s="9" t="s">
        <v>105</v>
      </c>
      <c r="D10" s="5">
        <f>'W9'!G10</f>
        <v>8.5</v>
      </c>
      <c r="E10" s="5">
        <f>'W9'!G64</f>
        <v>9.5</v>
      </c>
      <c r="F10" s="5">
        <f>'W9'!G118</f>
        <v>9</v>
      </c>
      <c r="G10" s="5">
        <f>'W9'!G172</f>
        <v>9.1999999999999993</v>
      </c>
      <c r="H10" s="6">
        <f t="shared" si="0"/>
        <v>9.1</v>
      </c>
      <c r="I10" s="7">
        <f t="shared" si="2"/>
        <v>14</v>
      </c>
      <c r="J10" s="7">
        <f t="shared" si="1"/>
        <v>36</v>
      </c>
    </row>
    <row r="11" spans="1:16" ht="15" customHeight="1" x14ac:dyDescent="0.25">
      <c r="A11" s="155"/>
      <c r="B11" s="8" t="s">
        <v>19</v>
      </c>
      <c r="C11" s="9" t="s">
        <v>18</v>
      </c>
      <c r="D11" s="5">
        <f>'W9'!G11</f>
        <v>9.1999999999999993</v>
      </c>
      <c r="E11" s="5">
        <f>'W9'!G65</f>
        <v>9.5</v>
      </c>
      <c r="F11" s="5">
        <f>'W9'!G119</f>
        <v>8.8000000000000007</v>
      </c>
      <c r="G11" s="5">
        <f>'W9'!G173</f>
        <v>8.6999999999999993</v>
      </c>
      <c r="H11" s="6">
        <f t="shared" si="0"/>
        <v>9.1</v>
      </c>
      <c r="I11" s="7">
        <f t="shared" si="2"/>
        <v>14</v>
      </c>
      <c r="J11" s="7">
        <f t="shared" si="1"/>
        <v>36</v>
      </c>
    </row>
    <row r="12" spans="1:16" ht="15" customHeight="1" x14ac:dyDescent="0.25">
      <c r="A12" s="155"/>
      <c r="B12" s="8" t="s">
        <v>21</v>
      </c>
      <c r="C12" s="9" t="s">
        <v>20</v>
      </c>
      <c r="D12" s="5">
        <f>'W9'!G12</f>
        <v>9.5</v>
      </c>
      <c r="E12" s="5">
        <f>'W9'!G66</f>
        <v>10</v>
      </c>
      <c r="F12" s="5">
        <f>'W9'!G120</f>
        <v>9.5</v>
      </c>
      <c r="G12" s="5">
        <f>'W9'!G174</f>
        <v>9.6999999999999993</v>
      </c>
      <c r="H12" s="6">
        <f t="shared" si="0"/>
        <v>9.6999999999999993</v>
      </c>
      <c r="I12" s="7">
        <f t="shared" si="2"/>
        <v>3</v>
      </c>
      <c r="J12" s="7">
        <f t="shared" si="1"/>
        <v>5</v>
      </c>
      <c r="P12" t="s">
        <v>241</v>
      </c>
    </row>
    <row r="13" spans="1:16" ht="15" customHeight="1" x14ac:dyDescent="0.25">
      <c r="A13" s="155"/>
      <c r="B13" s="8" t="s">
        <v>23</v>
      </c>
      <c r="C13" s="9" t="s">
        <v>22</v>
      </c>
      <c r="D13" s="5">
        <f>'W9'!G13</f>
        <v>9.5</v>
      </c>
      <c r="E13" s="5">
        <f>'W9'!G67</f>
        <v>9.8000000000000007</v>
      </c>
      <c r="F13" s="5">
        <f>'W9'!G121</f>
        <v>9.1999999999999993</v>
      </c>
      <c r="G13" s="5">
        <f>'W9'!G175</f>
        <v>9.5</v>
      </c>
      <c r="H13" s="6">
        <f t="shared" si="0"/>
        <v>9.5</v>
      </c>
      <c r="I13" s="7">
        <f t="shared" si="2"/>
        <v>6</v>
      </c>
      <c r="J13" s="7">
        <f t="shared" si="1"/>
        <v>13</v>
      </c>
    </row>
    <row r="14" spans="1:16" ht="15" customHeight="1" x14ac:dyDescent="0.25">
      <c r="A14" s="155"/>
      <c r="B14" s="8" t="s">
        <v>25</v>
      </c>
      <c r="C14" s="9" t="s">
        <v>10</v>
      </c>
      <c r="D14" s="5">
        <f>'W9'!G14</f>
        <v>9.5</v>
      </c>
      <c r="E14" s="5">
        <f>'W9'!G68</f>
        <v>9.5</v>
      </c>
      <c r="F14" s="5">
        <f>'W9'!G122</f>
        <v>9.5</v>
      </c>
      <c r="G14" s="5">
        <f>'W9'!G176</f>
        <v>8.8000000000000007</v>
      </c>
      <c r="H14" s="6">
        <f t="shared" si="0"/>
        <v>9.3000000000000007</v>
      </c>
      <c r="I14" s="7">
        <f t="shared" si="2"/>
        <v>11</v>
      </c>
      <c r="J14" s="7">
        <f t="shared" si="1"/>
        <v>26</v>
      </c>
    </row>
    <row r="15" spans="1:16" ht="15" customHeight="1" x14ac:dyDescent="0.25">
      <c r="A15" s="155"/>
      <c r="B15" s="8" t="s">
        <v>26</v>
      </c>
      <c r="C15" s="9" t="s">
        <v>34</v>
      </c>
      <c r="D15" s="5">
        <f>'W9'!G15</f>
        <v>9.5</v>
      </c>
      <c r="E15" s="5">
        <f>'W9'!G69</f>
        <v>10</v>
      </c>
      <c r="F15" s="5">
        <f>'W9'!G123</f>
        <v>9.8000000000000007</v>
      </c>
      <c r="G15" s="5">
        <f>'W9'!G177</f>
        <v>9.1999999999999993</v>
      </c>
      <c r="H15" s="6">
        <f t="shared" si="0"/>
        <v>9.6</v>
      </c>
      <c r="I15" s="7">
        <f t="shared" si="2"/>
        <v>5</v>
      </c>
      <c r="J15" s="7">
        <f t="shared" si="1"/>
        <v>9</v>
      </c>
    </row>
    <row r="16" spans="1:16" ht="15" customHeight="1" x14ac:dyDescent="0.25">
      <c r="A16" s="155"/>
      <c r="B16" s="8" t="s">
        <v>27</v>
      </c>
      <c r="C16" s="9" t="s">
        <v>33</v>
      </c>
      <c r="D16" s="5">
        <f>'W9'!G16</f>
        <v>9.1999999999999993</v>
      </c>
      <c r="E16" s="5">
        <f>'W9'!G70</f>
        <v>9.8000000000000007</v>
      </c>
      <c r="F16" s="5">
        <f>'W9'!G124</f>
        <v>8.8000000000000007</v>
      </c>
      <c r="G16" s="5">
        <f>'W9'!G178</f>
        <v>9.5</v>
      </c>
      <c r="H16" s="6">
        <f t="shared" si="0"/>
        <v>9.3000000000000007</v>
      </c>
      <c r="I16" s="7">
        <f t="shared" si="2"/>
        <v>11</v>
      </c>
      <c r="J16" s="7">
        <f t="shared" si="1"/>
        <v>26</v>
      </c>
    </row>
    <row r="17" spans="1:22" ht="15" customHeight="1" x14ac:dyDescent="0.25">
      <c r="A17" s="155"/>
      <c r="B17" s="8" t="s">
        <v>29</v>
      </c>
      <c r="C17" s="9" t="s">
        <v>35</v>
      </c>
      <c r="D17" s="5">
        <f>'W9'!G17</f>
        <v>9.6999999999999993</v>
      </c>
      <c r="E17" s="5">
        <f>'W9'!G71</f>
        <v>9.5</v>
      </c>
      <c r="F17" s="5">
        <f>'W9'!G125</f>
        <v>9.3000000000000007</v>
      </c>
      <c r="G17" s="5">
        <f>'W9'!G179</f>
        <v>9.3000000000000007</v>
      </c>
      <c r="H17" s="6">
        <f t="shared" si="0"/>
        <v>9.5</v>
      </c>
      <c r="I17" s="7">
        <f t="shared" si="2"/>
        <v>6</v>
      </c>
      <c r="J17" s="7">
        <f t="shared" si="1"/>
        <v>13</v>
      </c>
    </row>
    <row r="18" spans="1:22" ht="15" customHeight="1" x14ac:dyDescent="0.25">
      <c r="A18" s="155"/>
      <c r="B18" s="8" t="s">
        <v>30</v>
      </c>
      <c r="C18" s="9" t="s">
        <v>106</v>
      </c>
      <c r="D18" s="5">
        <f>'W9'!G18</f>
        <v>9.5</v>
      </c>
      <c r="E18" s="5">
        <f>'W9'!G72</f>
        <v>9.5</v>
      </c>
      <c r="F18" s="5">
        <f>'W9'!G126</f>
        <v>9.5</v>
      </c>
      <c r="G18" s="5">
        <f>'W9'!G180</f>
        <v>9.5</v>
      </c>
      <c r="H18" s="6">
        <f t="shared" si="0"/>
        <v>9.5</v>
      </c>
      <c r="I18" s="7">
        <f t="shared" si="2"/>
        <v>6</v>
      </c>
      <c r="J18" s="7">
        <f t="shared" si="1"/>
        <v>13</v>
      </c>
    </row>
    <row r="19" spans="1:22" ht="15" customHeight="1" thickBot="1" x14ac:dyDescent="0.3">
      <c r="A19" s="155"/>
      <c r="B19" s="13" t="s">
        <v>32</v>
      </c>
      <c r="C19" s="14" t="s">
        <v>12</v>
      </c>
      <c r="D19" s="15">
        <f>'W9'!G19</f>
        <v>9.5</v>
      </c>
      <c r="E19" s="15">
        <f>'W9'!G73</f>
        <v>9.5</v>
      </c>
      <c r="F19" s="15">
        <f>'W9'!G127</f>
        <v>9.1999999999999993</v>
      </c>
      <c r="G19" s="15">
        <f>'W9'!G181</f>
        <v>9.6999999999999993</v>
      </c>
      <c r="H19" s="16">
        <f t="shared" si="0"/>
        <v>9.5</v>
      </c>
      <c r="I19" s="17">
        <f t="shared" si="2"/>
        <v>6</v>
      </c>
      <c r="J19" s="17">
        <f t="shared" si="1"/>
        <v>13</v>
      </c>
    </row>
    <row r="20" spans="1:22" ht="15" customHeight="1" x14ac:dyDescent="0.25">
      <c r="A20" s="155"/>
      <c r="B20" s="18" t="s">
        <v>36</v>
      </c>
      <c r="C20" s="53" t="s">
        <v>75</v>
      </c>
      <c r="D20" s="5">
        <f>'W9'!G20</f>
        <v>8.8000000000000007</v>
      </c>
      <c r="E20" s="5">
        <f>'W9'!G74</f>
        <v>10</v>
      </c>
      <c r="F20" s="5">
        <f>'W9'!G128</f>
        <v>9.1999999999999993</v>
      </c>
      <c r="G20" s="5">
        <f>'W9'!G182</f>
        <v>8.5</v>
      </c>
      <c r="H20" s="6">
        <f t="shared" si="0"/>
        <v>9.1</v>
      </c>
      <c r="I20" s="7">
        <f>RANK(H20,$H$20:$H$39)</f>
        <v>13</v>
      </c>
      <c r="J20" s="7">
        <f t="shared" si="1"/>
        <v>36</v>
      </c>
    </row>
    <row r="21" spans="1:22" ht="15" customHeight="1" x14ac:dyDescent="0.25">
      <c r="A21" s="155"/>
      <c r="B21" s="20" t="s">
        <v>38</v>
      </c>
      <c r="C21" s="22" t="s">
        <v>107</v>
      </c>
      <c r="D21" s="5">
        <f>'W9'!G21</f>
        <v>9</v>
      </c>
      <c r="E21" s="5">
        <f>'W9'!G75</f>
        <v>9.8000000000000007</v>
      </c>
      <c r="F21" s="5">
        <f>'W9'!G129</f>
        <v>9.1999999999999993</v>
      </c>
      <c r="G21" s="5">
        <f>'W9'!G183</f>
        <v>9.6999999999999993</v>
      </c>
      <c r="H21" s="6">
        <f t="shared" si="0"/>
        <v>9.4</v>
      </c>
      <c r="I21" s="7">
        <f t="shared" ref="I21:I39" si="3">RANK(H21,$H$20:$H$39)</f>
        <v>7</v>
      </c>
      <c r="J21" s="7">
        <f t="shared" si="1"/>
        <v>19</v>
      </c>
    </row>
    <row r="22" spans="1:22" ht="15" customHeight="1" x14ac:dyDescent="0.25">
      <c r="A22" s="155"/>
      <c r="B22" s="20" t="s">
        <v>39</v>
      </c>
      <c r="C22" s="22" t="s">
        <v>40</v>
      </c>
      <c r="D22" s="5">
        <f>'W9'!G22</f>
        <v>9.6999999999999993</v>
      </c>
      <c r="E22" s="5">
        <f>'W9'!G76</f>
        <v>9.5</v>
      </c>
      <c r="F22" s="5">
        <f>'W9'!G130</f>
        <v>9.5</v>
      </c>
      <c r="G22" s="5">
        <f>'W9'!G184</f>
        <v>8.8000000000000007</v>
      </c>
      <c r="H22" s="6">
        <f t="shared" si="0"/>
        <v>9.4</v>
      </c>
      <c r="I22" s="7">
        <f t="shared" si="3"/>
        <v>7</v>
      </c>
      <c r="J22" s="7">
        <f t="shared" si="1"/>
        <v>19</v>
      </c>
    </row>
    <row r="23" spans="1:22" ht="15" customHeight="1" x14ac:dyDescent="0.25">
      <c r="A23" s="155"/>
      <c r="B23" s="20" t="s">
        <v>41</v>
      </c>
      <c r="C23" s="22" t="s">
        <v>108</v>
      </c>
      <c r="D23" s="5">
        <f>'W9'!G23</f>
        <v>8.3000000000000007</v>
      </c>
      <c r="E23" s="5">
        <f>'W9'!G77</f>
        <v>9.1999999999999993</v>
      </c>
      <c r="F23" s="5">
        <f>'W9'!G131</f>
        <v>8</v>
      </c>
      <c r="G23" s="5">
        <f>'W9'!G185</f>
        <v>9</v>
      </c>
      <c r="H23" s="6">
        <f t="shared" si="0"/>
        <v>8.6</v>
      </c>
      <c r="I23" s="7">
        <f t="shared" si="3"/>
        <v>20</v>
      </c>
      <c r="J23" s="7">
        <f t="shared" si="1"/>
        <v>50</v>
      </c>
    </row>
    <row r="24" spans="1:22" ht="15" customHeight="1" x14ac:dyDescent="0.25">
      <c r="A24" s="155"/>
      <c r="B24" s="20" t="s">
        <v>48</v>
      </c>
      <c r="C24" s="22" t="s">
        <v>116</v>
      </c>
      <c r="D24" s="5">
        <f>'W9'!G24</f>
        <v>9.6999999999999993</v>
      </c>
      <c r="E24" s="5">
        <f>'W9'!G78</f>
        <v>10</v>
      </c>
      <c r="F24" s="5">
        <f>'W9'!G132</f>
        <v>9.6999999999999993</v>
      </c>
      <c r="G24" s="5">
        <f>'W9'!G186</f>
        <v>9.3000000000000007</v>
      </c>
      <c r="H24" s="10">
        <f t="shared" si="0"/>
        <v>9.6999999999999993</v>
      </c>
      <c r="I24" s="7">
        <f t="shared" si="3"/>
        <v>3</v>
      </c>
      <c r="J24" s="7">
        <f t="shared" si="1"/>
        <v>5</v>
      </c>
    </row>
    <row r="25" spans="1:22" ht="15" customHeight="1" x14ac:dyDescent="0.25">
      <c r="A25" s="155"/>
      <c r="B25" s="18" t="s">
        <v>54</v>
      </c>
      <c r="C25" s="19" t="s">
        <v>63</v>
      </c>
      <c r="D25" s="5">
        <f>'W9'!G25</f>
        <v>9.3000000000000007</v>
      </c>
      <c r="E25" s="5">
        <f>'W9'!G79</f>
        <v>9</v>
      </c>
      <c r="F25" s="5">
        <f>'W9'!G133</f>
        <v>8.8000000000000007</v>
      </c>
      <c r="G25" s="5">
        <f>'W9'!G187</f>
        <v>8.5</v>
      </c>
      <c r="H25" s="6">
        <f t="shared" si="0"/>
        <v>8.9</v>
      </c>
      <c r="I25" s="7">
        <f t="shared" si="3"/>
        <v>18</v>
      </c>
      <c r="J25" s="7">
        <f t="shared" si="1"/>
        <v>46</v>
      </c>
    </row>
    <row r="26" spans="1:22" ht="15" customHeight="1" x14ac:dyDescent="0.25">
      <c r="A26" s="155"/>
      <c r="B26" s="20" t="s">
        <v>56</v>
      </c>
      <c r="C26" s="21" t="s">
        <v>109</v>
      </c>
      <c r="D26" s="5">
        <f>'W9'!G26</f>
        <v>9.1999999999999993</v>
      </c>
      <c r="E26" s="5">
        <f>'W9'!G80</f>
        <v>9.8000000000000007</v>
      </c>
      <c r="F26" s="5">
        <f>'W9'!G134</f>
        <v>7.8</v>
      </c>
      <c r="G26" s="5">
        <f>'W9'!G188</f>
        <v>8.5</v>
      </c>
      <c r="H26" s="6">
        <f t="shared" si="0"/>
        <v>8.8000000000000007</v>
      </c>
      <c r="I26" s="7">
        <f t="shared" si="3"/>
        <v>19</v>
      </c>
      <c r="J26" s="7">
        <f t="shared" si="1"/>
        <v>48</v>
      </c>
    </row>
    <row r="27" spans="1:22" ht="15" customHeight="1" x14ac:dyDescent="0.25">
      <c r="A27" s="155"/>
      <c r="B27" s="20" t="s">
        <v>57</v>
      </c>
      <c r="C27" s="22" t="s">
        <v>85</v>
      </c>
      <c r="D27" s="5">
        <f>'W9'!G27</f>
        <v>10</v>
      </c>
      <c r="E27" s="5">
        <f>'W9'!G81</f>
        <v>9.6999999999999993</v>
      </c>
      <c r="F27" s="5">
        <f>'W9'!G135</f>
        <v>9</v>
      </c>
      <c r="G27" s="5">
        <f>'W9'!G189</f>
        <v>8.8000000000000007</v>
      </c>
      <c r="H27" s="6">
        <f t="shared" si="0"/>
        <v>9.4</v>
      </c>
      <c r="I27" s="7">
        <f t="shared" si="3"/>
        <v>7</v>
      </c>
      <c r="J27" s="7">
        <f t="shared" si="1"/>
        <v>19</v>
      </c>
      <c r="M27" s="169" t="s">
        <v>242</v>
      </c>
      <c r="N27" s="169"/>
      <c r="O27" s="169"/>
      <c r="P27" s="169"/>
      <c r="Q27" s="169"/>
      <c r="R27" s="169"/>
      <c r="S27" s="169"/>
      <c r="T27" s="169"/>
      <c r="U27" s="169"/>
      <c r="V27" s="169"/>
    </row>
    <row r="28" spans="1:22" ht="15" customHeight="1" x14ac:dyDescent="0.25">
      <c r="A28" s="155"/>
      <c r="B28" s="20" t="s">
        <v>58</v>
      </c>
      <c r="C28" s="22" t="s">
        <v>91</v>
      </c>
      <c r="D28" s="5">
        <f>'W9'!G28</f>
        <v>9.5</v>
      </c>
      <c r="E28" s="5">
        <f>'W9'!G82</f>
        <v>9.6999999999999993</v>
      </c>
      <c r="F28" s="5">
        <f>'W9'!G136</f>
        <v>9</v>
      </c>
      <c r="G28" s="5">
        <f>'W9'!G190</f>
        <v>8.1999999999999993</v>
      </c>
      <c r="H28" s="6">
        <f t="shared" si="0"/>
        <v>9.1</v>
      </c>
      <c r="I28" s="7">
        <f t="shared" si="3"/>
        <v>13</v>
      </c>
      <c r="J28" s="7">
        <f t="shared" si="1"/>
        <v>36</v>
      </c>
      <c r="M28" s="170" t="s">
        <v>42</v>
      </c>
      <c r="N28" s="172" t="s">
        <v>43</v>
      </c>
      <c r="O28" s="174" t="s">
        <v>44</v>
      </c>
      <c r="P28" s="174"/>
      <c r="Q28" s="161" t="s">
        <v>45</v>
      </c>
      <c r="R28" s="175"/>
      <c r="S28" s="161" t="s">
        <v>46</v>
      </c>
      <c r="T28" s="176"/>
      <c r="U28" s="174" t="s">
        <v>47</v>
      </c>
      <c r="V28" s="174"/>
    </row>
    <row r="29" spans="1:22" ht="15" customHeight="1" thickBot="1" x14ac:dyDescent="0.3">
      <c r="A29" s="156"/>
      <c r="B29" s="23" t="s">
        <v>61</v>
      </c>
      <c r="C29" s="24" t="s">
        <v>24</v>
      </c>
      <c r="D29" s="15">
        <f>'W9'!G29</f>
        <v>9.6999999999999993</v>
      </c>
      <c r="E29" s="15">
        <f>'W9'!G83</f>
        <v>9.5</v>
      </c>
      <c r="F29" s="15">
        <f>'W9'!G137</f>
        <v>9.6999999999999993</v>
      </c>
      <c r="G29" s="15">
        <f>'W9'!G191</f>
        <v>9.8000000000000007</v>
      </c>
      <c r="H29" s="16">
        <f t="shared" si="0"/>
        <v>9.6999999999999993</v>
      </c>
      <c r="I29" s="17">
        <f t="shared" si="3"/>
        <v>3</v>
      </c>
      <c r="J29" s="17">
        <f t="shared" si="1"/>
        <v>5</v>
      </c>
      <c r="M29" s="171"/>
      <c r="N29" s="173"/>
      <c r="O29" s="114" t="s">
        <v>50</v>
      </c>
      <c r="P29" s="115" t="s">
        <v>51</v>
      </c>
      <c r="Q29" s="114" t="s">
        <v>50</v>
      </c>
      <c r="R29" s="115" t="s">
        <v>51</v>
      </c>
      <c r="S29" s="116" t="s">
        <v>52</v>
      </c>
      <c r="T29" s="115" t="s">
        <v>51</v>
      </c>
      <c r="U29" s="116" t="s">
        <v>52</v>
      </c>
      <c r="V29" s="25" t="s">
        <v>51</v>
      </c>
    </row>
    <row r="30" spans="1:22" ht="15" customHeight="1" x14ac:dyDescent="0.25">
      <c r="A30" s="166" t="s">
        <v>53</v>
      </c>
      <c r="B30" s="26" t="s">
        <v>62</v>
      </c>
      <c r="C30" s="27" t="s">
        <v>73</v>
      </c>
      <c r="D30" s="5">
        <f>'W9'!G30</f>
        <v>9.6999999999999993</v>
      </c>
      <c r="E30" s="5">
        <f>'W9'!G84</f>
        <v>9.8000000000000007</v>
      </c>
      <c r="F30" s="5">
        <f>'W9'!G138</f>
        <v>10</v>
      </c>
      <c r="G30" s="5">
        <f>'W9'!G192</f>
        <v>9.6999999999999993</v>
      </c>
      <c r="H30" s="117">
        <f t="shared" si="0"/>
        <v>9.8000000000000007</v>
      </c>
      <c r="I30" s="7">
        <f t="shared" si="3"/>
        <v>1</v>
      </c>
      <c r="J30" s="7">
        <f t="shared" si="1"/>
        <v>2</v>
      </c>
      <c r="M30" s="29">
        <v>12</v>
      </c>
      <c r="N30" s="30">
        <f>SUM(O30+Q30+S30+U30)</f>
        <v>20</v>
      </c>
      <c r="O30" s="31">
        <f>COUNTIF($H$5:$H24,"&gt;=9.0")</f>
        <v>19</v>
      </c>
      <c r="P30" s="32">
        <f>O30/20</f>
        <v>0.95</v>
      </c>
      <c r="Q30" s="31">
        <f>COUNTIF($H$5:$H24,"&gt;=8.5")-O30</f>
        <v>1</v>
      </c>
      <c r="R30" s="32">
        <f xml:space="preserve"> Q30/120</f>
        <v>8.3333333333333332E-3</v>
      </c>
      <c r="S30" s="31">
        <f>COUNTIF($H$5:$H24,"&gt;=8.0")-O30-Q30</f>
        <v>0</v>
      </c>
      <c r="T30" s="33">
        <f>S30/20</f>
        <v>0</v>
      </c>
      <c r="U30" s="31">
        <f>COUNTIF($H$5:$H24,"&lt;=8.0")</f>
        <v>0</v>
      </c>
      <c r="V30" s="32">
        <f>U30/20</f>
        <v>0</v>
      </c>
    </row>
    <row r="31" spans="1:22" ht="15" customHeight="1" x14ac:dyDescent="0.25">
      <c r="A31" s="167"/>
      <c r="B31" s="20" t="s">
        <v>64</v>
      </c>
      <c r="C31" s="21" t="s">
        <v>69</v>
      </c>
      <c r="D31" s="5">
        <f>'W9'!G31</f>
        <v>9.3000000000000007</v>
      </c>
      <c r="E31" s="5">
        <f>'W9'!G85</f>
        <v>9.8000000000000007</v>
      </c>
      <c r="F31" s="5">
        <f>'W9'!G139</f>
        <v>9.3000000000000007</v>
      </c>
      <c r="G31" s="5">
        <f>'W9'!G193</f>
        <v>9.8000000000000007</v>
      </c>
      <c r="H31" s="6">
        <f t="shared" si="0"/>
        <v>9.6</v>
      </c>
      <c r="I31" s="7">
        <f t="shared" si="3"/>
        <v>5</v>
      </c>
      <c r="J31" s="7">
        <f t="shared" si="1"/>
        <v>9</v>
      </c>
      <c r="M31" s="29">
        <v>11</v>
      </c>
      <c r="N31" s="30">
        <f>SUM(O31+Q31+S31+U31)</f>
        <v>15</v>
      </c>
      <c r="O31" s="31">
        <f>COUNTIF($H$40:$H$54,"&gt;=9")</f>
        <v>13</v>
      </c>
      <c r="P31" s="32">
        <f>O31/15</f>
        <v>0.8666666666666667</v>
      </c>
      <c r="Q31" s="31">
        <f>COUNTIF($H$40:$H$54,"&gt;8.5")-O31</f>
        <v>2</v>
      </c>
      <c r="R31" s="34">
        <f>Q31/15</f>
        <v>0.13333333333333333</v>
      </c>
      <c r="S31" s="31">
        <f>COUNTIF($H$40:$H$54,"&gt;=8")-O31-Q31</f>
        <v>0</v>
      </c>
      <c r="T31" s="33">
        <f>S31/15</f>
        <v>0</v>
      </c>
      <c r="U31" s="31">
        <f>COUNTIF($H$40:$H$54,",=8")</f>
        <v>0</v>
      </c>
      <c r="V31" s="32">
        <f>U31/15</f>
        <v>0</v>
      </c>
    </row>
    <row r="32" spans="1:22" ht="15" customHeight="1" x14ac:dyDescent="0.25">
      <c r="A32" s="167"/>
      <c r="B32" s="20" t="s">
        <v>65</v>
      </c>
      <c r="C32" s="22" t="s">
        <v>77</v>
      </c>
      <c r="D32" s="5">
        <f>'W9'!G32</f>
        <v>9.1999999999999993</v>
      </c>
      <c r="E32" s="5">
        <f>'W9'!G86</f>
        <v>10</v>
      </c>
      <c r="F32" s="5">
        <f>'W9'!G140</f>
        <v>9.3000000000000007</v>
      </c>
      <c r="G32" s="5">
        <f>'W9'!G194</f>
        <v>8.8000000000000007</v>
      </c>
      <c r="H32" s="6">
        <f t="shared" si="0"/>
        <v>9.3000000000000007</v>
      </c>
      <c r="I32" s="7">
        <f t="shared" si="3"/>
        <v>11</v>
      </c>
      <c r="J32" s="7">
        <f t="shared" si="1"/>
        <v>26</v>
      </c>
      <c r="M32" s="29">
        <v>10</v>
      </c>
      <c r="N32" s="30">
        <f>SUM(O32+Q32+S32+U32)</f>
        <v>15</v>
      </c>
      <c r="O32" s="35">
        <f>COUNTIF($H$25:$H$39,"&gt;=9")</f>
        <v>13</v>
      </c>
      <c r="P32" s="32">
        <f>O32/15</f>
        <v>0.8666666666666667</v>
      </c>
      <c r="Q32" s="31">
        <f>COUNTIF($H$25:$H$39,"&gt;=8.5") -O32</f>
        <v>2</v>
      </c>
      <c r="R32" s="34">
        <f>Q32/15</f>
        <v>0.13333333333333333</v>
      </c>
      <c r="S32" s="31">
        <f>COUNTIF($H$25:$H$39,"&gt;=8")-O32-Q32</f>
        <v>0</v>
      </c>
      <c r="T32" s="33">
        <f>S32/15</f>
        <v>0</v>
      </c>
      <c r="U32" s="35">
        <f>COUNTIF($H$25:$H$39,",=8")</f>
        <v>0</v>
      </c>
      <c r="V32" s="32">
        <f>U32/15</f>
        <v>0</v>
      </c>
    </row>
    <row r="33" spans="1:22" ht="15" customHeight="1" x14ac:dyDescent="0.25">
      <c r="A33" s="167"/>
      <c r="B33" s="20" t="s">
        <v>66</v>
      </c>
      <c r="C33" s="22" t="s">
        <v>110</v>
      </c>
      <c r="D33" s="5">
        <f>'W9'!G33</f>
        <v>8.8000000000000007</v>
      </c>
      <c r="E33" s="5">
        <f>'W9'!G87</f>
        <v>9.3000000000000007</v>
      </c>
      <c r="F33" s="5">
        <f>'W9'!G141</f>
        <v>9.3000000000000007</v>
      </c>
      <c r="G33" s="5">
        <f>'W9'!G195</f>
        <v>8.6999999999999993</v>
      </c>
      <c r="H33" s="6">
        <f t="shared" si="0"/>
        <v>9</v>
      </c>
      <c r="I33" s="7">
        <f t="shared" si="3"/>
        <v>16</v>
      </c>
      <c r="J33" s="7">
        <f t="shared" si="1"/>
        <v>42</v>
      </c>
      <c r="M33" s="36" t="s">
        <v>60</v>
      </c>
      <c r="N33" s="37">
        <f>SUM(N30:N32)</f>
        <v>50</v>
      </c>
      <c r="O33" s="35">
        <f>SUM(O30:O32)</f>
        <v>45</v>
      </c>
      <c r="P33" s="38">
        <f>O33/50</f>
        <v>0.9</v>
      </c>
      <c r="Q33" s="35">
        <f>SUM(Q30:Q32)</f>
        <v>5</v>
      </c>
      <c r="R33" s="39">
        <f>Q33/50</f>
        <v>0.1</v>
      </c>
      <c r="S33" s="35">
        <f>SUM(S30:S32)</f>
        <v>0</v>
      </c>
      <c r="T33" s="40">
        <f>S33/50</f>
        <v>0</v>
      </c>
      <c r="U33" s="35">
        <f>SUM(U30:U32)</f>
        <v>0</v>
      </c>
      <c r="V33" s="41">
        <f>U33/50</f>
        <v>0</v>
      </c>
    </row>
    <row r="34" spans="1:22" ht="15" customHeight="1" x14ac:dyDescent="0.25">
      <c r="A34" s="167"/>
      <c r="B34" s="52" t="s">
        <v>68</v>
      </c>
      <c r="C34" s="22" t="s">
        <v>117</v>
      </c>
      <c r="D34" s="5">
        <f>'W9'!G34</f>
        <v>9.1999999999999993</v>
      </c>
      <c r="E34" s="5">
        <f>'W9'!G88</f>
        <v>9.6999999999999993</v>
      </c>
      <c r="F34" s="5">
        <f>'W9'!G142</f>
        <v>9.8000000000000007</v>
      </c>
      <c r="G34" s="5">
        <f>'W9'!G196</f>
        <v>9.8000000000000007</v>
      </c>
      <c r="H34" s="10">
        <f t="shared" si="0"/>
        <v>9.6</v>
      </c>
      <c r="I34" s="7">
        <f t="shared" si="3"/>
        <v>5</v>
      </c>
      <c r="J34" s="7">
        <f t="shared" si="1"/>
        <v>9</v>
      </c>
    </row>
    <row r="35" spans="1:22" ht="15" customHeight="1" x14ac:dyDescent="0.25">
      <c r="A35" s="167"/>
      <c r="B35" s="18" t="s">
        <v>99</v>
      </c>
      <c r="C35" s="21" t="s">
        <v>71</v>
      </c>
      <c r="D35" s="5">
        <f>'W9'!G35</f>
        <v>9.8000000000000007</v>
      </c>
      <c r="E35" s="5">
        <f>'W9'!G89</f>
        <v>10</v>
      </c>
      <c r="F35" s="5">
        <f>'W9'!G143</f>
        <v>9.5</v>
      </c>
      <c r="G35" s="5">
        <f>'W9'!G197</f>
        <v>10</v>
      </c>
      <c r="H35" s="6">
        <f t="shared" si="0"/>
        <v>9.8000000000000007</v>
      </c>
      <c r="I35" s="7">
        <f t="shared" si="3"/>
        <v>1</v>
      </c>
      <c r="J35" s="7">
        <f t="shared" si="1"/>
        <v>2</v>
      </c>
    </row>
    <row r="36" spans="1:22" ht="15" customHeight="1" x14ac:dyDescent="0.25">
      <c r="A36" s="167"/>
      <c r="B36" s="20" t="s">
        <v>100</v>
      </c>
      <c r="C36" s="21" t="s">
        <v>111</v>
      </c>
      <c r="D36" s="5">
        <f>'W9'!G36</f>
        <v>9.1999999999999993</v>
      </c>
      <c r="E36" s="5">
        <f>'W9'!G90</f>
        <v>9.8000000000000007</v>
      </c>
      <c r="F36" s="5">
        <f>'W9'!G144</f>
        <v>8.6999999999999993</v>
      </c>
      <c r="G36" s="5">
        <f>'W9'!G198</f>
        <v>9</v>
      </c>
      <c r="H36" s="6">
        <f t="shared" si="0"/>
        <v>9.1999999999999993</v>
      </c>
      <c r="I36" s="7">
        <f t="shared" si="3"/>
        <v>12</v>
      </c>
      <c r="J36" s="7">
        <f t="shared" si="1"/>
        <v>33</v>
      </c>
    </row>
    <row r="37" spans="1:22" ht="15" customHeight="1" x14ac:dyDescent="0.25">
      <c r="A37" s="167"/>
      <c r="B37" s="20" t="s">
        <v>101</v>
      </c>
      <c r="C37" s="22" t="s">
        <v>37</v>
      </c>
      <c r="D37" s="5">
        <f>'W9'!G37</f>
        <v>9</v>
      </c>
      <c r="E37" s="5">
        <f>'W9'!G91</f>
        <v>9.1999999999999993</v>
      </c>
      <c r="F37" s="5">
        <f>'W9'!G145</f>
        <v>9.3000000000000007</v>
      </c>
      <c r="G37" s="5">
        <f>'W9'!G199</f>
        <v>9</v>
      </c>
      <c r="H37" s="6">
        <f t="shared" si="0"/>
        <v>9.1</v>
      </c>
      <c r="I37" s="7">
        <f t="shared" si="3"/>
        <v>13</v>
      </c>
      <c r="J37" s="7">
        <f t="shared" si="1"/>
        <v>36</v>
      </c>
    </row>
    <row r="38" spans="1:22" ht="15" customHeight="1" x14ac:dyDescent="0.25">
      <c r="A38" s="167"/>
      <c r="B38" s="20" t="s">
        <v>102</v>
      </c>
      <c r="C38" s="22" t="s">
        <v>28</v>
      </c>
      <c r="D38" s="5">
        <f>'W9'!G38</f>
        <v>9.3000000000000007</v>
      </c>
      <c r="E38" s="5">
        <f>'W9'!G92</f>
        <v>9.3000000000000007</v>
      </c>
      <c r="F38" s="5">
        <f>'W9'!G146</f>
        <v>8.1999999999999993</v>
      </c>
      <c r="G38" s="5">
        <f>'W9'!G200</f>
        <v>9.1999999999999993</v>
      </c>
      <c r="H38" s="6">
        <f t="shared" si="0"/>
        <v>9</v>
      </c>
      <c r="I38" s="7">
        <f t="shared" si="3"/>
        <v>16</v>
      </c>
      <c r="J38" s="7">
        <f t="shared" si="1"/>
        <v>42</v>
      </c>
    </row>
    <row r="39" spans="1:22" ht="15" customHeight="1" thickBot="1" x14ac:dyDescent="0.3">
      <c r="A39" s="167"/>
      <c r="B39" s="23" t="s">
        <v>103</v>
      </c>
      <c r="C39" s="24" t="s">
        <v>93</v>
      </c>
      <c r="D39" s="15">
        <f>'W9'!G39</f>
        <v>9.5</v>
      </c>
      <c r="E39" s="15">
        <f>'W9'!G93</f>
        <v>9.8000000000000007</v>
      </c>
      <c r="F39" s="15">
        <f>'W9'!G147</f>
        <v>8.8000000000000007</v>
      </c>
      <c r="G39" s="15">
        <f>'W9'!G201</f>
        <v>9.3000000000000007</v>
      </c>
      <c r="H39" s="16">
        <f t="shared" si="0"/>
        <v>9.4</v>
      </c>
      <c r="I39" s="17">
        <f t="shared" si="3"/>
        <v>7</v>
      </c>
      <c r="J39" s="17">
        <f t="shared" si="1"/>
        <v>19</v>
      </c>
    </row>
    <row r="40" spans="1:22" ht="15" customHeight="1" x14ac:dyDescent="0.25">
      <c r="A40" s="167"/>
      <c r="B40" s="42" t="s">
        <v>70</v>
      </c>
      <c r="C40" s="43" t="s">
        <v>49</v>
      </c>
      <c r="D40" s="5">
        <f>'W9'!G40</f>
        <v>9.5</v>
      </c>
      <c r="E40" s="5">
        <f>'W9'!G94</f>
        <v>9.8000000000000007</v>
      </c>
      <c r="F40" s="5">
        <f>'W9'!G148</f>
        <v>8.6999999999999993</v>
      </c>
      <c r="G40" s="5">
        <f>'W9'!G202</f>
        <v>9</v>
      </c>
      <c r="H40" s="6">
        <f t="shared" si="0"/>
        <v>9.3000000000000007</v>
      </c>
      <c r="I40" s="7">
        <f>RANK(H40,$H$40:$H$54)</f>
        <v>6</v>
      </c>
      <c r="J40" s="7">
        <f t="shared" si="1"/>
        <v>26</v>
      </c>
    </row>
    <row r="41" spans="1:22" ht="15" customHeight="1" x14ac:dyDescent="0.25">
      <c r="A41" s="167"/>
      <c r="B41" s="44" t="s">
        <v>72</v>
      </c>
      <c r="C41" s="45" t="s">
        <v>67</v>
      </c>
      <c r="D41" s="5">
        <f>'W9'!G41</f>
        <v>9</v>
      </c>
      <c r="E41" s="5">
        <f>'W9'!G95</f>
        <v>9.8000000000000007</v>
      </c>
      <c r="F41" s="5">
        <f>'W9'!G149</f>
        <v>8.8000000000000007</v>
      </c>
      <c r="G41" s="5">
        <f>'W9'!G203</f>
        <v>9.5</v>
      </c>
      <c r="H41" s="6">
        <f t="shared" si="0"/>
        <v>9.3000000000000007</v>
      </c>
      <c r="I41" s="7">
        <f t="shared" ref="I41:I54" si="4">RANK(H41,$H$40:$H$54)</f>
        <v>6</v>
      </c>
      <c r="J41" s="7">
        <f t="shared" si="1"/>
        <v>26</v>
      </c>
    </row>
    <row r="42" spans="1:22" ht="15" customHeight="1" x14ac:dyDescent="0.25">
      <c r="A42" s="167"/>
      <c r="B42" s="44" t="s">
        <v>74</v>
      </c>
      <c r="C42" s="45" t="s">
        <v>112</v>
      </c>
      <c r="D42" s="5">
        <f>'W9'!G42</f>
        <v>9.8000000000000007</v>
      </c>
      <c r="E42" s="5">
        <f>'W9'!G96</f>
        <v>9.5</v>
      </c>
      <c r="F42" s="5">
        <f>'W9'!G150</f>
        <v>9.5</v>
      </c>
      <c r="G42" s="5">
        <f>'W9'!G204</f>
        <v>8.6999999999999993</v>
      </c>
      <c r="H42" s="6">
        <f t="shared" si="0"/>
        <v>9.4</v>
      </c>
      <c r="I42" s="7">
        <f t="shared" si="4"/>
        <v>3</v>
      </c>
      <c r="J42" s="7">
        <f t="shared" si="1"/>
        <v>19</v>
      </c>
    </row>
    <row r="43" spans="1:22" ht="15" customHeight="1" x14ac:dyDescent="0.25">
      <c r="A43" s="167"/>
      <c r="B43" s="44" t="s">
        <v>76</v>
      </c>
      <c r="C43" s="46" t="s">
        <v>59</v>
      </c>
      <c r="D43" s="5">
        <f>'W9'!G43</f>
        <v>9.6999999999999993</v>
      </c>
      <c r="E43" s="5">
        <f>'W9'!G97</f>
        <v>9.5</v>
      </c>
      <c r="F43" s="5">
        <f>'W9'!G151</f>
        <v>9.5</v>
      </c>
      <c r="G43" s="5">
        <f>'W9'!G205</f>
        <v>8.3000000000000007</v>
      </c>
      <c r="H43" s="6">
        <f t="shared" si="0"/>
        <v>9.3000000000000007</v>
      </c>
      <c r="I43" s="7">
        <f t="shared" si="4"/>
        <v>6</v>
      </c>
      <c r="J43" s="7">
        <f t="shared" si="1"/>
        <v>26</v>
      </c>
    </row>
    <row r="44" spans="1:22" ht="15" customHeight="1" x14ac:dyDescent="0.25">
      <c r="A44" s="167"/>
      <c r="B44" s="44" t="s">
        <v>78</v>
      </c>
      <c r="C44" s="45" t="s">
        <v>113</v>
      </c>
      <c r="D44" s="5">
        <f>'W9'!G44</f>
        <v>9.1999999999999993</v>
      </c>
      <c r="E44" s="5">
        <f>'W9'!G98</f>
        <v>9.3000000000000007</v>
      </c>
      <c r="F44" s="5">
        <f>'W9'!G152</f>
        <v>8.8000000000000007</v>
      </c>
      <c r="G44" s="5">
        <f>'W9'!G206</f>
        <v>9</v>
      </c>
      <c r="H44" s="6">
        <f t="shared" si="0"/>
        <v>9.1</v>
      </c>
      <c r="I44" s="7">
        <f t="shared" si="4"/>
        <v>11</v>
      </c>
      <c r="J44" s="7">
        <f t="shared" si="1"/>
        <v>36</v>
      </c>
    </row>
    <row r="45" spans="1:22" ht="15" customHeight="1" x14ac:dyDescent="0.25">
      <c r="A45" s="167"/>
      <c r="B45" s="44" t="s">
        <v>80</v>
      </c>
      <c r="C45" s="45" t="s">
        <v>81</v>
      </c>
      <c r="D45" s="5">
        <f>'W9'!G45</f>
        <v>9.6999999999999993</v>
      </c>
      <c r="E45" s="5">
        <f>'W9'!G99</f>
        <v>9.5</v>
      </c>
      <c r="F45" s="5">
        <f>'W9'!G153</f>
        <v>8.3000000000000007</v>
      </c>
      <c r="G45" s="5">
        <f>'W9'!G207</f>
        <v>8.5</v>
      </c>
      <c r="H45" s="6">
        <f t="shared" si="0"/>
        <v>9</v>
      </c>
      <c r="I45" s="7">
        <f t="shared" si="4"/>
        <v>12</v>
      </c>
      <c r="J45" s="7">
        <f t="shared" si="1"/>
        <v>42</v>
      </c>
    </row>
    <row r="46" spans="1:22" ht="15" customHeight="1" x14ac:dyDescent="0.25">
      <c r="A46" s="167"/>
      <c r="B46" s="44" t="s">
        <v>82</v>
      </c>
      <c r="C46" s="45" t="s">
        <v>83</v>
      </c>
      <c r="D46" s="5">
        <f>'W9'!G46</f>
        <v>9.5</v>
      </c>
      <c r="E46" s="5">
        <f>'W9'!G100</f>
        <v>9.3000000000000007</v>
      </c>
      <c r="F46" s="5">
        <f>'W9'!G154</f>
        <v>7.5</v>
      </c>
      <c r="G46" s="5">
        <f>'W9'!G208</f>
        <v>9</v>
      </c>
      <c r="H46" s="6">
        <f t="shared" si="0"/>
        <v>8.8000000000000007</v>
      </c>
      <c r="I46" s="7">
        <f t="shared" si="4"/>
        <v>15</v>
      </c>
      <c r="J46" s="7">
        <f t="shared" si="1"/>
        <v>48</v>
      </c>
    </row>
    <row r="47" spans="1:22" ht="15" customHeight="1" x14ac:dyDescent="0.25">
      <c r="A47" s="167"/>
      <c r="B47" s="44" t="s">
        <v>84</v>
      </c>
      <c r="C47" s="45" t="s">
        <v>114</v>
      </c>
      <c r="D47" s="5">
        <f>'W9'!G47</f>
        <v>9.1999999999999993</v>
      </c>
      <c r="E47" s="5">
        <f>'W9'!G101</f>
        <v>9.5</v>
      </c>
      <c r="F47" s="5">
        <f>'W9'!G155</f>
        <v>9.1999999999999993</v>
      </c>
      <c r="G47" s="5">
        <f>'W9'!G209</f>
        <v>9.1999999999999993</v>
      </c>
      <c r="H47" s="6">
        <f t="shared" si="0"/>
        <v>9.3000000000000007</v>
      </c>
      <c r="I47" s="7">
        <f t="shared" si="4"/>
        <v>6</v>
      </c>
      <c r="J47" s="7">
        <f t="shared" si="1"/>
        <v>26</v>
      </c>
    </row>
    <row r="48" spans="1:22" ht="15" customHeight="1" x14ac:dyDescent="0.25">
      <c r="A48" s="167"/>
      <c r="B48" s="44" t="s">
        <v>86</v>
      </c>
      <c r="C48" s="47" t="s">
        <v>55</v>
      </c>
      <c r="D48" s="5">
        <f>'W9'!G48</f>
        <v>9.6999999999999993</v>
      </c>
      <c r="E48" s="5">
        <f>'W9'!G102</f>
        <v>9.8000000000000007</v>
      </c>
      <c r="F48" s="5">
        <f>'W9'!G156</f>
        <v>8.8000000000000007</v>
      </c>
      <c r="G48" s="5">
        <f>'W9'!G210</f>
        <v>9.1999999999999993</v>
      </c>
      <c r="H48" s="6">
        <f t="shared" si="0"/>
        <v>9.4</v>
      </c>
      <c r="I48" s="7">
        <f t="shared" si="4"/>
        <v>3</v>
      </c>
      <c r="J48" s="7">
        <f t="shared" si="1"/>
        <v>19</v>
      </c>
    </row>
    <row r="49" spans="1:10" ht="15" customHeight="1" x14ac:dyDescent="0.25">
      <c r="A49" s="167"/>
      <c r="B49" s="44" t="s">
        <v>88</v>
      </c>
      <c r="C49" s="45" t="s">
        <v>89</v>
      </c>
      <c r="D49" s="5">
        <f>'W9'!G49</f>
        <v>9.6999999999999993</v>
      </c>
      <c r="E49" s="5">
        <f>'W9'!G103</f>
        <v>9.1999999999999993</v>
      </c>
      <c r="F49" s="5">
        <f>'W9'!G157</f>
        <v>7.8</v>
      </c>
      <c r="G49" s="5">
        <f>'W9'!G211</f>
        <v>9</v>
      </c>
      <c r="H49" s="6">
        <f t="shared" si="0"/>
        <v>8.9</v>
      </c>
      <c r="I49" s="7">
        <f t="shared" si="4"/>
        <v>14</v>
      </c>
      <c r="J49" s="7">
        <f t="shared" si="1"/>
        <v>46</v>
      </c>
    </row>
    <row r="50" spans="1:10" ht="15" customHeight="1" x14ac:dyDescent="0.25">
      <c r="A50" s="167"/>
      <c r="B50" s="44" t="s">
        <v>90</v>
      </c>
      <c r="C50" s="45" t="s">
        <v>87</v>
      </c>
      <c r="D50" s="5">
        <f>'W9'!G50</f>
        <v>9.1999999999999993</v>
      </c>
      <c r="E50" s="5">
        <f>'W9'!G104</f>
        <v>9.8000000000000007</v>
      </c>
      <c r="F50" s="5">
        <f>'W9'!G158</f>
        <v>9.5</v>
      </c>
      <c r="G50" s="5">
        <f>'W9'!G212</f>
        <v>9.6999999999999993</v>
      </c>
      <c r="H50" s="6">
        <f t="shared" si="0"/>
        <v>9.6</v>
      </c>
      <c r="I50" s="7">
        <f t="shared" si="4"/>
        <v>1</v>
      </c>
      <c r="J50" s="7">
        <f t="shared" si="1"/>
        <v>9</v>
      </c>
    </row>
    <row r="51" spans="1:10" ht="15" customHeight="1" x14ac:dyDescent="0.25">
      <c r="A51" s="167"/>
      <c r="B51" s="44" t="s">
        <v>92</v>
      </c>
      <c r="C51" s="48" t="s">
        <v>115</v>
      </c>
      <c r="D51" s="5">
        <f>'W9'!G51</f>
        <v>9.3000000000000007</v>
      </c>
      <c r="E51" s="5">
        <f>'W9'!G105</f>
        <v>9.5</v>
      </c>
      <c r="F51" s="5">
        <f>'W9'!G159</f>
        <v>9.1999999999999993</v>
      </c>
      <c r="G51" s="5">
        <f>'W9'!G213</f>
        <v>9.5</v>
      </c>
      <c r="H51" s="6">
        <f t="shared" si="0"/>
        <v>9.4</v>
      </c>
      <c r="I51" s="7">
        <f t="shared" si="4"/>
        <v>3</v>
      </c>
      <c r="J51" s="7">
        <f t="shared" si="1"/>
        <v>19</v>
      </c>
    </row>
    <row r="52" spans="1:10" ht="15" customHeight="1" x14ac:dyDescent="0.25">
      <c r="A52" s="167"/>
      <c r="B52" s="44" t="s">
        <v>94</v>
      </c>
      <c r="C52" s="45" t="s">
        <v>96</v>
      </c>
      <c r="D52" s="5">
        <f>'W9'!G52</f>
        <v>8.8000000000000007</v>
      </c>
      <c r="E52" s="5">
        <f>'W9'!G106</f>
        <v>9.5</v>
      </c>
      <c r="F52" s="5">
        <f>'W9'!G160</f>
        <v>8.5</v>
      </c>
      <c r="G52" s="5">
        <f>'W9'!G214</f>
        <v>9</v>
      </c>
      <c r="H52" s="6">
        <f t="shared" si="0"/>
        <v>9</v>
      </c>
      <c r="I52" s="7">
        <f t="shared" si="4"/>
        <v>12</v>
      </c>
      <c r="J52" s="7">
        <f t="shared" si="1"/>
        <v>42</v>
      </c>
    </row>
    <row r="53" spans="1:10" ht="15" customHeight="1" x14ac:dyDescent="0.25">
      <c r="A53" s="167"/>
      <c r="B53" s="44" t="s">
        <v>95</v>
      </c>
      <c r="C53" s="45" t="s">
        <v>31</v>
      </c>
      <c r="D53" s="5">
        <f>'W9'!G53</f>
        <v>8.6999999999999993</v>
      </c>
      <c r="E53" s="5">
        <f>'W9'!G107</f>
        <v>10</v>
      </c>
      <c r="F53" s="5">
        <f>'W9'!G161</f>
        <v>8.6999999999999993</v>
      </c>
      <c r="G53" s="5">
        <f>'W9'!G215</f>
        <v>9.5</v>
      </c>
      <c r="H53" s="6">
        <f t="shared" si="0"/>
        <v>9.1999999999999993</v>
      </c>
      <c r="I53" s="7">
        <f t="shared" si="4"/>
        <v>10</v>
      </c>
      <c r="J53" s="7">
        <f t="shared" si="1"/>
        <v>33</v>
      </c>
    </row>
    <row r="54" spans="1:10" ht="15" customHeight="1" thickBot="1" x14ac:dyDescent="0.3">
      <c r="A54" s="187"/>
      <c r="B54" s="49" t="s">
        <v>97</v>
      </c>
      <c r="C54" s="50" t="s">
        <v>98</v>
      </c>
      <c r="D54" s="15">
        <f>'W9'!G54</f>
        <v>9.5</v>
      </c>
      <c r="E54" s="15">
        <f>'W9'!G108</f>
        <v>9.8000000000000007</v>
      </c>
      <c r="F54" s="15">
        <f>'W9'!G162</f>
        <v>9</v>
      </c>
      <c r="G54" s="15">
        <f>'W9'!G216</f>
        <v>9.5</v>
      </c>
      <c r="H54" s="16">
        <f t="shared" si="0"/>
        <v>9.5</v>
      </c>
      <c r="I54" s="17">
        <f t="shared" si="4"/>
        <v>2</v>
      </c>
      <c r="J54" s="17">
        <f t="shared" si="1"/>
        <v>13</v>
      </c>
    </row>
    <row r="55" spans="1:10" ht="18.75" x14ac:dyDescent="0.3">
      <c r="D55" s="188" t="s">
        <v>243</v>
      </c>
      <c r="E55" s="188"/>
      <c r="F55" s="188"/>
    </row>
    <row r="56" spans="1:10" x14ac:dyDescent="0.25">
      <c r="A56" s="197" t="s">
        <v>0</v>
      </c>
      <c r="B56" s="189" t="s">
        <v>1</v>
      </c>
      <c r="C56" s="191" t="s">
        <v>2</v>
      </c>
      <c r="D56" s="193" t="s">
        <v>235</v>
      </c>
      <c r="E56" s="194"/>
      <c r="F56" s="194"/>
      <c r="G56" s="194"/>
      <c r="H56" s="195" t="s">
        <v>236</v>
      </c>
      <c r="I56" s="186" t="s">
        <v>3</v>
      </c>
      <c r="J56" s="186"/>
    </row>
    <row r="57" spans="1:10" x14ac:dyDescent="0.25">
      <c r="A57" s="198"/>
      <c r="B57" s="190"/>
      <c r="C57" s="192"/>
      <c r="D57" s="111" t="s">
        <v>237</v>
      </c>
      <c r="E57" s="111" t="s">
        <v>238</v>
      </c>
      <c r="F57" s="111" t="s">
        <v>239</v>
      </c>
      <c r="G57" s="111" t="s">
        <v>240</v>
      </c>
      <c r="H57" s="196"/>
      <c r="I57" s="112" t="s">
        <v>4</v>
      </c>
      <c r="J57" s="113" t="s">
        <v>5</v>
      </c>
    </row>
    <row r="58" spans="1:10" ht="17.25" x14ac:dyDescent="0.25">
      <c r="A58" s="155" t="s">
        <v>6</v>
      </c>
      <c r="B58" s="3" t="s">
        <v>7</v>
      </c>
      <c r="C58" s="4" t="s">
        <v>8</v>
      </c>
      <c r="D58" s="5">
        <f>'W9'!D5</f>
        <v>10</v>
      </c>
      <c r="E58" s="5">
        <f>'W9'!D59</f>
        <v>10</v>
      </c>
      <c r="F58" s="5">
        <f>'W9'!D113</f>
        <v>9.5</v>
      </c>
      <c r="G58" s="5">
        <f>'W9'!D167</f>
        <v>9.5</v>
      </c>
      <c r="H58" s="6">
        <f t="shared" ref="H58:H107" si="5" xml:space="preserve"> ROUND(AVERAGE(D58:G58),1)</f>
        <v>9.8000000000000007</v>
      </c>
      <c r="I58" s="7">
        <f>RANK(H58,$H$58:$H$72)</f>
        <v>1</v>
      </c>
      <c r="J58" s="7">
        <f>RANK(H58,$H$58:$H$107)</f>
        <v>1</v>
      </c>
    </row>
    <row r="59" spans="1:10" ht="17.25" x14ac:dyDescent="0.25">
      <c r="A59" s="155"/>
      <c r="B59" s="8" t="s">
        <v>9</v>
      </c>
      <c r="C59" s="9" t="s">
        <v>104</v>
      </c>
      <c r="D59" s="5">
        <f>'W9'!D6</f>
        <v>9</v>
      </c>
      <c r="E59" s="5">
        <f>'W9'!D60</f>
        <v>10</v>
      </c>
      <c r="F59" s="5">
        <f>'W9'!D114</f>
        <v>9</v>
      </c>
      <c r="G59" s="5">
        <f>'W9'!D168</f>
        <v>9.5</v>
      </c>
      <c r="H59" s="6">
        <f t="shared" si="5"/>
        <v>9.4</v>
      </c>
      <c r="I59" s="7">
        <f t="shared" ref="I59:I77" si="6">RANK(H59,$H$58:$H$77)</f>
        <v>3</v>
      </c>
      <c r="J59" s="7">
        <f t="shared" ref="J59:J107" si="7">RANK(H59,$H$58:$H$107)</f>
        <v>4</v>
      </c>
    </row>
    <row r="60" spans="1:10" ht="17.25" x14ac:dyDescent="0.25">
      <c r="A60" s="155"/>
      <c r="B60" s="8" t="s">
        <v>11</v>
      </c>
      <c r="C60" s="9" t="s">
        <v>16</v>
      </c>
      <c r="D60" s="5">
        <f>'W9'!D7</f>
        <v>10</v>
      </c>
      <c r="E60" s="5">
        <f>'W9'!D61</f>
        <v>9</v>
      </c>
      <c r="F60" s="5">
        <f>'W9'!D115</f>
        <v>8</v>
      </c>
      <c r="G60" s="5">
        <f>'W9'!D169</f>
        <v>9</v>
      </c>
      <c r="H60" s="6">
        <f t="shared" si="5"/>
        <v>9</v>
      </c>
      <c r="I60" s="7">
        <f t="shared" si="6"/>
        <v>7</v>
      </c>
      <c r="J60" s="7">
        <f t="shared" si="7"/>
        <v>13</v>
      </c>
    </row>
    <row r="61" spans="1:10" ht="17.25" x14ac:dyDescent="0.25">
      <c r="A61" s="155"/>
      <c r="B61" s="8" t="s">
        <v>13</v>
      </c>
      <c r="C61" s="9" t="s">
        <v>14</v>
      </c>
      <c r="D61" s="5">
        <f>'W9'!D8</f>
        <v>8</v>
      </c>
      <c r="E61" s="5">
        <f>'W9'!D62</f>
        <v>9.5</v>
      </c>
      <c r="F61" s="5">
        <f>'W9'!D116</f>
        <v>9.5</v>
      </c>
      <c r="G61" s="5">
        <f>'W9'!D170</f>
        <v>7.5</v>
      </c>
      <c r="H61" s="6">
        <f t="shared" si="5"/>
        <v>8.6</v>
      </c>
      <c r="I61" s="7">
        <f t="shared" si="6"/>
        <v>15</v>
      </c>
      <c r="J61" s="7">
        <f t="shared" si="7"/>
        <v>26</v>
      </c>
    </row>
    <row r="62" spans="1:10" ht="17.25" x14ac:dyDescent="0.25">
      <c r="A62" s="155"/>
      <c r="B62" s="8" t="s">
        <v>15</v>
      </c>
      <c r="C62" s="9" t="s">
        <v>79</v>
      </c>
      <c r="D62" s="5">
        <f>'W9'!D9</f>
        <v>7</v>
      </c>
      <c r="E62" s="5">
        <f>'W9'!D63</f>
        <v>8.5</v>
      </c>
      <c r="F62" s="5">
        <f>'W9'!D117</f>
        <v>8.5</v>
      </c>
      <c r="G62" s="5">
        <f>'W9'!D171</f>
        <v>8.5</v>
      </c>
      <c r="H62" s="6">
        <f t="shared" si="5"/>
        <v>8.1</v>
      </c>
      <c r="I62" s="7">
        <f t="shared" si="6"/>
        <v>17</v>
      </c>
      <c r="J62" s="7">
        <f t="shared" si="7"/>
        <v>35</v>
      </c>
    </row>
    <row r="63" spans="1:10" ht="17.25" x14ac:dyDescent="0.25">
      <c r="A63" s="155"/>
      <c r="B63" s="8" t="s">
        <v>17</v>
      </c>
      <c r="C63" s="9" t="s">
        <v>105</v>
      </c>
      <c r="D63" s="5">
        <f>'W9'!D10</f>
        <v>6</v>
      </c>
      <c r="E63" s="5">
        <f>'W9'!D64</f>
        <v>9</v>
      </c>
      <c r="F63" s="5">
        <f>'W9'!D118</f>
        <v>7.5</v>
      </c>
      <c r="G63" s="5">
        <f>'W9'!D172</f>
        <v>8</v>
      </c>
      <c r="H63" s="6">
        <f t="shared" si="5"/>
        <v>7.6</v>
      </c>
      <c r="I63" s="7">
        <f t="shared" si="6"/>
        <v>19</v>
      </c>
      <c r="J63" s="7">
        <f t="shared" si="7"/>
        <v>46</v>
      </c>
    </row>
    <row r="64" spans="1:10" ht="17.25" x14ac:dyDescent="0.25">
      <c r="A64" s="155"/>
      <c r="B64" s="8" t="s">
        <v>19</v>
      </c>
      <c r="C64" s="9" t="s">
        <v>18</v>
      </c>
      <c r="D64" s="5">
        <f>'W9'!D11</f>
        <v>7.5</v>
      </c>
      <c r="E64" s="5">
        <f>'W9'!D65</f>
        <v>8.5</v>
      </c>
      <c r="F64" s="5">
        <f>'W9'!D119</f>
        <v>8</v>
      </c>
      <c r="G64" s="5">
        <f>'W9'!D173</f>
        <v>7</v>
      </c>
      <c r="H64" s="6">
        <f t="shared" si="5"/>
        <v>7.8</v>
      </c>
      <c r="I64" s="7">
        <f t="shared" si="6"/>
        <v>18</v>
      </c>
      <c r="J64" s="7">
        <f t="shared" si="7"/>
        <v>44</v>
      </c>
    </row>
    <row r="65" spans="1:10" ht="17.25" x14ac:dyDescent="0.25">
      <c r="A65" s="155"/>
      <c r="B65" s="8" t="s">
        <v>21</v>
      </c>
      <c r="C65" s="9" t="s">
        <v>20</v>
      </c>
      <c r="D65" s="5">
        <f>'W9'!D12</f>
        <v>9.5</v>
      </c>
      <c r="E65" s="5">
        <f>'W9'!D66</f>
        <v>10</v>
      </c>
      <c r="F65" s="5">
        <f>'W9'!D120</f>
        <v>9.5</v>
      </c>
      <c r="G65" s="5">
        <f>'W9'!D174</f>
        <v>9.5</v>
      </c>
      <c r="H65" s="6">
        <f t="shared" si="5"/>
        <v>9.6</v>
      </c>
      <c r="I65" s="7">
        <f t="shared" si="6"/>
        <v>2</v>
      </c>
      <c r="J65" s="7">
        <f t="shared" si="7"/>
        <v>2</v>
      </c>
    </row>
    <row r="66" spans="1:10" ht="17.25" x14ac:dyDescent="0.25">
      <c r="A66" s="155"/>
      <c r="B66" s="8" t="s">
        <v>23</v>
      </c>
      <c r="C66" s="9" t="s">
        <v>22</v>
      </c>
      <c r="D66" s="5">
        <f>'W9'!D13</f>
        <v>8.5</v>
      </c>
      <c r="E66" s="5">
        <f>'W9'!D67</f>
        <v>9.5</v>
      </c>
      <c r="F66" s="5">
        <f>'W9'!D121</f>
        <v>8.5</v>
      </c>
      <c r="G66" s="5">
        <f>'W9'!D175</f>
        <v>8.5</v>
      </c>
      <c r="H66" s="6">
        <f t="shared" si="5"/>
        <v>8.8000000000000007</v>
      </c>
      <c r="I66" s="7">
        <f t="shared" si="6"/>
        <v>12</v>
      </c>
      <c r="J66" s="7">
        <f t="shared" si="7"/>
        <v>23</v>
      </c>
    </row>
    <row r="67" spans="1:10" ht="17.25" x14ac:dyDescent="0.25">
      <c r="A67" s="155"/>
      <c r="B67" s="8" t="s">
        <v>25</v>
      </c>
      <c r="C67" s="9" t="s">
        <v>10</v>
      </c>
      <c r="D67" s="5">
        <f>'W9'!D14</f>
        <v>8.5</v>
      </c>
      <c r="E67" s="5">
        <f>'W9'!D68</f>
        <v>10</v>
      </c>
      <c r="F67" s="5">
        <f>'W9'!D122</f>
        <v>9</v>
      </c>
      <c r="G67" s="5">
        <f>'W9'!D176</f>
        <v>9</v>
      </c>
      <c r="H67" s="6">
        <f t="shared" si="5"/>
        <v>9.1</v>
      </c>
      <c r="I67" s="7">
        <f t="shared" si="6"/>
        <v>6</v>
      </c>
      <c r="J67" s="7">
        <f t="shared" si="7"/>
        <v>10</v>
      </c>
    </row>
    <row r="68" spans="1:10" ht="17.25" x14ac:dyDescent="0.25">
      <c r="A68" s="155"/>
      <c r="B68" s="8" t="s">
        <v>26</v>
      </c>
      <c r="C68" s="9" t="s">
        <v>34</v>
      </c>
      <c r="D68" s="5">
        <f>'W9'!D15</f>
        <v>10</v>
      </c>
      <c r="E68" s="5">
        <f>'W9'!D69</f>
        <v>10</v>
      </c>
      <c r="F68" s="5">
        <f>'W9'!D123</f>
        <v>9.5</v>
      </c>
      <c r="G68" s="5">
        <f>'W9'!D177</f>
        <v>8</v>
      </c>
      <c r="H68" s="6">
        <f t="shared" si="5"/>
        <v>9.4</v>
      </c>
      <c r="I68" s="7">
        <f t="shared" si="6"/>
        <v>3</v>
      </c>
      <c r="J68" s="7">
        <f t="shared" si="7"/>
        <v>4</v>
      </c>
    </row>
    <row r="69" spans="1:10" ht="17.25" x14ac:dyDescent="0.25">
      <c r="A69" s="155"/>
      <c r="B69" s="8" t="s">
        <v>27</v>
      </c>
      <c r="C69" s="9" t="s">
        <v>33</v>
      </c>
      <c r="D69" s="5">
        <f>'W9'!D16</f>
        <v>8.5</v>
      </c>
      <c r="E69" s="5">
        <f>'W9'!D70</f>
        <v>10</v>
      </c>
      <c r="F69" s="5">
        <f>'W9'!D124</f>
        <v>8</v>
      </c>
      <c r="G69" s="5">
        <f>'W9'!D178</f>
        <v>8.5</v>
      </c>
      <c r="H69" s="6">
        <f t="shared" si="5"/>
        <v>8.8000000000000007</v>
      </c>
      <c r="I69" s="7">
        <f t="shared" si="6"/>
        <v>12</v>
      </c>
      <c r="J69" s="7">
        <f t="shared" si="7"/>
        <v>23</v>
      </c>
    </row>
    <row r="70" spans="1:10" ht="17.25" x14ac:dyDescent="0.25">
      <c r="A70" s="155"/>
      <c r="B70" s="8" t="s">
        <v>29</v>
      </c>
      <c r="C70" s="9" t="s">
        <v>35</v>
      </c>
      <c r="D70" s="5">
        <f>'W9'!D17</f>
        <v>10</v>
      </c>
      <c r="E70" s="5">
        <f>'W9'!D71</f>
        <v>9.5</v>
      </c>
      <c r="F70" s="5">
        <f>'W9'!D125</f>
        <v>8</v>
      </c>
      <c r="G70" s="5">
        <f>'W9'!D179</f>
        <v>8.5</v>
      </c>
      <c r="H70" s="6">
        <f t="shared" si="5"/>
        <v>9</v>
      </c>
      <c r="I70" s="7">
        <f t="shared" si="6"/>
        <v>7</v>
      </c>
      <c r="J70" s="7">
        <f t="shared" si="7"/>
        <v>13</v>
      </c>
    </row>
    <row r="71" spans="1:10" ht="17.25" x14ac:dyDescent="0.25">
      <c r="A71" s="155"/>
      <c r="B71" s="8" t="s">
        <v>30</v>
      </c>
      <c r="C71" s="9" t="s">
        <v>106</v>
      </c>
      <c r="D71" s="5">
        <f>'W9'!D18</f>
        <v>8.5</v>
      </c>
      <c r="E71" s="5">
        <f>'W9'!D72</f>
        <v>9.5</v>
      </c>
      <c r="F71" s="5">
        <f>'W9'!D126</f>
        <v>9</v>
      </c>
      <c r="G71" s="5">
        <f>'W9'!D180</f>
        <v>9</v>
      </c>
      <c r="H71" s="6">
        <f t="shared" si="5"/>
        <v>9</v>
      </c>
      <c r="I71" s="7">
        <f t="shared" si="6"/>
        <v>7</v>
      </c>
      <c r="J71" s="7">
        <f t="shared" si="7"/>
        <v>13</v>
      </c>
    </row>
    <row r="72" spans="1:10" ht="18" thickBot="1" x14ac:dyDescent="0.3">
      <c r="A72" s="155"/>
      <c r="B72" s="13" t="s">
        <v>32</v>
      </c>
      <c r="C72" s="14" t="s">
        <v>12</v>
      </c>
      <c r="D72" s="5">
        <f>'W9'!D19</f>
        <v>9</v>
      </c>
      <c r="E72" s="5">
        <f>'W9'!D73</f>
        <v>9</v>
      </c>
      <c r="F72" s="5">
        <f>'W9'!D127</f>
        <v>8</v>
      </c>
      <c r="G72" s="5">
        <f>'W9'!D181</f>
        <v>9</v>
      </c>
      <c r="H72" s="10">
        <f t="shared" si="5"/>
        <v>8.8000000000000007</v>
      </c>
      <c r="I72" s="7">
        <f t="shared" si="6"/>
        <v>12</v>
      </c>
      <c r="J72" s="7">
        <f t="shared" si="7"/>
        <v>23</v>
      </c>
    </row>
    <row r="73" spans="1:10" ht="17.25" x14ac:dyDescent="0.25">
      <c r="A73" s="155"/>
      <c r="B73" s="18" t="s">
        <v>36</v>
      </c>
      <c r="C73" s="53" t="s">
        <v>75</v>
      </c>
      <c r="D73" s="5">
        <f>'W9'!D20</f>
        <v>8</v>
      </c>
      <c r="E73" s="5">
        <f>'W9'!D74</f>
        <v>10</v>
      </c>
      <c r="F73" s="5">
        <f>'W9'!D128</f>
        <v>9</v>
      </c>
      <c r="G73" s="5">
        <f>'W9'!D182</f>
        <v>8.5</v>
      </c>
      <c r="H73" s="6">
        <f t="shared" si="5"/>
        <v>8.9</v>
      </c>
      <c r="I73" s="7">
        <f t="shared" si="6"/>
        <v>11</v>
      </c>
      <c r="J73" s="7">
        <f t="shared" si="7"/>
        <v>21</v>
      </c>
    </row>
    <row r="74" spans="1:10" ht="17.25" x14ac:dyDescent="0.25">
      <c r="A74" s="155"/>
      <c r="B74" s="20" t="s">
        <v>38</v>
      </c>
      <c r="C74" s="22" t="s">
        <v>107</v>
      </c>
      <c r="D74" s="5">
        <f>'W9'!D21</f>
        <v>8</v>
      </c>
      <c r="E74" s="5">
        <f>'W9'!D75</f>
        <v>10</v>
      </c>
      <c r="F74" s="5">
        <f>'W9'!D129</f>
        <v>9</v>
      </c>
      <c r="G74" s="5">
        <f>'W9'!D183</f>
        <v>9</v>
      </c>
      <c r="H74" s="6">
        <f t="shared" si="5"/>
        <v>9</v>
      </c>
      <c r="I74" s="7">
        <f t="shared" si="6"/>
        <v>7</v>
      </c>
      <c r="J74" s="7">
        <f t="shared" si="7"/>
        <v>13</v>
      </c>
    </row>
    <row r="75" spans="1:10" ht="17.25" x14ac:dyDescent="0.25">
      <c r="A75" s="155"/>
      <c r="B75" s="20" t="s">
        <v>39</v>
      </c>
      <c r="C75" s="22" t="s">
        <v>40</v>
      </c>
      <c r="D75" s="5">
        <f>'W9'!D22</f>
        <v>9</v>
      </c>
      <c r="E75" s="5">
        <f>'W9'!D76</f>
        <v>9.5</v>
      </c>
      <c r="F75" s="5">
        <f>'W9'!D130</f>
        <v>9.5</v>
      </c>
      <c r="G75" s="5">
        <f>'W9'!D184</f>
        <v>6.5</v>
      </c>
      <c r="H75" s="6">
        <f t="shared" si="5"/>
        <v>8.6</v>
      </c>
      <c r="I75" s="7">
        <f t="shared" si="6"/>
        <v>15</v>
      </c>
      <c r="J75" s="7">
        <f t="shared" si="7"/>
        <v>26</v>
      </c>
    </row>
    <row r="76" spans="1:10" ht="17.25" x14ac:dyDescent="0.25">
      <c r="A76" s="155"/>
      <c r="B76" s="20" t="s">
        <v>41</v>
      </c>
      <c r="C76" s="22" t="s">
        <v>108</v>
      </c>
      <c r="D76" s="5">
        <f>'W9'!D23</f>
        <v>7.5</v>
      </c>
      <c r="E76" s="5">
        <f>'W9'!D77</f>
        <v>7.5</v>
      </c>
      <c r="F76" s="5">
        <f>'W9'!D131</f>
        <v>5.5</v>
      </c>
      <c r="G76" s="5">
        <f>'W9'!D185</f>
        <v>8</v>
      </c>
      <c r="H76" s="6">
        <f t="shared" si="5"/>
        <v>7.1</v>
      </c>
      <c r="I76" s="7">
        <f t="shared" si="6"/>
        <v>20</v>
      </c>
      <c r="J76" s="7">
        <f t="shared" si="7"/>
        <v>49</v>
      </c>
    </row>
    <row r="77" spans="1:10" ht="18" thickBot="1" x14ac:dyDescent="0.3">
      <c r="A77" s="155"/>
      <c r="B77" s="20" t="s">
        <v>48</v>
      </c>
      <c r="C77" s="22" t="s">
        <v>116</v>
      </c>
      <c r="D77" s="5">
        <f>'W9'!D24</f>
        <v>9.5</v>
      </c>
      <c r="E77" s="5">
        <f>'W9'!D78</f>
        <v>10</v>
      </c>
      <c r="F77" s="5">
        <f>'W9'!D132</f>
        <v>9.5</v>
      </c>
      <c r="G77" s="5">
        <f>'W9'!D186</f>
        <v>8</v>
      </c>
      <c r="H77" s="16">
        <f t="shared" si="5"/>
        <v>9.3000000000000007</v>
      </c>
      <c r="I77" s="17">
        <f t="shared" si="6"/>
        <v>5</v>
      </c>
      <c r="J77" s="17">
        <f t="shared" si="7"/>
        <v>8</v>
      </c>
    </row>
    <row r="78" spans="1:10" ht="17.25" x14ac:dyDescent="0.25">
      <c r="A78" s="155"/>
      <c r="B78" s="18" t="s">
        <v>54</v>
      </c>
      <c r="C78" s="19" t="s">
        <v>63</v>
      </c>
      <c r="D78" s="5">
        <f>'W9'!D25</f>
        <v>8</v>
      </c>
      <c r="E78" s="5">
        <f>'W9'!D79</f>
        <v>7</v>
      </c>
      <c r="F78" s="5">
        <f>'W9'!D133</f>
        <v>8</v>
      </c>
      <c r="G78" s="5">
        <f>'W9'!D187</f>
        <v>9</v>
      </c>
      <c r="H78" s="6">
        <f t="shared" si="5"/>
        <v>8</v>
      </c>
      <c r="I78" s="7">
        <f>RANK(H78,$H$78:$H$92)</f>
        <v>10</v>
      </c>
      <c r="J78" s="7">
        <f t="shared" si="7"/>
        <v>38</v>
      </c>
    </row>
    <row r="79" spans="1:10" ht="17.25" x14ac:dyDescent="0.25">
      <c r="A79" s="155"/>
      <c r="B79" s="20" t="s">
        <v>56</v>
      </c>
      <c r="C79" s="21" t="s">
        <v>109</v>
      </c>
      <c r="D79" s="5">
        <f>'W9'!D26</f>
        <v>9</v>
      </c>
      <c r="E79" s="5">
        <f>'W9'!D80</f>
        <v>9.5</v>
      </c>
      <c r="F79" s="5">
        <f>'W9'!D134</f>
        <v>8</v>
      </c>
      <c r="G79" s="5">
        <f>'W9'!D188</f>
        <v>5.5</v>
      </c>
      <c r="H79" s="6">
        <f t="shared" si="5"/>
        <v>8</v>
      </c>
      <c r="I79" s="7">
        <f t="shared" ref="I79:I92" si="8">RANK(H79,$H$78:$H$92)</f>
        <v>10</v>
      </c>
      <c r="J79" s="7">
        <f t="shared" si="7"/>
        <v>38</v>
      </c>
    </row>
    <row r="80" spans="1:10" ht="17.25" x14ac:dyDescent="0.25">
      <c r="A80" s="155"/>
      <c r="B80" s="20" t="s">
        <v>57</v>
      </c>
      <c r="C80" s="22" t="s">
        <v>85</v>
      </c>
      <c r="D80" s="5">
        <f>'W9'!D27</f>
        <v>10</v>
      </c>
      <c r="E80" s="5">
        <f>'W9'!D81</f>
        <v>9.5</v>
      </c>
      <c r="F80" s="5">
        <f>'W9'!D135</f>
        <v>8.5</v>
      </c>
      <c r="G80" s="5">
        <f>'W9'!D189</f>
        <v>8</v>
      </c>
      <c r="H80" s="6">
        <f t="shared" si="5"/>
        <v>9</v>
      </c>
      <c r="I80" s="7">
        <f t="shared" si="8"/>
        <v>6</v>
      </c>
      <c r="J80" s="7">
        <f t="shared" si="7"/>
        <v>13</v>
      </c>
    </row>
    <row r="81" spans="1:10" ht="17.25" x14ac:dyDescent="0.25">
      <c r="A81" s="155"/>
      <c r="B81" s="20" t="s">
        <v>58</v>
      </c>
      <c r="C81" s="22" t="s">
        <v>91</v>
      </c>
      <c r="D81" s="5">
        <f>'W9'!D28</f>
        <v>8.5</v>
      </c>
      <c r="E81" s="5">
        <f>'W9'!D82</f>
        <v>9.5</v>
      </c>
      <c r="F81" s="5">
        <f>'W9'!D136</f>
        <v>7</v>
      </c>
      <c r="G81" s="5">
        <f>'W9'!D190</f>
        <v>7</v>
      </c>
      <c r="H81" s="6">
        <f t="shared" si="5"/>
        <v>8</v>
      </c>
      <c r="I81" s="7">
        <f t="shared" si="8"/>
        <v>10</v>
      </c>
      <c r="J81" s="7">
        <f t="shared" si="7"/>
        <v>38</v>
      </c>
    </row>
    <row r="82" spans="1:10" ht="18" thickBot="1" x14ac:dyDescent="0.3">
      <c r="A82" s="199"/>
      <c r="B82" s="23" t="s">
        <v>61</v>
      </c>
      <c r="C82" s="24" t="s">
        <v>24</v>
      </c>
      <c r="D82" s="5">
        <f>'W9'!D29</f>
        <v>9.5</v>
      </c>
      <c r="E82" s="5">
        <f>'W9'!D83</f>
        <v>9</v>
      </c>
      <c r="F82" s="5">
        <f>'W9'!D137</f>
        <v>9.5</v>
      </c>
      <c r="G82" s="5">
        <f>'W9'!D191</f>
        <v>9.5</v>
      </c>
      <c r="H82" s="16">
        <f t="shared" si="5"/>
        <v>9.4</v>
      </c>
      <c r="I82" s="17">
        <f t="shared" si="8"/>
        <v>2</v>
      </c>
      <c r="J82" s="119">
        <f t="shared" si="7"/>
        <v>4</v>
      </c>
    </row>
    <row r="83" spans="1:10" ht="17.25" x14ac:dyDescent="0.25">
      <c r="A83" s="167" t="s">
        <v>53</v>
      </c>
      <c r="B83" s="26" t="s">
        <v>62</v>
      </c>
      <c r="C83" s="27" t="s">
        <v>73</v>
      </c>
      <c r="D83" s="5">
        <f>'W9'!D30</f>
        <v>9</v>
      </c>
      <c r="E83" s="5">
        <f>'W9'!D84</f>
        <v>9.5</v>
      </c>
      <c r="F83" s="5">
        <f>'W9'!D138</f>
        <v>10</v>
      </c>
      <c r="G83" s="5">
        <f>'W9'!D192</f>
        <v>9</v>
      </c>
      <c r="H83" s="6">
        <f t="shared" si="5"/>
        <v>9.4</v>
      </c>
      <c r="I83" s="7">
        <f t="shared" si="8"/>
        <v>2</v>
      </c>
      <c r="J83" s="7">
        <f t="shared" si="7"/>
        <v>4</v>
      </c>
    </row>
    <row r="84" spans="1:10" ht="17.25" x14ac:dyDescent="0.25">
      <c r="A84" s="167"/>
      <c r="B84" s="20" t="s">
        <v>64</v>
      </c>
      <c r="C84" s="21" t="s">
        <v>69</v>
      </c>
      <c r="D84" s="5">
        <f>'W9'!D31</f>
        <v>8</v>
      </c>
      <c r="E84" s="5">
        <f>'W9'!D85</f>
        <v>10</v>
      </c>
      <c r="F84" s="5">
        <f>'W9'!D139</f>
        <v>9.5</v>
      </c>
      <c r="G84" s="5">
        <f>'W9'!D193</f>
        <v>9.5</v>
      </c>
      <c r="H84" s="6">
        <f t="shared" si="5"/>
        <v>9.3000000000000007</v>
      </c>
      <c r="I84" s="7">
        <f t="shared" si="8"/>
        <v>4</v>
      </c>
      <c r="J84" s="7">
        <f t="shared" si="7"/>
        <v>8</v>
      </c>
    </row>
    <row r="85" spans="1:10" ht="17.25" x14ac:dyDescent="0.25">
      <c r="A85" s="167"/>
      <c r="B85" s="20" t="s">
        <v>65</v>
      </c>
      <c r="C85" s="22" t="s">
        <v>77</v>
      </c>
      <c r="D85" s="5">
        <f>'W9'!D32</f>
        <v>9</v>
      </c>
      <c r="E85" s="5">
        <f>'W9'!D86</f>
        <v>10</v>
      </c>
      <c r="F85" s="5">
        <f>'W9'!D140</f>
        <v>9</v>
      </c>
      <c r="G85" s="5">
        <f>'W9'!D194</f>
        <v>8</v>
      </c>
      <c r="H85" s="6">
        <f t="shared" si="5"/>
        <v>9</v>
      </c>
      <c r="I85" s="7">
        <f t="shared" si="8"/>
        <v>6</v>
      </c>
      <c r="J85" s="7">
        <f t="shared" si="7"/>
        <v>13</v>
      </c>
    </row>
    <row r="86" spans="1:10" ht="17.25" x14ac:dyDescent="0.25">
      <c r="A86" s="167"/>
      <c r="B86" s="20" t="s">
        <v>66</v>
      </c>
      <c r="C86" s="22" t="s">
        <v>110</v>
      </c>
      <c r="D86" s="5">
        <f>'W9'!D33</f>
        <v>7.5</v>
      </c>
      <c r="E86" s="5">
        <f>'W9'!D87</f>
        <v>8</v>
      </c>
      <c r="F86" s="5">
        <f>'W9'!D141</f>
        <v>9</v>
      </c>
      <c r="G86" s="5">
        <f>'W9'!D195</f>
        <v>7.5</v>
      </c>
      <c r="H86" s="6">
        <f t="shared" si="5"/>
        <v>8</v>
      </c>
      <c r="I86" s="7">
        <f t="shared" si="8"/>
        <v>10</v>
      </c>
      <c r="J86" s="7">
        <f t="shared" si="7"/>
        <v>38</v>
      </c>
    </row>
    <row r="87" spans="1:10" ht="17.25" x14ac:dyDescent="0.25">
      <c r="A87" s="167"/>
      <c r="B87" s="52" t="s">
        <v>68</v>
      </c>
      <c r="C87" s="22" t="s">
        <v>117</v>
      </c>
      <c r="D87" s="5">
        <f>'W9'!D34</f>
        <v>8</v>
      </c>
      <c r="E87" s="5">
        <f>'W9'!D88</f>
        <v>9</v>
      </c>
      <c r="F87" s="5">
        <f>'W9'!D142</f>
        <v>9.5</v>
      </c>
      <c r="G87" s="5">
        <f>'W9'!D196</f>
        <v>9.5</v>
      </c>
      <c r="H87" s="10">
        <f t="shared" si="5"/>
        <v>9</v>
      </c>
      <c r="I87" s="11">
        <f t="shared" si="8"/>
        <v>6</v>
      </c>
      <c r="J87" s="11">
        <f t="shared" si="7"/>
        <v>13</v>
      </c>
    </row>
    <row r="88" spans="1:10" ht="17.25" x14ac:dyDescent="0.25">
      <c r="A88" s="167"/>
      <c r="B88" s="18" t="s">
        <v>99</v>
      </c>
      <c r="C88" s="21" t="s">
        <v>71</v>
      </c>
      <c r="D88" s="5">
        <f>'W9'!D35</f>
        <v>9.5</v>
      </c>
      <c r="E88" s="5">
        <f>'W9'!D89</f>
        <v>10</v>
      </c>
      <c r="F88" s="5">
        <f>'W9'!D143</f>
        <v>9</v>
      </c>
      <c r="G88" s="5">
        <f>'W9'!D197</f>
        <v>10</v>
      </c>
      <c r="H88" s="6">
        <f t="shared" si="5"/>
        <v>9.6</v>
      </c>
      <c r="I88" s="7">
        <f>RANK(H88,$H$78:$H$92)</f>
        <v>1</v>
      </c>
      <c r="J88" s="7">
        <f t="shared" si="7"/>
        <v>2</v>
      </c>
    </row>
    <row r="89" spans="1:10" ht="17.25" x14ac:dyDescent="0.25">
      <c r="A89" s="167"/>
      <c r="B89" s="20" t="s">
        <v>100</v>
      </c>
      <c r="C89" s="21" t="s">
        <v>111</v>
      </c>
      <c r="D89" s="5">
        <f>'W9'!D36</f>
        <v>9</v>
      </c>
      <c r="E89" s="5">
        <f>'W9'!D90</f>
        <v>9.5</v>
      </c>
      <c r="F89" s="5">
        <f>'W9'!D144</f>
        <v>7.5</v>
      </c>
      <c r="G89" s="5">
        <f>'W9'!D198</f>
        <v>7.5</v>
      </c>
      <c r="H89" s="6">
        <f t="shared" si="5"/>
        <v>8.4</v>
      </c>
      <c r="I89" s="7">
        <f t="shared" si="8"/>
        <v>9</v>
      </c>
      <c r="J89" s="7">
        <f t="shared" si="7"/>
        <v>31</v>
      </c>
    </row>
    <row r="90" spans="1:10" ht="17.25" x14ac:dyDescent="0.25">
      <c r="A90" s="167"/>
      <c r="B90" s="20" t="s">
        <v>101</v>
      </c>
      <c r="C90" s="22" t="s">
        <v>37</v>
      </c>
      <c r="D90" s="5">
        <f>'W9'!D37</f>
        <v>7.5</v>
      </c>
      <c r="E90" s="5">
        <f>'W9'!D91</f>
        <v>7.5</v>
      </c>
      <c r="F90" s="5">
        <f>'W9'!D145</f>
        <v>8.5</v>
      </c>
      <c r="G90" s="5">
        <f>'W9'!D199</f>
        <v>8</v>
      </c>
      <c r="H90" s="6">
        <f t="shared" si="5"/>
        <v>7.9</v>
      </c>
      <c r="I90" s="7">
        <f t="shared" si="8"/>
        <v>14</v>
      </c>
      <c r="J90" s="7">
        <f t="shared" si="7"/>
        <v>42</v>
      </c>
    </row>
    <row r="91" spans="1:10" ht="17.25" x14ac:dyDescent="0.25">
      <c r="A91" s="167"/>
      <c r="B91" s="20" t="s">
        <v>102</v>
      </c>
      <c r="C91" s="22" t="s">
        <v>28</v>
      </c>
      <c r="D91" s="5">
        <f>'W9'!D38</f>
        <v>9</v>
      </c>
      <c r="E91" s="5">
        <f>'W9'!D92</f>
        <v>8</v>
      </c>
      <c r="F91" s="5">
        <f>'W9'!D146</f>
        <v>6.5</v>
      </c>
      <c r="G91" s="5">
        <f>'W9'!D200</f>
        <v>8</v>
      </c>
      <c r="H91" s="6">
        <f t="shared" si="5"/>
        <v>7.9</v>
      </c>
      <c r="I91" s="7">
        <f t="shared" si="8"/>
        <v>14</v>
      </c>
      <c r="J91" s="7">
        <f t="shared" si="7"/>
        <v>42</v>
      </c>
    </row>
    <row r="92" spans="1:10" ht="18" thickBot="1" x14ac:dyDescent="0.3">
      <c r="A92" s="167"/>
      <c r="B92" s="23" t="s">
        <v>103</v>
      </c>
      <c r="C92" s="24" t="s">
        <v>93</v>
      </c>
      <c r="D92" s="5">
        <f>'W9'!D39</f>
        <v>10</v>
      </c>
      <c r="E92" s="5">
        <f>'W9'!D93</f>
        <v>9.5</v>
      </c>
      <c r="F92" s="5">
        <f>'W9'!D147</f>
        <v>7.5</v>
      </c>
      <c r="G92" s="5">
        <f>'W9'!D201</f>
        <v>9.5</v>
      </c>
      <c r="H92" s="16">
        <f t="shared" si="5"/>
        <v>9.1</v>
      </c>
      <c r="I92" s="17">
        <f t="shared" si="8"/>
        <v>5</v>
      </c>
      <c r="J92" s="17">
        <f t="shared" si="7"/>
        <v>10</v>
      </c>
    </row>
    <row r="93" spans="1:10" ht="17.25" x14ac:dyDescent="0.25">
      <c r="A93" s="167"/>
      <c r="B93" s="42" t="s">
        <v>70</v>
      </c>
      <c r="C93" s="43" t="s">
        <v>49</v>
      </c>
      <c r="D93" s="5">
        <f>'W9'!D40</f>
        <v>9</v>
      </c>
      <c r="E93" s="5">
        <f>'W9'!D94</f>
        <v>10</v>
      </c>
      <c r="F93" s="5">
        <f>'W9'!D148</f>
        <v>7</v>
      </c>
      <c r="G93" s="5">
        <f>'W9'!D202</f>
        <v>7.5</v>
      </c>
      <c r="H93" s="6">
        <f t="shared" si="5"/>
        <v>8.4</v>
      </c>
      <c r="I93" s="7">
        <f>RANK(H93,$H$93:$H$107)</f>
        <v>7</v>
      </c>
      <c r="J93" s="7">
        <f t="shared" si="7"/>
        <v>31</v>
      </c>
    </row>
    <row r="94" spans="1:10" ht="17.25" x14ac:dyDescent="0.25">
      <c r="A94" s="167"/>
      <c r="B94" s="44" t="s">
        <v>72</v>
      </c>
      <c r="C94" s="45" t="s">
        <v>67</v>
      </c>
      <c r="D94" s="5">
        <f>'W9'!D41</f>
        <v>7</v>
      </c>
      <c r="E94" s="5">
        <f>'W9'!D95</f>
        <v>9.5</v>
      </c>
      <c r="F94" s="5">
        <f>'W9'!D149</f>
        <v>7.5</v>
      </c>
      <c r="G94" s="5">
        <f>'W9'!D203</f>
        <v>8.5</v>
      </c>
      <c r="H94" s="6">
        <f t="shared" si="5"/>
        <v>8.1</v>
      </c>
      <c r="I94" s="7">
        <f t="shared" ref="I94:I107" si="9">RANK(H94,$H$93:$H$107)</f>
        <v>10</v>
      </c>
      <c r="J94" s="7">
        <f t="shared" si="7"/>
        <v>35</v>
      </c>
    </row>
    <row r="95" spans="1:10" ht="17.25" x14ac:dyDescent="0.25">
      <c r="A95" s="167"/>
      <c r="B95" s="44" t="s">
        <v>74</v>
      </c>
      <c r="C95" s="45" t="s">
        <v>112</v>
      </c>
      <c r="D95" s="5">
        <f>'W9'!D42</f>
        <v>9.5</v>
      </c>
      <c r="E95" s="5">
        <f>'W9'!D96</f>
        <v>9.5</v>
      </c>
      <c r="F95" s="5">
        <f>'W9'!D150</f>
        <v>8.5</v>
      </c>
      <c r="G95" s="5">
        <f>'W9'!D204</f>
        <v>9</v>
      </c>
      <c r="H95" s="6">
        <f t="shared" si="5"/>
        <v>9.1</v>
      </c>
      <c r="I95" s="7">
        <f t="shared" si="9"/>
        <v>1</v>
      </c>
      <c r="J95" s="7">
        <f t="shared" si="7"/>
        <v>10</v>
      </c>
    </row>
    <row r="96" spans="1:10" ht="17.25" x14ac:dyDescent="0.25">
      <c r="A96" s="167"/>
      <c r="B96" s="44" t="s">
        <v>76</v>
      </c>
      <c r="C96" s="46" t="s">
        <v>59</v>
      </c>
      <c r="D96" s="5">
        <f>'W9'!D43</f>
        <v>9</v>
      </c>
      <c r="E96" s="5">
        <f>'W9'!D97</f>
        <v>8.5</v>
      </c>
      <c r="F96" s="5">
        <f>'W9'!D151</f>
        <v>8.5</v>
      </c>
      <c r="G96" s="5">
        <f>'W9'!D205</f>
        <v>7</v>
      </c>
      <c r="H96" s="6">
        <f t="shared" si="5"/>
        <v>8.3000000000000007</v>
      </c>
      <c r="I96" s="7">
        <f t="shared" si="9"/>
        <v>8</v>
      </c>
      <c r="J96" s="7">
        <f t="shared" si="7"/>
        <v>33</v>
      </c>
    </row>
    <row r="97" spans="1:10" ht="17.25" x14ac:dyDescent="0.25">
      <c r="A97" s="167"/>
      <c r="B97" s="44" t="s">
        <v>78</v>
      </c>
      <c r="C97" s="45" t="s">
        <v>113</v>
      </c>
      <c r="D97" s="5">
        <f>'W9'!D44</f>
        <v>8</v>
      </c>
      <c r="E97" s="5">
        <f>'W9'!D98</f>
        <v>8</v>
      </c>
      <c r="F97" s="5">
        <f>'W9'!D152</f>
        <v>9.5</v>
      </c>
      <c r="G97" s="5">
        <f>'W9'!D206</f>
        <v>7.5</v>
      </c>
      <c r="H97" s="6">
        <f t="shared" si="5"/>
        <v>8.3000000000000007</v>
      </c>
      <c r="I97" s="7">
        <f t="shared" si="9"/>
        <v>8</v>
      </c>
      <c r="J97" s="7">
        <f t="shared" si="7"/>
        <v>33</v>
      </c>
    </row>
    <row r="98" spans="1:10" ht="17.25" x14ac:dyDescent="0.25">
      <c r="A98" s="167"/>
      <c r="B98" s="44" t="s">
        <v>80</v>
      </c>
      <c r="C98" s="45" t="s">
        <v>81</v>
      </c>
      <c r="D98" s="5">
        <f>'W9'!D45</f>
        <v>9.5</v>
      </c>
      <c r="E98" s="5">
        <f>'W9'!D99</f>
        <v>8.5</v>
      </c>
      <c r="F98" s="5">
        <f>'W9'!D153</f>
        <v>9</v>
      </c>
      <c r="G98" s="5">
        <f>'W9'!D207</f>
        <v>7</v>
      </c>
      <c r="H98" s="6">
        <f t="shared" si="5"/>
        <v>8.5</v>
      </c>
      <c r="I98" s="7">
        <f t="shared" si="9"/>
        <v>6</v>
      </c>
      <c r="J98" s="7">
        <f t="shared" si="7"/>
        <v>30</v>
      </c>
    </row>
    <row r="99" spans="1:10" ht="17.25" x14ac:dyDescent="0.25">
      <c r="A99" s="167"/>
      <c r="B99" s="44" t="s">
        <v>82</v>
      </c>
      <c r="C99" s="45" t="s">
        <v>83</v>
      </c>
      <c r="D99" s="5">
        <f>'W9'!D46</f>
        <v>9.5</v>
      </c>
      <c r="E99" s="5">
        <f>'W9'!D100</f>
        <v>8</v>
      </c>
      <c r="F99" s="5">
        <f>'W9'!D154</f>
        <v>3.5</v>
      </c>
      <c r="G99" s="5">
        <f>'W9'!D208</f>
        <v>7.5</v>
      </c>
      <c r="H99" s="6">
        <f t="shared" si="5"/>
        <v>7.1</v>
      </c>
      <c r="I99" s="7">
        <f t="shared" si="9"/>
        <v>15</v>
      </c>
      <c r="J99" s="7">
        <f t="shared" si="7"/>
        <v>49</v>
      </c>
    </row>
    <row r="100" spans="1:10" ht="17.25" x14ac:dyDescent="0.25">
      <c r="A100" s="167"/>
      <c r="B100" s="44" t="s">
        <v>84</v>
      </c>
      <c r="C100" s="45" t="s">
        <v>114</v>
      </c>
      <c r="D100" s="5">
        <f>'W9'!D47</f>
        <v>8.5</v>
      </c>
      <c r="E100" s="5">
        <f>'W9'!D101</f>
        <v>8.5</v>
      </c>
      <c r="F100" s="5">
        <f>'W9'!D155</f>
        <v>8</v>
      </c>
      <c r="G100" s="5">
        <f>'W9'!D209</f>
        <v>7.5</v>
      </c>
      <c r="H100" s="6">
        <f t="shared" si="5"/>
        <v>8.1</v>
      </c>
      <c r="I100" s="7">
        <f t="shared" si="9"/>
        <v>10</v>
      </c>
      <c r="J100" s="7">
        <f t="shared" si="7"/>
        <v>35</v>
      </c>
    </row>
    <row r="101" spans="1:10" ht="17.25" x14ac:dyDescent="0.25">
      <c r="A101" s="167"/>
      <c r="B101" s="44" t="s">
        <v>86</v>
      </c>
      <c r="C101" s="47" t="s">
        <v>55</v>
      </c>
      <c r="D101" s="5">
        <f>'W9'!D48</f>
        <v>9</v>
      </c>
      <c r="E101" s="5">
        <f>'W9'!D102</f>
        <v>9.5</v>
      </c>
      <c r="F101" s="5">
        <f>'W9'!D156</f>
        <v>7</v>
      </c>
      <c r="G101" s="5">
        <f>'W9'!D210</f>
        <v>9</v>
      </c>
      <c r="H101" s="6">
        <f t="shared" si="5"/>
        <v>8.6</v>
      </c>
      <c r="I101" s="7">
        <f t="shared" si="9"/>
        <v>4</v>
      </c>
      <c r="J101" s="7">
        <f t="shared" si="7"/>
        <v>26</v>
      </c>
    </row>
    <row r="102" spans="1:10" ht="17.25" x14ac:dyDescent="0.25">
      <c r="A102" s="167"/>
      <c r="B102" s="44" t="s">
        <v>88</v>
      </c>
      <c r="C102" s="45" t="s">
        <v>89</v>
      </c>
      <c r="D102" s="5">
        <f>'W9'!D49</f>
        <v>9</v>
      </c>
      <c r="E102" s="5">
        <f>'W9'!D103</f>
        <v>8</v>
      </c>
      <c r="F102" s="5">
        <f>'W9'!D157</f>
        <v>6.5</v>
      </c>
      <c r="G102" s="5">
        <f>'W9'!D211</f>
        <v>7</v>
      </c>
      <c r="H102" s="6">
        <f t="shared" si="5"/>
        <v>7.6</v>
      </c>
      <c r="I102" s="7">
        <f t="shared" si="9"/>
        <v>13</v>
      </c>
      <c r="J102" s="7">
        <f t="shared" si="7"/>
        <v>46</v>
      </c>
    </row>
    <row r="103" spans="1:10" ht="17.25" x14ac:dyDescent="0.25">
      <c r="A103" s="167"/>
      <c r="B103" s="44" t="s">
        <v>90</v>
      </c>
      <c r="C103" s="45" t="s">
        <v>87</v>
      </c>
      <c r="D103" s="5">
        <f>'W9'!D50</f>
        <v>8</v>
      </c>
      <c r="E103" s="5">
        <f>'W9'!D104</f>
        <v>9.5</v>
      </c>
      <c r="F103" s="5">
        <f>'W9'!D158</f>
        <v>9.5</v>
      </c>
      <c r="G103" s="5">
        <f>'W9'!D212</f>
        <v>9</v>
      </c>
      <c r="H103" s="6">
        <f t="shared" si="5"/>
        <v>9</v>
      </c>
      <c r="I103" s="7">
        <f t="shared" si="9"/>
        <v>2</v>
      </c>
      <c r="J103" s="7">
        <f t="shared" si="7"/>
        <v>13</v>
      </c>
    </row>
    <row r="104" spans="1:10" ht="17.25" x14ac:dyDescent="0.25">
      <c r="A104" s="167"/>
      <c r="B104" s="44" t="s">
        <v>92</v>
      </c>
      <c r="C104" s="48" t="s">
        <v>115</v>
      </c>
      <c r="D104" s="5">
        <f>'W9'!D51</f>
        <v>8</v>
      </c>
      <c r="E104" s="5">
        <f>'W9'!D105</f>
        <v>8.5</v>
      </c>
      <c r="F104" s="5">
        <f>'W9'!D159</f>
        <v>8.5</v>
      </c>
      <c r="G104" s="5">
        <f>'W9'!D213</f>
        <v>9.5</v>
      </c>
      <c r="H104" s="6">
        <f t="shared" si="5"/>
        <v>8.6</v>
      </c>
      <c r="I104" s="7">
        <f t="shared" si="9"/>
        <v>4</v>
      </c>
      <c r="J104" s="7">
        <f t="shared" si="7"/>
        <v>26</v>
      </c>
    </row>
    <row r="105" spans="1:10" ht="17.25" x14ac:dyDescent="0.25">
      <c r="A105" s="167"/>
      <c r="B105" s="44" t="s">
        <v>94</v>
      </c>
      <c r="C105" s="45" t="s">
        <v>96</v>
      </c>
      <c r="D105" s="5">
        <f>'W9'!D52</f>
        <v>6.5</v>
      </c>
      <c r="E105" s="5">
        <f>'W9'!D106</f>
        <v>8.5</v>
      </c>
      <c r="F105" s="5">
        <f>'W9'!D160</f>
        <v>6.5</v>
      </c>
      <c r="G105" s="5">
        <f>'W9'!D214</f>
        <v>7.5</v>
      </c>
      <c r="H105" s="6">
        <f t="shared" si="5"/>
        <v>7.3</v>
      </c>
      <c r="I105" s="7">
        <f t="shared" si="9"/>
        <v>14</v>
      </c>
      <c r="J105" s="7">
        <f t="shared" si="7"/>
        <v>48</v>
      </c>
    </row>
    <row r="106" spans="1:10" ht="17.25" x14ac:dyDescent="0.25">
      <c r="A106" s="167"/>
      <c r="B106" s="44" t="s">
        <v>95</v>
      </c>
      <c r="C106" s="45" t="s">
        <v>31</v>
      </c>
      <c r="D106" s="5">
        <f>'W9'!D53</f>
        <v>6</v>
      </c>
      <c r="E106" s="5">
        <f>'W9'!D107</f>
        <v>10</v>
      </c>
      <c r="F106" s="5">
        <f>'W9'!D161</f>
        <v>6.5</v>
      </c>
      <c r="G106" s="5">
        <f>'W9'!D215</f>
        <v>8.5</v>
      </c>
      <c r="H106" s="6">
        <f t="shared" si="5"/>
        <v>7.8</v>
      </c>
      <c r="I106" s="7">
        <f t="shared" si="9"/>
        <v>12</v>
      </c>
      <c r="J106" s="7">
        <f t="shared" si="7"/>
        <v>44</v>
      </c>
    </row>
    <row r="107" spans="1:10" ht="18" thickBot="1" x14ac:dyDescent="0.3">
      <c r="A107" s="187"/>
      <c r="B107" s="49" t="s">
        <v>97</v>
      </c>
      <c r="C107" s="50" t="s">
        <v>98</v>
      </c>
      <c r="D107" s="5">
        <f>'W9'!D54</f>
        <v>9.5</v>
      </c>
      <c r="E107" s="5">
        <f>'W9'!D108</f>
        <v>9.5</v>
      </c>
      <c r="F107" s="5">
        <f>'W9'!D162</f>
        <v>7.5</v>
      </c>
      <c r="G107" s="5">
        <f>'W9'!D216</f>
        <v>9</v>
      </c>
      <c r="H107" s="16">
        <f t="shared" si="5"/>
        <v>8.9</v>
      </c>
      <c r="I107" s="17">
        <f t="shared" si="9"/>
        <v>3</v>
      </c>
      <c r="J107" s="17">
        <f t="shared" si="7"/>
        <v>21</v>
      </c>
    </row>
    <row r="108" spans="1:10" ht="18.75" x14ac:dyDescent="0.3">
      <c r="D108" s="188" t="s">
        <v>244</v>
      </c>
      <c r="E108" s="188"/>
      <c r="F108" s="188"/>
    </row>
    <row r="109" spans="1:10" x14ac:dyDescent="0.25">
      <c r="A109" s="197" t="s">
        <v>0</v>
      </c>
      <c r="B109" s="189" t="s">
        <v>1</v>
      </c>
      <c r="C109" s="191" t="s">
        <v>2</v>
      </c>
      <c r="D109" s="193" t="s">
        <v>235</v>
      </c>
      <c r="E109" s="194"/>
      <c r="F109" s="194"/>
      <c r="G109" s="194"/>
      <c r="H109" s="195" t="s">
        <v>236</v>
      </c>
      <c r="I109" s="186" t="s">
        <v>3</v>
      </c>
      <c r="J109" s="186"/>
    </row>
    <row r="110" spans="1:10" x14ac:dyDescent="0.25">
      <c r="A110" s="198"/>
      <c r="B110" s="190"/>
      <c r="C110" s="192"/>
      <c r="D110" s="111" t="s">
        <v>237</v>
      </c>
      <c r="E110" s="111" t="s">
        <v>238</v>
      </c>
      <c r="F110" s="111" t="s">
        <v>239</v>
      </c>
      <c r="G110" s="111" t="s">
        <v>240</v>
      </c>
      <c r="H110" s="196"/>
      <c r="I110" s="112" t="s">
        <v>4</v>
      </c>
      <c r="J110" s="113" t="s">
        <v>5</v>
      </c>
    </row>
    <row r="111" spans="1:10" ht="17.25" x14ac:dyDescent="0.25">
      <c r="A111" s="155" t="s">
        <v>6</v>
      </c>
      <c r="B111" s="3" t="s">
        <v>7</v>
      </c>
      <c r="C111" s="4" t="s">
        <v>8</v>
      </c>
      <c r="D111" s="5">
        <f>'W9'!E5</f>
        <v>10</v>
      </c>
      <c r="E111" s="5">
        <f>'W9'!E59</f>
        <v>10</v>
      </c>
      <c r="F111" s="5">
        <f>'W9'!E113</f>
        <v>10</v>
      </c>
      <c r="G111" s="5">
        <f>'W9'!E167</f>
        <v>9.5</v>
      </c>
      <c r="H111" s="6">
        <f t="shared" ref="H111:H160" si="10" xml:space="preserve"> ROUND(AVERAGE(D111:G111),1)</f>
        <v>9.9</v>
      </c>
      <c r="I111" s="7">
        <f>RANK(H111,$H$111:$H$130)</f>
        <v>2</v>
      </c>
      <c r="J111" s="7">
        <f>RANK(H111,$H$111:$H$160)</f>
        <v>3</v>
      </c>
    </row>
    <row r="112" spans="1:10" ht="17.25" x14ac:dyDescent="0.25">
      <c r="A112" s="155"/>
      <c r="B112" s="8" t="s">
        <v>9</v>
      </c>
      <c r="C112" s="9" t="s">
        <v>104</v>
      </c>
      <c r="D112" s="5">
        <f>'W9'!E6</f>
        <v>10</v>
      </c>
      <c r="E112" s="5">
        <f>'W9'!E60</f>
        <v>10</v>
      </c>
      <c r="F112" s="5">
        <f>'W9'!E114</f>
        <v>10</v>
      </c>
      <c r="G112" s="5">
        <f>'W9'!E168</f>
        <v>9.5</v>
      </c>
      <c r="H112" s="6">
        <f t="shared" si="10"/>
        <v>9.9</v>
      </c>
      <c r="I112" s="7">
        <f t="shared" ref="I112:I130" si="11">RANK(H112,$H$111:$H$130)</f>
        <v>2</v>
      </c>
      <c r="J112" s="7">
        <f t="shared" ref="J112:J160" si="12">RANK(H112,$H$111:$H$160)</f>
        <v>3</v>
      </c>
    </row>
    <row r="113" spans="1:10" ht="17.25" x14ac:dyDescent="0.25">
      <c r="A113" s="155"/>
      <c r="B113" s="8" t="s">
        <v>11</v>
      </c>
      <c r="C113" s="9" t="s">
        <v>16</v>
      </c>
      <c r="D113" s="5">
        <f>'W9'!E7</f>
        <v>10</v>
      </c>
      <c r="E113" s="5">
        <f>'W9'!E61</f>
        <v>10</v>
      </c>
      <c r="F113" s="5">
        <f>'W9'!E115</f>
        <v>10</v>
      </c>
      <c r="G113" s="5">
        <f>'W9'!E169</f>
        <v>10</v>
      </c>
      <c r="H113" s="6">
        <f t="shared" si="10"/>
        <v>10</v>
      </c>
      <c r="I113" s="7">
        <f t="shared" si="11"/>
        <v>1</v>
      </c>
      <c r="J113" s="7">
        <f t="shared" si="12"/>
        <v>1</v>
      </c>
    </row>
    <row r="114" spans="1:10" ht="17.25" x14ac:dyDescent="0.25">
      <c r="A114" s="155"/>
      <c r="B114" s="8" t="s">
        <v>13</v>
      </c>
      <c r="C114" s="9" t="s">
        <v>14</v>
      </c>
      <c r="D114" s="5">
        <f>'W9'!E8</f>
        <v>10</v>
      </c>
      <c r="E114" s="5">
        <f>'W9'!E62</f>
        <v>10</v>
      </c>
      <c r="F114" s="5">
        <f>'W9'!E116</f>
        <v>9.5</v>
      </c>
      <c r="G114" s="5">
        <f>'W9'!E170</f>
        <v>10</v>
      </c>
      <c r="H114" s="6">
        <f t="shared" si="10"/>
        <v>9.9</v>
      </c>
      <c r="I114" s="7">
        <f t="shared" si="11"/>
        <v>2</v>
      </c>
      <c r="J114" s="7">
        <f t="shared" si="12"/>
        <v>3</v>
      </c>
    </row>
    <row r="115" spans="1:10" ht="17.25" x14ac:dyDescent="0.25">
      <c r="A115" s="155"/>
      <c r="B115" s="8" t="s">
        <v>15</v>
      </c>
      <c r="C115" s="9" t="s">
        <v>79</v>
      </c>
      <c r="D115" s="5">
        <f>'W9'!E9</f>
        <v>10</v>
      </c>
      <c r="E115" s="5">
        <f>'W9'!E63</f>
        <v>10</v>
      </c>
      <c r="F115" s="5">
        <f>'W9'!E117</f>
        <v>9.5</v>
      </c>
      <c r="G115" s="5">
        <f>'W9'!E171</f>
        <v>8.5</v>
      </c>
      <c r="H115" s="6">
        <f t="shared" si="10"/>
        <v>9.5</v>
      </c>
      <c r="I115" s="7">
        <f t="shared" si="11"/>
        <v>8</v>
      </c>
      <c r="J115" s="7">
        <f t="shared" si="12"/>
        <v>18</v>
      </c>
    </row>
    <row r="116" spans="1:10" ht="17.25" x14ac:dyDescent="0.25">
      <c r="A116" s="155"/>
      <c r="B116" s="8" t="s">
        <v>17</v>
      </c>
      <c r="C116" s="9" t="s">
        <v>105</v>
      </c>
      <c r="D116" s="5">
        <f>'W9'!E10</f>
        <v>9.5</v>
      </c>
      <c r="E116" s="5">
        <f>'W9'!E64</f>
        <v>9.5</v>
      </c>
      <c r="F116" s="5">
        <f>'W9'!E118</f>
        <v>9.5</v>
      </c>
      <c r="G116" s="5">
        <f>'W9'!E172</f>
        <v>9.5</v>
      </c>
      <c r="H116" s="6">
        <f t="shared" si="10"/>
        <v>9.5</v>
      </c>
      <c r="I116" s="7">
        <f t="shared" si="11"/>
        <v>8</v>
      </c>
      <c r="J116" s="7">
        <f t="shared" si="12"/>
        <v>18</v>
      </c>
    </row>
    <row r="117" spans="1:10" ht="17.25" x14ac:dyDescent="0.25">
      <c r="A117" s="155"/>
      <c r="B117" s="8" t="s">
        <v>19</v>
      </c>
      <c r="C117" s="9" t="s">
        <v>18</v>
      </c>
      <c r="D117" s="5">
        <f>'W9'!E11</f>
        <v>10</v>
      </c>
      <c r="E117" s="5">
        <f>'W9'!E65</f>
        <v>10</v>
      </c>
      <c r="F117" s="5">
        <f>'W9'!E119</f>
        <v>8.5</v>
      </c>
      <c r="G117" s="5">
        <f>'W9'!E173</f>
        <v>9</v>
      </c>
      <c r="H117" s="6">
        <f t="shared" si="10"/>
        <v>9.4</v>
      </c>
      <c r="I117" s="7">
        <f t="shared" si="11"/>
        <v>14</v>
      </c>
      <c r="J117" s="7">
        <f t="shared" si="12"/>
        <v>29</v>
      </c>
    </row>
    <row r="118" spans="1:10" ht="17.25" x14ac:dyDescent="0.25">
      <c r="A118" s="155"/>
      <c r="B118" s="8" t="s">
        <v>21</v>
      </c>
      <c r="C118" s="9" t="s">
        <v>20</v>
      </c>
      <c r="D118" s="5">
        <f>'W9'!E12</f>
        <v>9</v>
      </c>
      <c r="E118" s="5">
        <f>'W9'!E66</f>
        <v>10</v>
      </c>
      <c r="F118" s="5">
        <f>'W9'!E120</f>
        <v>9</v>
      </c>
      <c r="G118" s="5">
        <f>'W9'!E174</f>
        <v>9.5</v>
      </c>
      <c r="H118" s="6">
        <f t="shared" si="10"/>
        <v>9.4</v>
      </c>
      <c r="I118" s="7">
        <f t="shared" si="11"/>
        <v>14</v>
      </c>
      <c r="J118" s="7">
        <f t="shared" si="12"/>
        <v>29</v>
      </c>
    </row>
    <row r="119" spans="1:10" ht="17.25" x14ac:dyDescent="0.25">
      <c r="A119" s="155"/>
      <c r="B119" s="8" t="s">
        <v>23</v>
      </c>
      <c r="C119" s="9" t="s">
        <v>22</v>
      </c>
      <c r="D119" s="5">
        <f>'W9'!E13</f>
        <v>10</v>
      </c>
      <c r="E119" s="5">
        <f>'W9'!E67</f>
        <v>10</v>
      </c>
      <c r="F119" s="5">
        <f>'W9'!E121</f>
        <v>9</v>
      </c>
      <c r="G119" s="5">
        <f>'W9'!E175</f>
        <v>10</v>
      </c>
      <c r="H119" s="6">
        <f t="shared" si="10"/>
        <v>9.8000000000000007</v>
      </c>
      <c r="I119" s="7">
        <f t="shared" si="11"/>
        <v>5</v>
      </c>
      <c r="J119" s="7">
        <f t="shared" si="12"/>
        <v>10</v>
      </c>
    </row>
    <row r="120" spans="1:10" ht="17.25" x14ac:dyDescent="0.25">
      <c r="A120" s="155"/>
      <c r="B120" s="8" t="s">
        <v>25</v>
      </c>
      <c r="C120" s="9" t="s">
        <v>10</v>
      </c>
      <c r="D120" s="5">
        <f>'W9'!E14</f>
        <v>10</v>
      </c>
      <c r="E120" s="5">
        <f>'W9'!E68</f>
        <v>9</v>
      </c>
      <c r="F120" s="5">
        <f>'W9'!E122</f>
        <v>9.5</v>
      </c>
      <c r="G120" s="5">
        <f>'W9'!E176</f>
        <v>7.5</v>
      </c>
      <c r="H120" s="6">
        <f t="shared" si="10"/>
        <v>9</v>
      </c>
      <c r="I120" s="7">
        <f t="shared" si="11"/>
        <v>19</v>
      </c>
      <c r="J120" s="7">
        <f t="shared" si="12"/>
        <v>42</v>
      </c>
    </row>
    <row r="121" spans="1:10" ht="17.25" x14ac:dyDescent="0.25">
      <c r="A121" s="155"/>
      <c r="B121" s="8" t="s">
        <v>26</v>
      </c>
      <c r="C121" s="9" t="s">
        <v>34</v>
      </c>
      <c r="D121" s="5">
        <f>'W9'!E15</f>
        <v>8.5</v>
      </c>
      <c r="E121" s="5">
        <f>'W9'!E69</f>
        <v>10</v>
      </c>
      <c r="F121" s="5">
        <f>'W9'!E123</f>
        <v>10</v>
      </c>
      <c r="G121" s="5">
        <f>'W9'!E177</f>
        <v>9.5</v>
      </c>
      <c r="H121" s="6">
        <f t="shared" si="10"/>
        <v>9.5</v>
      </c>
      <c r="I121" s="7">
        <f t="shared" si="11"/>
        <v>8</v>
      </c>
      <c r="J121" s="7">
        <f t="shared" si="12"/>
        <v>18</v>
      </c>
    </row>
    <row r="122" spans="1:10" ht="17.25" x14ac:dyDescent="0.25">
      <c r="A122" s="155"/>
      <c r="B122" s="8" t="s">
        <v>27</v>
      </c>
      <c r="C122" s="9" t="s">
        <v>33</v>
      </c>
      <c r="D122" s="5">
        <f>'W9'!E16</f>
        <v>9</v>
      </c>
      <c r="E122" s="5">
        <f>'W9'!E70</f>
        <v>9.5</v>
      </c>
      <c r="F122" s="5">
        <f>'W9'!E124</f>
        <v>8.5</v>
      </c>
      <c r="G122" s="5">
        <f>'W9'!E178</f>
        <v>10</v>
      </c>
      <c r="H122" s="6">
        <f t="shared" si="10"/>
        <v>9.3000000000000007</v>
      </c>
      <c r="I122" s="7">
        <f t="shared" si="11"/>
        <v>17</v>
      </c>
      <c r="J122" s="7">
        <f t="shared" si="12"/>
        <v>34</v>
      </c>
    </row>
    <row r="123" spans="1:10" ht="17.25" x14ac:dyDescent="0.25">
      <c r="A123" s="155"/>
      <c r="B123" s="8" t="s">
        <v>29</v>
      </c>
      <c r="C123" s="9" t="s">
        <v>35</v>
      </c>
      <c r="D123" s="5">
        <f>'W9'!E17</f>
        <v>9</v>
      </c>
      <c r="E123" s="5">
        <f>'W9'!E71</f>
        <v>9</v>
      </c>
      <c r="F123" s="5">
        <f>'W9'!E125</f>
        <v>10</v>
      </c>
      <c r="G123" s="5">
        <f>'W9'!E179</f>
        <v>9.5</v>
      </c>
      <c r="H123" s="6">
        <f t="shared" si="10"/>
        <v>9.4</v>
      </c>
      <c r="I123" s="7">
        <f t="shared" si="11"/>
        <v>14</v>
      </c>
      <c r="J123" s="7">
        <f t="shared" si="12"/>
        <v>29</v>
      </c>
    </row>
    <row r="124" spans="1:10" ht="17.25" x14ac:dyDescent="0.25">
      <c r="A124" s="155"/>
      <c r="B124" s="8" t="s">
        <v>30</v>
      </c>
      <c r="C124" s="9" t="s">
        <v>106</v>
      </c>
      <c r="D124" s="5">
        <f>'W9'!E18</f>
        <v>10</v>
      </c>
      <c r="E124" s="5">
        <f>'W9'!E72</f>
        <v>9</v>
      </c>
      <c r="F124" s="5">
        <f>'W9'!E126</f>
        <v>9.5</v>
      </c>
      <c r="G124" s="5">
        <f>'W9'!E180</f>
        <v>9.5</v>
      </c>
      <c r="H124" s="6">
        <f t="shared" si="10"/>
        <v>9.5</v>
      </c>
      <c r="I124" s="7">
        <f t="shared" si="11"/>
        <v>8</v>
      </c>
      <c r="J124" s="7">
        <f t="shared" si="12"/>
        <v>18</v>
      </c>
    </row>
    <row r="125" spans="1:10" ht="18" thickBot="1" x14ac:dyDescent="0.3">
      <c r="A125" s="155"/>
      <c r="B125" s="13" t="s">
        <v>32</v>
      </c>
      <c r="C125" s="14" t="s">
        <v>12</v>
      </c>
      <c r="D125" s="5">
        <f>'W9'!E19</f>
        <v>9.5</v>
      </c>
      <c r="E125" s="5">
        <f>'W9'!E73</f>
        <v>9.5</v>
      </c>
      <c r="F125" s="5">
        <f>'W9'!E127</f>
        <v>9.5</v>
      </c>
      <c r="G125" s="5">
        <f>'W9'!E181</f>
        <v>10</v>
      </c>
      <c r="H125" s="10">
        <f t="shared" si="10"/>
        <v>9.6</v>
      </c>
      <c r="I125" s="7">
        <f t="shared" si="11"/>
        <v>7</v>
      </c>
      <c r="J125" s="7">
        <f t="shared" si="12"/>
        <v>14</v>
      </c>
    </row>
    <row r="126" spans="1:10" ht="17.25" x14ac:dyDescent="0.25">
      <c r="A126" s="155"/>
      <c r="B126" s="18" t="s">
        <v>36</v>
      </c>
      <c r="C126" s="53" t="s">
        <v>75</v>
      </c>
      <c r="D126" s="5">
        <f>'W9'!E20</f>
        <v>8.5</v>
      </c>
      <c r="E126" s="5">
        <f>'W9'!E74</f>
        <v>10</v>
      </c>
      <c r="F126" s="5">
        <f>'W9'!E128</f>
        <v>8.5</v>
      </c>
      <c r="G126" s="5">
        <f>'W9'!E182</f>
        <v>7</v>
      </c>
      <c r="H126" s="6">
        <f t="shared" si="10"/>
        <v>8.5</v>
      </c>
      <c r="I126" s="7">
        <f t="shared" si="11"/>
        <v>20</v>
      </c>
      <c r="J126" s="7">
        <f t="shared" si="12"/>
        <v>49</v>
      </c>
    </row>
    <row r="127" spans="1:10" ht="17.25" x14ac:dyDescent="0.25">
      <c r="A127" s="155"/>
      <c r="B127" s="20" t="s">
        <v>38</v>
      </c>
      <c r="C127" s="22" t="s">
        <v>107</v>
      </c>
      <c r="D127" s="5">
        <f>'W9'!E21</f>
        <v>10</v>
      </c>
      <c r="E127" s="5">
        <f>'W9'!E75</f>
        <v>9.5</v>
      </c>
      <c r="F127" s="5">
        <f>'W9'!E129</f>
        <v>8.5</v>
      </c>
      <c r="G127" s="5">
        <f>'W9'!E183</f>
        <v>10</v>
      </c>
      <c r="H127" s="6">
        <f t="shared" si="10"/>
        <v>9.5</v>
      </c>
      <c r="I127" s="7">
        <f t="shared" si="11"/>
        <v>8</v>
      </c>
      <c r="J127" s="7">
        <f t="shared" si="12"/>
        <v>18</v>
      </c>
    </row>
    <row r="128" spans="1:10" ht="17.25" x14ac:dyDescent="0.25">
      <c r="A128" s="155"/>
      <c r="B128" s="20" t="s">
        <v>39</v>
      </c>
      <c r="C128" s="22" t="s">
        <v>40</v>
      </c>
      <c r="D128" s="5">
        <f>'W9'!E22</f>
        <v>10</v>
      </c>
      <c r="E128" s="5">
        <f>'W9'!E76</f>
        <v>9</v>
      </c>
      <c r="F128" s="5">
        <f>'W9'!E130</f>
        <v>9</v>
      </c>
      <c r="G128" s="5">
        <f>'W9'!E184</f>
        <v>10</v>
      </c>
      <c r="H128" s="6">
        <f t="shared" si="10"/>
        <v>9.5</v>
      </c>
      <c r="I128" s="7">
        <f t="shared" si="11"/>
        <v>8</v>
      </c>
      <c r="J128" s="7">
        <f t="shared" si="12"/>
        <v>18</v>
      </c>
    </row>
    <row r="129" spans="1:10" ht="17.25" x14ac:dyDescent="0.25">
      <c r="A129" s="155"/>
      <c r="B129" s="20" t="s">
        <v>41</v>
      </c>
      <c r="C129" s="22" t="s">
        <v>108</v>
      </c>
      <c r="D129" s="5">
        <f>'W9'!E23</f>
        <v>8.5</v>
      </c>
      <c r="E129" s="5">
        <f>'W9'!E77</f>
        <v>10</v>
      </c>
      <c r="F129" s="5">
        <f>'W9'!E131</f>
        <v>9.5</v>
      </c>
      <c r="G129" s="5">
        <f>'W9'!E185</f>
        <v>9</v>
      </c>
      <c r="H129" s="6">
        <f t="shared" si="10"/>
        <v>9.3000000000000007</v>
      </c>
      <c r="I129" s="7">
        <f t="shared" si="11"/>
        <v>17</v>
      </c>
      <c r="J129" s="7">
        <f t="shared" si="12"/>
        <v>34</v>
      </c>
    </row>
    <row r="130" spans="1:10" ht="18" thickBot="1" x14ac:dyDescent="0.3">
      <c r="A130" s="155"/>
      <c r="B130" s="20" t="s">
        <v>48</v>
      </c>
      <c r="C130" s="22" t="s">
        <v>116</v>
      </c>
      <c r="D130" s="5">
        <f>'W9'!E24</f>
        <v>9.5</v>
      </c>
      <c r="E130" s="5">
        <f>'W9'!E78</f>
        <v>10</v>
      </c>
      <c r="F130" s="5">
        <f>'W9'!E132</f>
        <v>9.5</v>
      </c>
      <c r="G130" s="5">
        <f>'W9'!E186</f>
        <v>10</v>
      </c>
      <c r="H130" s="16">
        <f t="shared" si="10"/>
        <v>9.8000000000000007</v>
      </c>
      <c r="I130" s="17">
        <f t="shared" si="11"/>
        <v>5</v>
      </c>
      <c r="J130" s="17">
        <f t="shared" si="12"/>
        <v>10</v>
      </c>
    </row>
    <row r="131" spans="1:10" ht="17.25" x14ac:dyDescent="0.25">
      <c r="A131" s="155"/>
      <c r="B131" s="18" t="s">
        <v>54</v>
      </c>
      <c r="C131" s="19" t="s">
        <v>63</v>
      </c>
      <c r="D131" s="5">
        <f>'W9'!E25</f>
        <v>10</v>
      </c>
      <c r="E131" s="5">
        <f>'W9'!E79</f>
        <v>10</v>
      </c>
      <c r="F131" s="5">
        <f>'W9'!E133</f>
        <v>8.5</v>
      </c>
      <c r="G131" s="5">
        <f>'W9'!E187</f>
        <v>7</v>
      </c>
      <c r="H131" s="6">
        <f t="shared" si="10"/>
        <v>8.9</v>
      </c>
      <c r="I131" s="7">
        <f>RANK(H131,$H$131:$H$145)</f>
        <v>14</v>
      </c>
      <c r="J131" s="7">
        <f t="shared" si="12"/>
        <v>47</v>
      </c>
    </row>
    <row r="132" spans="1:10" ht="17.25" x14ac:dyDescent="0.25">
      <c r="A132" s="155"/>
      <c r="B132" s="20" t="s">
        <v>56</v>
      </c>
      <c r="C132" s="21" t="s">
        <v>109</v>
      </c>
      <c r="D132" s="5">
        <f>'W9'!E26</f>
        <v>8.5</v>
      </c>
      <c r="E132" s="5">
        <f>'W9'!E80</f>
        <v>10</v>
      </c>
      <c r="F132" s="5">
        <f>'W9'!E134</f>
        <v>5.5</v>
      </c>
      <c r="G132" s="5">
        <f>'W9'!E188</f>
        <v>10</v>
      </c>
      <c r="H132" s="6">
        <f t="shared" si="10"/>
        <v>8.5</v>
      </c>
      <c r="I132" s="7">
        <f t="shared" ref="I132:I145" si="13">RANK(H132,$H$131:$H$145)</f>
        <v>15</v>
      </c>
      <c r="J132" s="7">
        <f t="shared" si="12"/>
        <v>49</v>
      </c>
    </row>
    <row r="133" spans="1:10" ht="17.25" x14ac:dyDescent="0.25">
      <c r="A133" s="155"/>
      <c r="B133" s="20" t="s">
        <v>57</v>
      </c>
      <c r="C133" s="22" t="s">
        <v>85</v>
      </c>
      <c r="D133" s="5">
        <f>'W9'!E27</f>
        <v>10</v>
      </c>
      <c r="E133" s="5">
        <f>'W9'!E81</f>
        <v>9.5</v>
      </c>
      <c r="F133" s="5">
        <f>'W9'!E135</f>
        <v>8.5</v>
      </c>
      <c r="G133" s="5">
        <f>'W9'!E189</f>
        <v>8.5</v>
      </c>
      <c r="H133" s="6">
        <f t="shared" si="10"/>
        <v>9.1</v>
      </c>
      <c r="I133" s="7">
        <f t="shared" si="13"/>
        <v>9</v>
      </c>
      <c r="J133" s="7">
        <f t="shared" si="12"/>
        <v>38</v>
      </c>
    </row>
    <row r="134" spans="1:10" ht="17.25" x14ac:dyDescent="0.25">
      <c r="A134" s="155"/>
      <c r="B134" s="20" t="s">
        <v>58</v>
      </c>
      <c r="C134" s="22" t="s">
        <v>91</v>
      </c>
      <c r="D134" s="5">
        <f>'W9'!E28</f>
        <v>10</v>
      </c>
      <c r="E134" s="5">
        <f>'W9'!E82</f>
        <v>9.5</v>
      </c>
      <c r="F134" s="5">
        <f>'W9'!E136</f>
        <v>10</v>
      </c>
      <c r="G134" s="5">
        <f>'W9'!E190</f>
        <v>7.5</v>
      </c>
      <c r="H134" s="6">
        <f t="shared" si="10"/>
        <v>9.3000000000000007</v>
      </c>
      <c r="I134" s="7">
        <f t="shared" si="13"/>
        <v>7</v>
      </c>
      <c r="J134" s="7">
        <f t="shared" si="12"/>
        <v>34</v>
      </c>
    </row>
    <row r="135" spans="1:10" ht="18" thickBot="1" x14ac:dyDescent="0.3">
      <c r="A135" s="156"/>
      <c r="B135" s="23" t="s">
        <v>61</v>
      </c>
      <c r="C135" s="24" t="s">
        <v>24</v>
      </c>
      <c r="D135" s="5">
        <f>'W9'!E29</f>
        <v>9.5</v>
      </c>
      <c r="E135" s="5">
        <f>'W9'!E83</f>
        <v>9.5</v>
      </c>
      <c r="F135" s="5">
        <f>'W9'!E137</f>
        <v>9.5</v>
      </c>
      <c r="G135" s="5">
        <f>'W9'!E191</f>
        <v>10</v>
      </c>
      <c r="H135" s="16">
        <f t="shared" si="10"/>
        <v>9.6</v>
      </c>
      <c r="I135" s="17">
        <f t="shared" si="13"/>
        <v>4</v>
      </c>
      <c r="J135" s="17">
        <f t="shared" si="12"/>
        <v>14</v>
      </c>
    </row>
    <row r="136" spans="1:10" ht="17.25" x14ac:dyDescent="0.25">
      <c r="A136" s="166" t="s">
        <v>53</v>
      </c>
      <c r="B136" s="26" t="s">
        <v>62</v>
      </c>
      <c r="C136" s="27" t="s">
        <v>73</v>
      </c>
      <c r="D136" s="5">
        <f>'W9'!E30</f>
        <v>10</v>
      </c>
      <c r="E136" s="5">
        <f>'W9'!E84</f>
        <v>10</v>
      </c>
      <c r="F136" s="5">
        <f>'W9'!E138</f>
        <v>10</v>
      </c>
      <c r="G136" s="5">
        <f>'W9'!E192</f>
        <v>10</v>
      </c>
      <c r="H136" s="6">
        <f t="shared" si="10"/>
        <v>10</v>
      </c>
      <c r="I136" s="7">
        <f t="shared" si="13"/>
        <v>1</v>
      </c>
      <c r="J136" s="7">
        <f t="shared" si="12"/>
        <v>1</v>
      </c>
    </row>
    <row r="137" spans="1:10" ht="17.25" x14ac:dyDescent="0.25">
      <c r="A137" s="167"/>
      <c r="B137" s="20" t="s">
        <v>64</v>
      </c>
      <c r="C137" s="21" t="s">
        <v>69</v>
      </c>
      <c r="D137" s="5">
        <f>'W9'!E31</f>
        <v>10</v>
      </c>
      <c r="E137" s="5">
        <f>'W9'!E85</f>
        <v>9.5</v>
      </c>
      <c r="F137" s="5">
        <f>'W9'!E139</f>
        <v>8.5</v>
      </c>
      <c r="G137" s="5">
        <f>'W9'!E193</f>
        <v>10</v>
      </c>
      <c r="H137" s="6">
        <f t="shared" si="10"/>
        <v>9.5</v>
      </c>
      <c r="I137" s="7">
        <f t="shared" si="13"/>
        <v>5</v>
      </c>
      <c r="J137" s="7">
        <f t="shared" si="12"/>
        <v>18</v>
      </c>
    </row>
    <row r="138" spans="1:10" ht="17.25" x14ac:dyDescent="0.25">
      <c r="A138" s="167"/>
      <c r="B138" s="20" t="s">
        <v>65</v>
      </c>
      <c r="C138" s="22" t="s">
        <v>77</v>
      </c>
      <c r="D138" s="5">
        <f>'W9'!E32</f>
        <v>8.5</v>
      </c>
      <c r="E138" s="5">
        <f>'W9'!E86</f>
        <v>10</v>
      </c>
      <c r="F138" s="5">
        <f>'W9'!E140</f>
        <v>9</v>
      </c>
      <c r="G138" s="5">
        <f>'W9'!E194</f>
        <v>8.5</v>
      </c>
      <c r="H138" s="6">
        <f t="shared" si="10"/>
        <v>9</v>
      </c>
      <c r="I138" s="7">
        <f t="shared" si="13"/>
        <v>12</v>
      </c>
      <c r="J138" s="7">
        <f t="shared" si="12"/>
        <v>42</v>
      </c>
    </row>
    <row r="139" spans="1:10" ht="17.25" x14ac:dyDescent="0.25">
      <c r="A139" s="167"/>
      <c r="B139" s="20" t="s">
        <v>66</v>
      </c>
      <c r="C139" s="22" t="s">
        <v>110</v>
      </c>
      <c r="D139" s="5">
        <f>'W9'!E33</f>
        <v>9</v>
      </c>
      <c r="E139" s="5">
        <f>'W9'!E87</f>
        <v>10</v>
      </c>
      <c r="F139" s="5">
        <f>'W9'!E141</f>
        <v>9</v>
      </c>
      <c r="G139" s="5">
        <f>'W9'!E195</f>
        <v>8.5</v>
      </c>
      <c r="H139" s="6">
        <f t="shared" si="10"/>
        <v>9.1</v>
      </c>
      <c r="I139" s="7">
        <f t="shared" si="13"/>
        <v>9</v>
      </c>
      <c r="J139" s="7">
        <f t="shared" si="12"/>
        <v>38</v>
      </c>
    </row>
    <row r="140" spans="1:10" ht="17.25" x14ac:dyDescent="0.25">
      <c r="A140" s="167"/>
      <c r="B140" s="52" t="s">
        <v>68</v>
      </c>
      <c r="C140" s="22" t="s">
        <v>117</v>
      </c>
      <c r="D140" s="5">
        <f>'W9'!E34</f>
        <v>9.5</v>
      </c>
      <c r="E140" s="5">
        <f>'W9'!E88</f>
        <v>10</v>
      </c>
      <c r="F140" s="5">
        <f>'W9'!E142</f>
        <v>10</v>
      </c>
      <c r="G140" s="5">
        <f>'W9'!E196</f>
        <v>10</v>
      </c>
      <c r="H140" s="118">
        <f t="shared" si="10"/>
        <v>9.9</v>
      </c>
      <c r="I140" s="7">
        <f t="shared" si="13"/>
        <v>2</v>
      </c>
      <c r="J140" s="7">
        <f t="shared" si="12"/>
        <v>3</v>
      </c>
    </row>
    <row r="141" spans="1:10" ht="17.25" x14ac:dyDescent="0.25">
      <c r="A141" s="167"/>
      <c r="B141" s="18" t="s">
        <v>99</v>
      </c>
      <c r="C141" s="21" t="s">
        <v>71</v>
      </c>
      <c r="D141" s="5">
        <f>'W9'!E35</f>
        <v>10</v>
      </c>
      <c r="E141" s="5">
        <f>'W9'!E89</f>
        <v>10</v>
      </c>
      <c r="F141" s="5">
        <f>'W9'!E143</f>
        <v>9.5</v>
      </c>
      <c r="G141" s="5">
        <f>'W9'!E197</f>
        <v>10</v>
      </c>
      <c r="H141" s="6">
        <f t="shared" si="10"/>
        <v>9.9</v>
      </c>
      <c r="I141" s="7">
        <f t="shared" si="13"/>
        <v>2</v>
      </c>
      <c r="J141" s="7">
        <f t="shared" si="12"/>
        <v>3</v>
      </c>
    </row>
    <row r="142" spans="1:10" ht="17.25" x14ac:dyDescent="0.25">
      <c r="A142" s="167"/>
      <c r="B142" s="20" t="s">
        <v>100</v>
      </c>
      <c r="C142" s="21" t="s">
        <v>111</v>
      </c>
      <c r="D142" s="5">
        <f>'W9'!E36</f>
        <v>8.5</v>
      </c>
      <c r="E142" s="5">
        <f>'W9'!E90</f>
        <v>10</v>
      </c>
      <c r="F142" s="5">
        <f>'W9'!E144</f>
        <v>8.5</v>
      </c>
      <c r="G142" s="5">
        <f>'W9'!E198</f>
        <v>9.5</v>
      </c>
      <c r="H142" s="6">
        <f t="shared" si="10"/>
        <v>9.1</v>
      </c>
      <c r="I142" s="7">
        <f t="shared" si="13"/>
        <v>9</v>
      </c>
      <c r="J142" s="7">
        <f t="shared" si="12"/>
        <v>38</v>
      </c>
    </row>
    <row r="143" spans="1:10" ht="17.25" x14ac:dyDescent="0.25">
      <c r="A143" s="167"/>
      <c r="B143" s="20" t="s">
        <v>101</v>
      </c>
      <c r="C143" s="22" t="s">
        <v>37</v>
      </c>
      <c r="D143" s="5">
        <f>'W9'!E37</f>
        <v>9.5</v>
      </c>
      <c r="E143" s="5">
        <f>'W9'!E91</f>
        <v>10</v>
      </c>
      <c r="F143" s="5">
        <f>'W9'!E145</f>
        <v>9.5</v>
      </c>
      <c r="G143" s="5">
        <f>'W9'!E199</f>
        <v>9</v>
      </c>
      <c r="H143" s="6">
        <f t="shared" si="10"/>
        <v>9.5</v>
      </c>
      <c r="I143" s="7">
        <f t="shared" si="13"/>
        <v>5</v>
      </c>
      <c r="J143" s="7">
        <f t="shared" si="12"/>
        <v>18</v>
      </c>
    </row>
    <row r="144" spans="1:10" ht="17.25" x14ac:dyDescent="0.25">
      <c r="A144" s="167"/>
      <c r="B144" s="20" t="s">
        <v>102</v>
      </c>
      <c r="C144" s="22" t="s">
        <v>28</v>
      </c>
      <c r="D144" s="5">
        <f>'W9'!E38</f>
        <v>9</v>
      </c>
      <c r="E144" s="5">
        <f>'W9'!E92</f>
        <v>10</v>
      </c>
      <c r="F144" s="5">
        <f>'W9'!E146</f>
        <v>8.5</v>
      </c>
      <c r="G144" s="5">
        <f>'W9'!E200</f>
        <v>9.5</v>
      </c>
      <c r="H144" s="6">
        <f t="shared" si="10"/>
        <v>9.3000000000000007</v>
      </c>
      <c r="I144" s="7">
        <f t="shared" si="13"/>
        <v>7</v>
      </c>
      <c r="J144" s="7">
        <f t="shared" si="12"/>
        <v>34</v>
      </c>
    </row>
    <row r="145" spans="1:10" ht="18" thickBot="1" x14ac:dyDescent="0.3">
      <c r="A145" s="167"/>
      <c r="B145" s="23" t="s">
        <v>103</v>
      </c>
      <c r="C145" s="24" t="s">
        <v>93</v>
      </c>
      <c r="D145" s="5">
        <f>'W9'!E39</f>
        <v>8.5</v>
      </c>
      <c r="E145" s="5">
        <f>'W9'!E93</f>
        <v>10</v>
      </c>
      <c r="F145" s="5">
        <f>'W9'!E147</f>
        <v>9</v>
      </c>
      <c r="G145" s="5">
        <f>'W9'!E201</f>
        <v>8.5</v>
      </c>
      <c r="H145" s="16">
        <f t="shared" si="10"/>
        <v>9</v>
      </c>
      <c r="I145" s="7">
        <f t="shared" si="13"/>
        <v>12</v>
      </c>
      <c r="J145" s="17">
        <f t="shared" si="12"/>
        <v>42</v>
      </c>
    </row>
    <row r="146" spans="1:10" ht="17.25" x14ac:dyDescent="0.25">
      <c r="A146" s="167"/>
      <c r="B146" s="42" t="s">
        <v>70</v>
      </c>
      <c r="C146" s="43" t="s">
        <v>49</v>
      </c>
      <c r="D146" s="5">
        <f>'W9'!E40</f>
        <v>9.5</v>
      </c>
      <c r="E146" s="5">
        <f>'W9'!E94</f>
        <v>9.5</v>
      </c>
      <c r="F146" s="5">
        <f>'W9'!E148</f>
        <v>9</v>
      </c>
      <c r="G146" s="5">
        <f>'W9'!E202</f>
        <v>9.5</v>
      </c>
      <c r="H146" s="6">
        <f t="shared" si="10"/>
        <v>9.4</v>
      </c>
      <c r="I146" s="7">
        <f>RANK(H146,$H$146:$H$160)</f>
        <v>10</v>
      </c>
      <c r="J146" s="7">
        <f t="shared" si="12"/>
        <v>29</v>
      </c>
    </row>
    <row r="147" spans="1:10" ht="17.25" x14ac:dyDescent="0.25">
      <c r="A147" s="167"/>
      <c r="B147" s="44" t="s">
        <v>72</v>
      </c>
      <c r="C147" s="45" t="s">
        <v>67</v>
      </c>
      <c r="D147" s="5">
        <f>'W9'!E41</f>
        <v>10</v>
      </c>
      <c r="E147" s="5">
        <f>'W9'!E95</f>
        <v>10</v>
      </c>
      <c r="F147" s="5">
        <f>'W9'!E149</f>
        <v>9</v>
      </c>
      <c r="G147" s="5">
        <f>'W9'!E203</f>
        <v>10</v>
      </c>
      <c r="H147" s="6">
        <f t="shared" si="10"/>
        <v>9.8000000000000007</v>
      </c>
      <c r="I147" s="7">
        <f t="shared" ref="I147:I160" si="14">RANK(H147,$H$146:$H$160)</f>
        <v>3</v>
      </c>
      <c r="J147" s="7">
        <f t="shared" si="12"/>
        <v>10</v>
      </c>
    </row>
    <row r="148" spans="1:10" ht="17.25" x14ac:dyDescent="0.25">
      <c r="A148" s="167"/>
      <c r="B148" s="44" t="s">
        <v>74</v>
      </c>
      <c r="C148" s="45" t="s">
        <v>112</v>
      </c>
      <c r="D148" s="5">
        <f>'W9'!E42</f>
        <v>10</v>
      </c>
      <c r="E148" s="5">
        <f>'W9'!E96</f>
        <v>9</v>
      </c>
      <c r="F148" s="5">
        <f>'W9'!E150</f>
        <v>10</v>
      </c>
      <c r="G148" s="5">
        <f>'W9'!E204</f>
        <v>7</v>
      </c>
      <c r="H148" s="6">
        <f t="shared" si="10"/>
        <v>9</v>
      </c>
      <c r="I148" s="7">
        <f t="shared" si="14"/>
        <v>13</v>
      </c>
      <c r="J148" s="7">
        <f t="shared" si="12"/>
        <v>42</v>
      </c>
    </row>
    <row r="149" spans="1:10" ht="17.25" x14ac:dyDescent="0.25">
      <c r="A149" s="167"/>
      <c r="B149" s="44" t="s">
        <v>76</v>
      </c>
      <c r="C149" s="46" t="s">
        <v>59</v>
      </c>
      <c r="D149" s="5">
        <f>'W9'!E43</f>
        <v>10</v>
      </c>
      <c r="E149" s="5">
        <f>'W9'!E97</f>
        <v>10</v>
      </c>
      <c r="F149" s="5">
        <f>'W9'!E151</f>
        <v>10</v>
      </c>
      <c r="G149" s="5">
        <f>'W9'!E205</f>
        <v>8</v>
      </c>
      <c r="H149" s="6">
        <f t="shared" si="10"/>
        <v>9.5</v>
      </c>
      <c r="I149" s="7">
        <f t="shared" si="14"/>
        <v>7</v>
      </c>
      <c r="J149" s="7">
        <f t="shared" si="12"/>
        <v>18</v>
      </c>
    </row>
    <row r="150" spans="1:10" ht="17.25" x14ac:dyDescent="0.25">
      <c r="A150" s="167"/>
      <c r="B150" s="44" t="s">
        <v>78</v>
      </c>
      <c r="C150" s="45" t="s">
        <v>113</v>
      </c>
      <c r="D150" s="5">
        <f>'W9'!E44</f>
        <v>9.5</v>
      </c>
      <c r="E150" s="5">
        <f>'W9'!E98</f>
        <v>10</v>
      </c>
      <c r="F150" s="5">
        <f>'W9'!E152</f>
        <v>7</v>
      </c>
      <c r="G150" s="5">
        <f>'W9'!E206</f>
        <v>9.5</v>
      </c>
      <c r="H150" s="6">
        <f t="shared" si="10"/>
        <v>9</v>
      </c>
      <c r="I150" s="7">
        <f t="shared" si="14"/>
        <v>13</v>
      </c>
      <c r="J150" s="7">
        <f t="shared" si="12"/>
        <v>42</v>
      </c>
    </row>
    <row r="151" spans="1:10" ht="17.25" x14ac:dyDescent="0.25">
      <c r="A151" s="167"/>
      <c r="B151" s="44" t="s">
        <v>80</v>
      </c>
      <c r="C151" s="45" t="s">
        <v>81</v>
      </c>
      <c r="D151" s="5">
        <f>'W9'!E45</f>
        <v>10</v>
      </c>
      <c r="E151" s="5">
        <f>'W9'!E99</f>
        <v>10</v>
      </c>
      <c r="F151" s="5">
        <f>'W9'!E153</f>
        <v>6</v>
      </c>
      <c r="G151" s="5">
        <f>'W9'!E207</f>
        <v>9.5</v>
      </c>
      <c r="H151" s="6">
        <f t="shared" si="10"/>
        <v>8.9</v>
      </c>
      <c r="I151" s="7">
        <f t="shared" si="14"/>
        <v>15</v>
      </c>
      <c r="J151" s="7">
        <f t="shared" si="12"/>
        <v>47</v>
      </c>
    </row>
    <row r="152" spans="1:10" ht="17.25" x14ac:dyDescent="0.25">
      <c r="A152" s="167"/>
      <c r="B152" s="44" t="s">
        <v>82</v>
      </c>
      <c r="C152" s="45" t="s">
        <v>83</v>
      </c>
      <c r="D152" s="5">
        <f>'W9'!E46</f>
        <v>9</v>
      </c>
      <c r="E152" s="5">
        <f>'W9'!E100</f>
        <v>10</v>
      </c>
      <c r="F152" s="5">
        <f>'W9'!E154</f>
        <v>9</v>
      </c>
      <c r="G152" s="5">
        <f>'W9'!E208</f>
        <v>9.5</v>
      </c>
      <c r="H152" s="6">
        <f t="shared" si="10"/>
        <v>9.4</v>
      </c>
      <c r="I152" s="7">
        <f t="shared" si="14"/>
        <v>10</v>
      </c>
      <c r="J152" s="7">
        <f t="shared" si="12"/>
        <v>29</v>
      </c>
    </row>
    <row r="153" spans="1:10" ht="17.25" x14ac:dyDescent="0.25">
      <c r="A153" s="167"/>
      <c r="B153" s="44" t="s">
        <v>84</v>
      </c>
      <c r="C153" s="45" t="s">
        <v>114</v>
      </c>
      <c r="D153" s="5">
        <f>'W9'!E47</f>
        <v>9</v>
      </c>
      <c r="E153" s="5">
        <f>'W9'!E101</f>
        <v>10</v>
      </c>
      <c r="F153" s="5">
        <f>'W9'!E155</f>
        <v>9.5</v>
      </c>
      <c r="G153" s="5">
        <f>'W9'!E209</f>
        <v>10</v>
      </c>
      <c r="H153" s="6">
        <f t="shared" si="10"/>
        <v>9.6</v>
      </c>
      <c r="I153" s="7">
        <f t="shared" si="14"/>
        <v>5</v>
      </c>
      <c r="J153" s="7">
        <f t="shared" si="12"/>
        <v>14</v>
      </c>
    </row>
    <row r="154" spans="1:10" ht="17.25" x14ac:dyDescent="0.25">
      <c r="A154" s="167"/>
      <c r="B154" s="44" t="s">
        <v>86</v>
      </c>
      <c r="C154" s="47" t="s">
        <v>55</v>
      </c>
      <c r="D154" s="5">
        <f>'W9'!E48</f>
        <v>10</v>
      </c>
      <c r="E154" s="5">
        <f>'W9'!E102</f>
        <v>10</v>
      </c>
      <c r="F154" s="5">
        <f>'W9'!E156</f>
        <v>9.5</v>
      </c>
      <c r="G154" s="5">
        <f>'W9'!E210</f>
        <v>8.5</v>
      </c>
      <c r="H154" s="6">
        <f t="shared" si="10"/>
        <v>9.5</v>
      </c>
      <c r="I154" s="7">
        <f t="shared" si="14"/>
        <v>7</v>
      </c>
      <c r="J154" s="7">
        <f t="shared" si="12"/>
        <v>18</v>
      </c>
    </row>
    <row r="155" spans="1:10" ht="17.25" x14ac:dyDescent="0.25">
      <c r="A155" s="167"/>
      <c r="B155" s="44" t="s">
        <v>88</v>
      </c>
      <c r="C155" s="45" t="s">
        <v>89</v>
      </c>
      <c r="D155" s="5">
        <f>'W9'!E49</f>
        <v>10</v>
      </c>
      <c r="E155" s="5">
        <f>'W9'!E103</f>
        <v>9.5</v>
      </c>
      <c r="F155" s="5">
        <f>'W9'!E157</f>
        <v>7</v>
      </c>
      <c r="G155" s="5">
        <f>'W9'!E211</f>
        <v>10</v>
      </c>
      <c r="H155" s="6">
        <f t="shared" si="10"/>
        <v>9.1</v>
      </c>
      <c r="I155" s="7">
        <f t="shared" si="14"/>
        <v>12</v>
      </c>
      <c r="J155" s="7">
        <f t="shared" si="12"/>
        <v>38</v>
      </c>
    </row>
    <row r="156" spans="1:10" ht="17.25" x14ac:dyDescent="0.25">
      <c r="A156" s="167"/>
      <c r="B156" s="44" t="s">
        <v>90</v>
      </c>
      <c r="C156" s="45" t="s">
        <v>87</v>
      </c>
      <c r="D156" s="5">
        <f>'W9'!E50</f>
        <v>9.5</v>
      </c>
      <c r="E156" s="5">
        <f>'W9'!E104</f>
        <v>10</v>
      </c>
      <c r="F156" s="5">
        <f>'W9'!E158</f>
        <v>9</v>
      </c>
      <c r="G156" s="5">
        <f>'W9'!E212</f>
        <v>10</v>
      </c>
      <c r="H156" s="6">
        <f t="shared" si="10"/>
        <v>9.6</v>
      </c>
      <c r="I156" s="7">
        <f t="shared" si="14"/>
        <v>5</v>
      </c>
      <c r="J156" s="7">
        <f t="shared" si="12"/>
        <v>14</v>
      </c>
    </row>
    <row r="157" spans="1:10" ht="17.25" x14ac:dyDescent="0.25">
      <c r="A157" s="167"/>
      <c r="B157" s="44" t="s">
        <v>92</v>
      </c>
      <c r="C157" s="48" t="s">
        <v>115</v>
      </c>
      <c r="D157" s="5">
        <f>'W9'!E51</f>
        <v>10</v>
      </c>
      <c r="E157" s="5">
        <f>'W9'!E105</f>
        <v>10</v>
      </c>
      <c r="F157" s="5">
        <f>'W9'!E159</f>
        <v>9</v>
      </c>
      <c r="G157" s="5">
        <f>'W9'!E213</f>
        <v>9</v>
      </c>
      <c r="H157" s="6">
        <f t="shared" si="10"/>
        <v>9.5</v>
      </c>
      <c r="I157" s="7">
        <f t="shared" si="14"/>
        <v>7</v>
      </c>
      <c r="J157" s="7">
        <f t="shared" si="12"/>
        <v>18</v>
      </c>
    </row>
    <row r="158" spans="1:10" ht="17.25" x14ac:dyDescent="0.25">
      <c r="A158" s="167"/>
      <c r="B158" s="44" t="s">
        <v>94</v>
      </c>
      <c r="C158" s="45" t="s">
        <v>96</v>
      </c>
      <c r="D158" s="5">
        <f>'W9'!E52</f>
        <v>10</v>
      </c>
      <c r="E158" s="5">
        <f>'W9'!E106</f>
        <v>10</v>
      </c>
      <c r="F158" s="5">
        <f>'W9'!E160</f>
        <v>9.5</v>
      </c>
      <c r="G158" s="5">
        <f>'W9'!E214</f>
        <v>9.5</v>
      </c>
      <c r="H158" s="6">
        <f t="shared" si="10"/>
        <v>9.8000000000000007</v>
      </c>
      <c r="I158" s="7">
        <f t="shared" si="14"/>
        <v>3</v>
      </c>
      <c r="J158" s="7">
        <f t="shared" si="12"/>
        <v>10</v>
      </c>
    </row>
    <row r="159" spans="1:10" ht="17.25" x14ac:dyDescent="0.25">
      <c r="A159" s="167"/>
      <c r="B159" s="44" t="s">
        <v>95</v>
      </c>
      <c r="C159" s="45" t="s">
        <v>31</v>
      </c>
      <c r="D159" s="5">
        <f>'W9'!E53</f>
        <v>10</v>
      </c>
      <c r="E159" s="5">
        <f>'W9'!E107</f>
        <v>10</v>
      </c>
      <c r="F159" s="5">
        <f>'W9'!E161</f>
        <v>9.5</v>
      </c>
      <c r="G159" s="5">
        <f>'W9'!E215</f>
        <v>10</v>
      </c>
      <c r="H159" s="6">
        <f t="shared" si="10"/>
        <v>9.9</v>
      </c>
      <c r="I159" s="7">
        <f t="shared" si="14"/>
        <v>1</v>
      </c>
      <c r="J159" s="7">
        <f t="shared" si="12"/>
        <v>3</v>
      </c>
    </row>
    <row r="160" spans="1:10" ht="18" thickBot="1" x14ac:dyDescent="0.3">
      <c r="A160" s="187"/>
      <c r="B160" s="49" t="s">
        <v>97</v>
      </c>
      <c r="C160" s="50" t="s">
        <v>98</v>
      </c>
      <c r="D160" s="5">
        <f>'W9'!E54</f>
        <v>9.5</v>
      </c>
      <c r="E160" s="5">
        <f>'W9'!E108</f>
        <v>10</v>
      </c>
      <c r="F160" s="5">
        <f>'W9'!E162</f>
        <v>10</v>
      </c>
      <c r="G160" s="5">
        <f>'W9'!E216</f>
        <v>10</v>
      </c>
      <c r="H160" s="16">
        <f t="shared" si="10"/>
        <v>9.9</v>
      </c>
      <c r="I160" s="17">
        <f t="shared" si="14"/>
        <v>1</v>
      </c>
      <c r="J160" s="17">
        <f t="shared" si="12"/>
        <v>3</v>
      </c>
    </row>
    <row r="161" spans="2:10" ht="18.75" x14ac:dyDescent="0.3">
      <c r="D161" s="188" t="s">
        <v>245</v>
      </c>
      <c r="E161" s="188"/>
      <c r="F161" s="188"/>
    </row>
    <row r="162" spans="2:10" x14ac:dyDescent="0.25">
      <c r="B162" s="189" t="s">
        <v>1</v>
      </c>
      <c r="C162" s="191" t="s">
        <v>2</v>
      </c>
      <c r="D162" s="193" t="s">
        <v>235</v>
      </c>
      <c r="E162" s="194"/>
      <c r="F162" s="194"/>
      <c r="G162" s="194"/>
      <c r="H162" s="195" t="s">
        <v>236</v>
      </c>
      <c r="I162" s="186" t="s">
        <v>3</v>
      </c>
      <c r="J162" s="186"/>
    </row>
    <row r="163" spans="2:10" x14ac:dyDescent="0.25">
      <c r="B163" s="190"/>
      <c r="C163" s="192"/>
      <c r="D163" s="111" t="s">
        <v>237</v>
      </c>
      <c r="E163" s="111" t="s">
        <v>238</v>
      </c>
      <c r="F163" s="111" t="s">
        <v>239</v>
      </c>
      <c r="G163" s="111" t="s">
        <v>240</v>
      </c>
      <c r="H163" s="196"/>
      <c r="I163" s="112" t="s">
        <v>4</v>
      </c>
      <c r="J163" s="113" t="s">
        <v>5</v>
      </c>
    </row>
    <row r="164" spans="2:10" ht="17.25" x14ac:dyDescent="0.25">
      <c r="B164" s="3" t="s">
        <v>7</v>
      </c>
      <c r="C164" s="4" t="s">
        <v>8</v>
      </c>
      <c r="D164" s="5">
        <f>'W9'!F5</f>
        <v>10</v>
      </c>
      <c r="E164" s="5">
        <f>'W9'!F59</f>
        <v>10</v>
      </c>
      <c r="F164" s="5">
        <f>'W9'!F113</f>
        <v>10</v>
      </c>
      <c r="G164" s="5">
        <f>'W9'!F167</f>
        <v>10</v>
      </c>
      <c r="H164" s="6">
        <f t="shared" ref="H164:H213" si="15" xml:space="preserve"> ROUND(AVERAGE(D164:G164),1)</f>
        <v>10</v>
      </c>
      <c r="I164" s="7">
        <f>RANK(H164,$H$164:$H$183)</f>
        <v>1</v>
      </c>
      <c r="J164" s="7">
        <f>RANK(H164,$H$164:$H$213)</f>
        <v>1</v>
      </c>
    </row>
    <row r="165" spans="2:10" ht="17.25" x14ac:dyDescent="0.25">
      <c r="B165" s="8" t="s">
        <v>9</v>
      </c>
      <c r="C165" s="9" t="s">
        <v>104</v>
      </c>
      <c r="D165" s="5">
        <f>'W9'!F6</f>
        <v>10</v>
      </c>
      <c r="E165" s="5">
        <f>'W9'!F60</f>
        <v>10</v>
      </c>
      <c r="F165" s="5">
        <f>'W9'!F114</f>
        <v>10</v>
      </c>
      <c r="G165" s="5">
        <f>'W9'!F168</f>
        <v>10</v>
      </c>
      <c r="H165" s="6">
        <f t="shared" si="15"/>
        <v>10</v>
      </c>
      <c r="I165" s="7">
        <f t="shared" ref="I165:I183" si="16">RANK(H165,$H$164:$H$183)</f>
        <v>1</v>
      </c>
      <c r="J165" s="7">
        <f t="shared" ref="J165:J213" si="17">RANK(H165,$H$164:$H$213)</f>
        <v>1</v>
      </c>
    </row>
    <row r="166" spans="2:10" ht="17.25" x14ac:dyDescent="0.25">
      <c r="B166" s="8" t="s">
        <v>11</v>
      </c>
      <c r="C166" s="9" t="s">
        <v>16</v>
      </c>
      <c r="D166" s="5">
        <f>'W9'!F7</f>
        <v>10</v>
      </c>
      <c r="E166" s="5">
        <f>'W9'!F61</f>
        <v>10</v>
      </c>
      <c r="F166" s="5">
        <f>'W9'!F115</f>
        <v>10</v>
      </c>
      <c r="G166" s="5">
        <f>'W9'!F169</f>
        <v>10</v>
      </c>
      <c r="H166" s="6">
        <f t="shared" si="15"/>
        <v>10</v>
      </c>
      <c r="I166" s="7">
        <f t="shared" si="16"/>
        <v>1</v>
      </c>
      <c r="J166" s="7">
        <f t="shared" si="17"/>
        <v>1</v>
      </c>
    </row>
    <row r="167" spans="2:10" ht="17.25" x14ac:dyDescent="0.25">
      <c r="B167" s="8" t="s">
        <v>13</v>
      </c>
      <c r="C167" s="9" t="s">
        <v>14</v>
      </c>
      <c r="D167" s="5">
        <f>'W9'!F8</f>
        <v>10</v>
      </c>
      <c r="E167" s="5">
        <f>'W9'!F62</f>
        <v>10</v>
      </c>
      <c r="F167" s="5">
        <f>'W9'!F116</f>
        <v>10</v>
      </c>
      <c r="G167" s="5">
        <f>'W9'!F170</f>
        <v>9.5</v>
      </c>
      <c r="H167" s="6">
        <f t="shared" si="15"/>
        <v>9.9</v>
      </c>
      <c r="I167" s="7">
        <f t="shared" si="16"/>
        <v>17</v>
      </c>
      <c r="J167" s="7">
        <f t="shared" si="17"/>
        <v>42</v>
      </c>
    </row>
    <row r="168" spans="2:10" ht="17.25" x14ac:dyDescent="0.25">
      <c r="B168" s="8" t="s">
        <v>15</v>
      </c>
      <c r="C168" s="9" t="s">
        <v>79</v>
      </c>
      <c r="D168" s="5">
        <f>'W9'!F9</f>
        <v>10</v>
      </c>
      <c r="E168" s="5">
        <f>'W9'!F63</f>
        <v>10</v>
      </c>
      <c r="F168" s="5">
        <f>'W9'!F117</f>
        <v>10</v>
      </c>
      <c r="G168" s="5">
        <f>'W9'!F171</f>
        <v>10</v>
      </c>
      <c r="H168" s="6">
        <f t="shared" si="15"/>
        <v>10</v>
      </c>
      <c r="I168" s="7">
        <f t="shared" si="16"/>
        <v>1</v>
      </c>
      <c r="J168" s="7">
        <f t="shared" si="17"/>
        <v>1</v>
      </c>
    </row>
    <row r="169" spans="2:10" ht="17.25" x14ac:dyDescent="0.25">
      <c r="B169" s="8" t="s">
        <v>17</v>
      </c>
      <c r="C169" s="9" t="s">
        <v>105</v>
      </c>
      <c r="D169" s="5">
        <f>'W9'!F10</f>
        <v>10</v>
      </c>
      <c r="E169" s="5">
        <f>'W9'!F64</f>
        <v>10</v>
      </c>
      <c r="F169" s="5">
        <f>'W9'!F118</f>
        <v>10</v>
      </c>
      <c r="G169" s="5">
        <f>'W9'!F172</f>
        <v>10</v>
      </c>
      <c r="H169" s="6">
        <f t="shared" si="15"/>
        <v>10</v>
      </c>
      <c r="I169" s="7">
        <f t="shared" si="16"/>
        <v>1</v>
      </c>
      <c r="J169" s="7">
        <f t="shared" si="17"/>
        <v>1</v>
      </c>
    </row>
    <row r="170" spans="2:10" ht="17.25" x14ac:dyDescent="0.25">
      <c r="B170" s="8" t="s">
        <v>19</v>
      </c>
      <c r="C170" s="9" t="s">
        <v>18</v>
      </c>
      <c r="D170" s="5">
        <f>'W9'!F11</f>
        <v>10</v>
      </c>
      <c r="E170" s="5">
        <f>'W9'!F65</f>
        <v>10</v>
      </c>
      <c r="F170" s="5">
        <f>'W9'!F119</f>
        <v>10</v>
      </c>
      <c r="G170" s="5">
        <f>'W9'!F173</f>
        <v>10</v>
      </c>
      <c r="H170" s="6">
        <f t="shared" si="15"/>
        <v>10</v>
      </c>
      <c r="I170" s="7">
        <f t="shared" si="16"/>
        <v>1</v>
      </c>
      <c r="J170" s="7">
        <f t="shared" si="17"/>
        <v>1</v>
      </c>
    </row>
    <row r="171" spans="2:10" ht="17.25" x14ac:dyDescent="0.25">
      <c r="B171" s="8" t="s">
        <v>21</v>
      </c>
      <c r="C171" s="9" t="s">
        <v>20</v>
      </c>
      <c r="D171" s="5">
        <f>'W9'!F12</f>
        <v>10</v>
      </c>
      <c r="E171" s="5">
        <f>'W9'!F66</f>
        <v>10</v>
      </c>
      <c r="F171" s="5">
        <f>'W9'!F120</f>
        <v>10</v>
      </c>
      <c r="G171" s="5">
        <f>'W9'!F174</f>
        <v>10</v>
      </c>
      <c r="H171" s="6">
        <f t="shared" si="15"/>
        <v>10</v>
      </c>
      <c r="I171" s="7">
        <f t="shared" si="16"/>
        <v>1</v>
      </c>
      <c r="J171" s="7">
        <f t="shared" si="17"/>
        <v>1</v>
      </c>
    </row>
    <row r="172" spans="2:10" ht="17.25" x14ac:dyDescent="0.25">
      <c r="B172" s="8" t="s">
        <v>23</v>
      </c>
      <c r="C172" s="9" t="s">
        <v>22</v>
      </c>
      <c r="D172" s="5">
        <f>'W9'!F13</f>
        <v>10</v>
      </c>
      <c r="E172" s="5">
        <f>'W9'!F67</f>
        <v>10</v>
      </c>
      <c r="F172" s="5">
        <f>'W9'!F121</f>
        <v>10</v>
      </c>
      <c r="G172" s="5">
        <f>'W9'!F175</f>
        <v>10</v>
      </c>
      <c r="H172" s="6">
        <f t="shared" si="15"/>
        <v>10</v>
      </c>
      <c r="I172" s="7">
        <f t="shared" si="16"/>
        <v>1</v>
      </c>
      <c r="J172" s="7">
        <f t="shared" si="17"/>
        <v>1</v>
      </c>
    </row>
    <row r="173" spans="2:10" ht="17.25" x14ac:dyDescent="0.25">
      <c r="B173" s="8" t="s">
        <v>25</v>
      </c>
      <c r="C173" s="9" t="s">
        <v>10</v>
      </c>
      <c r="D173" s="5">
        <f>'W9'!F14</f>
        <v>10</v>
      </c>
      <c r="E173" s="5">
        <f>'W9'!F68</f>
        <v>9.5</v>
      </c>
      <c r="F173" s="5">
        <f>'W9'!F122</f>
        <v>10</v>
      </c>
      <c r="G173" s="5">
        <f>'W9'!F176</f>
        <v>10</v>
      </c>
      <c r="H173" s="6">
        <f t="shared" si="15"/>
        <v>9.9</v>
      </c>
      <c r="I173" s="7">
        <f t="shared" si="16"/>
        <v>17</v>
      </c>
      <c r="J173" s="7">
        <f t="shared" si="17"/>
        <v>42</v>
      </c>
    </row>
    <row r="174" spans="2:10" ht="17.25" x14ac:dyDescent="0.25">
      <c r="B174" s="8" t="s">
        <v>26</v>
      </c>
      <c r="C174" s="9" t="s">
        <v>34</v>
      </c>
      <c r="D174" s="5">
        <f>'W9'!F15</f>
        <v>10</v>
      </c>
      <c r="E174" s="5">
        <f>'W9'!F69</f>
        <v>10</v>
      </c>
      <c r="F174" s="5">
        <f>'W9'!F123</f>
        <v>10</v>
      </c>
      <c r="G174" s="5">
        <f>'W9'!F177</f>
        <v>10</v>
      </c>
      <c r="H174" s="6">
        <f t="shared" si="15"/>
        <v>10</v>
      </c>
      <c r="I174" s="7">
        <f t="shared" si="16"/>
        <v>1</v>
      </c>
      <c r="J174" s="7">
        <f t="shared" si="17"/>
        <v>1</v>
      </c>
    </row>
    <row r="175" spans="2:10" ht="17.25" x14ac:dyDescent="0.25">
      <c r="B175" s="8" t="s">
        <v>27</v>
      </c>
      <c r="C175" s="9" t="s">
        <v>33</v>
      </c>
      <c r="D175" s="5">
        <f>'W9'!F16</f>
        <v>10</v>
      </c>
      <c r="E175" s="5">
        <f>'W9'!F70</f>
        <v>10</v>
      </c>
      <c r="F175" s="5">
        <f>'W9'!F124</f>
        <v>10</v>
      </c>
      <c r="G175" s="5">
        <f>'W9'!F178</f>
        <v>10</v>
      </c>
      <c r="H175" s="6">
        <f t="shared" si="15"/>
        <v>10</v>
      </c>
      <c r="I175" s="7">
        <f t="shared" si="16"/>
        <v>1</v>
      </c>
      <c r="J175" s="7">
        <f t="shared" si="17"/>
        <v>1</v>
      </c>
    </row>
    <row r="176" spans="2:10" ht="17.25" x14ac:dyDescent="0.25">
      <c r="B176" s="8" t="s">
        <v>29</v>
      </c>
      <c r="C176" s="9" t="s">
        <v>35</v>
      </c>
      <c r="D176" s="5">
        <f>'W9'!F17</f>
        <v>10</v>
      </c>
      <c r="E176" s="5">
        <f>'W9'!F71</f>
        <v>10</v>
      </c>
      <c r="F176" s="5">
        <f>'W9'!F125</f>
        <v>10</v>
      </c>
      <c r="G176" s="5">
        <f>'W9'!F179</f>
        <v>10</v>
      </c>
      <c r="H176" s="6">
        <f t="shared" si="15"/>
        <v>10</v>
      </c>
      <c r="I176" s="7">
        <f t="shared" si="16"/>
        <v>1</v>
      </c>
      <c r="J176" s="7">
        <f t="shared" si="17"/>
        <v>1</v>
      </c>
    </row>
    <row r="177" spans="2:10" ht="17.25" x14ac:dyDescent="0.25">
      <c r="B177" s="8" t="s">
        <v>30</v>
      </c>
      <c r="C177" s="9" t="s">
        <v>106</v>
      </c>
      <c r="D177" s="5">
        <f>'W9'!F18</f>
        <v>10</v>
      </c>
      <c r="E177" s="5">
        <f>'W9'!F72</f>
        <v>10</v>
      </c>
      <c r="F177" s="5">
        <f>'W9'!F126</f>
        <v>10</v>
      </c>
      <c r="G177" s="5">
        <f>'W9'!F180</f>
        <v>10</v>
      </c>
      <c r="H177" s="6">
        <f t="shared" si="15"/>
        <v>10</v>
      </c>
      <c r="I177" s="7">
        <f t="shared" si="16"/>
        <v>1</v>
      </c>
      <c r="J177" s="7">
        <f t="shared" si="17"/>
        <v>1</v>
      </c>
    </row>
    <row r="178" spans="2:10" ht="18" thickBot="1" x14ac:dyDescent="0.3">
      <c r="B178" s="13" t="s">
        <v>32</v>
      </c>
      <c r="C178" s="14" t="s">
        <v>12</v>
      </c>
      <c r="D178" s="5">
        <f>'W9'!F19</f>
        <v>10</v>
      </c>
      <c r="E178" s="5">
        <f>'W9'!F73</f>
        <v>10</v>
      </c>
      <c r="F178" s="5">
        <f>'W9'!F127</f>
        <v>10</v>
      </c>
      <c r="G178" s="5">
        <f>'W9'!F181</f>
        <v>10</v>
      </c>
      <c r="H178" s="10">
        <f t="shared" si="15"/>
        <v>10</v>
      </c>
      <c r="I178" s="7">
        <f t="shared" si="16"/>
        <v>1</v>
      </c>
      <c r="J178" s="7">
        <f t="shared" si="17"/>
        <v>1</v>
      </c>
    </row>
    <row r="179" spans="2:10" ht="17.25" x14ac:dyDescent="0.25">
      <c r="B179" s="18" t="s">
        <v>36</v>
      </c>
      <c r="C179" s="53" t="s">
        <v>75</v>
      </c>
      <c r="D179" s="5">
        <f>'W9'!F20</f>
        <v>10</v>
      </c>
      <c r="E179" s="5">
        <f>'W9'!F74</f>
        <v>10</v>
      </c>
      <c r="F179" s="5">
        <f>'W9'!F128</f>
        <v>10</v>
      </c>
      <c r="G179" s="5">
        <f>'W9'!F182</f>
        <v>10</v>
      </c>
      <c r="H179" s="6">
        <f t="shared" si="15"/>
        <v>10</v>
      </c>
      <c r="I179" s="7">
        <f t="shared" si="16"/>
        <v>1</v>
      </c>
      <c r="J179" s="7">
        <f t="shared" si="17"/>
        <v>1</v>
      </c>
    </row>
    <row r="180" spans="2:10" ht="17.25" x14ac:dyDescent="0.25">
      <c r="B180" s="20" t="s">
        <v>38</v>
      </c>
      <c r="C180" s="22" t="s">
        <v>107</v>
      </c>
      <c r="D180" s="5">
        <f>'W9'!F21</f>
        <v>9</v>
      </c>
      <c r="E180" s="5">
        <f>'W9'!F75</f>
        <v>10</v>
      </c>
      <c r="F180" s="5">
        <f>'W9'!F129</f>
        <v>10</v>
      </c>
      <c r="G180" s="5">
        <f>'W9'!F183</f>
        <v>10</v>
      </c>
      <c r="H180" s="6">
        <f t="shared" si="15"/>
        <v>9.8000000000000007</v>
      </c>
      <c r="I180" s="7">
        <f t="shared" si="16"/>
        <v>19</v>
      </c>
      <c r="J180" s="7">
        <f t="shared" si="17"/>
        <v>47</v>
      </c>
    </row>
    <row r="181" spans="2:10" ht="17.25" x14ac:dyDescent="0.25">
      <c r="B181" s="20" t="s">
        <v>39</v>
      </c>
      <c r="C181" s="22" t="s">
        <v>40</v>
      </c>
      <c r="D181" s="5">
        <f>'W9'!F22</f>
        <v>10</v>
      </c>
      <c r="E181" s="5">
        <f>'W9'!F76</f>
        <v>10</v>
      </c>
      <c r="F181" s="5">
        <f>'W9'!F130</f>
        <v>10</v>
      </c>
      <c r="G181" s="5">
        <f>'W9'!F184</f>
        <v>10</v>
      </c>
      <c r="H181" s="6">
        <f t="shared" si="15"/>
        <v>10</v>
      </c>
      <c r="I181" s="7">
        <f t="shared" si="16"/>
        <v>1</v>
      </c>
      <c r="J181" s="7">
        <f t="shared" si="17"/>
        <v>1</v>
      </c>
    </row>
    <row r="182" spans="2:10" ht="17.25" x14ac:dyDescent="0.25">
      <c r="B182" s="20" t="s">
        <v>41</v>
      </c>
      <c r="C182" s="22" t="s">
        <v>108</v>
      </c>
      <c r="D182" s="5">
        <f>'W9'!F23</f>
        <v>9</v>
      </c>
      <c r="E182" s="5">
        <f>'W9'!F77</f>
        <v>10</v>
      </c>
      <c r="F182" s="5">
        <f>'W9'!F131</f>
        <v>9</v>
      </c>
      <c r="G182" s="5">
        <f>'W9'!F185</f>
        <v>10</v>
      </c>
      <c r="H182" s="6">
        <f t="shared" si="15"/>
        <v>9.5</v>
      </c>
      <c r="I182" s="7">
        <f t="shared" si="16"/>
        <v>20</v>
      </c>
      <c r="J182" s="7">
        <f t="shared" si="17"/>
        <v>50</v>
      </c>
    </row>
    <row r="183" spans="2:10" ht="18" thickBot="1" x14ac:dyDescent="0.3">
      <c r="B183" s="20" t="s">
        <v>48</v>
      </c>
      <c r="C183" s="22" t="s">
        <v>116</v>
      </c>
      <c r="D183" s="5">
        <f>'W9'!F24</f>
        <v>10</v>
      </c>
      <c r="E183" s="5">
        <f>'W9'!F78</f>
        <v>10</v>
      </c>
      <c r="F183" s="5">
        <f>'W9'!F132</f>
        <v>10</v>
      </c>
      <c r="G183" s="5">
        <f>'W9'!F186</f>
        <v>10</v>
      </c>
      <c r="H183" s="16">
        <f t="shared" si="15"/>
        <v>10</v>
      </c>
      <c r="I183" s="17">
        <f t="shared" si="16"/>
        <v>1</v>
      </c>
      <c r="J183" s="17">
        <f t="shared" si="17"/>
        <v>1</v>
      </c>
    </row>
    <row r="184" spans="2:10" ht="17.25" x14ac:dyDescent="0.25">
      <c r="B184" s="18" t="s">
        <v>54</v>
      </c>
      <c r="C184" s="19" t="s">
        <v>63</v>
      </c>
      <c r="D184" s="5">
        <f>'W9'!F25</f>
        <v>10</v>
      </c>
      <c r="E184" s="5">
        <f>'W9'!F79</f>
        <v>10</v>
      </c>
      <c r="F184" s="5">
        <f>'W9'!F133</f>
        <v>10</v>
      </c>
      <c r="G184" s="5">
        <f>'W9'!F187</f>
        <v>9.5</v>
      </c>
      <c r="H184" s="6">
        <f t="shared" si="15"/>
        <v>9.9</v>
      </c>
      <c r="I184" s="7">
        <f>RANK(H184,$H$184:$H$198)</f>
        <v>14</v>
      </c>
      <c r="J184" s="7">
        <f t="shared" si="17"/>
        <v>42</v>
      </c>
    </row>
    <row r="185" spans="2:10" ht="17.25" x14ac:dyDescent="0.25">
      <c r="B185" s="20" t="s">
        <v>56</v>
      </c>
      <c r="C185" s="21" t="s">
        <v>109</v>
      </c>
      <c r="D185" s="5">
        <f>'W9'!F26</f>
        <v>10</v>
      </c>
      <c r="E185" s="5">
        <f>'W9'!F80</f>
        <v>10</v>
      </c>
      <c r="F185" s="5">
        <f>'W9'!F134</f>
        <v>10</v>
      </c>
      <c r="G185" s="5">
        <f>'W9'!F188</f>
        <v>10</v>
      </c>
      <c r="H185" s="6">
        <f t="shared" si="15"/>
        <v>10</v>
      </c>
      <c r="I185" s="7">
        <f t="shared" ref="I185:I198" si="18">RANK(H185,$H$184:$H$198)</f>
        <v>1</v>
      </c>
      <c r="J185" s="7">
        <f t="shared" si="17"/>
        <v>1</v>
      </c>
    </row>
    <row r="186" spans="2:10" ht="17.25" x14ac:dyDescent="0.25">
      <c r="B186" s="20" t="s">
        <v>57</v>
      </c>
      <c r="C186" s="22" t="s">
        <v>85</v>
      </c>
      <c r="D186" s="5">
        <f>'W9'!F27</f>
        <v>10</v>
      </c>
      <c r="E186" s="5">
        <f>'W9'!F81</f>
        <v>10</v>
      </c>
      <c r="F186" s="5">
        <f>'W9'!F135</f>
        <v>10</v>
      </c>
      <c r="G186" s="5">
        <f>'W9'!F189</f>
        <v>10</v>
      </c>
      <c r="H186" s="6">
        <f t="shared" si="15"/>
        <v>10</v>
      </c>
      <c r="I186" s="7">
        <f t="shared" si="18"/>
        <v>1</v>
      </c>
      <c r="J186" s="7">
        <f t="shared" si="17"/>
        <v>1</v>
      </c>
    </row>
    <row r="187" spans="2:10" ht="17.25" x14ac:dyDescent="0.25">
      <c r="B187" s="20" t="s">
        <v>58</v>
      </c>
      <c r="C187" s="22" t="s">
        <v>91</v>
      </c>
      <c r="D187" s="5">
        <f>'W9'!F28</f>
        <v>10</v>
      </c>
      <c r="E187" s="5">
        <f>'W9'!F82</f>
        <v>10</v>
      </c>
      <c r="F187" s="5">
        <f>'W9'!F136</f>
        <v>10</v>
      </c>
      <c r="G187" s="5">
        <f>'W9'!F190</f>
        <v>10</v>
      </c>
      <c r="H187" s="6">
        <f t="shared" si="15"/>
        <v>10</v>
      </c>
      <c r="I187" s="7">
        <f t="shared" si="18"/>
        <v>1</v>
      </c>
      <c r="J187" s="7">
        <f t="shared" si="17"/>
        <v>1</v>
      </c>
    </row>
    <row r="188" spans="2:10" ht="18" thickBot="1" x14ac:dyDescent="0.3">
      <c r="B188" s="23" t="s">
        <v>61</v>
      </c>
      <c r="C188" s="24" t="s">
        <v>24</v>
      </c>
      <c r="D188" s="5">
        <f>'W9'!F29</f>
        <v>10</v>
      </c>
      <c r="E188" s="5">
        <f>'W9'!F83</f>
        <v>10</v>
      </c>
      <c r="F188" s="5">
        <f>'W9'!F137</f>
        <v>10</v>
      </c>
      <c r="G188" s="5">
        <f>'W9'!F191</f>
        <v>10</v>
      </c>
      <c r="H188" s="16">
        <f t="shared" si="15"/>
        <v>10</v>
      </c>
      <c r="I188" s="17">
        <f t="shared" si="18"/>
        <v>1</v>
      </c>
      <c r="J188" s="17">
        <f t="shared" si="17"/>
        <v>1</v>
      </c>
    </row>
    <row r="189" spans="2:10" ht="17.25" x14ac:dyDescent="0.25">
      <c r="B189" s="26" t="s">
        <v>62</v>
      </c>
      <c r="C189" s="27" t="s">
        <v>73</v>
      </c>
      <c r="D189" s="5">
        <f>'W9'!F30</f>
        <v>10</v>
      </c>
      <c r="E189" s="5">
        <f>'W9'!F84</f>
        <v>10</v>
      </c>
      <c r="F189" s="5">
        <f>'W9'!F138</f>
        <v>10</v>
      </c>
      <c r="G189" s="5">
        <f>'W9'!F192</f>
        <v>10</v>
      </c>
      <c r="H189" s="6">
        <f t="shared" si="15"/>
        <v>10</v>
      </c>
      <c r="I189" s="7">
        <f t="shared" si="18"/>
        <v>1</v>
      </c>
      <c r="J189" s="7">
        <f t="shared" si="17"/>
        <v>1</v>
      </c>
    </row>
    <row r="190" spans="2:10" ht="17.25" x14ac:dyDescent="0.25">
      <c r="B190" s="20" t="s">
        <v>64</v>
      </c>
      <c r="C190" s="21" t="s">
        <v>69</v>
      </c>
      <c r="D190" s="5">
        <f>'W9'!F31</f>
        <v>10</v>
      </c>
      <c r="E190" s="5">
        <f>'W9'!F85</f>
        <v>10</v>
      </c>
      <c r="F190" s="5">
        <f>'W9'!F139</f>
        <v>10</v>
      </c>
      <c r="G190" s="5">
        <f>'W9'!F193</f>
        <v>10</v>
      </c>
      <c r="H190" s="6">
        <f t="shared" si="15"/>
        <v>10</v>
      </c>
      <c r="I190" s="7">
        <f t="shared" si="18"/>
        <v>1</v>
      </c>
      <c r="J190" s="7">
        <f t="shared" si="17"/>
        <v>1</v>
      </c>
    </row>
    <row r="191" spans="2:10" ht="17.25" x14ac:dyDescent="0.25">
      <c r="B191" s="20" t="s">
        <v>65</v>
      </c>
      <c r="C191" s="22" t="s">
        <v>77</v>
      </c>
      <c r="D191" s="5">
        <f>'W9'!F32</f>
        <v>10</v>
      </c>
      <c r="E191" s="5">
        <f>'W9'!F86</f>
        <v>10</v>
      </c>
      <c r="F191" s="5">
        <f>'W9'!F140</f>
        <v>10</v>
      </c>
      <c r="G191" s="5">
        <f>'W9'!F194</f>
        <v>10</v>
      </c>
      <c r="H191" s="6">
        <f t="shared" si="15"/>
        <v>10</v>
      </c>
      <c r="I191" s="7">
        <f t="shared" si="18"/>
        <v>1</v>
      </c>
      <c r="J191" s="7">
        <f t="shared" si="17"/>
        <v>1</v>
      </c>
    </row>
    <row r="192" spans="2:10" ht="17.25" x14ac:dyDescent="0.25">
      <c r="B192" s="20" t="s">
        <v>66</v>
      </c>
      <c r="C192" s="22" t="s">
        <v>110</v>
      </c>
      <c r="D192" s="5">
        <f>'W9'!F33</f>
        <v>10</v>
      </c>
      <c r="E192" s="5">
        <f>'W9'!F87</f>
        <v>10</v>
      </c>
      <c r="F192" s="5">
        <f>'W9'!F141</f>
        <v>10</v>
      </c>
      <c r="G192" s="5">
        <f>'W9'!F195</f>
        <v>10</v>
      </c>
      <c r="H192" s="6">
        <f t="shared" si="15"/>
        <v>10</v>
      </c>
      <c r="I192" s="7">
        <f t="shared" si="18"/>
        <v>1</v>
      </c>
      <c r="J192" s="7">
        <f t="shared" si="17"/>
        <v>1</v>
      </c>
    </row>
    <row r="193" spans="2:10" ht="17.25" x14ac:dyDescent="0.25">
      <c r="B193" s="52" t="s">
        <v>68</v>
      </c>
      <c r="C193" s="22" t="s">
        <v>117</v>
      </c>
      <c r="D193" s="5">
        <f>'W9'!F34</f>
        <v>10</v>
      </c>
      <c r="E193" s="5">
        <f>'W9'!F88</f>
        <v>10</v>
      </c>
      <c r="F193" s="5">
        <f>'W9'!F142</f>
        <v>10</v>
      </c>
      <c r="G193" s="5">
        <f>'W9'!F196</f>
        <v>10</v>
      </c>
      <c r="H193" s="118">
        <f t="shared" si="15"/>
        <v>10</v>
      </c>
      <c r="I193" s="7">
        <f t="shared" si="18"/>
        <v>1</v>
      </c>
      <c r="J193" s="7">
        <f t="shared" si="17"/>
        <v>1</v>
      </c>
    </row>
    <row r="194" spans="2:10" ht="17.25" x14ac:dyDescent="0.25">
      <c r="B194" s="18" t="s">
        <v>99</v>
      </c>
      <c r="C194" s="21" t="s">
        <v>71</v>
      </c>
      <c r="D194" s="5">
        <f>'W9'!F35</f>
        <v>10</v>
      </c>
      <c r="E194" s="5">
        <f>'W9'!F89</f>
        <v>10</v>
      </c>
      <c r="F194" s="5">
        <f>'W9'!F143</f>
        <v>10</v>
      </c>
      <c r="G194" s="5">
        <f>'W9'!F197</f>
        <v>10</v>
      </c>
      <c r="H194" s="6">
        <f t="shared" si="15"/>
        <v>10</v>
      </c>
      <c r="I194" s="7">
        <f t="shared" si="18"/>
        <v>1</v>
      </c>
      <c r="J194" s="7">
        <f t="shared" si="17"/>
        <v>1</v>
      </c>
    </row>
    <row r="195" spans="2:10" ht="17.25" x14ac:dyDescent="0.25">
      <c r="B195" s="20" t="s">
        <v>100</v>
      </c>
      <c r="C195" s="21" t="s">
        <v>111</v>
      </c>
      <c r="D195" s="5">
        <f>'W9'!F36</f>
        <v>10</v>
      </c>
      <c r="E195" s="5">
        <f>'W9'!F90</f>
        <v>10</v>
      </c>
      <c r="F195" s="5">
        <f>'W9'!F144</f>
        <v>10</v>
      </c>
      <c r="G195" s="5">
        <f>'W9'!F198</f>
        <v>10</v>
      </c>
      <c r="H195" s="6">
        <f t="shared" si="15"/>
        <v>10</v>
      </c>
      <c r="I195" s="7">
        <f t="shared" si="18"/>
        <v>1</v>
      </c>
      <c r="J195" s="7">
        <f t="shared" si="17"/>
        <v>1</v>
      </c>
    </row>
    <row r="196" spans="2:10" ht="17.25" x14ac:dyDescent="0.25">
      <c r="B196" s="20" t="s">
        <v>101</v>
      </c>
      <c r="C196" s="22" t="s">
        <v>37</v>
      </c>
      <c r="D196" s="5">
        <f>'W9'!F37</f>
        <v>10</v>
      </c>
      <c r="E196" s="5">
        <f>'W9'!F91</f>
        <v>10</v>
      </c>
      <c r="F196" s="5">
        <f>'W9'!F145</f>
        <v>10</v>
      </c>
      <c r="G196" s="5">
        <f>'W9'!F199</f>
        <v>10</v>
      </c>
      <c r="H196" s="6">
        <f t="shared" si="15"/>
        <v>10</v>
      </c>
      <c r="I196" s="7">
        <f t="shared" si="18"/>
        <v>1</v>
      </c>
      <c r="J196" s="7">
        <f t="shared" si="17"/>
        <v>1</v>
      </c>
    </row>
    <row r="197" spans="2:10" ht="17.25" x14ac:dyDescent="0.25">
      <c r="B197" s="20" t="s">
        <v>102</v>
      </c>
      <c r="C197" s="22" t="s">
        <v>28</v>
      </c>
      <c r="D197" s="5">
        <f>'W9'!F38</f>
        <v>10</v>
      </c>
      <c r="E197" s="5">
        <f>'W9'!F92</f>
        <v>10</v>
      </c>
      <c r="F197" s="5">
        <f>'W9'!F146</f>
        <v>9.5</v>
      </c>
      <c r="G197" s="5">
        <f>'W9'!F200</f>
        <v>10</v>
      </c>
      <c r="H197" s="6">
        <f t="shared" si="15"/>
        <v>9.9</v>
      </c>
      <c r="I197" s="7">
        <f t="shared" si="18"/>
        <v>14</v>
      </c>
      <c r="J197" s="7">
        <f t="shared" si="17"/>
        <v>42</v>
      </c>
    </row>
    <row r="198" spans="2:10" ht="18" thickBot="1" x14ac:dyDescent="0.3">
      <c r="B198" s="23" t="s">
        <v>103</v>
      </c>
      <c r="C198" s="24" t="s">
        <v>93</v>
      </c>
      <c r="D198" s="5">
        <f>'W9'!F39</f>
        <v>10</v>
      </c>
      <c r="E198" s="5">
        <f>'W9'!F93</f>
        <v>10</v>
      </c>
      <c r="F198" s="5">
        <f>'W9'!F147</f>
        <v>10</v>
      </c>
      <c r="G198" s="5">
        <f>'W9'!F201</f>
        <v>10</v>
      </c>
      <c r="H198" s="16">
        <f t="shared" si="15"/>
        <v>10</v>
      </c>
      <c r="I198" s="17">
        <f t="shared" si="18"/>
        <v>1</v>
      </c>
      <c r="J198" s="17">
        <f t="shared" si="17"/>
        <v>1</v>
      </c>
    </row>
    <row r="199" spans="2:10" ht="17.25" x14ac:dyDescent="0.25">
      <c r="B199" s="42" t="s">
        <v>70</v>
      </c>
      <c r="C199" s="43" t="s">
        <v>49</v>
      </c>
      <c r="D199" s="5">
        <f>'W9'!F40</f>
        <v>10</v>
      </c>
      <c r="E199" s="5">
        <f>'W9'!F94</f>
        <v>10</v>
      </c>
      <c r="F199" s="5">
        <f>'W9'!F148</f>
        <v>10</v>
      </c>
      <c r="G199" s="5">
        <f>'W9'!F202</f>
        <v>10</v>
      </c>
      <c r="H199" s="6">
        <f t="shared" si="15"/>
        <v>10</v>
      </c>
      <c r="I199" s="7">
        <f>RANK(H199,$H$199:$H$213)</f>
        <v>1</v>
      </c>
      <c r="J199" s="7">
        <f t="shared" si="17"/>
        <v>1</v>
      </c>
    </row>
    <row r="200" spans="2:10" ht="17.25" x14ac:dyDescent="0.25">
      <c r="B200" s="44" t="s">
        <v>72</v>
      </c>
      <c r="C200" s="45" t="s">
        <v>67</v>
      </c>
      <c r="D200" s="5">
        <f>'W9'!F41</f>
        <v>10</v>
      </c>
      <c r="E200" s="5">
        <f>'W9'!F95</f>
        <v>10</v>
      </c>
      <c r="F200" s="5">
        <f>'W9'!F149</f>
        <v>10</v>
      </c>
      <c r="G200" s="5">
        <f>'W9'!F203</f>
        <v>10</v>
      </c>
      <c r="H200" s="6">
        <f t="shared" si="15"/>
        <v>10</v>
      </c>
      <c r="I200" s="7">
        <f t="shared" ref="I200:I213" si="19">RANK(H200,$H$199:$H$213)</f>
        <v>1</v>
      </c>
      <c r="J200" s="7">
        <f t="shared" si="17"/>
        <v>1</v>
      </c>
    </row>
    <row r="201" spans="2:10" ht="17.25" x14ac:dyDescent="0.25">
      <c r="B201" s="44" t="s">
        <v>74</v>
      </c>
      <c r="C201" s="45" t="s">
        <v>112</v>
      </c>
      <c r="D201" s="5">
        <f>'W9'!F42</f>
        <v>10</v>
      </c>
      <c r="E201" s="5">
        <f>'W9'!F96</f>
        <v>10</v>
      </c>
      <c r="F201" s="5">
        <f>'W9'!F150</f>
        <v>10</v>
      </c>
      <c r="G201" s="5">
        <f>'W9'!F204</f>
        <v>10</v>
      </c>
      <c r="H201" s="6">
        <f t="shared" si="15"/>
        <v>10</v>
      </c>
      <c r="I201" s="7">
        <f t="shared" si="19"/>
        <v>1</v>
      </c>
      <c r="J201" s="7">
        <f t="shared" si="17"/>
        <v>1</v>
      </c>
    </row>
    <row r="202" spans="2:10" ht="17.25" x14ac:dyDescent="0.25">
      <c r="B202" s="44" t="s">
        <v>76</v>
      </c>
      <c r="C202" s="46" t="s">
        <v>59</v>
      </c>
      <c r="D202" s="5">
        <f>'W9'!F43</f>
        <v>10</v>
      </c>
      <c r="E202" s="5">
        <f>'W9'!F97</f>
        <v>10</v>
      </c>
      <c r="F202" s="5">
        <f>'W9'!F151</f>
        <v>10</v>
      </c>
      <c r="G202" s="5">
        <f>'W9'!F205</f>
        <v>10</v>
      </c>
      <c r="H202" s="6">
        <f t="shared" si="15"/>
        <v>10</v>
      </c>
      <c r="I202" s="7">
        <f t="shared" si="19"/>
        <v>1</v>
      </c>
      <c r="J202" s="7">
        <f t="shared" si="17"/>
        <v>1</v>
      </c>
    </row>
    <row r="203" spans="2:10" ht="17.25" x14ac:dyDescent="0.25">
      <c r="B203" s="44" t="s">
        <v>78</v>
      </c>
      <c r="C203" s="45" t="s">
        <v>113</v>
      </c>
      <c r="D203" s="5">
        <f>'W9'!F44</f>
        <v>10</v>
      </c>
      <c r="E203" s="5">
        <f>'W9'!F98</f>
        <v>10</v>
      </c>
      <c r="F203" s="5">
        <f>'W9'!F152</f>
        <v>10</v>
      </c>
      <c r="G203" s="5">
        <f>'W9'!F206</f>
        <v>10</v>
      </c>
      <c r="H203" s="6">
        <f t="shared" si="15"/>
        <v>10</v>
      </c>
      <c r="I203" s="7">
        <f t="shared" si="19"/>
        <v>1</v>
      </c>
      <c r="J203" s="7">
        <f t="shared" si="17"/>
        <v>1</v>
      </c>
    </row>
    <row r="204" spans="2:10" ht="17.25" x14ac:dyDescent="0.25">
      <c r="B204" s="44" t="s">
        <v>80</v>
      </c>
      <c r="C204" s="45" t="s">
        <v>81</v>
      </c>
      <c r="D204" s="5">
        <f>'W9'!F45</f>
        <v>9.5</v>
      </c>
      <c r="E204" s="5">
        <f>'W9'!F99</f>
        <v>10</v>
      </c>
      <c r="F204" s="5">
        <f>'W9'!F153</f>
        <v>10</v>
      </c>
      <c r="G204" s="5">
        <f>'W9'!F207</f>
        <v>9</v>
      </c>
      <c r="H204" s="6">
        <f t="shared" si="15"/>
        <v>9.6</v>
      </c>
      <c r="I204" s="7">
        <f t="shared" si="19"/>
        <v>14</v>
      </c>
      <c r="J204" s="7">
        <f t="shared" si="17"/>
        <v>48</v>
      </c>
    </row>
    <row r="205" spans="2:10" ht="17.25" x14ac:dyDescent="0.25">
      <c r="B205" s="44" t="s">
        <v>82</v>
      </c>
      <c r="C205" s="45" t="s">
        <v>83</v>
      </c>
      <c r="D205" s="5">
        <f>'W9'!F46</f>
        <v>10</v>
      </c>
      <c r="E205" s="5">
        <f>'W9'!F100</f>
        <v>10</v>
      </c>
      <c r="F205" s="5">
        <f>'W9'!F154</f>
        <v>10</v>
      </c>
      <c r="G205" s="5">
        <f>'W9'!F208</f>
        <v>10</v>
      </c>
      <c r="H205" s="6">
        <f t="shared" si="15"/>
        <v>10</v>
      </c>
      <c r="I205" s="7">
        <f t="shared" si="19"/>
        <v>1</v>
      </c>
      <c r="J205" s="7">
        <f t="shared" si="17"/>
        <v>1</v>
      </c>
    </row>
    <row r="206" spans="2:10" ht="17.25" x14ac:dyDescent="0.25">
      <c r="B206" s="44" t="s">
        <v>84</v>
      </c>
      <c r="C206" s="45" t="s">
        <v>114</v>
      </c>
      <c r="D206" s="5">
        <f>'W9'!F47</f>
        <v>10</v>
      </c>
      <c r="E206" s="5">
        <f>'W9'!F101</f>
        <v>10</v>
      </c>
      <c r="F206" s="5">
        <f>'W9'!F155</f>
        <v>10</v>
      </c>
      <c r="G206" s="5">
        <f>'W9'!F209</f>
        <v>10</v>
      </c>
      <c r="H206" s="6">
        <f t="shared" si="15"/>
        <v>10</v>
      </c>
      <c r="I206" s="7">
        <f t="shared" si="19"/>
        <v>1</v>
      </c>
      <c r="J206" s="7">
        <f t="shared" si="17"/>
        <v>1</v>
      </c>
    </row>
    <row r="207" spans="2:10" ht="17.25" x14ac:dyDescent="0.25">
      <c r="B207" s="44" t="s">
        <v>86</v>
      </c>
      <c r="C207" s="47" t="s">
        <v>55</v>
      </c>
      <c r="D207" s="5">
        <f>'W9'!F48</f>
        <v>10</v>
      </c>
      <c r="E207" s="5">
        <f>'W9'!F102</f>
        <v>10</v>
      </c>
      <c r="F207" s="5">
        <f>'W9'!F156</f>
        <v>10</v>
      </c>
      <c r="G207" s="5">
        <f>'W9'!F210</f>
        <v>10</v>
      </c>
      <c r="H207" s="6">
        <f t="shared" si="15"/>
        <v>10</v>
      </c>
      <c r="I207" s="7">
        <f t="shared" si="19"/>
        <v>1</v>
      </c>
      <c r="J207" s="7">
        <f t="shared" si="17"/>
        <v>1</v>
      </c>
    </row>
    <row r="208" spans="2:10" ht="17.25" x14ac:dyDescent="0.25">
      <c r="B208" s="44" t="s">
        <v>88</v>
      </c>
      <c r="C208" s="45" t="s">
        <v>89</v>
      </c>
      <c r="D208" s="5">
        <f>'W9'!F49</f>
        <v>10</v>
      </c>
      <c r="E208" s="5">
        <f>'W9'!F103</f>
        <v>10</v>
      </c>
      <c r="F208" s="5">
        <f>'W9'!F157</f>
        <v>10</v>
      </c>
      <c r="G208" s="5">
        <f>'W9'!F211</f>
        <v>10</v>
      </c>
      <c r="H208" s="6">
        <f t="shared" si="15"/>
        <v>10</v>
      </c>
      <c r="I208" s="7">
        <f t="shared" si="19"/>
        <v>1</v>
      </c>
      <c r="J208" s="7">
        <f t="shared" si="17"/>
        <v>1</v>
      </c>
    </row>
    <row r="209" spans="2:10" ht="17.25" x14ac:dyDescent="0.25">
      <c r="B209" s="44" t="s">
        <v>90</v>
      </c>
      <c r="C209" s="45" t="s">
        <v>87</v>
      </c>
      <c r="D209" s="5">
        <f>'W9'!F50</f>
        <v>10</v>
      </c>
      <c r="E209" s="5">
        <f>'W9'!F104</f>
        <v>10</v>
      </c>
      <c r="F209" s="5">
        <f>'W9'!F158</f>
        <v>10</v>
      </c>
      <c r="G209" s="5">
        <f>'W9'!F212</f>
        <v>10</v>
      </c>
      <c r="H209" s="6">
        <f t="shared" si="15"/>
        <v>10</v>
      </c>
      <c r="I209" s="7">
        <f t="shared" si="19"/>
        <v>1</v>
      </c>
      <c r="J209" s="7">
        <f t="shared" si="17"/>
        <v>1</v>
      </c>
    </row>
    <row r="210" spans="2:10" ht="17.25" x14ac:dyDescent="0.25">
      <c r="B210" s="44" t="s">
        <v>92</v>
      </c>
      <c r="C210" s="48" t="s">
        <v>115</v>
      </c>
      <c r="D210" s="5">
        <f>'W9'!F51</f>
        <v>10</v>
      </c>
      <c r="E210" s="5">
        <f>'W9'!F105</f>
        <v>10</v>
      </c>
      <c r="F210" s="5">
        <f>'W9'!F159</f>
        <v>10</v>
      </c>
      <c r="G210" s="5">
        <f>'W9'!F213</f>
        <v>10</v>
      </c>
      <c r="H210" s="6">
        <f t="shared" si="15"/>
        <v>10</v>
      </c>
      <c r="I210" s="7">
        <f t="shared" si="19"/>
        <v>1</v>
      </c>
      <c r="J210" s="7">
        <f t="shared" si="17"/>
        <v>1</v>
      </c>
    </row>
    <row r="211" spans="2:10" ht="17.25" x14ac:dyDescent="0.25">
      <c r="B211" s="44" t="s">
        <v>94</v>
      </c>
      <c r="C211" s="45" t="s">
        <v>96</v>
      </c>
      <c r="D211" s="5">
        <f>'W9'!F52</f>
        <v>10</v>
      </c>
      <c r="E211" s="5">
        <f>'W9'!F106</f>
        <v>10</v>
      </c>
      <c r="F211" s="5">
        <f>'W9'!F160</f>
        <v>9.5</v>
      </c>
      <c r="G211" s="5">
        <f>'W9'!F214</f>
        <v>10</v>
      </c>
      <c r="H211" s="6">
        <f t="shared" si="15"/>
        <v>9.9</v>
      </c>
      <c r="I211" s="7">
        <f t="shared" si="19"/>
        <v>13</v>
      </c>
      <c r="J211" s="7">
        <f t="shared" si="17"/>
        <v>42</v>
      </c>
    </row>
    <row r="212" spans="2:10" ht="17.25" x14ac:dyDescent="0.25">
      <c r="B212" s="44" t="s">
        <v>95</v>
      </c>
      <c r="C212" s="45" t="s">
        <v>31</v>
      </c>
      <c r="D212" s="5">
        <f>'W9'!F53</f>
        <v>10</v>
      </c>
      <c r="E212" s="5">
        <f>'W9'!F107</f>
        <v>10</v>
      </c>
      <c r="F212" s="5">
        <f>'W9'!F161</f>
        <v>10</v>
      </c>
      <c r="G212" s="5">
        <f>'W9'!F215</f>
        <v>10</v>
      </c>
      <c r="H212" s="6">
        <f t="shared" si="15"/>
        <v>10</v>
      </c>
      <c r="I212" s="7">
        <f t="shared" si="19"/>
        <v>1</v>
      </c>
      <c r="J212" s="7">
        <f t="shared" si="17"/>
        <v>1</v>
      </c>
    </row>
    <row r="213" spans="2:10" ht="18" thickBot="1" x14ac:dyDescent="0.3">
      <c r="B213" s="49" t="s">
        <v>97</v>
      </c>
      <c r="C213" s="50" t="s">
        <v>98</v>
      </c>
      <c r="D213" s="5">
        <f>'W9'!F54</f>
        <v>9.5</v>
      </c>
      <c r="E213" s="5">
        <f>'W9'!F108</f>
        <v>10</v>
      </c>
      <c r="F213" s="5">
        <f>'W9'!F162</f>
        <v>9.5</v>
      </c>
      <c r="G213" s="5">
        <f>'W9'!F216</f>
        <v>9.5</v>
      </c>
      <c r="H213" s="16">
        <f t="shared" si="15"/>
        <v>9.6</v>
      </c>
      <c r="I213" s="17">
        <f t="shared" si="19"/>
        <v>14</v>
      </c>
      <c r="J213" s="17">
        <f t="shared" si="17"/>
        <v>48</v>
      </c>
    </row>
  </sheetData>
  <mergeCells count="41">
    <mergeCell ref="C1:H1"/>
    <mergeCell ref="C2:H2"/>
    <mergeCell ref="A3:A4"/>
    <mergeCell ref="B3:B4"/>
    <mergeCell ref="C3:C4"/>
    <mergeCell ref="D3:G3"/>
    <mergeCell ref="H3:H4"/>
    <mergeCell ref="I3:J3"/>
    <mergeCell ref="A5:A29"/>
    <mergeCell ref="M27:V27"/>
    <mergeCell ref="M28:M29"/>
    <mergeCell ref="N28:N29"/>
    <mergeCell ref="O28:P28"/>
    <mergeCell ref="Q28:R28"/>
    <mergeCell ref="S28:T28"/>
    <mergeCell ref="U28:V28"/>
    <mergeCell ref="A30:A54"/>
    <mergeCell ref="D55:F55"/>
    <mergeCell ref="A56:A57"/>
    <mergeCell ref="B56:B57"/>
    <mergeCell ref="C56:C57"/>
    <mergeCell ref="D56:G56"/>
    <mergeCell ref="H56:H57"/>
    <mergeCell ref="I56:J56"/>
    <mergeCell ref="A58:A82"/>
    <mergeCell ref="A83:A107"/>
    <mergeCell ref="D108:F108"/>
    <mergeCell ref="I109:J109"/>
    <mergeCell ref="A111:A135"/>
    <mergeCell ref="A136:A160"/>
    <mergeCell ref="D161:F161"/>
    <mergeCell ref="B162:B163"/>
    <mergeCell ref="C162:C163"/>
    <mergeCell ref="D162:G162"/>
    <mergeCell ref="H162:H163"/>
    <mergeCell ref="I162:J162"/>
    <mergeCell ref="A109:A110"/>
    <mergeCell ref="B109:B110"/>
    <mergeCell ref="C109:C110"/>
    <mergeCell ref="D109:G109"/>
    <mergeCell ref="H109:H110"/>
  </mergeCells>
  <conditionalFormatting sqref="H5:H54">
    <cfRule type="cellIs" dxfId="324" priority="86" stopIfTrue="1" operator="lessThan">
      <formula>7.5</formula>
    </cfRule>
  </conditionalFormatting>
  <conditionalFormatting sqref="I5:I54">
    <cfRule type="cellIs" dxfId="323" priority="85" stopIfTrue="1" operator="greaterThanOrEqual">
      <formula>19</formula>
    </cfRule>
  </conditionalFormatting>
  <conditionalFormatting sqref="I40:I54">
    <cfRule type="cellIs" dxfId="322" priority="82" operator="greaterThan">
      <formula>13</formula>
    </cfRule>
    <cfRule type="cellIs" dxfId="321" priority="83" stopIfTrue="1" operator="greaterThan">
      <formula>13</formula>
    </cfRule>
    <cfRule type="cellIs" dxfId="320" priority="84" stopIfTrue="1" operator="greaterThanOrEqual">
      <formula>14</formula>
    </cfRule>
  </conditionalFormatting>
  <conditionalFormatting sqref="D5:D54">
    <cfRule type="cellIs" dxfId="319" priority="81" stopIfTrue="1" operator="equal">
      <formula>10</formula>
    </cfRule>
  </conditionalFormatting>
  <conditionalFormatting sqref="I5:I54">
    <cfRule type="cellIs" dxfId="318" priority="76" operator="greaterThan">
      <formula>13</formula>
    </cfRule>
    <cfRule type="cellIs" dxfId="317" priority="77" stopIfTrue="1" operator="greaterThan">
      <formula>13</formula>
    </cfRule>
    <cfRule type="cellIs" dxfId="316" priority="78" stopIfTrue="1" operator="greaterThan">
      <formula>13</formula>
    </cfRule>
    <cfRule type="cellIs" dxfId="315" priority="79" stopIfTrue="1" operator="greaterThan">
      <formula>13</formula>
    </cfRule>
    <cfRule type="cellIs" dxfId="314" priority="80" stopIfTrue="1" operator="equal">
      <formula>14</formula>
    </cfRule>
  </conditionalFormatting>
  <conditionalFormatting sqref="I21:I54">
    <cfRule type="cellIs" dxfId="313" priority="74" operator="greaterThan">
      <formula>18</formula>
    </cfRule>
    <cfRule type="cellIs" dxfId="312" priority="75" stopIfTrue="1" operator="greaterThan">
      <formula>18</formula>
    </cfRule>
  </conditionalFormatting>
  <conditionalFormatting sqref="J5:J54">
    <cfRule type="cellIs" dxfId="311" priority="23" operator="lessThan">
      <formula>4</formula>
    </cfRule>
    <cfRule type="cellIs" dxfId="310" priority="24" operator="lessThan">
      <formula>4</formula>
    </cfRule>
    <cfRule type="cellIs" dxfId="309" priority="25" operator="lessThan">
      <formula>4</formula>
    </cfRule>
    <cfRule type="cellIs" dxfId="308" priority="68" operator="lessThan">
      <formula>4</formula>
    </cfRule>
    <cfRule type="cellIs" dxfId="307" priority="72" operator="lessThan">
      <formula>3</formula>
    </cfRule>
    <cfRule type="cellIs" dxfId="306" priority="73" operator="greaterThan">
      <formula>44</formula>
    </cfRule>
  </conditionalFormatting>
  <conditionalFormatting sqref="I5:I54">
    <cfRule type="cellIs" dxfId="305" priority="70" operator="lessThan">
      <formula>4</formula>
    </cfRule>
    <cfRule type="cellIs" dxfId="304" priority="71" operator="lessThan">
      <formula>3</formula>
    </cfRule>
  </conditionalFormatting>
  <conditionalFormatting sqref="I25:I54">
    <cfRule type="cellIs" dxfId="303" priority="69" operator="greaterThan">
      <formula>13</formula>
    </cfRule>
  </conditionalFormatting>
  <conditionalFormatting sqref="G58:G107">
    <cfRule type="cellIs" dxfId="302" priority="67" stopIfTrue="1" operator="lessThanOrEqual">
      <formula>8</formula>
    </cfRule>
  </conditionalFormatting>
  <conditionalFormatting sqref="H58:H107">
    <cfRule type="cellIs" dxfId="301" priority="66" stopIfTrue="1" operator="lessThan">
      <formula>7.5</formula>
    </cfRule>
  </conditionalFormatting>
  <conditionalFormatting sqref="I58:I107">
    <cfRule type="cellIs" dxfId="300" priority="65" stopIfTrue="1" operator="greaterThanOrEqual">
      <formula>19</formula>
    </cfRule>
  </conditionalFormatting>
  <conditionalFormatting sqref="I93:I107">
    <cfRule type="cellIs" dxfId="299" priority="62" operator="greaterThan">
      <formula>13</formula>
    </cfRule>
    <cfRule type="cellIs" dxfId="298" priority="63" stopIfTrue="1" operator="greaterThan">
      <formula>13</formula>
    </cfRule>
    <cfRule type="cellIs" dxfId="297" priority="64" stopIfTrue="1" operator="greaterThanOrEqual">
      <formula>14</formula>
    </cfRule>
  </conditionalFormatting>
  <conditionalFormatting sqref="I58:I107">
    <cfRule type="cellIs" dxfId="296" priority="57" operator="greaterThan">
      <formula>13</formula>
    </cfRule>
    <cfRule type="cellIs" dxfId="295" priority="58" stopIfTrue="1" operator="greaterThan">
      <formula>13</formula>
    </cfRule>
    <cfRule type="cellIs" dxfId="294" priority="59" stopIfTrue="1" operator="greaterThan">
      <formula>13</formula>
    </cfRule>
    <cfRule type="cellIs" dxfId="293" priority="60" stopIfTrue="1" operator="greaterThan">
      <formula>13</formula>
    </cfRule>
    <cfRule type="cellIs" dxfId="292" priority="61" stopIfTrue="1" operator="equal">
      <formula>14</formula>
    </cfRule>
  </conditionalFormatting>
  <conditionalFormatting sqref="I74:I107">
    <cfRule type="cellIs" dxfId="291" priority="55" operator="greaterThan">
      <formula>18</formula>
    </cfRule>
    <cfRule type="cellIs" dxfId="290" priority="56" stopIfTrue="1" operator="greaterThan">
      <formula>18</formula>
    </cfRule>
  </conditionalFormatting>
  <conditionalFormatting sqref="J58:J107">
    <cfRule type="cellIs" dxfId="289" priority="49" operator="lessThan">
      <formula>4</formula>
    </cfRule>
    <cfRule type="cellIs" dxfId="288" priority="53" operator="lessThan">
      <formula>3</formula>
    </cfRule>
    <cfRule type="cellIs" dxfId="287" priority="54" operator="greaterThan">
      <formula>44</formula>
    </cfRule>
  </conditionalFormatting>
  <conditionalFormatting sqref="I58:I107">
    <cfRule type="cellIs" dxfId="286" priority="51" operator="lessThan">
      <formula>4</formula>
    </cfRule>
    <cfRule type="cellIs" dxfId="285" priority="52" operator="lessThan">
      <formula>3</formula>
    </cfRule>
  </conditionalFormatting>
  <conditionalFormatting sqref="I78:I107">
    <cfRule type="cellIs" dxfId="284" priority="50" operator="greaterThan">
      <formula>13</formula>
    </cfRule>
  </conditionalFormatting>
  <conditionalFormatting sqref="H111:H160">
    <cfRule type="cellIs" dxfId="283" priority="48" stopIfTrue="1" operator="lessThan">
      <formula>7.5</formula>
    </cfRule>
  </conditionalFormatting>
  <conditionalFormatting sqref="I111:I160">
    <cfRule type="cellIs" dxfId="282" priority="47" stopIfTrue="1" operator="greaterThanOrEqual">
      <formula>19</formula>
    </cfRule>
  </conditionalFormatting>
  <conditionalFormatting sqref="I146:I160">
    <cfRule type="cellIs" dxfId="281" priority="44" operator="greaterThan">
      <formula>13</formula>
    </cfRule>
    <cfRule type="cellIs" dxfId="280" priority="45" stopIfTrue="1" operator="greaterThan">
      <formula>13</formula>
    </cfRule>
    <cfRule type="cellIs" dxfId="279" priority="46" stopIfTrue="1" operator="greaterThanOrEqual">
      <formula>14</formula>
    </cfRule>
  </conditionalFormatting>
  <conditionalFormatting sqref="I111:I160">
    <cfRule type="cellIs" dxfId="278" priority="39" operator="greaterThan">
      <formula>13</formula>
    </cfRule>
    <cfRule type="cellIs" dxfId="277" priority="40" stopIfTrue="1" operator="greaterThan">
      <formula>13</formula>
    </cfRule>
    <cfRule type="cellIs" dxfId="276" priority="41" stopIfTrue="1" operator="greaterThan">
      <formula>13</formula>
    </cfRule>
    <cfRule type="cellIs" dxfId="275" priority="42" stopIfTrue="1" operator="greaterThan">
      <formula>13</formula>
    </cfRule>
    <cfRule type="cellIs" dxfId="274" priority="43" stopIfTrue="1" operator="equal">
      <formula>14</formula>
    </cfRule>
  </conditionalFormatting>
  <conditionalFormatting sqref="I127:I160">
    <cfRule type="cellIs" dxfId="273" priority="37" operator="greaterThan">
      <formula>18</formula>
    </cfRule>
    <cfRule type="cellIs" dxfId="272" priority="38" stopIfTrue="1" operator="greaterThan">
      <formula>18</formula>
    </cfRule>
  </conditionalFormatting>
  <conditionalFormatting sqref="J111:J160">
    <cfRule type="cellIs" dxfId="271" priority="31" operator="lessThan">
      <formula>4</formula>
    </cfRule>
    <cfRule type="cellIs" dxfId="270" priority="35" operator="lessThan">
      <formula>3</formula>
    </cfRule>
    <cfRule type="cellIs" dxfId="269" priority="36" operator="greaterThan">
      <formula>44</formula>
    </cfRule>
  </conditionalFormatting>
  <conditionalFormatting sqref="I111:I160">
    <cfRule type="cellIs" dxfId="268" priority="33" operator="lessThan">
      <formula>4</formula>
    </cfRule>
    <cfRule type="cellIs" dxfId="267" priority="34" operator="lessThan">
      <formula>3</formula>
    </cfRule>
  </conditionalFormatting>
  <conditionalFormatting sqref="I131:I160">
    <cfRule type="cellIs" dxfId="266" priority="32" operator="greaterThan">
      <formula>13</formula>
    </cfRule>
  </conditionalFormatting>
  <conditionalFormatting sqref="E58:F107">
    <cfRule type="cellIs" dxfId="265" priority="30" stopIfTrue="1" operator="lessThanOrEqual">
      <formula>8</formula>
    </cfRule>
  </conditionalFormatting>
  <conditionalFormatting sqref="D58:D107">
    <cfRule type="cellIs" dxfId="264" priority="29" stopIfTrue="1" operator="equal">
      <formula>10</formula>
    </cfRule>
  </conditionalFormatting>
  <conditionalFormatting sqref="E111:E160">
    <cfRule type="cellIs" dxfId="263" priority="28" stopIfTrue="1" operator="lessThanOrEqual">
      <formula>8</formula>
    </cfRule>
  </conditionalFormatting>
  <conditionalFormatting sqref="D111:D160">
    <cfRule type="cellIs" dxfId="262" priority="27" stopIfTrue="1" operator="equal">
      <formula>10</formula>
    </cfRule>
  </conditionalFormatting>
  <conditionalFormatting sqref="F111:G160">
    <cfRule type="cellIs" dxfId="261" priority="26" stopIfTrue="1" operator="lessThanOrEqual">
      <formula>8</formula>
    </cfRule>
  </conditionalFormatting>
  <conditionalFormatting sqref="H164:H213">
    <cfRule type="cellIs" dxfId="260" priority="22" stopIfTrue="1" operator="lessThan">
      <formula>7.5</formula>
    </cfRule>
  </conditionalFormatting>
  <conditionalFormatting sqref="I164:I213">
    <cfRule type="cellIs" dxfId="259" priority="21" stopIfTrue="1" operator="greaterThanOrEqual">
      <formula>19</formula>
    </cfRule>
  </conditionalFormatting>
  <conditionalFormatting sqref="I199:I213">
    <cfRule type="cellIs" dxfId="258" priority="18" operator="greaterThan">
      <formula>13</formula>
    </cfRule>
    <cfRule type="cellIs" dxfId="257" priority="19" stopIfTrue="1" operator="greaterThan">
      <formula>13</formula>
    </cfRule>
    <cfRule type="cellIs" dxfId="256" priority="20" stopIfTrue="1" operator="greaterThanOrEqual">
      <formula>14</formula>
    </cfRule>
  </conditionalFormatting>
  <conditionalFormatting sqref="I164:I213">
    <cfRule type="cellIs" dxfId="255" priority="13" operator="greaterThan">
      <formula>13</formula>
    </cfRule>
    <cfRule type="cellIs" dxfId="254" priority="14" stopIfTrue="1" operator="greaterThan">
      <formula>13</formula>
    </cfRule>
    <cfRule type="cellIs" dxfId="253" priority="15" stopIfTrue="1" operator="greaterThan">
      <formula>13</formula>
    </cfRule>
    <cfRule type="cellIs" dxfId="252" priority="16" stopIfTrue="1" operator="greaterThan">
      <formula>13</formula>
    </cfRule>
    <cfRule type="cellIs" dxfId="251" priority="17" stopIfTrue="1" operator="equal">
      <formula>14</formula>
    </cfRule>
  </conditionalFormatting>
  <conditionalFormatting sqref="I180:I213">
    <cfRule type="cellIs" dxfId="250" priority="11" operator="greaterThan">
      <formula>18</formula>
    </cfRule>
    <cfRule type="cellIs" dxfId="249" priority="12" stopIfTrue="1" operator="greaterThan">
      <formula>18</formula>
    </cfRule>
  </conditionalFormatting>
  <conditionalFormatting sqref="J164:J213">
    <cfRule type="cellIs" dxfId="248" priority="5" operator="lessThan">
      <formula>4</formula>
    </cfRule>
    <cfRule type="cellIs" dxfId="247" priority="9" operator="lessThan">
      <formula>3</formula>
    </cfRule>
    <cfRule type="cellIs" dxfId="246" priority="10" operator="greaterThan">
      <formula>44</formula>
    </cfRule>
  </conditionalFormatting>
  <conditionalFormatting sqref="I164:I213">
    <cfRule type="cellIs" dxfId="245" priority="7" operator="lessThan">
      <formula>4</formula>
    </cfRule>
    <cfRule type="cellIs" dxfId="244" priority="8" operator="lessThan">
      <formula>3</formula>
    </cfRule>
  </conditionalFormatting>
  <conditionalFormatting sqref="I184:I213">
    <cfRule type="cellIs" dxfId="243" priority="6" operator="greaterThan">
      <formula>13</formula>
    </cfRule>
  </conditionalFormatting>
  <conditionalFormatting sqref="E164:E213">
    <cfRule type="cellIs" dxfId="242" priority="4" stopIfTrue="1" operator="lessThanOrEqual">
      <formula>8</formula>
    </cfRule>
  </conditionalFormatting>
  <conditionalFormatting sqref="D164:D213">
    <cfRule type="cellIs" dxfId="241" priority="3" stopIfTrue="1" operator="equal">
      <formula>10</formula>
    </cfRule>
  </conditionalFormatting>
  <conditionalFormatting sqref="F164:G213">
    <cfRule type="cellIs" dxfId="240" priority="2" stopIfTrue="1" operator="lessThanOrEqual">
      <formula>8</formula>
    </cfRule>
  </conditionalFormatting>
  <conditionalFormatting sqref="E5:G54">
    <cfRule type="cellIs" dxfId="239" priority="1" stopIfTrue="1" operator="lessThanOrEqual">
      <formula>8</formula>
    </cfRule>
  </conditionalFormatting>
  <dataValidations count="1">
    <dataValidation type="decimal" operator="lessThanOrEqual" allowBlank="1" showInputMessage="1" showErrorMessage="1" errorTitle="Chú Ý" error="Nhập sai" promptTitle="Điểm nhập" sqref="D5:G54 D111:G160 D58:G107 D164:G213">
      <formula1>10</formula1>
    </dataValidation>
  </dataValidations>
  <pageMargins left="0" right="0" top="0.25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6"/>
  <sheetViews>
    <sheetView topLeftCell="A208" workbookViewId="0">
      <selection activeCell="N210" sqref="N210"/>
    </sheetView>
  </sheetViews>
  <sheetFormatPr defaultRowHeight="15" x14ac:dyDescent="0.25"/>
  <cols>
    <col min="1" max="1" width="8.42578125" customWidth="1"/>
    <col min="2" max="2" width="7.5703125" customWidth="1"/>
    <col min="3" max="3" width="16" customWidth="1"/>
    <col min="7" max="7" width="10.42578125" customWidth="1"/>
    <col min="8" max="8" width="10.7109375" customWidth="1"/>
    <col min="9" max="9" width="11.7109375" customWidth="1"/>
    <col min="12" max="12" width="6.140625" customWidth="1"/>
    <col min="14" max="14" width="8.140625" customWidth="1"/>
    <col min="17" max="17" width="8" customWidth="1"/>
    <col min="18" max="18" width="7.42578125" customWidth="1"/>
    <col min="19" max="19" width="7.85546875" customWidth="1"/>
  </cols>
  <sheetData>
    <row r="1" spans="1:20" ht="19.5" x14ac:dyDescent="0.25">
      <c r="A1" s="1"/>
      <c r="B1" s="1"/>
      <c r="C1" s="146" t="s">
        <v>118</v>
      </c>
      <c r="D1" s="146"/>
      <c r="E1" s="146"/>
      <c r="F1" s="146"/>
      <c r="G1" s="146"/>
      <c r="H1" s="1"/>
      <c r="I1" s="55" t="s">
        <v>119</v>
      </c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ht="18" x14ac:dyDescent="0.25">
      <c r="A2" s="2"/>
      <c r="B2" s="2"/>
      <c r="C2" s="147" t="s">
        <v>280</v>
      </c>
      <c r="D2" s="147"/>
      <c r="E2" s="147"/>
      <c r="F2" s="147"/>
      <c r="G2" s="147"/>
      <c r="H2" s="2"/>
      <c r="I2" s="55" t="s">
        <v>119</v>
      </c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x14ac:dyDescent="0.25">
      <c r="A3" s="153" t="s">
        <v>0</v>
      </c>
      <c r="B3" s="161" t="s">
        <v>1</v>
      </c>
      <c r="C3" s="153" t="s">
        <v>2</v>
      </c>
      <c r="D3" s="150" t="s">
        <v>120</v>
      </c>
      <c r="E3" s="151"/>
      <c r="F3" s="152"/>
      <c r="G3" s="148" t="s">
        <v>121</v>
      </c>
      <c r="H3" s="157" t="s">
        <v>3</v>
      </c>
      <c r="I3" s="157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1:20" x14ac:dyDescent="0.25">
      <c r="A4" s="154"/>
      <c r="B4" s="162"/>
      <c r="C4" s="154"/>
      <c r="D4" s="105" t="s">
        <v>122</v>
      </c>
      <c r="E4" s="105" t="s">
        <v>123</v>
      </c>
      <c r="F4" s="105" t="s">
        <v>124</v>
      </c>
      <c r="G4" s="149"/>
      <c r="H4" s="106" t="s">
        <v>4</v>
      </c>
      <c r="I4" s="107" t="s">
        <v>5</v>
      </c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ht="15.6" customHeight="1" x14ac:dyDescent="0.25">
      <c r="A5" s="155" t="s">
        <v>6</v>
      </c>
      <c r="B5" s="3" t="s">
        <v>7</v>
      </c>
      <c r="C5" s="4" t="s">
        <v>8</v>
      </c>
      <c r="D5" s="5">
        <v>9.5</v>
      </c>
      <c r="E5" s="5">
        <v>10</v>
      </c>
      <c r="F5" s="5">
        <v>10</v>
      </c>
      <c r="G5" s="6">
        <f xml:space="preserve"> ROUND(AVERAGE(D5:F5),1)</f>
        <v>9.8000000000000007</v>
      </c>
      <c r="H5" s="7">
        <f>RANK(G5,$G$5:$G$19)</f>
        <v>1</v>
      </c>
      <c r="I5" s="7">
        <f t="shared" ref="I5:I54" si="0">RANK(G5,$G$5:$G$54)</f>
        <v>7</v>
      </c>
      <c r="J5" s="58" t="s">
        <v>179</v>
      </c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ht="15.6" customHeight="1" x14ac:dyDescent="0.25">
      <c r="A6" s="155"/>
      <c r="B6" s="8" t="s">
        <v>9</v>
      </c>
      <c r="C6" s="9" t="s">
        <v>104</v>
      </c>
      <c r="D6" s="51">
        <v>9</v>
      </c>
      <c r="E6" s="51">
        <v>10</v>
      </c>
      <c r="F6" s="51">
        <v>10</v>
      </c>
      <c r="G6" s="6">
        <f xml:space="preserve"> ROUND(AVERAGE(D6:F6),1)</f>
        <v>9.6999999999999993</v>
      </c>
      <c r="H6" s="7">
        <f t="shared" ref="H6:H19" si="1">RANK(G6,$G$5:$G$19)</f>
        <v>5</v>
      </c>
      <c r="I6" s="7">
        <f t="shared" si="0"/>
        <v>16</v>
      </c>
      <c r="J6" s="58" t="s">
        <v>135</v>
      </c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ht="15.6" customHeight="1" x14ac:dyDescent="0.25">
      <c r="A7" s="155"/>
      <c r="B7" s="8" t="s">
        <v>11</v>
      </c>
      <c r="C7" s="9" t="s">
        <v>16</v>
      </c>
      <c r="D7" s="51">
        <v>9</v>
      </c>
      <c r="E7" s="51">
        <v>10</v>
      </c>
      <c r="F7" s="51">
        <v>10</v>
      </c>
      <c r="G7" s="6">
        <f t="shared" ref="G7:G54" si="2" xml:space="preserve"> ROUND(AVERAGE(D7:F7),1)</f>
        <v>9.6999999999999993</v>
      </c>
      <c r="H7" s="7">
        <f t="shared" si="1"/>
        <v>5</v>
      </c>
      <c r="I7" s="7">
        <f t="shared" si="0"/>
        <v>16</v>
      </c>
      <c r="J7" s="58" t="s">
        <v>163</v>
      </c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ht="15.6" customHeight="1" x14ac:dyDescent="0.25">
      <c r="A8" s="155"/>
      <c r="B8" s="8" t="s">
        <v>13</v>
      </c>
      <c r="C8" s="9" t="s">
        <v>14</v>
      </c>
      <c r="D8" s="51">
        <v>9.5</v>
      </c>
      <c r="E8" s="51">
        <v>10</v>
      </c>
      <c r="F8" s="51">
        <v>10</v>
      </c>
      <c r="G8" s="6">
        <f t="shared" si="2"/>
        <v>9.8000000000000007</v>
      </c>
      <c r="H8" s="7">
        <f t="shared" si="1"/>
        <v>1</v>
      </c>
      <c r="I8" s="7">
        <f t="shared" si="0"/>
        <v>7</v>
      </c>
      <c r="J8" s="58" t="s">
        <v>179</v>
      </c>
      <c r="K8" s="58"/>
      <c r="L8" s="58"/>
      <c r="M8" s="58"/>
      <c r="N8" s="58"/>
      <c r="O8" s="58"/>
      <c r="P8" s="58"/>
      <c r="Q8" s="58"/>
      <c r="R8" s="58"/>
      <c r="S8" s="58"/>
      <c r="T8" s="58"/>
    </row>
    <row r="9" spans="1:20" ht="15.6" customHeight="1" x14ac:dyDescent="0.25">
      <c r="A9" s="155"/>
      <c r="B9" s="8" t="s">
        <v>15</v>
      </c>
      <c r="C9" s="9" t="s">
        <v>79</v>
      </c>
      <c r="D9" s="51">
        <v>8</v>
      </c>
      <c r="E9" s="59">
        <v>10</v>
      </c>
      <c r="F9" s="51">
        <v>9.5</v>
      </c>
      <c r="G9" s="6">
        <f t="shared" si="2"/>
        <v>9.1999999999999993</v>
      </c>
      <c r="H9" s="7">
        <f t="shared" si="1"/>
        <v>12</v>
      </c>
      <c r="I9" s="7">
        <f t="shared" si="0"/>
        <v>33</v>
      </c>
      <c r="J9" s="58" t="s">
        <v>281</v>
      </c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1:20" ht="15.6" customHeight="1" x14ac:dyDescent="0.25">
      <c r="A10" s="155"/>
      <c r="B10" s="8" t="s">
        <v>17</v>
      </c>
      <c r="C10" s="9" t="s">
        <v>105</v>
      </c>
      <c r="D10" s="51">
        <v>9.5</v>
      </c>
      <c r="E10" s="51">
        <v>10</v>
      </c>
      <c r="F10" s="51">
        <v>10</v>
      </c>
      <c r="G10" s="6">
        <f t="shared" si="2"/>
        <v>9.8000000000000007</v>
      </c>
      <c r="H10" s="7">
        <f t="shared" si="1"/>
        <v>1</v>
      </c>
      <c r="I10" s="7">
        <f t="shared" si="0"/>
        <v>7</v>
      </c>
      <c r="J10" s="58" t="s">
        <v>148</v>
      </c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spans="1:20" ht="15.6" customHeight="1" x14ac:dyDescent="0.25">
      <c r="A11" s="155"/>
      <c r="B11" s="8" t="s">
        <v>19</v>
      </c>
      <c r="C11" s="9" t="s">
        <v>18</v>
      </c>
      <c r="D11" s="51">
        <v>7.5</v>
      </c>
      <c r="E11" s="51">
        <v>9.5</v>
      </c>
      <c r="F11" s="51">
        <v>10</v>
      </c>
      <c r="G11" s="6">
        <f t="shared" si="2"/>
        <v>9</v>
      </c>
      <c r="H11" s="7">
        <f t="shared" si="1"/>
        <v>15</v>
      </c>
      <c r="I11" s="7">
        <f t="shared" si="0"/>
        <v>41</v>
      </c>
      <c r="J11" s="58" t="s">
        <v>282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spans="1:20" ht="15.6" customHeight="1" x14ac:dyDescent="0.25">
      <c r="A12" s="155"/>
      <c r="B12" s="8" t="s">
        <v>21</v>
      </c>
      <c r="C12" s="9" t="s">
        <v>20</v>
      </c>
      <c r="D12" s="51">
        <v>8.5</v>
      </c>
      <c r="E12" s="51">
        <v>10</v>
      </c>
      <c r="F12" s="51">
        <v>10</v>
      </c>
      <c r="G12" s="6">
        <f t="shared" si="2"/>
        <v>9.5</v>
      </c>
      <c r="H12" s="7">
        <f t="shared" si="1"/>
        <v>9</v>
      </c>
      <c r="I12" s="7">
        <f t="shared" si="0"/>
        <v>26</v>
      </c>
      <c r="J12" s="58" t="s">
        <v>155</v>
      </c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spans="1:20" ht="15.6" customHeight="1" x14ac:dyDescent="0.25">
      <c r="A13" s="155"/>
      <c r="B13" s="8" t="s">
        <v>23</v>
      </c>
      <c r="C13" s="9" t="s">
        <v>22</v>
      </c>
      <c r="D13" s="51">
        <v>8</v>
      </c>
      <c r="E13" s="51">
        <v>10</v>
      </c>
      <c r="F13" s="51">
        <v>9.5</v>
      </c>
      <c r="G13" s="6">
        <f t="shared" si="2"/>
        <v>9.1999999999999993</v>
      </c>
      <c r="H13" s="7">
        <f t="shared" si="1"/>
        <v>12</v>
      </c>
      <c r="I13" s="7">
        <f t="shared" si="0"/>
        <v>33</v>
      </c>
      <c r="J13" s="58" t="s">
        <v>283</v>
      </c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spans="1:20" ht="15.6" customHeight="1" x14ac:dyDescent="0.25">
      <c r="A14" s="155"/>
      <c r="B14" s="8" t="s">
        <v>25</v>
      </c>
      <c r="C14" s="9" t="s">
        <v>10</v>
      </c>
      <c r="D14" s="51">
        <v>8.5</v>
      </c>
      <c r="E14" s="51">
        <v>9.5</v>
      </c>
      <c r="F14" s="51">
        <v>10</v>
      </c>
      <c r="G14" s="6">
        <f t="shared" si="2"/>
        <v>9.3000000000000007</v>
      </c>
      <c r="H14" s="7">
        <f t="shared" si="1"/>
        <v>11</v>
      </c>
      <c r="I14" s="7">
        <f t="shared" si="0"/>
        <v>30</v>
      </c>
      <c r="J14" s="58" t="s">
        <v>284</v>
      </c>
      <c r="K14" s="58"/>
      <c r="L14" s="58"/>
      <c r="M14" s="58"/>
      <c r="N14" s="58"/>
      <c r="O14" s="58"/>
      <c r="P14" s="58"/>
      <c r="Q14" s="58"/>
      <c r="R14" s="58"/>
      <c r="S14" s="58"/>
      <c r="T14" s="58"/>
    </row>
    <row r="15" spans="1:20" ht="15.6" customHeight="1" x14ac:dyDescent="0.25">
      <c r="A15" s="155"/>
      <c r="B15" s="8" t="s">
        <v>26</v>
      </c>
      <c r="C15" s="9" t="s">
        <v>34</v>
      </c>
      <c r="D15" s="51">
        <v>9.5</v>
      </c>
      <c r="E15" s="51">
        <v>9.5</v>
      </c>
      <c r="F15" s="51">
        <v>10</v>
      </c>
      <c r="G15" s="6">
        <f t="shared" si="2"/>
        <v>9.6999999999999993</v>
      </c>
      <c r="H15" s="7">
        <f t="shared" si="1"/>
        <v>5</v>
      </c>
      <c r="I15" s="7">
        <f t="shared" si="0"/>
        <v>16</v>
      </c>
      <c r="J15" s="58" t="s">
        <v>285</v>
      </c>
      <c r="K15" s="58"/>
      <c r="L15" s="58"/>
      <c r="M15" s="58"/>
      <c r="N15" s="58"/>
      <c r="O15" s="58"/>
      <c r="P15" s="58"/>
      <c r="Q15" s="58"/>
      <c r="R15" s="58"/>
      <c r="S15" s="58"/>
      <c r="T15" s="58"/>
    </row>
    <row r="16" spans="1:20" ht="15.6" customHeight="1" x14ac:dyDescent="0.25">
      <c r="A16" s="155"/>
      <c r="B16" s="8" t="s">
        <v>27</v>
      </c>
      <c r="C16" s="9" t="s">
        <v>33</v>
      </c>
      <c r="D16" s="51">
        <v>8.5</v>
      </c>
      <c r="E16" s="51">
        <v>9</v>
      </c>
      <c r="F16" s="51">
        <v>10</v>
      </c>
      <c r="G16" s="6">
        <f t="shared" si="2"/>
        <v>9.1999999999999993</v>
      </c>
      <c r="H16" s="7">
        <f t="shared" si="1"/>
        <v>12</v>
      </c>
      <c r="I16" s="7">
        <f t="shared" si="0"/>
        <v>33</v>
      </c>
      <c r="J16" s="58" t="s">
        <v>286</v>
      </c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spans="1:20" ht="15.6" customHeight="1" x14ac:dyDescent="0.25">
      <c r="A17" s="155"/>
      <c r="B17" s="8" t="s">
        <v>29</v>
      </c>
      <c r="C17" s="9" t="s">
        <v>35</v>
      </c>
      <c r="D17" s="51">
        <v>9</v>
      </c>
      <c r="E17" s="51">
        <v>10</v>
      </c>
      <c r="F17" s="51">
        <v>9.5</v>
      </c>
      <c r="G17" s="6">
        <f t="shared" si="2"/>
        <v>9.5</v>
      </c>
      <c r="H17" s="7">
        <f t="shared" si="1"/>
        <v>9</v>
      </c>
      <c r="I17" s="7">
        <f t="shared" si="0"/>
        <v>26</v>
      </c>
      <c r="J17" s="58" t="s">
        <v>163</v>
      </c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ht="15.6" customHeight="1" x14ac:dyDescent="0.25">
      <c r="A18" s="155"/>
      <c r="B18" s="8" t="s">
        <v>30</v>
      </c>
      <c r="C18" s="9" t="s">
        <v>106</v>
      </c>
      <c r="D18" s="51">
        <v>9.5</v>
      </c>
      <c r="E18" s="51">
        <v>10</v>
      </c>
      <c r="F18" s="51">
        <v>10</v>
      </c>
      <c r="G18" s="6">
        <f t="shared" si="2"/>
        <v>9.8000000000000007</v>
      </c>
      <c r="H18" s="7">
        <f t="shared" si="1"/>
        <v>1</v>
      </c>
      <c r="I18" s="7">
        <f t="shared" si="0"/>
        <v>7</v>
      </c>
      <c r="J18" s="58" t="s">
        <v>148</v>
      </c>
      <c r="K18" s="58"/>
      <c r="L18" s="58"/>
      <c r="M18" s="58"/>
      <c r="N18" s="58"/>
      <c r="O18" s="58"/>
      <c r="P18" s="58"/>
      <c r="Q18" s="58"/>
      <c r="R18" s="58"/>
      <c r="S18" s="58"/>
      <c r="T18" s="58"/>
    </row>
    <row r="19" spans="1:20" ht="15.6" customHeight="1" thickBot="1" x14ac:dyDescent="0.3">
      <c r="A19" s="155"/>
      <c r="B19" s="13" t="s">
        <v>32</v>
      </c>
      <c r="C19" s="14" t="s">
        <v>12</v>
      </c>
      <c r="D19" s="15">
        <v>9</v>
      </c>
      <c r="E19" s="15">
        <v>10</v>
      </c>
      <c r="F19" s="15">
        <v>10</v>
      </c>
      <c r="G19" s="16">
        <f t="shared" si="2"/>
        <v>9.6999999999999993</v>
      </c>
      <c r="H19" s="17">
        <f t="shared" si="1"/>
        <v>5</v>
      </c>
      <c r="I19" s="17">
        <f t="shared" si="0"/>
        <v>16</v>
      </c>
      <c r="J19" s="58" t="s">
        <v>135</v>
      </c>
      <c r="K19" s="58"/>
      <c r="L19" s="58"/>
      <c r="M19" s="58"/>
      <c r="N19" s="58"/>
      <c r="O19" s="58"/>
      <c r="P19" s="58"/>
      <c r="Q19" s="58"/>
      <c r="R19" s="58"/>
      <c r="S19" s="58"/>
      <c r="T19" s="58"/>
    </row>
    <row r="20" spans="1:20" ht="15.6" customHeight="1" x14ac:dyDescent="0.25">
      <c r="A20" s="155"/>
      <c r="B20" s="18" t="s">
        <v>36</v>
      </c>
      <c r="C20" s="53" t="s">
        <v>75</v>
      </c>
      <c r="D20" s="60">
        <v>9</v>
      </c>
      <c r="E20" s="60">
        <v>7.5</v>
      </c>
      <c r="F20" s="60">
        <v>9.5</v>
      </c>
      <c r="G20" s="6">
        <f t="shared" si="2"/>
        <v>8.6999999999999993</v>
      </c>
      <c r="H20" s="7">
        <f>RANK(G20,$G$20:$G$39)</f>
        <v>16</v>
      </c>
      <c r="I20" s="12">
        <f t="shared" si="0"/>
        <v>45</v>
      </c>
      <c r="J20" s="58" t="s">
        <v>289</v>
      </c>
      <c r="K20" s="58"/>
      <c r="L20" s="58"/>
      <c r="M20" s="58"/>
      <c r="N20" s="58"/>
      <c r="O20" s="58"/>
      <c r="P20" s="58"/>
      <c r="Q20" s="58"/>
      <c r="R20" s="58"/>
      <c r="S20" s="58"/>
      <c r="T20" s="58"/>
    </row>
    <row r="21" spans="1:20" ht="15.6" customHeight="1" x14ac:dyDescent="0.25">
      <c r="A21" s="155"/>
      <c r="B21" s="20" t="s">
        <v>38</v>
      </c>
      <c r="C21" s="22" t="s">
        <v>107</v>
      </c>
      <c r="D21" s="51">
        <v>9</v>
      </c>
      <c r="E21" s="51">
        <v>10</v>
      </c>
      <c r="F21" s="51">
        <v>10</v>
      </c>
      <c r="G21" s="6">
        <f t="shared" si="2"/>
        <v>9.6999999999999993</v>
      </c>
      <c r="H21" s="7">
        <f t="shared" ref="H21:H39" si="3">RANK(G21,$G$20:$G$39)</f>
        <v>6</v>
      </c>
      <c r="I21" s="11">
        <f t="shared" si="0"/>
        <v>16</v>
      </c>
      <c r="J21" s="58" t="s">
        <v>137</v>
      </c>
      <c r="K21" s="58"/>
      <c r="L21" s="58"/>
      <c r="M21" s="58"/>
      <c r="N21" s="58"/>
      <c r="O21" s="58"/>
      <c r="P21" s="58"/>
      <c r="Q21" s="58"/>
      <c r="R21" s="58"/>
      <c r="S21" s="58"/>
      <c r="T21" s="58"/>
    </row>
    <row r="22" spans="1:20" ht="15.6" customHeight="1" x14ac:dyDescent="0.25">
      <c r="A22" s="155"/>
      <c r="B22" s="20" t="s">
        <v>39</v>
      </c>
      <c r="C22" s="22" t="s">
        <v>40</v>
      </c>
      <c r="D22" s="51">
        <v>9</v>
      </c>
      <c r="E22" s="51">
        <v>6.5</v>
      </c>
      <c r="F22" s="51">
        <v>10</v>
      </c>
      <c r="G22" s="6">
        <f t="shared" si="2"/>
        <v>8.5</v>
      </c>
      <c r="H22" s="7">
        <f t="shared" si="3"/>
        <v>17</v>
      </c>
      <c r="I22" s="11">
        <f t="shared" si="0"/>
        <v>47</v>
      </c>
      <c r="J22" s="58" t="s">
        <v>290</v>
      </c>
      <c r="K22" s="58"/>
      <c r="L22" s="58"/>
      <c r="M22" s="58"/>
      <c r="N22" s="58"/>
      <c r="O22" s="58"/>
      <c r="P22" s="58"/>
      <c r="Q22" s="58"/>
      <c r="R22" s="58"/>
      <c r="S22" s="58"/>
      <c r="T22" s="58"/>
    </row>
    <row r="23" spans="1:20" ht="15.6" customHeight="1" x14ac:dyDescent="0.25">
      <c r="A23" s="155"/>
      <c r="B23" s="20" t="s">
        <v>41</v>
      </c>
      <c r="C23" s="22" t="s">
        <v>108</v>
      </c>
      <c r="D23" s="51">
        <v>9.5</v>
      </c>
      <c r="E23" s="51">
        <v>5</v>
      </c>
      <c r="F23" s="51">
        <v>10</v>
      </c>
      <c r="G23" s="6">
        <f t="shared" si="2"/>
        <v>8.1999999999999993</v>
      </c>
      <c r="H23" s="7">
        <f t="shared" si="3"/>
        <v>19</v>
      </c>
      <c r="I23" s="11">
        <f t="shared" si="0"/>
        <v>49</v>
      </c>
      <c r="J23" s="58" t="s">
        <v>291</v>
      </c>
      <c r="K23" s="58"/>
      <c r="L23" s="58"/>
      <c r="M23" s="58"/>
      <c r="N23" s="58"/>
      <c r="O23" s="58"/>
      <c r="P23" s="58"/>
      <c r="Q23" s="58"/>
      <c r="R23" s="58"/>
      <c r="S23" s="58"/>
      <c r="T23" s="58"/>
    </row>
    <row r="24" spans="1:20" ht="15.6" customHeight="1" x14ac:dyDescent="0.25">
      <c r="A24" s="155"/>
      <c r="B24" s="20" t="s">
        <v>48</v>
      </c>
      <c r="C24" s="22" t="s">
        <v>116</v>
      </c>
      <c r="D24" s="51">
        <v>9.5</v>
      </c>
      <c r="E24" s="51">
        <v>9.5</v>
      </c>
      <c r="F24" s="51">
        <v>10</v>
      </c>
      <c r="G24" s="10">
        <f t="shared" si="2"/>
        <v>9.6999999999999993</v>
      </c>
      <c r="H24" s="7">
        <f t="shared" si="3"/>
        <v>6</v>
      </c>
      <c r="I24" s="11">
        <f t="shared" si="0"/>
        <v>16</v>
      </c>
      <c r="J24" s="58" t="s">
        <v>292</v>
      </c>
      <c r="K24" s="58"/>
      <c r="L24" s="58"/>
      <c r="M24" s="58"/>
      <c r="N24" s="58"/>
      <c r="O24" s="58"/>
      <c r="P24" s="58"/>
      <c r="Q24" s="58"/>
      <c r="R24" s="58"/>
      <c r="S24" s="58"/>
      <c r="T24" s="58"/>
    </row>
    <row r="25" spans="1:20" ht="15.6" customHeight="1" x14ac:dyDescent="0.25">
      <c r="A25" s="155"/>
      <c r="B25" s="18" t="s">
        <v>54</v>
      </c>
      <c r="C25" s="19" t="s">
        <v>63</v>
      </c>
      <c r="D25" s="5">
        <v>9</v>
      </c>
      <c r="E25" s="5">
        <v>10</v>
      </c>
      <c r="F25" s="5">
        <v>9.5</v>
      </c>
      <c r="G25" s="6">
        <f t="shared" si="2"/>
        <v>9.5</v>
      </c>
      <c r="H25" s="7">
        <f t="shared" si="3"/>
        <v>9</v>
      </c>
      <c r="I25" s="7">
        <f t="shared" si="0"/>
        <v>26</v>
      </c>
      <c r="J25" s="58" t="s">
        <v>163</v>
      </c>
      <c r="K25" s="58"/>
      <c r="L25" s="58"/>
      <c r="M25" s="58"/>
      <c r="N25" s="58"/>
      <c r="O25" s="58"/>
      <c r="P25" s="58"/>
      <c r="Q25" s="58"/>
      <c r="R25" s="58"/>
      <c r="S25" s="58"/>
      <c r="T25" s="58"/>
    </row>
    <row r="26" spans="1:20" ht="15.6" customHeight="1" x14ac:dyDescent="0.25">
      <c r="A26" s="155"/>
      <c r="B26" s="20" t="s">
        <v>56</v>
      </c>
      <c r="C26" s="21" t="s">
        <v>109</v>
      </c>
      <c r="D26" s="51">
        <v>8</v>
      </c>
      <c r="E26" s="51">
        <v>10</v>
      </c>
      <c r="F26" s="51">
        <v>10</v>
      </c>
      <c r="G26" s="6">
        <f t="shared" si="2"/>
        <v>9.3000000000000007</v>
      </c>
      <c r="H26" s="7">
        <f t="shared" si="3"/>
        <v>11</v>
      </c>
      <c r="I26" s="7">
        <f t="shared" si="0"/>
        <v>30</v>
      </c>
      <c r="J26" s="58" t="s">
        <v>195</v>
      </c>
      <c r="K26" s="58"/>
      <c r="L26" s="58"/>
      <c r="M26" s="58"/>
      <c r="N26" s="58"/>
      <c r="O26" s="58"/>
      <c r="P26" s="58"/>
      <c r="Q26" s="58"/>
      <c r="R26" s="58"/>
      <c r="S26" s="58"/>
      <c r="T26" s="58"/>
    </row>
    <row r="27" spans="1:20" ht="15.6" customHeight="1" x14ac:dyDescent="0.25">
      <c r="A27" s="155"/>
      <c r="B27" s="20" t="s">
        <v>57</v>
      </c>
      <c r="C27" s="22" t="s">
        <v>85</v>
      </c>
      <c r="D27" s="51">
        <v>9</v>
      </c>
      <c r="E27" s="51">
        <v>6</v>
      </c>
      <c r="F27" s="51">
        <v>10</v>
      </c>
      <c r="G27" s="6">
        <f t="shared" si="2"/>
        <v>8.3000000000000007</v>
      </c>
      <c r="H27" s="7">
        <f t="shared" si="3"/>
        <v>18</v>
      </c>
      <c r="I27" s="7">
        <f t="shared" si="0"/>
        <v>48</v>
      </c>
      <c r="J27" s="58" t="s">
        <v>306</v>
      </c>
      <c r="K27" s="169" t="s">
        <v>125</v>
      </c>
      <c r="L27" s="169"/>
      <c r="M27" s="169"/>
      <c r="N27" s="169"/>
      <c r="O27" s="169"/>
      <c r="P27" s="169"/>
      <c r="Q27" s="169"/>
      <c r="R27" s="169"/>
      <c r="S27" s="169"/>
      <c r="T27" s="169"/>
    </row>
    <row r="28" spans="1:20" ht="15.6" customHeight="1" x14ac:dyDescent="0.25">
      <c r="A28" s="155"/>
      <c r="B28" s="20" t="s">
        <v>58</v>
      </c>
      <c r="C28" s="22" t="s">
        <v>91</v>
      </c>
      <c r="D28" s="51">
        <v>8.5</v>
      </c>
      <c r="E28" s="51">
        <v>9</v>
      </c>
      <c r="F28" s="51">
        <v>10</v>
      </c>
      <c r="G28" s="6">
        <f t="shared" si="2"/>
        <v>9.1999999999999993</v>
      </c>
      <c r="H28" s="7">
        <f t="shared" si="3"/>
        <v>12</v>
      </c>
      <c r="I28" s="7">
        <f t="shared" si="0"/>
        <v>33</v>
      </c>
      <c r="J28" s="58" t="s">
        <v>286</v>
      </c>
      <c r="K28" s="170" t="s">
        <v>42</v>
      </c>
      <c r="L28" s="172" t="s">
        <v>43</v>
      </c>
      <c r="M28" s="174" t="s">
        <v>44</v>
      </c>
      <c r="N28" s="174"/>
      <c r="O28" s="161" t="s">
        <v>45</v>
      </c>
      <c r="P28" s="175"/>
      <c r="Q28" s="161" t="s">
        <v>46</v>
      </c>
      <c r="R28" s="176"/>
      <c r="S28" s="174" t="s">
        <v>47</v>
      </c>
      <c r="T28" s="174"/>
    </row>
    <row r="29" spans="1:20" ht="15.6" customHeight="1" thickBot="1" x14ac:dyDescent="0.3">
      <c r="A29" s="156"/>
      <c r="B29" s="23" t="s">
        <v>61</v>
      </c>
      <c r="C29" s="24" t="s">
        <v>24</v>
      </c>
      <c r="D29" s="15">
        <v>10</v>
      </c>
      <c r="E29" s="15">
        <v>10</v>
      </c>
      <c r="F29" s="15">
        <v>10</v>
      </c>
      <c r="G29" s="16">
        <f t="shared" si="2"/>
        <v>10</v>
      </c>
      <c r="H29" s="17">
        <f t="shared" si="3"/>
        <v>1</v>
      </c>
      <c r="I29" s="17">
        <f t="shared" si="0"/>
        <v>1</v>
      </c>
      <c r="J29" s="58"/>
      <c r="K29" s="171"/>
      <c r="L29" s="173"/>
      <c r="M29" s="61" t="s">
        <v>50</v>
      </c>
      <c r="N29" s="25" t="s">
        <v>51</v>
      </c>
      <c r="O29" s="61" t="s">
        <v>50</v>
      </c>
      <c r="P29" s="25" t="s">
        <v>51</v>
      </c>
      <c r="Q29" s="62" t="s">
        <v>52</v>
      </c>
      <c r="R29" s="25" t="s">
        <v>51</v>
      </c>
      <c r="S29" s="62" t="s">
        <v>52</v>
      </c>
      <c r="T29" s="25" t="s">
        <v>51</v>
      </c>
    </row>
    <row r="30" spans="1:20" ht="15.6" customHeight="1" x14ac:dyDescent="0.25">
      <c r="A30" s="166" t="s">
        <v>53</v>
      </c>
      <c r="B30" s="26" t="s">
        <v>62</v>
      </c>
      <c r="C30" s="27" t="s">
        <v>73</v>
      </c>
      <c r="D30" s="63">
        <v>10</v>
      </c>
      <c r="E30" s="63">
        <v>9</v>
      </c>
      <c r="F30" s="63">
        <v>10</v>
      </c>
      <c r="G30" s="6">
        <f t="shared" si="2"/>
        <v>9.6999999999999993</v>
      </c>
      <c r="H30" s="7">
        <f t="shared" si="3"/>
        <v>6</v>
      </c>
      <c r="I30" s="28">
        <f t="shared" si="0"/>
        <v>16</v>
      </c>
      <c r="J30" s="58" t="s">
        <v>295</v>
      </c>
      <c r="K30" s="29">
        <v>12</v>
      </c>
      <c r="L30" s="30">
        <f>SUM(M30+O30+Q30+S30)</f>
        <v>15</v>
      </c>
      <c r="M30" s="31">
        <f>COUNTIF($G$5:$G19,"&gt;=9.0")</f>
        <v>15</v>
      </c>
      <c r="N30" s="32">
        <f>M30/20</f>
        <v>0.75</v>
      </c>
      <c r="O30" s="31">
        <f>COUNTIF($G$5:$G19,"&gt;=8.5")-M30</f>
        <v>0</v>
      </c>
      <c r="P30" s="32">
        <f xml:space="preserve"> O30/16</f>
        <v>0</v>
      </c>
      <c r="Q30" s="31">
        <f>COUNTIF($G$5:$G19,"&gt;=8.0")-M30- O30</f>
        <v>0</v>
      </c>
      <c r="R30" s="33">
        <f>Q30/16</f>
        <v>0</v>
      </c>
      <c r="S30" s="31">
        <f>COUNTIF($G$5:$G24,"&lt;8.0")</f>
        <v>0</v>
      </c>
      <c r="T30" s="32">
        <f>S30/16</f>
        <v>0</v>
      </c>
    </row>
    <row r="31" spans="1:20" ht="15.6" customHeight="1" x14ac:dyDescent="0.25">
      <c r="A31" s="167"/>
      <c r="B31" s="20" t="s">
        <v>64</v>
      </c>
      <c r="C31" s="21" t="s">
        <v>69</v>
      </c>
      <c r="D31" s="5">
        <v>10</v>
      </c>
      <c r="E31" s="5">
        <v>10</v>
      </c>
      <c r="F31" s="5">
        <v>10</v>
      </c>
      <c r="G31" s="6">
        <f t="shared" si="2"/>
        <v>10</v>
      </c>
      <c r="H31" s="7">
        <f t="shared" si="3"/>
        <v>1</v>
      </c>
      <c r="I31" s="7">
        <f t="shared" si="0"/>
        <v>1</v>
      </c>
      <c r="J31" s="58"/>
      <c r="K31" s="29">
        <v>11</v>
      </c>
      <c r="L31" s="30">
        <f>SUM(M31+O31+Q31+S31)</f>
        <v>15</v>
      </c>
      <c r="M31" s="31">
        <f>COUNTIF($G$40:$G$54,"&gt;=9")</f>
        <v>14</v>
      </c>
      <c r="N31" s="32">
        <f>M31/15</f>
        <v>0.93333333333333335</v>
      </c>
      <c r="O31" s="31">
        <f>COUNTIF($G$40:$G$54,"&gt;8.5")-M31</f>
        <v>1</v>
      </c>
      <c r="P31" s="34">
        <f>O31/20</f>
        <v>0.05</v>
      </c>
      <c r="Q31" s="31">
        <f>COUNTIF($G$40:$G$54,"&gt;=8")-M31-O31</f>
        <v>0</v>
      </c>
      <c r="R31" s="33">
        <f>Q31/20</f>
        <v>0</v>
      </c>
      <c r="S31" s="31">
        <f>COUNTIF($G$40:$G$54,"&lt;8")</f>
        <v>0</v>
      </c>
      <c r="T31" s="32">
        <f>S31/20</f>
        <v>0</v>
      </c>
    </row>
    <row r="32" spans="1:20" ht="15.6" customHeight="1" x14ac:dyDescent="0.25">
      <c r="A32" s="167"/>
      <c r="B32" s="20" t="s">
        <v>65</v>
      </c>
      <c r="C32" s="22" t="s">
        <v>77</v>
      </c>
      <c r="D32" s="51">
        <v>9</v>
      </c>
      <c r="E32" s="51">
        <v>9.5</v>
      </c>
      <c r="F32" s="51">
        <v>10</v>
      </c>
      <c r="G32" s="6">
        <f t="shared" si="2"/>
        <v>9.5</v>
      </c>
      <c r="H32" s="7">
        <f t="shared" si="3"/>
        <v>9</v>
      </c>
      <c r="I32" s="7">
        <f t="shared" si="0"/>
        <v>26</v>
      </c>
      <c r="J32" s="58" t="s">
        <v>296</v>
      </c>
      <c r="K32" s="29">
        <v>10</v>
      </c>
      <c r="L32" s="30">
        <f>SUM(M32+O32+Q32+S32)</f>
        <v>20</v>
      </c>
      <c r="M32" s="35">
        <f>COUNTIF($G$20:$G$39,"&gt;=9")</f>
        <v>14</v>
      </c>
      <c r="N32" s="32">
        <f>M32/15</f>
        <v>0.93333333333333335</v>
      </c>
      <c r="O32" s="31">
        <f>COUNTIF($G$20:$G$39,"&gt;=8.5") -M32</f>
        <v>3</v>
      </c>
      <c r="P32" s="34">
        <f>O32/15</f>
        <v>0.2</v>
      </c>
      <c r="Q32" s="31">
        <f>COUNTIF($G$20:$G$39,"&gt;=8")-M32-O32</f>
        <v>3</v>
      </c>
      <c r="R32" s="33">
        <f>Q32/15</f>
        <v>0.2</v>
      </c>
      <c r="S32" s="35">
        <f>COUNTIF($G$25:$G$39,"&lt;8")</f>
        <v>0</v>
      </c>
      <c r="T32" s="32">
        <f>100%-N32-P32-R32</f>
        <v>-0.33333333333333337</v>
      </c>
    </row>
    <row r="33" spans="1:20" ht="15.6" customHeight="1" x14ac:dyDescent="0.25">
      <c r="A33" s="167"/>
      <c r="B33" s="20" t="s">
        <v>66</v>
      </c>
      <c r="C33" s="22" t="s">
        <v>110</v>
      </c>
      <c r="D33" s="51">
        <v>5.5</v>
      </c>
      <c r="E33" s="51">
        <v>8.5</v>
      </c>
      <c r="F33" s="51">
        <v>10</v>
      </c>
      <c r="G33" s="6">
        <f t="shared" si="2"/>
        <v>8</v>
      </c>
      <c r="H33" s="7">
        <f t="shared" si="3"/>
        <v>20</v>
      </c>
      <c r="I33" s="7">
        <f t="shared" si="0"/>
        <v>50</v>
      </c>
      <c r="J33" s="58" t="s">
        <v>297</v>
      </c>
      <c r="K33" s="36" t="s">
        <v>60</v>
      </c>
      <c r="L33" s="37">
        <f>SUM(L30:L32)</f>
        <v>50</v>
      </c>
      <c r="M33" s="35">
        <f>SUM(M30:M32)</f>
        <v>43</v>
      </c>
      <c r="N33" s="38">
        <f>M33/51</f>
        <v>0.84313725490196079</v>
      </c>
      <c r="O33" s="35">
        <f>SUM(O30:O32)</f>
        <v>4</v>
      </c>
      <c r="P33" s="39">
        <f>O33/51</f>
        <v>7.8431372549019607E-2</v>
      </c>
      <c r="Q33" s="35">
        <f>SUM(Q30:Q32)</f>
        <v>3</v>
      </c>
      <c r="R33" s="40">
        <f>Q33/51</f>
        <v>5.8823529411764705E-2</v>
      </c>
      <c r="S33" s="35">
        <f>SUM(S30:S32)</f>
        <v>0</v>
      </c>
      <c r="T33" s="41">
        <f>S33/51</f>
        <v>0</v>
      </c>
    </row>
    <row r="34" spans="1:20" ht="15.6" customHeight="1" x14ac:dyDescent="0.25">
      <c r="A34" s="167"/>
      <c r="B34" s="52" t="s">
        <v>68</v>
      </c>
      <c r="C34" s="22" t="s">
        <v>117</v>
      </c>
      <c r="D34" s="64">
        <v>10</v>
      </c>
      <c r="E34" s="64">
        <v>10</v>
      </c>
      <c r="F34" s="64">
        <v>10</v>
      </c>
      <c r="G34" s="65">
        <f t="shared" si="2"/>
        <v>10</v>
      </c>
      <c r="H34" s="7">
        <f t="shared" si="3"/>
        <v>1</v>
      </c>
      <c r="I34" s="66">
        <f t="shared" si="0"/>
        <v>1</v>
      </c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</row>
    <row r="35" spans="1:20" ht="15.6" customHeight="1" x14ac:dyDescent="0.25">
      <c r="A35" s="167"/>
      <c r="B35" s="18" t="s">
        <v>99</v>
      </c>
      <c r="C35" s="21" t="s">
        <v>71</v>
      </c>
      <c r="D35" s="51">
        <v>9.5</v>
      </c>
      <c r="E35" s="51">
        <v>8.5</v>
      </c>
      <c r="F35" s="51">
        <v>8.5</v>
      </c>
      <c r="G35" s="10">
        <f t="shared" si="2"/>
        <v>8.8000000000000007</v>
      </c>
      <c r="H35" s="7">
        <f t="shared" si="3"/>
        <v>15</v>
      </c>
      <c r="I35" s="11">
        <f t="shared" si="0"/>
        <v>44</v>
      </c>
      <c r="J35" s="58" t="s">
        <v>298</v>
      </c>
      <c r="K35" s="58"/>
      <c r="L35" s="58"/>
      <c r="M35" s="58"/>
      <c r="N35" s="58"/>
      <c r="O35" s="58"/>
      <c r="P35" s="58"/>
      <c r="Q35" s="58"/>
      <c r="R35" s="58"/>
      <c r="S35" s="58"/>
      <c r="T35" s="58"/>
    </row>
    <row r="36" spans="1:20" ht="15.6" customHeight="1" x14ac:dyDescent="0.25">
      <c r="A36" s="167"/>
      <c r="B36" s="20" t="s">
        <v>100</v>
      </c>
      <c r="C36" s="21" t="s">
        <v>111</v>
      </c>
      <c r="D36" s="5">
        <v>8.5</v>
      </c>
      <c r="E36" s="5">
        <v>9.5</v>
      </c>
      <c r="F36" s="5">
        <v>9</v>
      </c>
      <c r="G36" s="6">
        <f t="shared" si="2"/>
        <v>9</v>
      </c>
      <c r="H36" s="7">
        <f t="shared" si="3"/>
        <v>14</v>
      </c>
      <c r="I36" s="7">
        <f t="shared" si="0"/>
        <v>41</v>
      </c>
      <c r="J36" s="58" t="s">
        <v>287</v>
      </c>
      <c r="K36" s="58"/>
      <c r="L36" s="58"/>
      <c r="M36" s="58"/>
      <c r="N36" s="58"/>
      <c r="O36" s="58"/>
      <c r="P36" s="58"/>
      <c r="Q36" s="58"/>
      <c r="R36" s="58"/>
      <c r="S36" s="58"/>
      <c r="T36" s="58"/>
    </row>
    <row r="37" spans="1:20" ht="15.6" customHeight="1" x14ac:dyDescent="0.25">
      <c r="A37" s="167"/>
      <c r="B37" s="20" t="s">
        <v>101</v>
      </c>
      <c r="C37" s="22" t="s">
        <v>37</v>
      </c>
      <c r="D37" s="51">
        <v>9.5</v>
      </c>
      <c r="E37" s="51">
        <v>10</v>
      </c>
      <c r="F37" s="51">
        <v>10</v>
      </c>
      <c r="G37" s="6">
        <f t="shared" si="2"/>
        <v>9.8000000000000007</v>
      </c>
      <c r="H37" s="7">
        <f t="shared" si="3"/>
        <v>5</v>
      </c>
      <c r="I37" s="7">
        <f t="shared" si="0"/>
        <v>7</v>
      </c>
      <c r="J37" s="58" t="s">
        <v>148</v>
      </c>
      <c r="K37" s="58"/>
      <c r="L37" s="58"/>
      <c r="M37" s="58"/>
      <c r="N37" s="58"/>
      <c r="O37" s="58"/>
      <c r="P37" s="58"/>
      <c r="Q37" s="58"/>
      <c r="R37" s="58"/>
      <c r="S37" s="58"/>
      <c r="T37" s="58"/>
    </row>
    <row r="38" spans="1:20" ht="15.6" customHeight="1" x14ac:dyDescent="0.25">
      <c r="A38" s="167"/>
      <c r="B38" s="20" t="s">
        <v>102</v>
      </c>
      <c r="C38" s="22" t="s">
        <v>28</v>
      </c>
      <c r="D38" s="51">
        <v>8.5</v>
      </c>
      <c r="E38" s="51">
        <v>9</v>
      </c>
      <c r="F38" s="51">
        <v>10</v>
      </c>
      <c r="G38" s="6">
        <f t="shared" si="2"/>
        <v>9.1999999999999993</v>
      </c>
      <c r="H38" s="7">
        <f t="shared" si="3"/>
        <v>12</v>
      </c>
      <c r="I38" s="7">
        <f t="shared" si="0"/>
        <v>33</v>
      </c>
      <c r="J38" s="58" t="s">
        <v>288</v>
      </c>
      <c r="K38" s="58"/>
      <c r="L38" s="58"/>
      <c r="M38" s="58"/>
      <c r="N38" s="58"/>
      <c r="O38" s="58"/>
      <c r="P38" s="58"/>
      <c r="Q38" s="58"/>
      <c r="R38" s="58"/>
      <c r="S38" s="58"/>
      <c r="T38" s="58"/>
    </row>
    <row r="39" spans="1:20" ht="15.6" customHeight="1" thickBot="1" x14ac:dyDescent="0.3">
      <c r="A39" s="167"/>
      <c r="B39" s="23" t="s">
        <v>103</v>
      </c>
      <c r="C39" s="24" t="s">
        <v>93</v>
      </c>
      <c r="D39" s="15">
        <v>10</v>
      </c>
      <c r="E39" s="15">
        <v>10</v>
      </c>
      <c r="F39" s="15">
        <v>10</v>
      </c>
      <c r="G39" s="16">
        <f t="shared" si="2"/>
        <v>10</v>
      </c>
      <c r="H39" s="17">
        <f t="shared" si="3"/>
        <v>1</v>
      </c>
      <c r="I39" s="17">
        <f t="shared" si="0"/>
        <v>1</v>
      </c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</row>
    <row r="40" spans="1:20" ht="15.6" customHeight="1" x14ac:dyDescent="0.25">
      <c r="A40" s="167"/>
      <c r="B40" s="42" t="s">
        <v>70</v>
      </c>
      <c r="C40" s="43" t="s">
        <v>49</v>
      </c>
      <c r="D40" s="5">
        <v>10</v>
      </c>
      <c r="E40" s="5">
        <v>10</v>
      </c>
      <c r="F40" s="5">
        <v>10</v>
      </c>
      <c r="G40" s="6">
        <f t="shared" si="2"/>
        <v>10</v>
      </c>
      <c r="H40" s="7">
        <f>RANK(G40,$G$40:$G$54)</f>
        <v>1</v>
      </c>
      <c r="I40" s="7">
        <f t="shared" si="0"/>
        <v>1</v>
      </c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</row>
    <row r="41" spans="1:20" ht="15.6" customHeight="1" x14ac:dyDescent="0.25">
      <c r="A41" s="167"/>
      <c r="B41" s="44" t="s">
        <v>72</v>
      </c>
      <c r="C41" s="45" t="s">
        <v>67</v>
      </c>
      <c r="D41" s="51">
        <v>9</v>
      </c>
      <c r="E41" s="67">
        <v>10</v>
      </c>
      <c r="F41" s="51">
        <v>10</v>
      </c>
      <c r="G41" s="6">
        <f t="shared" si="2"/>
        <v>9.6999999999999993</v>
      </c>
      <c r="H41" s="7">
        <f>RANK(G41,$G$40:$G$54)</f>
        <v>7</v>
      </c>
      <c r="I41" s="7">
        <f t="shared" si="0"/>
        <v>16</v>
      </c>
      <c r="J41" s="58" t="s">
        <v>137</v>
      </c>
      <c r="K41" s="58"/>
      <c r="L41" s="58"/>
      <c r="M41" s="58"/>
      <c r="N41" s="58"/>
      <c r="O41" s="58"/>
      <c r="P41" s="58"/>
      <c r="Q41" s="58"/>
      <c r="R41" s="58"/>
      <c r="S41" s="58"/>
      <c r="T41" s="58"/>
    </row>
    <row r="42" spans="1:20" ht="15.6" customHeight="1" x14ac:dyDescent="0.25">
      <c r="A42" s="167"/>
      <c r="B42" s="44" t="s">
        <v>74</v>
      </c>
      <c r="C42" s="45" t="s">
        <v>112</v>
      </c>
      <c r="D42" s="51">
        <v>9</v>
      </c>
      <c r="E42" s="67">
        <v>10</v>
      </c>
      <c r="F42" s="51">
        <v>10</v>
      </c>
      <c r="G42" s="6">
        <f t="shared" si="2"/>
        <v>9.6999999999999993</v>
      </c>
      <c r="H42" s="7">
        <f t="shared" ref="H42:H54" si="4">RANK(G42,$G$40:$G$54)</f>
        <v>7</v>
      </c>
      <c r="I42" s="7">
        <f t="shared" si="0"/>
        <v>16</v>
      </c>
      <c r="J42" s="58" t="s">
        <v>135</v>
      </c>
      <c r="K42" s="58"/>
      <c r="L42" s="58"/>
      <c r="M42" s="58"/>
      <c r="N42" s="58"/>
      <c r="O42" s="58"/>
      <c r="P42" s="58"/>
      <c r="Q42" s="58"/>
      <c r="R42" s="58"/>
      <c r="S42" s="58"/>
      <c r="T42" s="58"/>
    </row>
    <row r="43" spans="1:20" ht="15.6" customHeight="1" x14ac:dyDescent="0.25">
      <c r="A43" s="167"/>
      <c r="B43" s="44" t="s">
        <v>76</v>
      </c>
      <c r="C43" s="46" t="s">
        <v>59</v>
      </c>
      <c r="D43" s="51">
        <v>9</v>
      </c>
      <c r="E43" s="51">
        <v>10</v>
      </c>
      <c r="F43" s="51">
        <v>10</v>
      </c>
      <c r="G43" s="6">
        <f t="shared" si="2"/>
        <v>9.6999999999999993</v>
      </c>
      <c r="H43" s="7">
        <f t="shared" si="4"/>
        <v>7</v>
      </c>
      <c r="I43" s="7">
        <f t="shared" si="0"/>
        <v>16</v>
      </c>
      <c r="J43" s="58" t="s">
        <v>137</v>
      </c>
      <c r="K43" s="58"/>
      <c r="L43" s="58"/>
      <c r="M43" s="58"/>
      <c r="N43" s="58"/>
      <c r="O43" s="58"/>
      <c r="P43" s="58"/>
      <c r="Q43" s="58"/>
      <c r="R43" s="58"/>
      <c r="S43" s="58"/>
      <c r="T43" s="58"/>
    </row>
    <row r="44" spans="1:20" ht="15.6" customHeight="1" x14ac:dyDescent="0.25">
      <c r="A44" s="167"/>
      <c r="B44" s="44" t="s">
        <v>78</v>
      </c>
      <c r="C44" s="45" t="s">
        <v>113</v>
      </c>
      <c r="D44" s="51">
        <v>9</v>
      </c>
      <c r="E44" s="51">
        <v>8.5</v>
      </c>
      <c r="F44" s="68">
        <v>10</v>
      </c>
      <c r="G44" s="6">
        <f t="shared" si="2"/>
        <v>9.1999999999999993</v>
      </c>
      <c r="H44" s="7">
        <f t="shared" si="4"/>
        <v>11</v>
      </c>
      <c r="I44" s="7">
        <f t="shared" si="0"/>
        <v>33</v>
      </c>
      <c r="J44" s="58" t="s">
        <v>299</v>
      </c>
      <c r="K44" s="58"/>
      <c r="L44" s="58"/>
      <c r="M44" s="58"/>
      <c r="N44" s="58"/>
      <c r="O44" s="58"/>
      <c r="P44" s="58"/>
      <c r="Q44" s="58"/>
      <c r="R44" s="58"/>
      <c r="S44" s="58"/>
      <c r="T44" s="58"/>
    </row>
    <row r="45" spans="1:20" ht="15.6" customHeight="1" x14ac:dyDescent="0.25">
      <c r="A45" s="167"/>
      <c r="B45" s="44" t="s">
        <v>80</v>
      </c>
      <c r="C45" s="45" t="s">
        <v>81</v>
      </c>
      <c r="D45" s="68">
        <v>9.5</v>
      </c>
      <c r="E45" s="69">
        <v>10</v>
      </c>
      <c r="F45" s="68">
        <v>10</v>
      </c>
      <c r="G45" s="6">
        <f t="shared" si="2"/>
        <v>9.8000000000000007</v>
      </c>
      <c r="H45" s="7">
        <f t="shared" si="4"/>
        <v>3</v>
      </c>
      <c r="I45" s="7">
        <f t="shared" si="0"/>
        <v>7</v>
      </c>
      <c r="J45" s="58" t="s">
        <v>148</v>
      </c>
      <c r="K45" s="58"/>
      <c r="L45" s="58"/>
      <c r="M45" s="58"/>
      <c r="N45" s="58"/>
      <c r="O45" s="58"/>
      <c r="P45" s="58"/>
      <c r="Q45" s="58"/>
      <c r="R45" s="58"/>
      <c r="S45" s="58"/>
      <c r="T45" s="58"/>
    </row>
    <row r="46" spans="1:20" ht="15.6" customHeight="1" x14ac:dyDescent="0.25">
      <c r="A46" s="167"/>
      <c r="B46" s="44" t="s">
        <v>82</v>
      </c>
      <c r="C46" s="45" t="s">
        <v>83</v>
      </c>
      <c r="D46" s="68">
        <v>10</v>
      </c>
      <c r="E46" s="69">
        <v>10</v>
      </c>
      <c r="F46" s="68">
        <v>10</v>
      </c>
      <c r="G46" s="6">
        <f t="shared" si="2"/>
        <v>10</v>
      </c>
      <c r="H46" s="7">
        <f t="shared" si="4"/>
        <v>1</v>
      </c>
      <c r="I46" s="7">
        <f t="shared" si="0"/>
        <v>1</v>
      </c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</row>
    <row r="47" spans="1:20" ht="15.6" customHeight="1" x14ac:dyDescent="0.25">
      <c r="A47" s="167"/>
      <c r="B47" s="44" t="s">
        <v>84</v>
      </c>
      <c r="C47" s="45" t="s">
        <v>114</v>
      </c>
      <c r="D47" s="68">
        <v>8.5</v>
      </c>
      <c r="E47" s="69">
        <v>9.5</v>
      </c>
      <c r="F47" s="68">
        <v>10</v>
      </c>
      <c r="G47" s="6">
        <f t="shared" si="2"/>
        <v>9.3000000000000007</v>
      </c>
      <c r="H47" s="7">
        <f t="shared" si="4"/>
        <v>10</v>
      </c>
      <c r="I47" s="7">
        <f t="shared" si="0"/>
        <v>30</v>
      </c>
      <c r="J47" s="58" t="s">
        <v>300</v>
      </c>
      <c r="K47" s="58"/>
      <c r="L47" s="58"/>
      <c r="M47" s="58"/>
      <c r="N47" s="58"/>
      <c r="O47" s="58"/>
      <c r="P47" s="58"/>
      <c r="Q47" s="58"/>
      <c r="R47" s="58"/>
      <c r="S47" s="58"/>
      <c r="T47" s="58"/>
    </row>
    <row r="48" spans="1:20" ht="15.6" customHeight="1" x14ac:dyDescent="0.25">
      <c r="A48" s="167"/>
      <c r="B48" s="44" t="s">
        <v>86</v>
      </c>
      <c r="C48" s="47" t="s">
        <v>55</v>
      </c>
      <c r="D48" s="68">
        <v>9.5</v>
      </c>
      <c r="E48" s="69">
        <v>10</v>
      </c>
      <c r="F48" s="68">
        <v>10</v>
      </c>
      <c r="G48" s="6">
        <f t="shared" si="2"/>
        <v>9.8000000000000007</v>
      </c>
      <c r="H48" s="7">
        <f t="shared" si="4"/>
        <v>3</v>
      </c>
      <c r="I48" s="7">
        <f t="shared" si="0"/>
        <v>7</v>
      </c>
      <c r="J48" s="58" t="s">
        <v>148</v>
      </c>
      <c r="K48" s="58"/>
      <c r="L48" s="58"/>
      <c r="M48" s="58"/>
      <c r="N48" s="58"/>
      <c r="O48" s="58"/>
      <c r="P48" s="58"/>
      <c r="Q48" s="58"/>
      <c r="R48" s="58"/>
      <c r="S48" s="58"/>
      <c r="T48" s="58"/>
    </row>
    <row r="49" spans="1:20" ht="15.6" customHeight="1" x14ac:dyDescent="0.25">
      <c r="A49" s="167"/>
      <c r="B49" s="44" t="s">
        <v>88</v>
      </c>
      <c r="C49" s="45" t="s">
        <v>89</v>
      </c>
      <c r="D49" s="51">
        <v>6</v>
      </c>
      <c r="E49" s="51">
        <v>10</v>
      </c>
      <c r="F49" s="5">
        <v>10</v>
      </c>
      <c r="G49" s="6">
        <f t="shared" si="2"/>
        <v>8.6999999999999993</v>
      </c>
      <c r="H49" s="7">
        <f t="shared" si="4"/>
        <v>15</v>
      </c>
      <c r="I49" s="7">
        <f t="shared" si="0"/>
        <v>45</v>
      </c>
      <c r="J49" s="58" t="s">
        <v>301</v>
      </c>
      <c r="K49" s="58"/>
      <c r="L49" s="58"/>
      <c r="M49" s="58"/>
      <c r="N49" s="58"/>
      <c r="O49" s="58"/>
      <c r="P49" s="58"/>
      <c r="Q49" s="58"/>
      <c r="R49" s="58"/>
      <c r="S49" s="58"/>
      <c r="T49" s="58"/>
    </row>
    <row r="50" spans="1:20" ht="15.6" customHeight="1" x14ac:dyDescent="0.25">
      <c r="A50" s="167"/>
      <c r="B50" s="44" t="s">
        <v>90</v>
      </c>
      <c r="C50" s="45" t="s">
        <v>87</v>
      </c>
      <c r="D50" s="5">
        <v>9.5</v>
      </c>
      <c r="E50" s="5">
        <v>10</v>
      </c>
      <c r="F50" s="51">
        <v>10</v>
      </c>
      <c r="G50" s="6">
        <f t="shared" si="2"/>
        <v>9.8000000000000007</v>
      </c>
      <c r="H50" s="7">
        <f t="shared" si="4"/>
        <v>3</v>
      </c>
      <c r="I50" s="7">
        <f t="shared" si="0"/>
        <v>7</v>
      </c>
      <c r="J50" s="58" t="s">
        <v>179</v>
      </c>
      <c r="K50" s="58"/>
      <c r="L50" s="58"/>
      <c r="M50" s="58"/>
      <c r="N50" s="58"/>
      <c r="O50" s="58"/>
      <c r="P50" s="58"/>
      <c r="Q50" s="58"/>
      <c r="R50" s="58"/>
      <c r="S50" s="58"/>
      <c r="T50" s="58"/>
    </row>
    <row r="51" spans="1:20" ht="15.6" customHeight="1" x14ac:dyDescent="0.25">
      <c r="A51" s="167"/>
      <c r="B51" s="44" t="s">
        <v>92</v>
      </c>
      <c r="C51" s="48" t="s">
        <v>115</v>
      </c>
      <c r="D51" s="51">
        <v>8.5</v>
      </c>
      <c r="E51" s="51">
        <v>9</v>
      </c>
      <c r="F51" s="51">
        <v>10</v>
      </c>
      <c r="G51" s="6">
        <f t="shared" si="2"/>
        <v>9.1999999999999993</v>
      </c>
      <c r="H51" s="7">
        <f t="shared" si="4"/>
        <v>11</v>
      </c>
      <c r="I51" s="7">
        <f t="shared" si="0"/>
        <v>33</v>
      </c>
      <c r="J51" s="58" t="s">
        <v>302</v>
      </c>
      <c r="K51" s="58"/>
      <c r="L51" s="58"/>
      <c r="M51" s="58"/>
      <c r="N51" s="58"/>
      <c r="O51" s="58"/>
      <c r="P51" s="58"/>
      <c r="Q51" s="58"/>
      <c r="R51" s="58"/>
      <c r="S51" s="58"/>
      <c r="T51" s="58"/>
    </row>
    <row r="52" spans="1:20" ht="15.6" customHeight="1" x14ac:dyDescent="0.25">
      <c r="A52" s="167"/>
      <c r="B52" s="44" t="s">
        <v>94</v>
      </c>
      <c r="C52" s="45" t="s">
        <v>96</v>
      </c>
      <c r="D52" s="51">
        <v>8.5</v>
      </c>
      <c r="E52" s="51">
        <v>9.5</v>
      </c>
      <c r="F52" s="51">
        <v>9.5</v>
      </c>
      <c r="G52" s="6">
        <f t="shared" si="2"/>
        <v>9.1999999999999993</v>
      </c>
      <c r="H52" s="7">
        <f t="shared" si="4"/>
        <v>11</v>
      </c>
      <c r="I52" s="7">
        <f t="shared" si="0"/>
        <v>33</v>
      </c>
      <c r="J52" s="58" t="s">
        <v>293</v>
      </c>
      <c r="K52" s="58"/>
      <c r="L52" s="58"/>
      <c r="M52" s="58"/>
      <c r="N52" s="58"/>
      <c r="O52" s="58"/>
      <c r="P52" s="58"/>
      <c r="Q52" s="58"/>
      <c r="R52" s="58"/>
      <c r="S52" s="58"/>
      <c r="T52" s="58"/>
    </row>
    <row r="53" spans="1:20" ht="15.6" customHeight="1" x14ac:dyDescent="0.25">
      <c r="A53" s="167"/>
      <c r="B53" s="44" t="s">
        <v>95</v>
      </c>
      <c r="C53" s="45" t="s">
        <v>31</v>
      </c>
      <c r="D53" s="51">
        <v>9</v>
      </c>
      <c r="E53" s="51">
        <v>8.5</v>
      </c>
      <c r="F53" s="64">
        <v>9.5</v>
      </c>
      <c r="G53" s="6">
        <f t="shared" si="2"/>
        <v>9</v>
      </c>
      <c r="H53" s="7">
        <f t="shared" si="4"/>
        <v>14</v>
      </c>
      <c r="I53" s="7">
        <f t="shared" si="0"/>
        <v>41</v>
      </c>
      <c r="J53" s="58" t="s">
        <v>294</v>
      </c>
      <c r="K53" s="58"/>
      <c r="L53" s="58"/>
      <c r="M53" s="58"/>
      <c r="N53" s="58"/>
      <c r="O53" s="58"/>
      <c r="P53" s="58"/>
      <c r="Q53" s="58"/>
      <c r="R53" s="58"/>
      <c r="S53" s="58"/>
      <c r="T53" s="58"/>
    </row>
    <row r="54" spans="1:20" ht="15.6" customHeight="1" thickBot="1" x14ac:dyDescent="0.3">
      <c r="A54" s="168"/>
      <c r="B54" s="49" t="s">
        <v>97</v>
      </c>
      <c r="C54" s="50" t="s">
        <v>98</v>
      </c>
      <c r="D54" s="15">
        <v>10</v>
      </c>
      <c r="E54" s="15">
        <v>9.5</v>
      </c>
      <c r="F54" s="70">
        <v>10</v>
      </c>
      <c r="G54" s="16">
        <f t="shared" si="2"/>
        <v>9.8000000000000007</v>
      </c>
      <c r="H54" s="17">
        <f t="shared" si="4"/>
        <v>3</v>
      </c>
      <c r="I54" s="17">
        <f t="shared" si="0"/>
        <v>7</v>
      </c>
      <c r="J54" s="58" t="s">
        <v>322</v>
      </c>
      <c r="K54" s="58"/>
      <c r="L54" s="58"/>
      <c r="M54" s="58"/>
      <c r="N54" s="58"/>
      <c r="O54" s="58"/>
      <c r="P54" s="58"/>
      <c r="Q54" s="58"/>
      <c r="R54" s="58"/>
      <c r="S54" s="58"/>
      <c r="T54" s="58"/>
    </row>
    <row r="55" spans="1:20" ht="23.25" customHeight="1" x14ac:dyDescent="0.25">
      <c r="A55" s="1"/>
      <c r="B55" s="1"/>
      <c r="C55" s="71" t="s">
        <v>126</v>
      </c>
      <c r="D55" s="71"/>
      <c r="E55" s="71"/>
      <c r="F55" s="72"/>
      <c r="G55" s="73"/>
      <c r="H55" s="1"/>
      <c r="I55" s="1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</row>
    <row r="56" spans="1:20" x14ac:dyDescent="0.25">
      <c r="A56" s="2" t="s">
        <v>127</v>
      </c>
      <c r="B56" s="74" t="s">
        <v>128</v>
      </c>
      <c r="C56" s="147" t="s">
        <v>303</v>
      </c>
      <c r="D56" s="147"/>
      <c r="E56" s="147"/>
      <c r="F56" s="147"/>
      <c r="G56" s="147"/>
      <c r="H56" s="2"/>
      <c r="I56" s="2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</row>
    <row r="57" spans="1:20" x14ac:dyDescent="0.25">
      <c r="A57" s="153" t="s">
        <v>0</v>
      </c>
      <c r="B57" s="161" t="s">
        <v>1</v>
      </c>
      <c r="C57" s="153" t="s">
        <v>2</v>
      </c>
      <c r="D57" s="163" t="s">
        <v>120</v>
      </c>
      <c r="E57" s="164"/>
      <c r="F57" s="165"/>
      <c r="G57" s="148" t="s">
        <v>121</v>
      </c>
      <c r="H57" s="157" t="s">
        <v>3</v>
      </c>
      <c r="I57" s="157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</row>
    <row r="58" spans="1:20" x14ac:dyDescent="0.25">
      <c r="A58" s="154"/>
      <c r="B58" s="162"/>
      <c r="C58" s="154"/>
      <c r="D58" s="105" t="s">
        <v>122</v>
      </c>
      <c r="E58" s="105" t="s">
        <v>123</v>
      </c>
      <c r="F58" s="105" t="s">
        <v>124</v>
      </c>
      <c r="G58" s="149"/>
      <c r="H58" s="106" t="s">
        <v>4</v>
      </c>
      <c r="I58" s="107" t="s">
        <v>5</v>
      </c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</row>
    <row r="59" spans="1:20" ht="15.6" customHeight="1" x14ac:dyDescent="0.25">
      <c r="A59" s="155" t="s">
        <v>6</v>
      </c>
      <c r="B59" s="3" t="s">
        <v>7</v>
      </c>
      <c r="C59" s="4" t="s">
        <v>8</v>
      </c>
      <c r="D59" s="5">
        <v>10</v>
      </c>
      <c r="E59" s="5">
        <v>10</v>
      </c>
      <c r="F59" s="5">
        <v>10</v>
      </c>
      <c r="G59" s="6">
        <f t="shared" ref="G59:G108" si="5" xml:space="preserve"> ROUND(AVERAGE(D59:F59),1)</f>
        <v>10</v>
      </c>
      <c r="H59" s="7">
        <f>RANK(G59,$G$59:$G$73)</f>
        <v>1</v>
      </c>
      <c r="I59" s="7">
        <f>RANK(G59,$G$59:$G$108)</f>
        <v>1</v>
      </c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</row>
    <row r="60" spans="1:20" ht="15.6" customHeight="1" x14ac:dyDescent="0.25">
      <c r="A60" s="155"/>
      <c r="B60" s="8" t="s">
        <v>9</v>
      </c>
      <c r="C60" s="9" t="s">
        <v>104</v>
      </c>
      <c r="D60" s="51">
        <v>9.5</v>
      </c>
      <c r="E60" s="51">
        <v>10</v>
      </c>
      <c r="F60" s="51">
        <v>10</v>
      </c>
      <c r="G60" s="6">
        <f t="shared" si="5"/>
        <v>9.8000000000000007</v>
      </c>
      <c r="H60" s="7">
        <f t="shared" ref="H60:H73" si="6">RANK(G60,$G$59:$G$73)</f>
        <v>5</v>
      </c>
      <c r="I60" s="7">
        <f>RANK(G60,$G$59:$G$108)</f>
        <v>7</v>
      </c>
      <c r="J60" s="58" t="s">
        <v>148</v>
      </c>
      <c r="K60" s="58"/>
      <c r="L60" s="58"/>
      <c r="M60" s="58"/>
      <c r="N60" s="58"/>
      <c r="O60" s="58"/>
      <c r="P60" s="58"/>
      <c r="Q60" s="58"/>
      <c r="R60" s="58"/>
      <c r="S60" s="58"/>
      <c r="T60" s="58"/>
    </row>
    <row r="61" spans="1:20" ht="15.6" customHeight="1" x14ac:dyDescent="0.25">
      <c r="A61" s="155"/>
      <c r="B61" s="8" t="s">
        <v>11</v>
      </c>
      <c r="C61" s="9" t="s">
        <v>16</v>
      </c>
      <c r="D61" s="51">
        <v>9</v>
      </c>
      <c r="E61" s="51">
        <v>9.5</v>
      </c>
      <c r="F61" s="51">
        <v>10</v>
      </c>
      <c r="G61" s="6">
        <f t="shared" si="5"/>
        <v>9.5</v>
      </c>
      <c r="H61" s="7">
        <f t="shared" si="6"/>
        <v>7</v>
      </c>
      <c r="I61" s="7">
        <f t="shared" ref="I61:I108" si="7">RANK(G61,$G$59:$G$108)</f>
        <v>22</v>
      </c>
      <c r="J61" s="58" t="s">
        <v>307</v>
      </c>
      <c r="K61" s="58"/>
      <c r="L61" s="58"/>
      <c r="M61" s="58"/>
      <c r="N61" s="58"/>
      <c r="O61" s="58"/>
      <c r="P61" s="58"/>
      <c r="Q61" s="58"/>
      <c r="R61" s="58"/>
      <c r="S61" s="58"/>
      <c r="T61" s="58"/>
    </row>
    <row r="62" spans="1:20" ht="15.6" customHeight="1" x14ac:dyDescent="0.25">
      <c r="A62" s="155"/>
      <c r="B62" s="8" t="s">
        <v>13</v>
      </c>
      <c r="C62" s="9" t="s">
        <v>14</v>
      </c>
      <c r="D62" s="51">
        <v>7</v>
      </c>
      <c r="E62" s="51">
        <v>9.5</v>
      </c>
      <c r="F62" s="51">
        <v>10</v>
      </c>
      <c r="G62" s="6">
        <f t="shared" si="5"/>
        <v>8.8000000000000007</v>
      </c>
      <c r="H62" s="7">
        <f t="shared" si="6"/>
        <v>14</v>
      </c>
      <c r="I62" s="7">
        <f t="shared" si="7"/>
        <v>45</v>
      </c>
      <c r="J62" s="58" t="s">
        <v>308</v>
      </c>
      <c r="K62" s="58"/>
      <c r="L62" s="58"/>
      <c r="M62" s="58"/>
      <c r="N62" s="58"/>
      <c r="O62" s="58"/>
      <c r="P62" s="58"/>
      <c r="Q62" s="58"/>
      <c r="R62" s="58"/>
      <c r="S62" s="58"/>
      <c r="T62" s="58"/>
    </row>
    <row r="63" spans="1:20" ht="15.6" customHeight="1" x14ac:dyDescent="0.25">
      <c r="A63" s="155"/>
      <c r="B63" s="8" t="s">
        <v>15</v>
      </c>
      <c r="C63" s="9" t="s">
        <v>79</v>
      </c>
      <c r="D63" s="51">
        <v>7.5</v>
      </c>
      <c r="E63" s="59">
        <v>10</v>
      </c>
      <c r="F63" s="51">
        <v>10</v>
      </c>
      <c r="G63" s="6">
        <f t="shared" si="5"/>
        <v>9.1999999999999993</v>
      </c>
      <c r="H63" s="7">
        <f t="shared" si="6"/>
        <v>12</v>
      </c>
      <c r="I63" s="7">
        <f t="shared" si="7"/>
        <v>39</v>
      </c>
      <c r="J63" s="58" t="s">
        <v>309</v>
      </c>
      <c r="K63" s="58"/>
      <c r="L63" s="58"/>
      <c r="M63" s="58"/>
      <c r="N63" s="58"/>
      <c r="O63" s="58"/>
      <c r="P63" s="58"/>
      <c r="Q63" s="58"/>
      <c r="R63" s="58"/>
      <c r="S63" s="58"/>
      <c r="T63" s="58"/>
    </row>
    <row r="64" spans="1:20" ht="15.6" customHeight="1" x14ac:dyDescent="0.25">
      <c r="A64" s="155"/>
      <c r="B64" s="8" t="s">
        <v>17</v>
      </c>
      <c r="C64" s="9" t="s">
        <v>105</v>
      </c>
      <c r="D64" s="51">
        <v>6.5</v>
      </c>
      <c r="E64" s="51">
        <v>9</v>
      </c>
      <c r="F64" s="51">
        <v>10</v>
      </c>
      <c r="G64" s="6">
        <f t="shared" si="5"/>
        <v>8.5</v>
      </c>
      <c r="H64" s="7">
        <f t="shared" si="6"/>
        <v>15</v>
      </c>
      <c r="I64" s="7">
        <f t="shared" si="7"/>
        <v>48</v>
      </c>
      <c r="J64" s="58" t="s">
        <v>310</v>
      </c>
      <c r="K64" s="58"/>
      <c r="L64" s="58"/>
      <c r="M64" s="58"/>
      <c r="N64" s="58"/>
      <c r="O64" s="58"/>
      <c r="P64" s="58"/>
      <c r="Q64" s="58"/>
      <c r="R64" s="58"/>
      <c r="S64" s="58"/>
      <c r="T64" s="58"/>
    </row>
    <row r="65" spans="1:20" ht="15.6" customHeight="1" x14ac:dyDescent="0.25">
      <c r="A65" s="155"/>
      <c r="B65" s="8" t="s">
        <v>19</v>
      </c>
      <c r="C65" s="9" t="s">
        <v>18</v>
      </c>
      <c r="D65" s="51">
        <v>8.5</v>
      </c>
      <c r="E65" s="51">
        <v>10</v>
      </c>
      <c r="F65" s="51">
        <v>10</v>
      </c>
      <c r="G65" s="6">
        <f t="shared" si="5"/>
        <v>9.5</v>
      </c>
      <c r="H65" s="7">
        <f t="shared" si="6"/>
        <v>7</v>
      </c>
      <c r="I65" s="7">
        <f t="shared" si="7"/>
        <v>22</v>
      </c>
      <c r="J65" s="58" t="s">
        <v>188</v>
      </c>
      <c r="K65" s="58"/>
      <c r="L65" s="58"/>
      <c r="M65" s="58"/>
      <c r="N65" s="58"/>
      <c r="O65" s="58"/>
      <c r="P65" s="58"/>
      <c r="Q65" s="58"/>
      <c r="R65" s="58"/>
      <c r="S65" s="58"/>
      <c r="T65" s="58"/>
    </row>
    <row r="66" spans="1:20" ht="15.6" customHeight="1" x14ac:dyDescent="0.25">
      <c r="A66" s="155"/>
      <c r="B66" s="8" t="s">
        <v>21</v>
      </c>
      <c r="C66" s="9" t="s">
        <v>20</v>
      </c>
      <c r="D66" s="51">
        <v>10</v>
      </c>
      <c r="E66" s="51">
        <v>10</v>
      </c>
      <c r="F66" s="51">
        <v>10</v>
      </c>
      <c r="G66" s="6">
        <f t="shared" si="5"/>
        <v>10</v>
      </c>
      <c r="H66" s="7">
        <f t="shared" si="6"/>
        <v>1</v>
      </c>
      <c r="I66" s="7">
        <f t="shared" si="7"/>
        <v>1</v>
      </c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</row>
    <row r="67" spans="1:20" ht="15.6" customHeight="1" x14ac:dyDescent="0.25">
      <c r="A67" s="155"/>
      <c r="B67" s="8" t="s">
        <v>23</v>
      </c>
      <c r="C67" s="9" t="s">
        <v>22</v>
      </c>
      <c r="D67" s="51">
        <v>8.5</v>
      </c>
      <c r="E67" s="51">
        <v>9.5</v>
      </c>
      <c r="F67" s="51">
        <v>10</v>
      </c>
      <c r="G67" s="6">
        <f t="shared" si="5"/>
        <v>9.3000000000000007</v>
      </c>
      <c r="H67" s="7">
        <f t="shared" si="6"/>
        <v>11</v>
      </c>
      <c r="I67" s="7">
        <f t="shared" si="7"/>
        <v>33</v>
      </c>
      <c r="J67" s="58" t="s">
        <v>313</v>
      </c>
      <c r="K67" s="58"/>
      <c r="L67" s="58"/>
      <c r="M67" s="58"/>
      <c r="N67" s="58"/>
      <c r="O67" s="58"/>
      <c r="P67" s="58"/>
      <c r="Q67" s="58"/>
      <c r="R67" s="58"/>
      <c r="S67" s="58"/>
      <c r="T67" s="58"/>
    </row>
    <row r="68" spans="1:20" ht="15.6" customHeight="1" x14ac:dyDescent="0.25">
      <c r="A68" s="155"/>
      <c r="B68" s="8" t="s">
        <v>25</v>
      </c>
      <c r="C68" s="9" t="s">
        <v>10</v>
      </c>
      <c r="D68" s="76">
        <v>10</v>
      </c>
      <c r="E68" s="51">
        <v>10</v>
      </c>
      <c r="F68" s="51">
        <v>10</v>
      </c>
      <c r="G68" s="6">
        <f t="shared" si="5"/>
        <v>10</v>
      </c>
      <c r="H68" s="7">
        <f t="shared" si="6"/>
        <v>1</v>
      </c>
      <c r="I68" s="7">
        <f t="shared" si="7"/>
        <v>1</v>
      </c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</row>
    <row r="69" spans="1:20" ht="15.6" customHeight="1" x14ac:dyDescent="0.25">
      <c r="A69" s="155"/>
      <c r="B69" s="8" t="s">
        <v>26</v>
      </c>
      <c r="C69" s="9" t="s">
        <v>34</v>
      </c>
      <c r="D69" s="77">
        <v>10</v>
      </c>
      <c r="E69" s="51">
        <v>10</v>
      </c>
      <c r="F69" s="51">
        <v>10</v>
      </c>
      <c r="G69" s="6">
        <f t="shared" si="5"/>
        <v>10</v>
      </c>
      <c r="H69" s="7">
        <f t="shared" si="6"/>
        <v>1</v>
      </c>
      <c r="I69" s="7">
        <f t="shared" si="7"/>
        <v>1</v>
      </c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</row>
    <row r="70" spans="1:20" ht="15.6" customHeight="1" x14ac:dyDescent="0.25">
      <c r="A70" s="155"/>
      <c r="B70" s="8" t="s">
        <v>27</v>
      </c>
      <c r="C70" s="9" t="s">
        <v>33</v>
      </c>
      <c r="D70" s="51">
        <v>7.5</v>
      </c>
      <c r="E70" s="51">
        <v>9.5</v>
      </c>
      <c r="F70" s="51">
        <v>10</v>
      </c>
      <c r="G70" s="6">
        <f t="shared" si="5"/>
        <v>9</v>
      </c>
      <c r="H70" s="7">
        <f t="shared" si="6"/>
        <v>13</v>
      </c>
      <c r="I70" s="7">
        <f t="shared" si="7"/>
        <v>43</v>
      </c>
      <c r="J70" s="58" t="s">
        <v>314</v>
      </c>
      <c r="K70" s="58"/>
      <c r="L70" s="58"/>
      <c r="M70" s="58"/>
      <c r="N70" s="58"/>
      <c r="O70" s="58"/>
      <c r="P70" s="58"/>
      <c r="Q70" s="58"/>
      <c r="R70" s="58"/>
      <c r="S70" s="58"/>
      <c r="T70" s="58"/>
    </row>
    <row r="71" spans="1:20" ht="15.6" customHeight="1" x14ac:dyDescent="0.25">
      <c r="A71" s="155"/>
      <c r="B71" s="8" t="s">
        <v>29</v>
      </c>
      <c r="C71" s="9" t="s">
        <v>35</v>
      </c>
      <c r="D71" s="51">
        <v>8.5</v>
      </c>
      <c r="E71" s="51">
        <v>10</v>
      </c>
      <c r="F71" s="51">
        <v>10</v>
      </c>
      <c r="G71" s="6">
        <f t="shared" si="5"/>
        <v>9.5</v>
      </c>
      <c r="H71" s="7">
        <f t="shared" si="6"/>
        <v>7</v>
      </c>
      <c r="I71" s="7">
        <f t="shared" si="7"/>
        <v>22</v>
      </c>
      <c r="J71" s="58" t="s">
        <v>155</v>
      </c>
      <c r="K71" s="58"/>
      <c r="L71" s="58"/>
      <c r="M71" s="58"/>
      <c r="N71" s="58"/>
      <c r="O71" s="58"/>
      <c r="P71" s="58"/>
      <c r="Q71" s="58"/>
      <c r="R71" s="58"/>
      <c r="S71" s="58"/>
      <c r="T71" s="58"/>
    </row>
    <row r="72" spans="1:20" ht="15.6" customHeight="1" x14ac:dyDescent="0.25">
      <c r="A72" s="155"/>
      <c r="B72" s="8" t="s">
        <v>30</v>
      </c>
      <c r="C72" s="9" t="s">
        <v>106</v>
      </c>
      <c r="D72" s="51">
        <v>9</v>
      </c>
      <c r="E72" s="51">
        <v>10</v>
      </c>
      <c r="F72" s="64">
        <v>10</v>
      </c>
      <c r="G72" s="6">
        <f t="shared" si="5"/>
        <v>9.6999999999999993</v>
      </c>
      <c r="H72" s="7">
        <f t="shared" si="6"/>
        <v>6</v>
      </c>
      <c r="I72" s="7">
        <f t="shared" si="7"/>
        <v>13</v>
      </c>
      <c r="J72" s="58" t="s">
        <v>137</v>
      </c>
      <c r="K72" s="58"/>
      <c r="L72" s="58"/>
      <c r="M72" s="58"/>
      <c r="N72" s="58"/>
      <c r="O72" s="58"/>
      <c r="P72" s="58"/>
      <c r="Q72" s="58"/>
      <c r="R72" s="58"/>
      <c r="S72" s="58"/>
      <c r="T72" s="58"/>
    </row>
    <row r="73" spans="1:20" ht="15.6" customHeight="1" thickBot="1" x14ac:dyDescent="0.3">
      <c r="A73" s="155"/>
      <c r="B73" s="13" t="s">
        <v>32</v>
      </c>
      <c r="C73" s="14" t="s">
        <v>12</v>
      </c>
      <c r="D73" s="15">
        <v>9</v>
      </c>
      <c r="E73" s="15">
        <v>9.5</v>
      </c>
      <c r="F73" s="15">
        <v>10</v>
      </c>
      <c r="G73" s="16">
        <f t="shared" si="5"/>
        <v>9.5</v>
      </c>
      <c r="H73" s="17">
        <f t="shared" si="6"/>
        <v>7</v>
      </c>
      <c r="I73" s="17">
        <f t="shared" si="7"/>
        <v>22</v>
      </c>
      <c r="J73" s="58" t="s">
        <v>334</v>
      </c>
      <c r="K73" s="58"/>
      <c r="L73" s="58"/>
      <c r="M73" s="58"/>
      <c r="N73" s="58"/>
      <c r="O73" s="58"/>
      <c r="P73" s="58"/>
      <c r="Q73" s="58"/>
      <c r="R73" s="58"/>
      <c r="S73" s="58"/>
      <c r="T73" s="58"/>
    </row>
    <row r="74" spans="1:20" ht="15.6" customHeight="1" x14ac:dyDescent="0.25">
      <c r="A74" s="155"/>
      <c r="B74" s="18" t="s">
        <v>36</v>
      </c>
      <c r="C74" s="53" t="s">
        <v>75</v>
      </c>
      <c r="D74" s="5">
        <v>7.5</v>
      </c>
      <c r="E74" s="5">
        <v>8</v>
      </c>
      <c r="F74" s="5">
        <v>10</v>
      </c>
      <c r="G74" s="6">
        <f t="shared" si="5"/>
        <v>8.5</v>
      </c>
      <c r="H74" s="7">
        <f>RANK(G74,$G$74:$G$93)</f>
        <v>19</v>
      </c>
      <c r="I74" s="7">
        <f t="shared" si="7"/>
        <v>48</v>
      </c>
      <c r="J74" s="58" t="s">
        <v>323</v>
      </c>
      <c r="K74" s="58"/>
      <c r="L74" s="58"/>
      <c r="M74" s="58"/>
      <c r="N74" s="58"/>
      <c r="O74" s="58"/>
      <c r="P74" s="58"/>
      <c r="Q74" s="58"/>
      <c r="R74" s="58"/>
      <c r="S74" s="58"/>
      <c r="T74" s="58"/>
    </row>
    <row r="75" spans="1:20" ht="15.6" customHeight="1" x14ac:dyDescent="0.25">
      <c r="A75" s="155"/>
      <c r="B75" s="20" t="s">
        <v>38</v>
      </c>
      <c r="C75" s="22" t="s">
        <v>107</v>
      </c>
      <c r="D75" s="5">
        <v>8.5</v>
      </c>
      <c r="E75" s="5">
        <v>10</v>
      </c>
      <c r="F75" s="5">
        <v>10</v>
      </c>
      <c r="G75" s="6">
        <f t="shared" si="5"/>
        <v>9.5</v>
      </c>
      <c r="H75" s="7">
        <f t="shared" ref="H75:H93" si="8">RANK(G75,$G$74:$G$93)</f>
        <v>11</v>
      </c>
      <c r="I75" s="7">
        <f t="shared" si="7"/>
        <v>22</v>
      </c>
      <c r="J75" s="58" t="s">
        <v>183</v>
      </c>
      <c r="K75" s="58"/>
      <c r="L75" s="58"/>
      <c r="M75" s="58"/>
      <c r="N75" s="58"/>
      <c r="O75" s="58"/>
      <c r="P75" s="58"/>
      <c r="Q75" s="58"/>
      <c r="R75" s="58"/>
      <c r="S75" s="58"/>
      <c r="T75" s="58"/>
    </row>
    <row r="76" spans="1:20" ht="15.6" customHeight="1" x14ac:dyDescent="0.25">
      <c r="A76" s="155"/>
      <c r="B76" s="20" t="s">
        <v>39</v>
      </c>
      <c r="C76" s="22" t="s">
        <v>40</v>
      </c>
      <c r="D76" s="51">
        <v>9.5</v>
      </c>
      <c r="E76" s="51">
        <v>10</v>
      </c>
      <c r="F76" s="51">
        <v>9.5</v>
      </c>
      <c r="G76" s="6">
        <f t="shared" si="5"/>
        <v>9.6999999999999993</v>
      </c>
      <c r="H76" s="7">
        <f t="shared" si="8"/>
        <v>5</v>
      </c>
      <c r="I76" s="7">
        <f t="shared" si="7"/>
        <v>13</v>
      </c>
      <c r="J76" s="58" t="s">
        <v>179</v>
      </c>
      <c r="K76" s="58"/>
      <c r="L76" s="58"/>
      <c r="M76" s="58"/>
      <c r="N76" s="58"/>
      <c r="O76" s="58"/>
      <c r="P76" s="58"/>
      <c r="Q76" s="58"/>
      <c r="R76" s="58"/>
      <c r="S76" s="58"/>
      <c r="T76" s="58"/>
    </row>
    <row r="77" spans="1:20" ht="15.6" customHeight="1" x14ac:dyDescent="0.25">
      <c r="A77" s="155"/>
      <c r="B77" s="20" t="s">
        <v>41</v>
      </c>
      <c r="C77" s="22" t="s">
        <v>108</v>
      </c>
      <c r="D77" s="51">
        <v>8.5</v>
      </c>
      <c r="E77" s="51">
        <v>10</v>
      </c>
      <c r="F77" s="51">
        <v>10</v>
      </c>
      <c r="G77" s="6">
        <f t="shared" si="5"/>
        <v>9.5</v>
      </c>
      <c r="H77" s="7">
        <f t="shared" si="8"/>
        <v>11</v>
      </c>
      <c r="I77" s="7">
        <f t="shared" si="7"/>
        <v>22</v>
      </c>
      <c r="J77" s="58" t="s">
        <v>169</v>
      </c>
      <c r="K77" s="58"/>
      <c r="L77" s="58"/>
      <c r="M77" s="58"/>
      <c r="N77" s="58"/>
      <c r="O77" s="58"/>
      <c r="P77" s="58"/>
      <c r="Q77" s="58"/>
      <c r="R77" s="58"/>
      <c r="S77" s="58"/>
      <c r="T77" s="58"/>
    </row>
    <row r="78" spans="1:20" ht="15.6" customHeight="1" x14ac:dyDescent="0.25">
      <c r="A78" s="155"/>
      <c r="B78" s="20" t="s">
        <v>48</v>
      </c>
      <c r="C78" s="22" t="s">
        <v>116</v>
      </c>
      <c r="D78" s="51">
        <v>9.5</v>
      </c>
      <c r="E78" s="51">
        <v>8.5</v>
      </c>
      <c r="F78" s="51">
        <v>10</v>
      </c>
      <c r="G78" s="6">
        <f t="shared" si="5"/>
        <v>9.3000000000000007</v>
      </c>
      <c r="H78" s="7">
        <f t="shared" si="8"/>
        <v>16</v>
      </c>
      <c r="I78" s="11">
        <f t="shared" si="7"/>
        <v>33</v>
      </c>
      <c r="J78" s="58" t="s">
        <v>324</v>
      </c>
      <c r="K78" s="58"/>
      <c r="L78" s="58"/>
      <c r="M78" s="58"/>
      <c r="N78" s="58"/>
      <c r="O78" s="58"/>
      <c r="P78" s="58"/>
      <c r="Q78" s="58"/>
      <c r="R78" s="58"/>
      <c r="S78" s="58"/>
      <c r="T78" s="58"/>
    </row>
    <row r="79" spans="1:20" ht="15.6" customHeight="1" x14ac:dyDescent="0.25">
      <c r="A79" s="155"/>
      <c r="B79" s="18" t="s">
        <v>54</v>
      </c>
      <c r="C79" s="19" t="s">
        <v>63</v>
      </c>
      <c r="D79" s="5">
        <v>10</v>
      </c>
      <c r="E79" s="5">
        <v>9</v>
      </c>
      <c r="F79" s="5">
        <v>10</v>
      </c>
      <c r="G79" s="6">
        <f t="shared" si="5"/>
        <v>9.6999999999999993</v>
      </c>
      <c r="H79" s="7">
        <f t="shared" si="8"/>
        <v>5</v>
      </c>
      <c r="I79" s="7">
        <f t="shared" si="7"/>
        <v>13</v>
      </c>
      <c r="J79" s="58" t="s">
        <v>325</v>
      </c>
      <c r="K79" s="58"/>
      <c r="L79" s="58"/>
      <c r="M79" s="58"/>
      <c r="N79" s="58"/>
      <c r="O79" s="58"/>
      <c r="P79" s="58"/>
      <c r="Q79" s="58"/>
      <c r="R79" s="58"/>
      <c r="S79" s="58"/>
      <c r="T79" s="58"/>
    </row>
    <row r="80" spans="1:20" ht="15.6" customHeight="1" x14ac:dyDescent="0.25">
      <c r="A80" s="155"/>
      <c r="B80" s="20" t="s">
        <v>56</v>
      </c>
      <c r="C80" s="21" t="s">
        <v>109</v>
      </c>
      <c r="D80" s="51">
        <v>8</v>
      </c>
      <c r="E80" s="51">
        <v>9.5</v>
      </c>
      <c r="F80" s="51">
        <v>10</v>
      </c>
      <c r="G80" s="6">
        <f t="shared" si="5"/>
        <v>9.1999999999999993</v>
      </c>
      <c r="H80" s="7">
        <f t="shared" si="8"/>
        <v>17</v>
      </c>
      <c r="I80" s="7">
        <f t="shared" si="7"/>
        <v>39</v>
      </c>
      <c r="J80" s="58" t="s">
        <v>320</v>
      </c>
      <c r="K80" s="58"/>
      <c r="L80" s="58"/>
      <c r="M80" s="58"/>
      <c r="N80" s="58"/>
      <c r="O80" s="58"/>
      <c r="P80" s="58"/>
      <c r="Q80" s="58"/>
      <c r="R80" s="58"/>
      <c r="S80" s="58"/>
      <c r="T80" s="58"/>
    </row>
    <row r="81" spans="1:20" ht="15.6" customHeight="1" x14ac:dyDescent="0.25">
      <c r="A81" s="155"/>
      <c r="B81" s="20" t="s">
        <v>57</v>
      </c>
      <c r="C81" s="22" t="s">
        <v>85</v>
      </c>
      <c r="D81" s="80">
        <v>8</v>
      </c>
      <c r="E81" s="80">
        <v>9.5</v>
      </c>
      <c r="F81" s="51">
        <v>10</v>
      </c>
      <c r="G81" s="6">
        <f t="shared" si="5"/>
        <v>9.1999999999999993</v>
      </c>
      <c r="H81" s="7">
        <f t="shared" si="8"/>
        <v>17</v>
      </c>
      <c r="I81" s="7">
        <f t="shared" si="7"/>
        <v>39</v>
      </c>
      <c r="J81" s="58" t="s">
        <v>321</v>
      </c>
      <c r="K81" s="169" t="s">
        <v>129</v>
      </c>
      <c r="L81" s="169"/>
      <c r="M81" s="169"/>
      <c r="N81" s="169"/>
      <c r="O81" s="169"/>
      <c r="P81" s="169"/>
      <c r="Q81" s="169"/>
      <c r="R81" s="169"/>
      <c r="S81" s="169"/>
      <c r="T81" s="169"/>
    </row>
    <row r="82" spans="1:20" ht="15.6" customHeight="1" x14ac:dyDescent="0.25">
      <c r="A82" s="155"/>
      <c r="B82" s="20" t="s">
        <v>58</v>
      </c>
      <c r="C82" s="22" t="s">
        <v>91</v>
      </c>
      <c r="D82" s="80">
        <v>9</v>
      </c>
      <c r="E82" s="80">
        <v>10</v>
      </c>
      <c r="F82" s="64">
        <v>10</v>
      </c>
      <c r="G82" s="6">
        <f t="shared" si="5"/>
        <v>9.6999999999999993</v>
      </c>
      <c r="H82" s="7">
        <f t="shared" si="8"/>
        <v>5</v>
      </c>
      <c r="I82" s="7">
        <f t="shared" si="7"/>
        <v>13</v>
      </c>
      <c r="J82" s="58" t="s">
        <v>135</v>
      </c>
      <c r="K82" s="170" t="s">
        <v>42</v>
      </c>
      <c r="L82" s="172" t="s">
        <v>43</v>
      </c>
      <c r="M82" s="174" t="s">
        <v>44</v>
      </c>
      <c r="N82" s="174"/>
      <c r="O82" s="161" t="s">
        <v>45</v>
      </c>
      <c r="P82" s="175"/>
      <c r="Q82" s="161" t="s">
        <v>46</v>
      </c>
      <c r="R82" s="176"/>
      <c r="S82" s="174" t="s">
        <v>47</v>
      </c>
      <c r="T82" s="174"/>
    </row>
    <row r="83" spans="1:20" ht="15.6" customHeight="1" thickBot="1" x14ac:dyDescent="0.3">
      <c r="A83" s="156"/>
      <c r="B83" s="23" t="s">
        <v>61</v>
      </c>
      <c r="C83" s="24" t="s">
        <v>24</v>
      </c>
      <c r="D83" s="81">
        <v>8.5</v>
      </c>
      <c r="E83" s="81">
        <v>10</v>
      </c>
      <c r="F83" s="15">
        <v>10</v>
      </c>
      <c r="G83" s="16">
        <f t="shared" si="5"/>
        <v>9.5</v>
      </c>
      <c r="H83" s="17">
        <f t="shared" si="8"/>
        <v>11</v>
      </c>
      <c r="I83" s="17">
        <f t="shared" si="7"/>
        <v>22</v>
      </c>
      <c r="J83" s="58" t="s">
        <v>188</v>
      </c>
      <c r="K83" s="171"/>
      <c r="L83" s="173"/>
      <c r="M83" s="61" t="s">
        <v>50</v>
      </c>
      <c r="N83" s="25" t="s">
        <v>51</v>
      </c>
      <c r="O83" s="61" t="s">
        <v>50</v>
      </c>
      <c r="P83" s="25" t="s">
        <v>51</v>
      </c>
      <c r="Q83" s="62" t="s">
        <v>52</v>
      </c>
      <c r="R83" s="25" t="s">
        <v>51</v>
      </c>
      <c r="S83" s="62" t="s">
        <v>52</v>
      </c>
      <c r="T83" s="25" t="s">
        <v>51</v>
      </c>
    </row>
    <row r="84" spans="1:20" ht="15.6" customHeight="1" x14ac:dyDescent="0.25">
      <c r="A84" s="158" t="s">
        <v>53</v>
      </c>
      <c r="B84" s="26" t="s">
        <v>62</v>
      </c>
      <c r="C84" s="27" t="s">
        <v>333</v>
      </c>
      <c r="D84" s="82">
        <v>9.5</v>
      </c>
      <c r="E84" s="82">
        <v>10</v>
      </c>
      <c r="F84" s="63">
        <v>10</v>
      </c>
      <c r="G84" s="6">
        <f t="shared" si="5"/>
        <v>9.8000000000000007</v>
      </c>
      <c r="H84" s="7">
        <f t="shared" si="8"/>
        <v>3</v>
      </c>
      <c r="I84" s="28">
        <f t="shared" si="7"/>
        <v>7</v>
      </c>
      <c r="J84" s="58" t="s">
        <v>179</v>
      </c>
      <c r="K84" s="29">
        <v>12</v>
      </c>
      <c r="L84" s="30">
        <f>SUM(M84+O84+Q84+S84)</f>
        <v>20</v>
      </c>
      <c r="M84" s="31">
        <f>COUNTIF($G$59:$G78,"&gt;=9.0")</f>
        <v>17</v>
      </c>
      <c r="N84" s="32">
        <f>M84/16</f>
        <v>1.0625</v>
      </c>
      <c r="O84" s="31">
        <f>COUNTIF($G$59:$G78,"&gt;=8.5")-M84</f>
        <v>3</v>
      </c>
      <c r="P84" s="32">
        <f xml:space="preserve"> O84/16</f>
        <v>0.1875</v>
      </c>
      <c r="Q84" s="31">
        <f>COUNTIF($G$59:$G78,"&gt;=8.0")-M84-O84</f>
        <v>0</v>
      </c>
      <c r="R84" s="33">
        <f>Q84/16</f>
        <v>0</v>
      </c>
      <c r="S84" s="31">
        <f>COUNTIF($G$59:$G78,"&lt;8.0")</f>
        <v>0</v>
      </c>
      <c r="T84" s="32">
        <f>S84/16</f>
        <v>0</v>
      </c>
    </row>
    <row r="85" spans="1:20" ht="15.6" customHeight="1" x14ac:dyDescent="0.25">
      <c r="A85" s="159"/>
      <c r="B85" s="20" t="s">
        <v>64</v>
      </c>
      <c r="C85" s="21" t="s">
        <v>69</v>
      </c>
      <c r="D85" s="83">
        <v>10</v>
      </c>
      <c r="E85" s="83">
        <v>10</v>
      </c>
      <c r="F85" s="5">
        <v>10</v>
      </c>
      <c r="G85" s="6">
        <f t="shared" si="5"/>
        <v>10</v>
      </c>
      <c r="H85" s="7">
        <f t="shared" si="8"/>
        <v>1</v>
      </c>
      <c r="I85" s="7">
        <f t="shared" si="7"/>
        <v>1</v>
      </c>
      <c r="J85" s="58"/>
      <c r="K85" s="29">
        <v>11</v>
      </c>
      <c r="L85" s="30">
        <f>SUM(M85+O85+Q85+S85)</f>
        <v>15</v>
      </c>
      <c r="M85" s="31">
        <f>COUNTIF($G$94:$G$108,"&gt;=9")</f>
        <v>13</v>
      </c>
      <c r="N85" s="32">
        <f>M85/20</f>
        <v>0.65</v>
      </c>
      <c r="O85" s="31">
        <f>COUNTIF($G$94:$G$108,"&gt;8.5")-M85</f>
        <v>2</v>
      </c>
      <c r="P85" s="34">
        <f>O85/20</f>
        <v>0.1</v>
      </c>
      <c r="Q85" s="31">
        <f>COUNTIF($G$94:$G$108,"&gt;=8")-M85-O85</f>
        <v>0</v>
      </c>
      <c r="R85" s="33">
        <f>Q85/20</f>
        <v>0</v>
      </c>
      <c r="S85" s="31">
        <f>COUNTIF($G$94:$G$108,"&lt;8")</f>
        <v>0</v>
      </c>
      <c r="T85" s="32">
        <f>S85/20</f>
        <v>0</v>
      </c>
    </row>
    <row r="86" spans="1:20" ht="15.6" customHeight="1" x14ac:dyDescent="0.25">
      <c r="A86" s="159"/>
      <c r="B86" s="20" t="s">
        <v>65</v>
      </c>
      <c r="C86" s="22" t="s">
        <v>77</v>
      </c>
      <c r="D86" s="80">
        <v>10</v>
      </c>
      <c r="E86" s="80">
        <v>10</v>
      </c>
      <c r="F86" s="51">
        <v>10</v>
      </c>
      <c r="G86" s="6">
        <f t="shared" si="5"/>
        <v>10</v>
      </c>
      <c r="H86" s="7">
        <f t="shared" si="8"/>
        <v>1</v>
      </c>
      <c r="I86" s="7">
        <f t="shared" si="7"/>
        <v>1</v>
      </c>
      <c r="J86" s="58"/>
      <c r="K86" s="29">
        <v>10</v>
      </c>
      <c r="L86" s="30">
        <f>SUM(M86+O86+Q86+S86)</f>
        <v>15</v>
      </c>
      <c r="M86" s="35">
        <f>COUNTIF($G$79:$G$93,"&gt;=9")</f>
        <v>14</v>
      </c>
      <c r="N86" s="32">
        <f>M86/15</f>
        <v>0.93333333333333335</v>
      </c>
      <c r="O86" s="31">
        <f>COUNTIF($G$79:$G$93,"&gt;=8.5") -M86</f>
        <v>0</v>
      </c>
      <c r="P86" s="34">
        <f>O86/15</f>
        <v>0</v>
      </c>
      <c r="Q86" s="31">
        <f>COUNTIF($G$79:$G$93,"&gt;=8")-M86-O86</f>
        <v>1</v>
      </c>
      <c r="R86" s="33">
        <f>Q86/15</f>
        <v>6.6666666666666666E-2</v>
      </c>
      <c r="S86" s="35">
        <f>COUNTIF($G$79:$G$93,"&lt;8")</f>
        <v>0</v>
      </c>
      <c r="T86" s="32">
        <f>100%-N86-P86-R86</f>
        <v>0</v>
      </c>
    </row>
    <row r="87" spans="1:20" ht="15.6" customHeight="1" x14ac:dyDescent="0.25">
      <c r="A87" s="159"/>
      <c r="B87" s="20" t="s">
        <v>66</v>
      </c>
      <c r="C87" s="22" t="s">
        <v>110</v>
      </c>
      <c r="D87" s="80">
        <v>10</v>
      </c>
      <c r="E87" s="80">
        <v>9</v>
      </c>
      <c r="F87" s="51">
        <v>10</v>
      </c>
      <c r="G87" s="6">
        <f t="shared" si="5"/>
        <v>9.6999999999999993</v>
      </c>
      <c r="H87" s="7">
        <f t="shared" si="8"/>
        <v>5</v>
      </c>
      <c r="I87" s="7">
        <f t="shared" si="7"/>
        <v>13</v>
      </c>
      <c r="J87" s="58" t="s">
        <v>328</v>
      </c>
      <c r="K87" s="36" t="s">
        <v>60</v>
      </c>
      <c r="L87" s="37">
        <f>SUM(L84:L86)</f>
        <v>50</v>
      </c>
      <c r="M87" s="35">
        <f>SUM(M84:M86)</f>
        <v>44</v>
      </c>
      <c r="N87" s="38">
        <f>M87/51</f>
        <v>0.86274509803921573</v>
      </c>
      <c r="O87" s="35">
        <f>SUM(O84:O86)</f>
        <v>5</v>
      </c>
      <c r="P87" s="39">
        <f>O87/51</f>
        <v>9.8039215686274508E-2</v>
      </c>
      <c r="Q87" s="35">
        <f>SUM(Q84:Q86)</f>
        <v>1</v>
      </c>
      <c r="R87" s="40">
        <f>Q87/51</f>
        <v>1.9607843137254902E-2</v>
      </c>
      <c r="S87" s="35">
        <f>SUM(S84:S86)</f>
        <v>0</v>
      </c>
      <c r="T87" s="41">
        <f>S87/51</f>
        <v>0</v>
      </c>
    </row>
    <row r="88" spans="1:20" ht="15.6" customHeight="1" x14ac:dyDescent="0.25">
      <c r="A88" s="159"/>
      <c r="B88" s="20" t="s">
        <v>68</v>
      </c>
      <c r="C88" s="22" t="s">
        <v>117</v>
      </c>
      <c r="D88" s="80">
        <v>9</v>
      </c>
      <c r="E88" s="80">
        <v>6</v>
      </c>
      <c r="F88" s="51">
        <v>10</v>
      </c>
      <c r="G88" s="6">
        <f t="shared" si="5"/>
        <v>8.3000000000000007</v>
      </c>
      <c r="H88" s="7">
        <f t="shared" si="8"/>
        <v>20</v>
      </c>
      <c r="I88" s="11">
        <f t="shared" si="7"/>
        <v>50</v>
      </c>
      <c r="J88" s="58" t="s">
        <v>329</v>
      </c>
      <c r="K88" s="58"/>
      <c r="L88" s="58"/>
      <c r="M88" s="58"/>
      <c r="N88" s="58"/>
      <c r="O88" s="58"/>
      <c r="P88" s="58"/>
      <c r="Q88" s="58"/>
      <c r="R88" s="58"/>
      <c r="S88" s="58"/>
      <c r="T88" s="58"/>
    </row>
    <row r="89" spans="1:20" ht="15.6" customHeight="1" x14ac:dyDescent="0.25">
      <c r="A89" s="159"/>
      <c r="B89" s="18" t="s">
        <v>99</v>
      </c>
      <c r="C89" s="21" t="s">
        <v>71</v>
      </c>
      <c r="D89" s="83">
        <v>9.5</v>
      </c>
      <c r="E89" s="83">
        <v>9.5</v>
      </c>
      <c r="F89" s="5">
        <v>10</v>
      </c>
      <c r="G89" s="6">
        <f t="shared" si="5"/>
        <v>9.6999999999999993</v>
      </c>
      <c r="H89" s="7">
        <f t="shared" si="8"/>
        <v>5</v>
      </c>
      <c r="I89" s="7">
        <f t="shared" si="7"/>
        <v>13</v>
      </c>
      <c r="J89" s="58" t="s">
        <v>330</v>
      </c>
      <c r="K89" s="58"/>
      <c r="L89" s="58"/>
      <c r="M89" s="58"/>
      <c r="N89" s="58"/>
      <c r="O89" s="58"/>
      <c r="P89" s="58"/>
      <c r="Q89" s="58"/>
      <c r="R89" s="58"/>
      <c r="S89" s="58"/>
      <c r="T89" s="58"/>
    </row>
    <row r="90" spans="1:20" ht="15.6" customHeight="1" x14ac:dyDescent="0.25">
      <c r="A90" s="159"/>
      <c r="B90" s="20" t="s">
        <v>100</v>
      </c>
      <c r="C90" s="21" t="s">
        <v>111</v>
      </c>
      <c r="D90" s="51">
        <v>9</v>
      </c>
      <c r="E90" s="51">
        <v>10</v>
      </c>
      <c r="F90" s="51">
        <v>10</v>
      </c>
      <c r="G90" s="6">
        <f t="shared" si="5"/>
        <v>9.6999999999999993</v>
      </c>
      <c r="H90" s="7">
        <f t="shared" si="8"/>
        <v>5</v>
      </c>
      <c r="I90" s="7">
        <f t="shared" si="7"/>
        <v>13</v>
      </c>
      <c r="J90" s="58" t="s">
        <v>135</v>
      </c>
      <c r="K90" s="58"/>
      <c r="L90" s="58"/>
      <c r="M90" s="58"/>
      <c r="N90" s="58"/>
      <c r="O90" s="58"/>
      <c r="P90" s="58"/>
      <c r="Q90" s="58"/>
      <c r="R90" s="58"/>
      <c r="S90" s="58"/>
      <c r="T90" s="58"/>
    </row>
    <row r="91" spans="1:20" ht="15.6" customHeight="1" x14ac:dyDescent="0.25">
      <c r="A91" s="159"/>
      <c r="B91" s="20" t="s">
        <v>101</v>
      </c>
      <c r="C91" s="22" t="s">
        <v>37</v>
      </c>
      <c r="D91" s="51">
        <v>9.5</v>
      </c>
      <c r="E91" s="51">
        <v>10</v>
      </c>
      <c r="F91" s="51">
        <v>10</v>
      </c>
      <c r="G91" s="6">
        <f t="shared" si="5"/>
        <v>9.8000000000000007</v>
      </c>
      <c r="H91" s="7">
        <f t="shared" si="8"/>
        <v>3</v>
      </c>
      <c r="I91" s="7">
        <f t="shared" si="7"/>
        <v>7</v>
      </c>
      <c r="J91" s="58" t="s">
        <v>148</v>
      </c>
      <c r="K91" s="58"/>
      <c r="L91" s="58"/>
      <c r="M91" s="58"/>
      <c r="N91" s="58"/>
      <c r="O91" s="58"/>
      <c r="P91" s="58"/>
      <c r="Q91" s="58"/>
      <c r="R91" s="58"/>
      <c r="S91" s="58"/>
      <c r="T91" s="58"/>
    </row>
    <row r="92" spans="1:20" ht="15.6" customHeight="1" x14ac:dyDescent="0.25">
      <c r="A92" s="159"/>
      <c r="B92" s="20" t="s">
        <v>102</v>
      </c>
      <c r="C92" s="22" t="s">
        <v>28</v>
      </c>
      <c r="D92" s="51">
        <v>9.5</v>
      </c>
      <c r="E92" s="51">
        <v>10</v>
      </c>
      <c r="F92" s="64">
        <v>9</v>
      </c>
      <c r="G92" s="6">
        <f t="shared" si="5"/>
        <v>9.5</v>
      </c>
      <c r="H92" s="7">
        <f t="shared" si="8"/>
        <v>11</v>
      </c>
      <c r="I92" s="7">
        <f t="shared" si="7"/>
        <v>22</v>
      </c>
      <c r="J92" s="58" t="s">
        <v>136</v>
      </c>
      <c r="K92" s="58"/>
      <c r="L92" s="58"/>
      <c r="M92" s="58"/>
      <c r="N92" s="58"/>
      <c r="O92" s="58"/>
      <c r="P92" s="58"/>
      <c r="Q92" s="58"/>
      <c r="R92" s="58"/>
      <c r="S92" s="58"/>
      <c r="T92" s="58"/>
    </row>
    <row r="93" spans="1:20" ht="15.6" customHeight="1" thickBot="1" x14ac:dyDescent="0.3">
      <c r="A93" s="159"/>
      <c r="B93" s="23" t="s">
        <v>103</v>
      </c>
      <c r="C93" s="24" t="s">
        <v>93</v>
      </c>
      <c r="D93" s="15">
        <v>10</v>
      </c>
      <c r="E93" s="15">
        <v>8.5</v>
      </c>
      <c r="F93" s="15">
        <v>10</v>
      </c>
      <c r="G93" s="16">
        <f t="shared" si="5"/>
        <v>9.5</v>
      </c>
      <c r="H93" s="17">
        <f t="shared" si="8"/>
        <v>11</v>
      </c>
      <c r="I93" s="17">
        <f t="shared" si="7"/>
        <v>22</v>
      </c>
      <c r="J93" s="58" t="s">
        <v>332</v>
      </c>
      <c r="K93" s="58"/>
      <c r="L93" s="58"/>
      <c r="M93" s="58"/>
      <c r="N93" s="58"/>
      <c r="O93" s="58"/>
      <c r="P93" s="58"/>
      <c r="Q93" s="58"/>
      <c r="R93" s="58"/>
      <c r="S93" s="58"/>
      <c r="T93" s="58"/>
    </row>
    <row r="94" spans="1:20" ht="15.6" customHeight="1" x14ac:dyDescent="0.25">
      <c r="A94" s="159"/>
      <c r="B94" s="109" t="s">
        <v>70</v>
      </c>
      <c r="C94" s="43" t="s">
        <v>49</v>
      </c>
      <c r="D94" s="5">
        <v>9.5</v>
      </c>
      <c r="E94" s="5">
        <v>10</v>
      </c>
      <c r="F94" s="5">
        <v>10</v>
      </c>
      <c r="G94" s="6">
        <f t="shared" si="5"/>
        <v>9.8000000000000007</v>
      </c>
      <c r="H94" s="7">
        <f>RANK(G94,$G$94:$G$108)</f>
        <v>1</v>
      </c>
      <c r="I94" s="7">
        <f t="shared" si="7"/>
        <v>7</v>
      </c>
      <c r="J94" s="58" t="s">
        <v>148</v>
      </c>
      <c r="K94" s="58"/>
      <c r="L94" s="58"/>
      <c r="M94" s="58"/>
      <c r="N94" s="58"/>
      <c r="O94" s="58"/>
      <c r="P94" s="58"/>
      <c r="Q94" s="58"/>
      <c r="R94" s="58"/>
      <c r="S94" s="58"/>
      <c r="T94" s="58"/>
    </row>
    <row r="95" spans="1:20" ht="15.6" customHeight="1" x14ac:dyDescent="0.25">
      <c r="A95" s="159"/>
      <c r="B95" s="44" t="s">
        <v>72</v>
      </c>
      <c r="C95" s="45" t="s">
        <v>67</v>
      </c>
      <c r="D95" s="5">
        <v>8</v>
      </c>
      <c r="E95" s="84">
        <v>10</v>
      </c>
      <c r="F95" s="5">
        <v>10</v>
      </c>
      <c r="G95" s="6">
        <f t="shared" si="5"/>
        <v>9.3000000000000007</v>
      </c>
      <c r="H95" s="7">
        <f t="shared" ref="H95:H108" si="9">RANK(G95,$G$94:$G$108)</f>
        <v>8</v>
      </c>
      <c r="I95" s="7">
        <f t="shared" si="7"/>
        <v>33</v>
      </c>
      <c r="J95" s="58" t="s">
        <v>311</v>
      </c>
      <c r="K95" s="58"/>
      <c r="L95" s="58"/>
      <c r="M95" s="58"/>
      <c r="N95" s="58"/>
      <c r="O95" s="58"/>
      <c r="P95" s="58"/>
      <c r="Q95" s="58"/>
      <c r="R95" s="58"/>
      <c r="S95" s="58"/>
      <c r="T95" s="58"/>
    </row>
    <row r="96" spans="1:20" ht="15.6" customHeight="1" x14ac:dyDescent="0.25">
      <c r="A96" s="159"/>
      <c r="B96" s="44" t="s">
        <v>74</v>
      </c>
      <c r="C96" s="45" t="s">
        <v>112</v>
      </c>
      <c r="D96" s="51">
        <v>9.5</v>
      </c>
      <c r="E96" s="67">
        <v>10</v>
      </c>
      <c r="F96" s="51">
        <v>10</v>
      </c>
      <c r="G96" s="6">
        <f t="shared" si="5"/>
        <v>9.8000000000000007</v>
      </c>
      <c r="H96" s="7">
        <f t="shared" si="9"/>
        <v>1</v>
      </c>
      <c r="I96" s="7">
        <f t="shared" si="7"/>
        <v>7</v>
      </c>
      <c r="J96" s="58" t="s">
        <v>148</v>
      </c>
      <c r="K96" s="58"/>
      <c r="L96" s="58"/>
      <c r="M96" s="58"/>
      <c r="N96" s="58"/>
      <c r="O96" s="58"/>
      <c r="P96" s="58"/>
      <c r="Q96" s="58"/>
      <c r="R96" s="58"/>
      <c r="S96" s="58"/>
      <c r="T96" s="58"/>
    </row>
    <row r="97" spans="1:20" ht="15.6" customHeight="1" x14ac:dyDescent="0.25">
      <c r="A97" s="159"/>
      <c r="B97" s="44" t="s">
        <v>76</v>
      </c>
      <c r="C97" s="46" t="s">
        <v>59</v>
      </c>
      <c r="D97" s="51">
        <v>9.5</v>
      </c>
      <c r="E97" s="51">
        <v>10</v>
      </c>
      <c r="F97" s="51">
        <v>10</v>
      </c>
      <c r="G97" s="6">
        <f t="shared" si="5"/>
        <v>9.8000000000000007</v>
      </c>
      <c r="H97" s="7">
        <f t="shared" si="9"/>
        <v>1</v>
      </c>
      <c r="I97" s="7">
        <f t="shared" si="7"/>
        <v>7</v>
      </c>
      <c r="J97" s="58" t="s">
        <v>148</v>
      </c>
      <c r="K97" s="58"/>
      <c r="L97" s="58"/>
      <c r="M97" s="58"/>
      <c r="N97" s="58"/>
      <c r="O97" s="58"/>
      <c r="P97" s="58"/>
      <c r="Q97" s="58"/>
      <c r="R97" s="58"/>
      <c r="S97" s="58"/>
      <c r="T97" s="58"/>
    </row>
    <row r="98" spans="1:20" ht="15.6" customHeight="1" x14ac:dyDescent="0.25">
      <c r="A98" s="159"/>
      <c r="B98" s="44" t="s">
        <v>78</v>
      </c>
      <c r="C98" s="45" t="s">
        <v>113</v>
      </c>
      <c r="D98" s="51">
        <v>7.5</v>
      </c>
      <c r="E98" s="51">
        <v>9</v>
      </c>
      <c r="F98" s="68">
        <v>10</v>
      </c>
      <c r="G98" s="6">
        <f t="shared" si="5"/>
        <v>8.8000000000000007</v>
      </c>
      <c r="H98" s="7">
        <f t="shared" si="9"/>
        <v>14</v>
      </c>
      <c r="I98" s="7">
        <f t="shared" si="7"/>
        <v>45</v>
      </c>
      <c r="J98" s="58" t="s">
        <v>312</v>
      </c>
      <c r="K98" s="58"/>
      <c r="L98" s="58"/>
      <c r="M98" s="58"/>
      <c r="N98" s="58"/>
      <c r="O98" s="58"/>
      <c r="P98" s="58"/>
      <c r="Q98" s="58"/>
      <c r="R98" s="58"/>
      <c r="S98" s="58"/>
      <c r="T98" s="58"/>
    </row>
    <row r="99" spans="1:20" ht="15.6" customHeight="1" x14ac:dyDescent="0.25">
      <c r="A99" s="159"/>
      <c r="B99" s="44" t="s">
        <v>80</v>
      </c>
      <c r="C99" s="45" t="s">
        <v>81</v>
      </c>
      <c r="D99" s="68">
        <v>8.5</v>
      </c>
      <c r="E99" s="85">
        <v>10</v>
      </c>
      <c r="F99" s="68">
        <v>10</v>
      </c>
      <c r="G99" s="6">
        <f t="shared" si="5"/>
        <v>9.5</v>
      </c>
      <c r="H99" s="7">
        <f t="shared" si="9"/>
        <v>6</v>
      </c>
      <c r="I99" s="7">
        <f t="shared" si="7"/>
        <v>22</v>
      </c>
      <c r="J99" s="58" t="s">
        <v>155</v>
      </c>
      <c r="K99" s="58"/>
      <c r="L99" s="58"/>
      <c r="M99" s="58"/>
      <c r="N99" s="58"/>
      <c r="O99" s="58"/>
      <c r="P99" s="58"/>
      <c r="Q99" s="58"/>
      <c r="R99" s="58"/>
      <c r="S99" s="58"/>
      <c r="T99" s="58"/>
    </row>
    <row r="100" spans="1:20" ht="15.6" customHeight="1" x14ac:dyDescent="0.25">
      <c r="A100" s="159"/>
      <c r="B100" s="44" t="s">
        <v>82</v>
      </c>
      <c r="C100" s="45" t="s">
        <v>83</v>
      </c>
      <c r="D100" s="68">
        <v>10</v>
      </c>
      <c r="E100" s="85">
        <v>9</v>
      </c>
      <c r="F100" s="68">
        <v>10</v>
      </c>
      <c r="G100" s="6">
        <f t="shared" si="5"/>
        <v>9.6999999999999993</v>
      </c>
      <c r="H100" s="7">
        <f t="shared" si="9"/>
        <v>4</v>
      </c>
      <c r="I100" s="7">
        <f t="shared" si="7"/>
        <v>13</v>
      </c>
      <c r="J100" s="58" t="s">
        <v>315</v>
      </c>
      <c r="K100" s="58"/>
      <c r="L100" s="58"/>
      <c r="M100" s="58"/>
      <c r="N100" s="58"/>
      <c r="O100" s="58"/>
      <c r="P100" s="58"/>
      <c r="Q100" s="58"/>
      <c r="R100" s="58"/>
      <c r="S100" s="58"/>
      <c r="T100" s="58"/>
    </row>
    <row r="101" spans="1:20" ht="15.6" customHeight="1" x14ac:dyDescent="0.25">
      <c r="A101" s="159"/>
      <c r="B101" s="44" t="s">
        <v>84</v>
      </c>
      <c r="C101" s="45" t="s">
        <v>114</v>
      </c>
      <c r="D101" s="68">
        <v>8.5</v>
      </c>
      <c r="E101" s="85">
        <v>9</v>
      </c>
      <c r="F101" s="68">
        <v>10</v>
      </c>
      <c r="G101" s="6">
        <f t="shared" si="5"/>
        <v>9.1999999999999993</v>
      </c>
      <c r="H101" s="7">
        <f t="shared" si="9"/>
        <v>12</v>
      </c>
      <c r="I101" s="7">
        <f t="shared" si="7"/>
        <v>39</v>
      </c>
      <c r="J101" s="58" t="s">
        <v>316</v>
      </c>
      <c r="K101" s="58"/>
      <c r="L101" s="58"/>
      <c r="M101" s="58"/>
      <c r="N101" s="58"/>
      <c r="O101" s="58"/>
      <c r="P101" s="58"/>
      <c r="Q101" s="58"/>
      <c r="R101" s="58"/>
      <c r="S101" s="58"/>
      <c r="T101" s="58"/>
    </row>
    <row r="102" spans="1:20" ht="15.6" customHeight="1" x14ac:dyDescent="0.25">
      <c r="A102" s="159"/>
      <c r="B102" s="44" t="s">
        <v>86</v>
      </c>
      <c r="C102" s="47" t="s">
        <v>55</v>
      </c>
      <c r="D102" s="68">
        <v>7</v>
      </c>
      <c r="E102" s="85">
        <v>10</v>
      </c>
      <c r="F102" s="68">
        <v>10</v>
      </c>
      <c r="G102" s="6">
        <f t="shared" si="5"/>
        <v>9</v>
      </c>
      <c r="H102" s="7">
        <f t="shared" si="9"/>
        <v>13</v>
      </c>
      <c r="I102" s="7">
        <f t="shared" si="7"/>
        <v>43</v>
      </c>
      <c r="J102" s="58" t="s">
        <v>317</v>
      </c>
      <c r="K102" s="58"/>
      <c r="L102" s="58"/>
      <c r="M102" s="58"/>
      <c r="N102" s="58"/>
      <c r="O102" s="58"/>
      <c r="P102" s="58"/>
      <c r="Q102" s="58"/>
      <c r="R102" s="58"/>
      <c r="S102" s="58"/>
      <c r="T102" s="58"/>
    </row>
    <row r="103" spans="1:20" ht="15.6" customHeight="1" x14ac:dyDescent="0.25">
      <c r="A103" s="159"/>
      <c r="B103" s="44" t="s">
        <v>88</v>
      </c>
      <c r="C103" s="45" t="s">
        <v>89</v>
      </c>
      <c r="D103" s="68">
        <v>8</v>
      </c>
      <c r="E103" s="85">
        <v>10</v>
      </c>
      <c r="F103" s="68">
        <v>10</v>
      </c>
      <c r="G103" s="6">
        <f t="shared" si="5"/>
        <v>9.3000000000000007</v>
      </c>
      <c r="H103" s="7">
        <f t="shared" si="9"/>
        <v>8</v>
      </c>
      <c r="I103" s="7">
        <f t="shared" si="7"/>
        <v>33</v>
      </c>
      <c r="J103" s="58" t="s">
        <v>160</v>
      </c>
      <c r="K103" s="58"/>
      <c r="L103" s="58"/>
      <c r="M103" s="58"/>
      <c r="N103" s="58"/>
      <c r="O103" s="58"/>
      <c r="P103" s="58"/>
      <c r="Q103" s="58"/>
      <c r="R103" s="58"/>
      <c r="S103" s="58"/>
      <c r="T103" s="58"/>
    </row>
    <row r="104" spans="1:20" ht="15.6" customHeight="1" x14ac:dyDescent="0.25">
      <c r="A104" s="159"/>
      <c r="B104" s="44" t="s">
        <v>90</v>
      </c>
      <c r="C104" s="45" t="s">
        <v>87</v>
      </c>
      <c r="D104" s="68">
        <v>9</v>
      </c>
      <c r="E104" s="85">
        <v>9</v>
      </c>
      <c r="F104" s="68">
        <v>10</v>
      </c>
      <c r="G104" s="6">
        <f t="shared" si="5"/>
        <v>9.3000000000000007</v>
      </c>
      <c r="H104" s="7">
        <f t="shared" si="9"/>
        <v>8</v>
      </c>
      <c r="I104" s="7">
        <f t="shared" si="7"/>
        <v>33</v>
      </c>
      <c r="J104" s="58" t="s">
        <v>318</v>
      </c>
      <c r="K104" s="58"/>
      <c r="L104" s="58"/>
      <c r="M104" s="58"/>
      <c r="N104" s="58"/>
      <c r="O104" s="58"/>
      <c r="P104" s="58"/>
      <c r="Q104" s="58"/>
      <c r="R104" s="58"/>
      <c r="S104" s="58"/>
      <c r="T104" s="58"/>
    </row>
    <row r="105" spans="1:20" ht="15.6" customHeight="1" x14ac:dyDescent="0.25">
      <c r="A105" s="159"/>
      <c r="B105" s="44" t="s">
        <v>92</v>
      </c>
      <c r="C105" s="48" t="s">
        <v>115</v>
      </c>
      <c r="D105" s="68">
        <v>8.5</v>
      </c>
      <c r="E105" s="68">
        <v>9.5</v>
      </c>
      <c r="F105" s="68">
        <v>10</v>
      </c>
      <c r="G105" s="6">
        <f t="shared" si="5"/>
        <v>9.3000000000000007</v>
      </c>
      <c r="H105" s="7">
        <f t="shared" si="9"/>
        <v>8</v>
      </c>
      <c r="I105" s="7">
        <f t="shared" si="7"/>
        <v>33</v>
      </c>
      <c r="J105" s="58" t="s">
        <v>319</v>
      </c>
      <c r="K105" s="58"/>
      <c r="L105" s="58"/>
      <c r="M105" s="58"/>
      <c r="N105" s="58"/>
      <c r="O105" s="58"/>
      <c r="P105" s="58"/>
      <c r="Q105" s="58"/>
      <c r="R105" s="58"/>
      <c r="S105" s="58"/>
      <c r="T105" s="58"/>
    </row>
    <row r="106" spans="1:20" ht="15.6" customHeight="1" x14ac:dyDescent="0.25">
      <c r="A106" s="159"/>
      <c r="B106" s="44" t="s">
        <v>94</v>
      </c>
      <c r="C106" s="45" t="s">
        <v>96</v>
      </c>
      <c r="D106" s="68">
        <v>8.5</v>
      </c>
      <c r="E106" s="68">
        <v>8</v>
      </c>
      <c r="F106" s="68">
        <v>10</v>
      </c>
      <c r="G106" s="6">
        <f t="shared" si="5"/>
        <v>8.8000000000000007</v>
      </c>
      <c r="H106" s="7">
        <f t="shared" si="9"/>
        <v>14</v>
      </c>
      <c r="I106" s="7">
        <f t="shared" si="7"/>
        <v>45</v>
      </c>
      <c r="J106" s="58" t="s">
        <v>331</v>
      </c>
      <c r="K106" s="58"/>
      <c r="L106" s="58"/>
      <c r="M106" s="58"/>
      <c r="N106" s="58"/>
      <c r="O106" s="58"/>
      <c r="P106" s="58"/>
      <c r="Q106" s="58"/>
      <c r="R106" s="58"/>
      <c r="S106" s="58"/>
      <c r="T106" s="58"/>
    </row>
    <row r="107" spans="1:20" ht="15.6" customHeight="1" x14ac:dyDescent="0.25">
      <c r="A107" s="159"/>
      <c r="B107" s="44" t="s">
        <v>95</v>
      </c>
      <c r="C107" s="45" t="s">
        <v>31</v>
      </c>
      <c r="D107" s="68">
        <v>9.5</v>
      </c>
      <c r="E107" s="68">
        <v>9.5</v>
      </c>
      <c r="F107" s="86">
        <v>10</v>
      </c>
      <c r="G107" s="6">
        <f t="shared" si="5"/>
        <v>9.6999999999999993</v>
      </c>
      <c r="H107" s="7">
        <f t="shared" si="9"/>
        <v>4</v>
      </c>
      <c r="I107" s="7">
        <f t="shared" si="7"/>
        <v>13</v>
      </c>
      <c r="J107" s="58" t="s">
        <v>326</v>
      </c>
      <c r="K107" s="58"/>
      <c r="L107" s="58"/>
      <c r="M107" s="58"/>
      <c r="N107" s="58"/>
      <c r="O107" s="58"/>
      <c r="P107" s="58"/>
      <c r="Q107" s="58"/>
      <c r="R107" s="58"/>
      <c r="S107" s="58"/>
      <c r="T107" s="58"/>
    </row>
    <row r="108" spans="1:20" ht="15.6" customHeight="1" thickBot="1" x14ac:dyDescent="0.3">
      <c r="A108" s="160"/>
      <c r="B108" s="49" t="s">
        <v>97</v>
      </c>
      <c r="C108" s="50" t="s">
        <v>98</v>
      </c>
      <c r="D108" s="87">
        <v>9</v>
      </c>
      <c r="E108" s="87">
        <v>9.5</v>
      </c>
      <c r="F108" s="88">
        <v>10</v>
      </c>
      <c r="G108" s="16">
        <f t="shared" si="5"/>
        <v>9.5</v>
      </c>
      <c r="H108" s="17">
        <f t="shared" si="9"/>
        <v>6</v>
      </c>
      <c r="I108" s="17">
        <f t="shared" si="7"/>
        <v>22</v>
      </c>
      <c r="J108" s="58" t="s">
        <v>327</v>
      </c>
      <c r="K108" s="58"/>
      <c r="L108" s="58"/>
      <c r="M108" s="58"/>
      <c r="N108" s="58"/>
      <c r="O108" s="58"/>
      <c r="P108" s="58"/>
      <c r="Q108" s="58"/>
      <c r="R108" s="58"/>
      <c r="S108" s="58"/>
      <c r="T108" s="58"/>
    </row>
    <row r="109" spans="1:20" ht="21" customHeight="1" x14ac:dyDescent="0.25">
      <c r="A109" s="1"/>
      <c r="B109" s="58"/>
      <c r="C109" s="146" t="s">
        <v>118</v>
      </c>
      <c r="D109" s="146"/>
      <c r="E109" s="146"/>
      <c r="F109" s="146"/>
      <c r="G109" s="120"/>
      <c r="H109" s="1"/>
      <c r="I109" s="1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</row>
    <row r="110" spans="1:20" x14ac:dyDescent="0.25">
      <c r="A110" s="2"/>
      <c r="B110" s="2"/>
      <c r="C110" s="56" t="s">
        <v>304</v>
      </c>
      <c r="D110" s="56"/>
      <c r="E110" s="56"/>
      <c r="F110" s="56"/>
      <c r="G110" s="121"/>
      <c r="H110" s="2"/>
      <c r="I110" s="2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</row>
    <row r="111" spans="1:20" x14ac:dyDescent="0.25">
      <c r="A111" s="174" t="s">
        <v>0</v>
      </c>
      <c r="B111" s="174" t="s">
        <v>1</v>
      </c>
      <c r="C111" s="174" t="s">
        <v>2</v>
      </c>
      <c r="D111" s="163" t="s">
        <v>120</v>
      </c>
      <c r="E111" s="164"/>
      <c r="F111" s="165"/>
      <c r="G111" s="181" t="s">
        <v>121</v>
      </c>
      <c r="H111" s="183" t="s">
        <v>3</v>
      </c>
      <c r="I111" s="184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</row>
    <row r="112" spans="1:20" x14ac:dyDescent="0.25">
      <c r="A112" s="185"/>
      <c r="B112" s="185"/>
      <c r="C112" s="185"/>
      <c r="D112" s="89" t="s">
        <v>122</v>
      </c>
      <c r="E112" s="89" t="s">
        <v>123</v>
      </c>
      <c r="F112" s="89" t="s">
        <v>124</v>
      </c>
      <c r="G112" s="182"/>
      <c r="H112" s="90" t="s">
        <v>4</v>
      </c>
      <c r="I112" s="91" t="s">
        <v>5</v>
      </c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</row>
    <row r="113" spans="1:20" ht="15.6" customHeight="1" x14ac:dyDescent="0.25">
      <c r="A113" s="155" t="s">
        <v>6</v>
      </c>
      <c r="B113" s="3" t="s">
        <v>7</v>
      </c>
      <c r="C113" s="4" t="s">
        <v>8</v>
      </c>
      <c r="D113" s="51">
        <v>9</v>
      </c>
      <c r="E113" s="51">
        <v>10</v>
      </c>
      <c r="F113" s="51">
        <v>10</v>
      </c>
      <c r="G113" s="78">
        <f>ROUND(AVERAGE(D113:F113),1)</f>
        <v>9.6999999999999993</v>
      </c>
      <c r="H113" s="11">
        <f>RANK(G113,$G$113:$G$127)</f>
        <v>4</v>
      </c>
      <c r="I113" s="92">
        <f>RANK(G113,$G$113:$G$162)</f>
        <v>9</v>
      </c>
      <c r="J113" s="58" t="s">
        <v>135</v>
      </c>
      <c r="K113" s="58"/>
      <c r="L113" s="58"/>
      <c r="M113" s="58"/>
      <c r="N113" s="58"/>
      <c r="O113" s="58"/>
      <c r="P113" s="58"/>
      <c r="Q113" s="58"/>
      <c r="R113" s="58"/>
      <c r="S113" s="58"/>
      <c r="T113" s="58"/>
    </row>
    <row r="114" spans="1:20" ht="15.6" customHeight="1" x14ac:dyDescent="0.25">
      <c r="A114" s="155"/>
      <c r="B114" s="8" t="s">
        <v>9</v>
      </c>
      <c r="C114" s="9" t="s">
        <v>104</v>
      </c>
      <c r="D114" s="51">
        <v>10</v>
      </c>
      <c r="E114" s="51">
        <v>10</v>
      </c>
      <c r="F114" s="51">
        <v>10</v>
      </c>
      <c r="G114" s="75">
        <f>ROUND(AVERAGE(D114:F114),1)</f>
        <v>10</v>
      </c>
      <c r="H114" s="11">
        <f t="shared" ref="H114:H127" si="10">RANK(G114,$G$113:$G$127)</f>
        <v>1</v>
      </c>
      <c r="I114" s="93">
        <f>RANK(G114,$G$113:$G$162)</f>
        <v>1</v>
      </c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</row>
    <row r="115" spans="1:20" ht="15.6" customHeight="1" x14ac:dyDescent="0.25">
      <c r="A115" s="155"/>
      <c r="B115" s="8" t="s">
        <v>11</v>
      </c>
      <c r="C115" s="9" t="s">
        <v>16</v>
      </c>
      <c r="D115" s="51">
        <v>8</v>
      </c>
      <c r="E115" s="51">
        <v>9.5</v>
      </c>
      <c r="F115" s="51">
        <v>10</v>
      </c>
      <c r="G115" s="75">
        <f t="shared" ref="G115:G162" si="11">ROUND(AVERAGE(D115:F115),1)</f>
        <v>9.1999999999999993</v>
      </c>
      <c r="H115" s="11">
        <f t="shared" si="10"/>
        <v>12</v>
      </c>
      <c r="I115" s="93">
        <f t="shared" ref="I115:I162" si="12">RANK(G115,$G$113:$G$162)</f>
        <v>34</v>
      </c>
      <c r="J115" s="58" t="s">
        <v>335</v>
      </c>
      <c r="K115" s="58"/>
      <c r="L115" s="58"/>
      <c r="M115" s="58"/>
      <c r="N115" s="58"/>
      <c r="O115" s="58"/>
      <c r="P115" s="58"/>
      <c r="Q115" s="58"/>
      <c r="R115" s="58"/>
      <c r="S115" s="58"/>
      <c r="T115" s="58"/>
    </row>
    <row r="116" spans="1:20" ht="15.6" customHeight="1" x14ac:dyDescent="0.25">
      <c r="A116" s="155"/>
      <c r="B116" s="8" t="s">
        <v>13</v>
      </c>
      <c r="C116" s="9" t="s">
        <v>14</v>
      </c>
      <c r="D116" s="51">
        <v>9.5</v>
      </c>
      <c r="E116" s="51">
        <v>9</v>
      </c>
      <c r="F116" s="51">
        <v>10</v>
      </c>
      <c r="G116" s="75">
        <f t="shared" si="11"/>
        <v>9.5</v>
      </c>
      <c r="H116" s="11">
        <f t="shared" si="10"/>
        <v>7</v>
      </c>
      <c r="I116" s="93">
        <f t="shared" si="12"/>
        <v>19</v>
      </c>
      <c r="J116" s="58" t="s">
        <v>336</v>
      </c>
      <c r="K116" s="58"/>
      <c r="L116" s="58"/>
      <c r="M116" s="58"/>
      <c r="N116" s="58"/>
      <c r="O116" s="58"/>
      <c r="P116" s="58"/>
      <c r="Q116" s="58"/>
      <c r="R116" s="58"/>
      <c r="S116" s="58"/>
      <c r="T116" s="58"/>
    </row>
    <row r="117" spans="1:20" ht="15.6" customHeight="1" x14ac:dyDescent="0.25">
      <c r="A117" s="155"/>
      <c r="B117" s="8" t="s">
        <v>15</v>
      </c>
      <c r="C117" s="9" t="s">
        <v>79</v>
      </c>
      <c r="D117" s="51">
        <v>8.5</v>
      </c>
      <c r="E117" s="59">
        <v>10</v>
      </c>
      <c r="F117" s="51">
        <v>10</v>
      </c>
      <c r="G117" s="75">
        <f t="shared" si="11"/>
        <v>9.5</v>
      </c>
      <c r="H117" s="11">
        <f t="shared" si="10"/>
        <v>7</v>
      </c>
      <c r="I117" s="93">
        <f t="shared" si="12"/>
        <v>19</v>
      </c>
      <c r="J117" s="58" t="s">
        <v>329</v>
      </c>
      <c r="K117" s="58"/>
      <c r="L117" s="58"/>
      <c r="M117" s="58"/>
      <c r="N117" s="58"/>
      <c r="O117" s="58"/>
      <c r="P117" s="58"/>
      <c r="Q117" s="58"/>
      <c r="R117" s="58"/>
      <c r="S117" s="58"/>
      <c r="T117" s="58"/>
    </row>
    <row r="118" spans="1:20" ht="15.6" customHeight="1" x14ac:dyDescent="0.25">
      <c r="A118" s="155"/>
      <c r="B118" s="8" t="s">
        <v>17</v>
      </c>
      <c r="C118" s="9" t="s">
        <v>105</v>
      </c>
      <c r="D118" s="51">
        <v>7.5</v>
      </c>
      <c r="E118" s="51">
        <v>10</v>
      </c>
      <c r="F118" s="51">
        <v>10</v>
      </c>
      <c r="G118" s="75">
        <f t="shared" si="11"/>
        <v>9.1999999999999993</v>
      </c>
      <c r="H118" s="11">
        <f t="shared" si="10"/>
        <v>12</v>
      </c>
      <c r="I118" s="93">
        <f t="shared" si="12"/>
        <v>34</v>
      </c>
      <c r="J118" s="58" t="s">
        <v>265</v>
      </c>
      <c r="K118" s="58"/>
      <c r="L118" s="58"/>
      <c r="M118" s="58"/>
      <c r="N118" s="58"/>
      <c r="O118" s="58"/>
      <c r="P118" s="58"/>
      <c r="Q118" s="58"/>
      <c r="R118" s="58"/>
      <c r="S118" s="58"/>
      <c r="T118" s="58"/>
    </row>
    <row r="119" spans="1:20" ht="15.6" customHeight="1" x14ac:dyDescent="0.25">
      <c r="A119" s="155"/>
      <c r="B119" s="8" t="s">
        <v>19</v>
      </c>
      <c r="C119" s="9" t="s">
        <v>18</v>
      </c>
      <c r="D119" s="51">
        <v>7.5</v>
      </c>
      <c r="E119" s="51">
        <v>10</v>
      </c>
      <c r="F119" s="51">
        <v>10</v>
      </c>
      <c r="G119" s="75">
        <f t="shared" si="11"/>
        <v>9.1999999999999993</v>
      </c>
      <c r="H119" s="11">
        <f t="shared" si="10"/>
        <v>12</v>
      </c>
      <c r="I119" s="93">
        <f t="shared" si="12"/>
        <v>34</v>
      </c>
      <c r="J119" s="58" t="s">
        <v>265</v>
      </c>
      <c r="K119" s="58"/>
      <c r="L119" s="58"/>
      <c r="M119" s="58"/>
      <c r="N119" s="58"/>
      <c r="O119" s="58"/>
      <c r="P119" s="58"/>
      <c r="Q119" s="58"/>
      <c r="R119" s="58"/>
      <c r="S119" s="58"/>
      <c r="T119" s="58"/>
    </row>
    <row r="120" spans="1:20" ht="15.6" customHeight="1" x14ac:dyDescent="0.25">
      <c r="A120" s="155"/>
      <c r="B120" s="8" t="s">
        <v>21</v>
      </c>
      <c r="C120" s="9" t="s">
        <v>20</v>
      </c>
      <c r="D120" s="51">
        <v>9</v>
      </c>
      <c r="E120" s="51">
        <v>9</v>
      </c>
      <c r="F120" s="51">
        <v>10</v>
      </c>
      <c r="G120" s="75">
        <f t="shared" si="11"/>
        <v>9.3000000000000007</v>
      </c>
      <c r="H120" s="11">
        <f t="shared" si="10"/>
        <v>11</v>
      </c>
      <c r="I120" s="93">
        <f t="shared" si="12"/>
        <v>25</v>
      </c>
      <c r="J120" s="58" t="s">
        <v>340</v>
      </c>
      <c r="K120" s="58"/>
      <c r="L120" s="58"/>
      <c r="M120" s="58"/>
      <c r="N120" s="58"/>
      <c r="O120" s="58"/>
      <c r="P120" s="58"/>
      <c r="Q120" s="58"/>
      <c r="R120" s="58"/>
      <c r="S120" s="58"/>
      <c r="T120" s="58"/>
    </row>
    <row r="121" spans="1:20" ht="15.6" customHeight="1" x14ac:dyDescent="0.25">
      <c r="A121" s="155"/>
      <c r="B121" s="8" t="s">
        <v>23</v>
      </c>
      <c r="C121" s="9" t="s">
        <v>22</v>
      </c>
      <c r="D121" s="51">
        <v>9.5</v>
      </c>
      <c r="E121" s="51">
        <v>10</v>
      </c>
      <c r="F121" s="51">
        <v>10</v>
      </c>
      <c r="G121" s="75">
        <f t="shared" si="11"/>
        <v>9.8000000000000007</v>
      </c>
      <c r="H121" s="11">
        <f t="shared" si="10"/>
        <v>3</v>
      </c>
      <c r="I121" s="93">
        <f t="shared" si="12"/>
        <v>3</v>
      </c>
      <c r="J121" s="58" t="s">
        <v>148</v>
      </c>
      <c r="K121" s="58"/>
      <c r="L121" s="58"/>
      <c r="M121" s="58"/>
      <c r="N121" s="58"/>
      <c r="O121" s="58"/>
      <c r="P121" s="58"/>
      <c r="Q121" s="58"/>
      <c r="R121" s="58"/>
      <c r="S121" s="58"/>
      <c r="T121" s="58"/>
    </row>
    <row r="122" spans="1:20" ht="15.6" customHeight="1" x14ac:dyDescent="0.25">
      <c r="A122" s="155"/>
      <c r="B122" s="8" t="s">
        <v>25</v>
      </c>
      <c r="C122" s="9" t="s">
        <v>10</v>
      </c>
      <c r="D122" s="76">
        <v>9</v>
      </c>
      <c r="E122" s="51">
        <v>10</v>
      </c>
      <c r="F122" s="51">
        <v>10</v>
      </c>
      <c r="G122" s="75">
        <f t="shared" si="11"/>
        <v>9.6999999999999993</v>
      </c>
      <c r="H122" s="11">
        <f t="shared" si="10"/>
        <v>4</v>
      </c>
      <c r="I122" s="93">
        <f t="shared" si="12"/>
        <v>9</v>
      </c>
      <c r="J122" s="58" t="s">
        <v>163</v>
      </c>
      <c r="K122" s="58"/>
      <c r="L122" s="58"/>
      <c r="M122" s="58"/>
      <c r="N122" s="58"/>
      <c r="O122" s="58"/>
      <c r="P122" s="58"/>
      <c r="Q122" s="58"/>
      <c r="R122" s="58"/>
      <c r="S122" s="58"/>
      <c r="T122" s="58"/>
    </row>
    <row r="123" spans="1:20" ht="15.6" customHeight="1" x14ac:dyDescent="0.25">
      <c r="A123" s="155"/>
      <c r="B123" s="8" t="s">
        <v>26</v>
      </c>
      <c r="C123" s="9" t="s">
        <v>34</v>
      </c>
      <c r="D123" s="77">
        <v>8</v>
      </c>
      <c r="E123" s="51">
        <v>9.5</v>
      </c>
      <c r="F123" s="51">
        <v>10</v>
      </c>
      <c r="G123" s="75">
        <f t="shared" si="11"/>
        <v>9.1999999999999993</v>
      </c>
      <c r="H123" s="11">
        <f t="shared" si="10"/>
        <v>12</v>
      </c>
      <c r="I123" s="93">
        <f t="shared" si="12"/>
        <v>34</v>
      </c>
      <c r="J123" s="58" t="s">
        <v>341</v>
      </c>
      <c r="K123" s="58"/>
      <c r="L123" s="58"/>
      <c r="M123" s="58"/>
      <c r="N123" s="58"/>
      <c r="O123" s="58"/>
      <c r="P123" s="58"/>
      <c r="Q123" s="58"/>
      <c r="R123" s="58"/>
      <c r="S123" s="58"/>
      <c r="T123" s="58"/>
    </row>
    <row r="124" spans="1:20" ht="15.6" customHeight="1" x14ac:dyDescent="0.25">
      <c r="A124" s="155"/>
      <c r="B124" s="8" t="s">
        <v>27</v>
      </c>
      <c r="C124" s="9" t="s">
        <v>33</v>
      </c>
      <c r="D124" s="51">
        <v>9</v>
      </c>
      <c r="E124" s="51">
        <v>10</v>
      </c>
      <c r="F124" s="51">
        <v>10</v>
      </c>
      <c r="G124" s="75">
        <f t="shared" si="11"/>
        <v>9.6999999999999993</v>
      </c>
      <c r="H124" s="11">
        <f t="shared" si="10"/>
        <v>4</v>
      </c>
      <c r="I124" s="93">
        <f t="shared" si="12"/>
        <v>9</v>
      </c>
      <c r="J124" s="58" t="s">
        <v>135</v>
      </c>
      <c r="K124" s="58"/>
      <c r="L124" s="58"/>
      <c r="M124" s="58"/>
      <c r="N124" s="58"/>
      <c r="O124" s="58"/>
      <c r="P124" s="58"/>
      <c r="Q124" s="58"/>
      <c r="R124" s="58"/>
      <c r="S124" s="58"/>
      <c r="T124" s="58"/>
    </row>
    <row r="125" spans="1:20" ht="15.6" customHeight="1" x14ac:dyDescent="0.25">
      <c r="A125" s="155"/>
      <c r="B125" s="8" t="s">
        <v>29</v>
      </c>
      <c r="C125" s="9" t="s">
        <v>35</v>
      </c>
      <c r="D125" s="51">
        <v>9.5</v>
      </c>
      <c r="E125" s="51">
        <v>9</v>
      </c>
      <c r="F125" s="51">
        <v>10</v>
      </c>
      <c r="G125" s="75">
        <f t="shared" si="11"/>
        <v>9.5</v>
      </c>
      <c r="H125" s="11">
        <f t="shared" si="10"/>
        <v>7</v>
      </c>
      <c r="I125" s="93">
        <f t="shared" si="12"/>
        <v>19</v>
      </c>
      <c r="J125" s="58" t="s">
        <v>350</v>
      </c>
      <c r="K125" s="58"/>
      <c r="L125" s="58"/>
      <c r="M125" s="58"/>
      <c r="N125" s="58"/>
      <c r="O125" s="58"/>
      <c r="P125" s="58"/>
      <c r="Q125" s="58"/>
      <c r="R125" s="58"/>
      <c r="S125" s="58"/>
      <c r="T125" s="58"/>
    </row>
    <row r="126" spans="1:20" ht="15.6" customHeight="1" x14ac:dyDescent="0.25">
      <c r="A126" s="155"/>
      <c r="B126" s="8" t="s">
        <v>30</v>
      </c>
      <c r="C126" s="9" t="s">
        <v>106</v>
      </c>
      <c r="D126" s="51">
        <v>10</v>
      </c>
      <c r="E126" s="51">
        <v>10</v>
      </c>
      <c r="F126" s="64">
        <v>10</v>
      </c>
      <c r="G126" s="75">
        <f t="shared" si="11"/>
        <v>10</v>
      </c>
      <c r="H126" s="11">
        <f t="shared" si="10"/>
        <v>1</v>
      </c>
      <c r="I126" s="93">
        <f t="shared" si="12"/>
        <v>1</v>
      </c>
      <c r="J126" s="58" t="s">
        <v>351</v>
      </c>
      <c r="K126" s="58"/>
      <c r="L126" s="58"/>
      <c r="M126" s="58"/>
      <c r="N126" s="58"/>
      <c r="O126" s="58"/>
      <c r="P126" s="58"/>
      <c r="Q126" s="58"/>
      <c r="R126" s="58"/>
      <c r="S126" s="58"/>
      <c r="T126" s="58"/>
    </row>
    <row r="127" spans="1:20" ht="15.6" customHeight="1" thickBot="1" x14ac:dyDescent="0.3">
      <c r="A127" s="155"/>
      <c r="B127" s="13" t="s">
        <v>32</v>
      </c>
      <c r="C127" s="14" t="s">
        <v>12</v>
      </c>
      <c r="D127" s="15">
        <v>9</v>
      </c>
      <c r="E127" s="15">
        <v>9.5</v>
      </c>
      <c r="F127" s="15">
        <v>10</v>
      </c>
      <c r="G127" s="79">
        <f t="shared" si="11"/>
        <v>9.5</v>
      </c>
      <c r="H127" s="17">
        <f t="shared" si="10"/>
        <v>7</v>
      </c>
      <c r="I127" s="95">
        <f t="shared" si="12"/>
        <v>19</v>
      </c>
      <c r="J127" s="58" t="s">
        <v>352</v>
      </c>
      <c r="K127" s="58"/>
      <c r="L127" s="58"/>
      <c r="M127" s="58"/>
      <c r="N127" s="58"/>
      <c r="O127" s="58"/>
      <c r="P127" s="58"/>
      <c r="Q127" s="58"/>
      <c r="R127" s="58"/>
      <c r="S127" s="58"/>
      <c r="T127" s="58"/>
    </row>
    <row r="128" spans="1:20" ht="15.6" customHeight="1" x14ac:dyDescent="0.25">
      <c r="A128" s="155"/>
      <c r="B128" s="18" t="s">
        <v>36</v>
      </c>
      <c r="C128" s="53" t="s">
        <v>75</v>
      </c>
      <c r="D128" s="5">
        <v>10</v>
      </c>
      <c r="E128" s="5">
        <v>9.5</v>
      </c>
      <c r="F128" s="5">
        <v>9.5</v>
      </c>
      <c r="G128" s="75">
        <f t="shared" si="11"/>
        <v>9.6999999999999993</v>
      </c>
      <c r="H128" s="7">
        <f>RANK(G128,$G$128:$G$147)</f>
        <v>3</v>
      </c>
      <c r="I128" s="94">
        <f t="shared" si="12"/>
        <v>9</v>
      </c>
      <c r="J128" s="58" t="s">
        <v>353</v>
      </c>
      <c r="K128" s="58"/>
      <c r="L128" s="58"/>
      <c r="M128" s="58"/>
      <c r="N128" s="58"/>
      <c r="O128" s="58"/>
      <c r="P128" s="58"/>
      <c r="Q128" s="58"/>
      <c r="R128" s="58"/>
      <c r="S128" s="58"/>
      <c r="T128" s="58"/>
    </row>
    <row r="129" spans="1:20" ht="15.6" customHeight="1" x14ac:dyDescent="0.25">
      <c r="A129" s="155"/>
      <c r="B129" s="20" t="s">
        <v>38</v>
      </c>
      <c r="C129" s="22" t="s">
        <v>107</v>
      </c>
      <c r="D129" s="5">
        <v>9.5</v>
      </c>
      <c r="E129" s="5">
        <v>8.5</v>
      </c>
      <c r="F129" s="5">
        <v>9.5</v>
      </c>
      <c r="G129" s="75">
        <f t="shared" si="11"/>
        <v>9.1999999999999993</v>
      </c>
      <c r="H129" s="7">
        <f t="shared" ref="H129:H147" si="13">RANK(G129,$G$128:$G$147)</f>
        <v>15</v>
      </c>
      <c r="I129" s="93">
        <f t="shared" si="12"/>
        <v>34</v>
      </c>
      <c r="J129" s="58" t="s">
        <v>354</v>
      </c>
      <c r="K129" s="58"/>
      <c r="L129" s="58"/>
      <c r="M129" s="58"/>
      <c r="N129" s="58"/>
      <c r="O129" s="58"/>
      <c r="P129" s="58"/>
      <c r="Q129" s="58"/>
      <c r="R129" s="58"/>
      <c r="S129" s="58"/>
      <c r="T129" s="58"/>
    </row>
    <row r="130" spans="1:20" ht="15.6" customHeight="1" x14ac:dyDescent="0.25">
      <c r="A130" s="155"/>
      <c r="B130" s="20" t="s">
        <v>39</v>
      </c>
      <c r="C130" s="22" t="s">
        <v>40</v>
      </c>
      <c r="D130" s="51">
        <v>8</v>
      </c>
      <c r="E130" s="51">
        <v>10</v>
      </c>
      <c r="F130" s="51">
        <v>10</v>
      </c>
      <c r="G130" s="75">
        <f t="shared" si="11"/>
        <v>9.3000000000000007</v>
      </c>
      <c r="H130" s="7">
        <f t="shared" si="13"/>
        <v>9</v>
      </c>
      <c r="I130" s="93">
        <f t="shared" si="12"/>
        <v>25</v>
      </c>
      <c r="J130" s="58" t="s">
        <v>195</v>
      </c>
      <c r="K130" s="58"/>
      <c r="L130" s="58"/>
      <c r="M130" s="58"/>
      <c r="N130" s="58"/>
      <c r="O130" s="58"/>
      <c r="P130" s="58"/>
      <c r="Q130" s="58"/>
      <c r="R130" s="58"/>
      <c r="S130" s="58"/>
      <c r="T130" s="58"/>
    </row>
    <row r="131" spans="1:20" ht="15.6" customHeight="1" x14ac:dyDescent="0.25">
      <c r="A131" s="155"/>
      <c r="B131" s="20" t="s">
        <v>41</v>
      </c>
      <c r="C131" s="22" t="s">
        <v>108</v>
      </c>
      <c r="D131" s="51">
        <v>7</v>
      </c>
      <c r="E131" s="51">
        <v>8.5</v>
      </c>
      <c r="F131" s="51">
        <v>10</v>
      </c>
      <c r="G131" s="75">
        <f t="shared" si="11"/>
        <v>8.5</v>
      </c>
      <c r="H131" s="7">
        <f t="shared" si="13"/>
        <v>19</v>
      </c>
      <c r="I131" s="93">
        <f t="shared" si="12"/>
        <v>48</v>
      </c>
      <c r="J131" s="58" t="s">
        <v>355</v>
      </c>
      <c r="K131" s="58"/>
      <c r="L131" s="58"/>
      <c r="M131" s="58"/>
      <c r="N131" s="58"/>
      <c r="O131" s="58"/>
      <c r="P131" s="58"/>
      <c r="Q131" s="58"/>
      <c r="R131" s="58"/>
      <c r="S131" s="58"/>
      <c r="T131" s="58"/>
    </row>
    <row r="132" spans="1:20" ht="15.6" customHeight="1" x14ac:dyDescent="0.25">
      <c r="A132" s="155"/>
      <c r="B132" s="20" t="s">
        <v>48</v>
      </c>
      <c r="C132" s="22" t="s">
        <v>116</v>
      </c>
      <c r="D132" s="51">
        <v>9.5</v>
      </c>
      <c r="E132" s="51">
        <v>9.5</v>
      </c>
      <c r="F132" s="51">
        <v>10</v>
      </c>
      <c r="G132" s="78">
        <f t="shared" si="11"/>
        <v>9.6999999999999993</v>
      </c>
      <c r="H132" s="11">
        <f t="shared" si="13"/>
        <v>3</v>
      </c>
      <c r="I132" s="93">
        <f t="shared" si="12"/>
        <v>9</v>
      </c>
      <c r="J132" s="58" t="s">
        <v>356</v>
      </c>
      <c r="K132" s="58"/>
      <c r="L132" s="58"/>
      <c r="M132" s="58"/>
      <c r="N132" s="58"/>
      <c r="O132" s="58"/>
      <c r="P132" s="58"/>
      <c r="Q132" s="58"/>
      <c r="R132" s="58"/>
      <c r="S132" s="58"/>
      <c r="T132" s="58"/>
    </row>
    <row r="133" spans="1:20" ht="15.6" customHeight="1" x14ac:dyDescent="0.25">
      <c r="A133" s="155"/>
      <c r="B133" s="18" t="s">
        <v>54</v>
      </c>
      <c r="C133" s="19" t="s">
        <v>63</v>
      </c>
      <c r="D133" s="5">
        <v>10</v>
      </c>
      <c r="E133" s="5">
        <v>10</v>
      </c>
      <c r="F133" s="5">
        <v>9</v>
      </c>
      <c r="G133" s="75">
        <f t="shared" si="11"/>
        <v>9.6999999999999993</v>
      </c>
      <c r="H133" s="7">
        <f t="shared" si="13"/>
        <v>3</v>
      </c>
      <c r="I133" s="94">
        <f t="shared" si="12"/>
        <v>9</v>
      </c>
      <c r="J133" s="58" t="s">
        <v>357</v>
      </c>
      <c r="K133" s="58"/>
      <c r="L133" s="58"/>
      <c r="M133" s="58"/>
      <c r="N133" s="58"/>
      <c r="O133" s="58"/>
      <c r="P133" s="58"/>
      <c r="Q133" s="58"/>
      <c r="R133" s="58"/>
      <c r="S133" s="58"/>
      <c r="T133" s="58"/>
    </row>
    <row r="134" spans="1:20" ht="15.6" customHeight="1" x14ac:dyDescent="0.25">
      <c r="A134" s="155"/>
      <c r="B134" s="20" t="s">
        <v>56</v>
      </c>
      <c r="C134" s="21" t="s">
        <v>109</v>
      </c>
      <c r="D134" s="51">
        <v>9.5</v>
      </c>
      <c r="E134" s="51">
        <v>10</v>
      </c>
      <c r="F134" s="51">
        <v>10</v>
      </c>
      <c r="G134" s="75">
        <f t="shared" si="11"/>
        <v>9.8000000000000007</v>
      </c>
      <c r="H134" s="7">
        <f t="shared" si="13"/>
        <v>1</v>
      </c>
      <c r="I134" s="93">
        <f t="shared" si="12"/>
        <v>3</v>
      </c>
      <c r="J134" s="58" t="s">
        <v>148</v>
      </c>
      <c r="K134" s="58"/>
      <c r="L134" s="58"/>
      <c r="M134" s="58"/>
      <c r="N134" s="58"/>
      <c r="O134" s="58"/>
      <c r="P134" s="58"/>
      <c r="Q134" s="58"/>
      <c r="R134" s="58"/>
      <c r="S134" s="58"/>
      <c r="T134" s="58"/>
    </row>
    <row r="135" spans="1:20" ht="15.6" customHeight="1" x14ac:dyDescent="0.25">
      <c r="A135" s="155"/>
      <c r="B135" s="20" t="s">
        <v>57</v>
      </c>
      <c r="C135" s="22" t="s">
        <v>85</v>
      </c>
      <c r="D135" s="80">
        <v>8</v>
      </c>
      <c r="E135" s="80">
        <v>10</v>
      </c>
      <c r="F135" s="51">
        <v>10</v>
      </c>
      <c r="G135" s="75">
        <f t="shared" si="11"/>
        <v>9.3000000000000007</v>
      </c>
      <c r="H135" s="7">
        <f t="shared" si="13"/>
        <v>9</v>
      </c>
      <c r="I135" s="93">
        <f t="shared" si="12"/>
        <v>25</v>
      </c>
      <c r="J135" s="58" t="s">
        <v>160</v>
      </c>
      <c r="K135" s="169" t="s">
        <v>129</v>
      </c>
      <c r="L135" s="169"/>
      <c r="M135" s="169"/>
      <c r="N135" s="169"/>
      <c r="O135" s="169"/>
      <c r="P135" s="169"/>
      <c r="Q135" s="169"/>
      <c r="R135" s="169"/>
      <c r="S135" s="169"/>
      <c r="T135" s="169"/>
    </row>
    <row r="136" spans="1:20" ht="15.6" customHeight="1" x14ac:dyDescent="0.25">
      <c r="A136" s="155"/>
      <c r="B136" s="20" t="s">
        <v>58</v>
      </c>
      <c r="C136" s="22" t="s">
        <v>91</v>
      </c>
      <c r="D136" s="80">
        <v>8</v>
      </c>
      <c r="E136" s="80">
        <v>10</v>
      </c>
      <c r="F136" s="64">
        <v>10</v>
      </c>
      <c r="G136" s="75">
        <f t="shared" si="11"/>
        <v>9.3000000000000007</v>
      </c>
      <c r="H136" s="7">
        <f t="shared" si="13"/>
        <v>9</v>
      </c>
      <c r="I136" s="93">
        <f t="shared" si="12"/>
        <v>25</v>
      </c>
      <c r="J136" s="58" t="s">
        <v>195</v>
      </c>
      <c r="K136" s="170" t="s">
        <v>42</v>
      </c>
      <c r="L136" s="172" t="s">
        <v>43</v>
      </c>
      <c r="M136" s="174" t="s">
        <v>44</v>
      </c>
      <c r="N136" s="174"/>
      <c r="O136" s="161" t="s">
        <v>45</v>
      </c>
      <c r="P136" s="175"/>
      <c r="Q136" s="161" t="s">
        <v>46</v>
      </c>
      <c r="R136" s="176"/>
      <c r="S136" s="174" t="s">
        <v>47</v>
      </c>
      <c r="T136" s="174"/>
    </row>
    <row r="137" spans="1:20" ht="15.6" customHeight="1" thickBot="1" x14ac:dyDescent="0.3">
      <c r="A137" s="156"/>
      <c r="B137" s="23" t="s">
        <v>61</v>
      </c>
      <c r="C137" s="24" t="s">
        <v>24</v>
      </c>
      <c r="D137" s="81">
        <v>9.5</v>
      </c>
      <c r="E137" s="81">
        <v>7.5</v>
      </c>
      <c r="F137" s="15">
        <v>10</v>
      </c>
      <c r="G137" s="79">
        <f t="shared" si="11"/>
        <v>9</v>
      </c>
      <c r="H137" s="17">
        <f t="shared" si="13"/>
        <v>17</v>
      </c>
      <c r="I137" s="95">
        <f t="shared" si="12"/>
        <v>42</v>
      </c>
      <c r="J137" s="58" t="s">
        <v>345</v>
      </c>
      <c r="K137" s="171"/>
      <c r="L137" s="173"/>
      <c r="M137" s="61" t="s">
        <v>50</v>
      </c>
      <c r="N137" s="25" t="s">
        <v>51</v>
      </c>
      <c r="O137" s="61" t="s">
        <v>50</v>
      </c>
      <c r="P137" s="25" t="s">
        <v>51</v>
      </c>
      <c r="Q137" s="62" t="s">
        <v>52</v>
      </c>
      <c r="R137" s="25" t="s">
        <v>51</v>
      </c>
      <c r="S137" s="62" t="s">
        <v>52</v>
      </c>
      <c r="T137" s="25" t="s">
        <v>51</v>
      </c>
    </row>
    <row r="138" spans="1:20" ht="15.6" customHeight="1" x14ac:dyDescent="0.25">
      <c r="A138" s="166" t="s">
        <v>53</v>
      </c>
      <c r="B138" s="26" t="s">
        <v>62</v>
      </c>
      <c r="C138" s="27" t="s">
        <v>333</v>
      </c>
      <c r="D138" s="82">
        <v>9</v>
      </c>
      <c r="E138" s="82">
        <v>9</v>
      </c>
      <c r="F138" s="63">
        <v>10</v>
      </c>
      <c r="G138" s="75">
        <f t="shared" si="11"/>
        <v>9.3000000000000007</v>
      </c>
      <c r="H138" s="7">
        <f t="shared" si="13"/>
        <v>9</v>
      </c>
      <c r="I138" s="94">
        <f t="shared" si="12"/>
        <v>25</v>
      </c>
      <c r="J138" s="58" t="s">
        <v>343</v>
      </c>
      <c r="K138" s="29">
        <v>12</v>
      </c>
      <c r="L138" s="30">
        <f>SUM(M138+O138+Q138+S138)</f>
        <v>20</v>
      </c>
      <c r="M138" s="31">
        <f>COUNTIF($G$113:$G132,"&gt;=9.0")</f>
        <v>19</v>
      </c>
      <c r="N138" s="32">
        <f>M138/20</f>
        <v>0.95</v>
      </c>
      <c r="O138" s="31">
        <f>COUNTIF($G$113:$G132,"&gt;=8.5")-M138</f>
        <v>1</v>
      </c>
      <c r="P138" s="32">
        <f xml:space="preserve"> O138/20</f>
        <v>0.05</v>
      </c>
      <c r="Q138" s="31">
        <f>COUNTIF($G$113:$G132,"&gt;=8.0")-M138-O138</f>
        <v>0</v>
      </c>
      <c r="R138" s="33">
        <f>Q138/20</f>
        <v>0</v>
      </c>
      <c r="S138" s="31">
        <f>COUNTIF($G$113:$G132,"&lt;8.0")</f>
        <v>0</v>
      </c>
      <c r="T138" s="32">
        <f>S138/20</f>
        <v>0</v>
      </c>
    </row>
    <row r="139" spans="1:20" ht="15.6" customHeight="1" x14ac:dyDescent="0.25">
      <c r="A139" s="167"/>
      <c r="B139" s="20" t="s">
        <v>64</v>
      </c>
      <c r="C139" s="21" t="s">
        <v>69</v>
      </c>
      <c r="D139" s="83">
        <v>9</v>
      </c>
      <c r="E139" s="83">
        <v>10</v>
      </c>
      <c r="F139" s="5">
        <v>10</v>
      </c>
      <c r="G139" s="75">
        <f t="shared" si="11"/>
        <v>9.6999999999999993</v>
      </c>
      <c r="H139" s="7">
        <f t="shared" si="13"/>
        <v>3</v>
      </c>
      <c r="I139" s="93">
        <f t="shared" si="12"/>
        <v>9</v>
      </c>
      <c r="J139" s="58" t="s">
        <v>137</v>
      </c>
      <c r="K139" s="29">
        <v>11</v>
      </c>
      <c r="L139" s="30">
        <f>SUM(M139+O139+Q139+S139)</f>
        <v>15</v>
      </c>
      <c r="M139" s="31">
        <f>COUNTIF($G$148:$G$162,"&gt;=9")</f>
        <v>11</v>
      </c>
      <c r="N139" s="32">
        <f>M139/15</f>
        <v>0.73333333333333328</v>
      </c>
      <c r="O139" s="31">
        <f>COUNTIF($G$148:$G$162,"&gt;8.5")-M139</f>
        <v>3</v>
      </c>
      <c r="P139" s="34">
        <f>O139/15</f>
        <v>0.2</v>
      </c>
      <c r="Q139" s="31">
        <f>COUNTIF($G$148:$G$162,"&gt;=8")-M139-O139</f>
        <v>1</v>
      </c>
      <c r="R139" s="33">
        <f>Q139/15</f>
        <v>6.6666666666666666E-2</v>
      </c>
      <c r="S139" s="31">
        <f>COUNTIF($G$148:$G$162,"&lt;8")</f>
        <v>0</v>
      </c>
      <c r="T139" s="32">
        <f>S139/15</f>
        <v>0</v>
      </c>
    </row>
    <row r="140" spans="1:20" ht="15.6" customHeight="1" x14ac:dyDescent="0.25">
      <c r="A140" s="167"/>
      <c r="B140" s="20" t="s">
        <v>65</v>
      </c>
      <c r="C140" s="22" t="s">
        <v>77</v>
      </c>
      <c r="D140" s="80">
        <v>8</v>
      </c>
      <c r="E140" s="80">
        <v>10</v>
      </c>
      <c r="F140" s="51">
        <v>10</v>
      </c>
      <c r="G140" s="75">
        <f t="shared" si="11"/>
        <v>9.3000000000000007</v>
      </c>
      <c r="H140" s="7">
        <f t="shared" si="13"/>
        <v>9</v>
      </c>
      <c r="I140" s="93">
        <f t="shared" si="12"/>
        <v>25</v>
      </c>
      <c r="J140" s="58" t="s">
        <v>195</v>
      </c>
      <c r="K140" s="29">
        <v>10</v>
      </c>
      <c r="L140" s="30">
        <f>SUM(M140+O140+Q140+S140)</f>
        <v>15</v>
      </c>
      <c r="M140" s="35">
        <f>COUNTIF($G$133:$G$147,"&gt;=9")</f>
        <v>14</v>
      </c>
      <c r="N140" s="32">
        <f>M140/15</f>
        <v>0.93333333333333335</v>
      </c>
      <c r="O140" s="31">
        <f>COUNTIF($G$133:$G$147,"&gt;=8.5") -M140</f>
        <v>0</v>
      </c>
      <c r="P140" s="34">
        <f>O140/15</f>
        <v>0</v>
      </c>
      <c r="Q140" s="31">
        <f>COUNTIF($G$133:$G$147,"&gt;=8")-M140-O140</f>
        <v>0</v>
      </c>
      <c r="R140" s="33">
        <f>Q140/15</f>
        <v>0</v>
      </c>
      <c r="S140" s="35">
        <f>COUNTIF($G$133:$G$147,"&lt;8")</f>
        <v>1</v>
      </c>
      <c r="T140" s="32">
        <f>100%-N140-P140-R140</f>
        <v>6.6666666666666652E-2</v>
      </c>
    </row>
    <row r="141" spans="1:20" ht="15.6" customHeight="1" x14ac:dyDescent="0.25">
      <c r="A141" s="167"/>
      <c r="B141" s="20" t="s">
        <v>66</v>
      </c>
      <c r="C141" s="22" t="s">
        <v>110</v>
      </c>
      <c r="D141" s="80">
        <v>8.5</v>
      </c>
      <c r="E141" s="80">
        <v>9.5</v>
      </c>
      <c r="F141" s="51">
        <v>9</v>
      </c>
      <c r="G141" s="75">
        <f t="shared" si="11"/>
        <v>9</v>
      </c>
      <c r="H141" s="7">
        <f t="shared" si="13"/>
        <v>17</v>
      </c>
      <c r="I141" s="93">
        <f t="shared" si="12"/>
        <v>42</v>
      </c>
      <c r="J141" s="58" t="s">
        <v>344</v>
      </c>
      <c r="K141" s="36" t="s">
        <v>60</v>
      </c>
      <c r="L141" s="37">
        <f>SUM(L138:L140)</f>
        <v>50</v>
      </c>
      <c r="M141" s="35">
        <f>SUM(M138:M140)</f>
        <v>44</v>
      </c>
      <c r="N141" s="38">
        <f>M141/50</f>
        <v>0.88</v>
      </c>
      <c r="O141" s="35">
        <f>SUM(O138:O140)</f>
        <v>4</v>
      </c>
      <c r="P141" s="39">
        <f>O141/50</f>
        <v>0.08</v>
      </c>
      <c r="Q141" s="35">
        <f>SUM(Q138:Q140)</f>
        <v>1</v>
      </c>
      <c r="R141" s="40">
        <f>Q141/50</f>
        <v>0.02</v>
      </c>
      <c r="S141" s="35">
        <f>SUM(S138:S140)</f>
        <v>1</v>
      </c>
      <c r="T141" s="41">
        <f>S141/51</f>
        <v>1.9607843137254902E-2</v>
      </c>
    </row>
    <row r="142" spans="1:20" ht="15.6" customHeight="1" x14ac:dyDescent="0.25">
      <c r="A142" s="167"/>
      <c r="B142" s="52" t="s">
        <v>68</v>
      </c>
      <c r="C142" s="22" t="s">
        <v>117</v>
      </c>
      <c r="D142" s="80">
        <v>9</v>
      </c>
      <c r="E142" s="80">
        <v>10</v>
      </c>
      <c r="F142" s="51">
        <v>9</v>
      </c>
      <c r="G142" s="78">
        <f t="shared" si="11"/>
        <v>9.3000000000000007</v>
      </c>
      <c r="H142" s="7">
        <f t="shared" si="13"/>
        <v>9</v>
      </c>
      <c r="I142" s="93">
        <f t="shared" si="12"/>
        <v>25</v>
      </c>
      <c r="J142" s="58" t="s">
        <v>277</v>
      </c>
      <c r="K142" s="58"/>
      <c r="L142" s="58"/>
      <c r="M142" s="58"/>
      <c r="N142" s="58"/>
      <c r="O142" s="58"/>
      <c r="P142" s="58"/>
      <c r="Q142" s="58"/>
      <c r="R142" s="58"/>
      <c r="S142" s="58"/>
      <c r="T142" s="58"/>
    </row>
    <row r="143" spans="1:20" ht="15.6" customHeight="1" x14ac:dyDescent="0.25">
      <c r="A143" s="167"/>
      <c r="B143" s="18" t="s">
        <v>99</v>
      </c>
      <c r="C143" s="21" t="s">
        <v>71</v>
      </c>
      <c r="D143" s="83">
        <v>7.5</v>
      </c>
      <c r="E143" s="83">
        <v>10</v>
      </c>
      <c r="F143" s="5">
        <v>10</v>
      </c>
      <c r="G143" s="75">
        <f t="shared" si="11"/>
        <v>9.1999999999999993</v>
      </c>
      <c r="H143" s="7">
        <f t="shared" si="13"/>
        <v>15</v>
      </c>
      <c r="I143" s="94">
        <f t="shared" si="12"/>
        <v>34</v>
      </c>
      <c r="J143" s="58" t="s">
        <v>193</v>
      </c>
      <c r="K143" s="58"/>
      <c r="L143" s="58"/>
      <c r="M143" s="58"/>
      <c r="N143" s="58"/>
      <c r="O143" s="58"/>
      <c r="P143" s="58"/>
      <c r="Q143" s="58"/>
      <c r="R143" s="58"/>
      <c r="S143" s="58"/>
      <c r="T143" s="58"/>
    </row>
    <row r="144" spans="1:20" ht="15.6" customHeight="1" x14ac:dyDescent="0.25">
      <c r="A144" s="167"/>
      <c r="B144" s="20" t="s">
        <v>100</v>
      </c>
      <c r="C144" s="21" t="s">
        <v>111</v>
      </c>
      <c r="D144" s="51">
        <v>6</v>
      </c>
      <c r="E144" s="51">
        <v>7.5</v>
      </c>
      <c r="F144" s="51">
        <v>9</v>
      </c>
      <c r="G144" s="75">
        <f t="shared" si="11"/>
        <v>7.5</v>
      </c>
      <c r="H144" s="7">
        <f t="shared" si="13"/>
        <v>20</v>
      </c>
      <c r="I144" s="93">
        <f t="shared" si="12"/>
        <v>50</v>
      </c>
      <c r="J144" s="58" t="s">
        <v>342</v>
      </c>
      <c r="K144" s="58"/>
      <c r="L144" s="58"/>
      <c r="M144" s="58"/>
      <c r="N144" s="58"/>
      <c r="O144" s="58"/>
      <c r="P144" s="58"/>
      <c r="Q144" s="58"/>
      <c r="R144" s="58"/>
      <c r="S144" s="58"/>
      <c r="T144" s="58"/>
    </row>
    <row r="145" spans="1:20" ht="15.6" customHeight="1" x14ac:dyDescent="0.25">
      <c r="A145" s="167"/>
      <c r="B145" s="20" t="s">
        <v>101</v>
      </c>
      <c r="C145" s="22" t="s">
        <v>37</v>
      </c>
      <c r="D145" s="51">
        <v>9</v>
      </c>
      <c r="E145" s="51">
        <v>10</v>
      </c>
      <c r="F145" s="51">
        <v>10</v>
      </c>
      <c r="G145" s="75">
        <f t="shared" si="11"/>
        <v>9.6999999999999993</v>
      </c>
      <c r="H145" s="7">
        <f t="shared" si="13"/>
        <v>3</v>
      </c>
      <c r="I145" s="93">
        <f t="shared" si="12"/>
        <v>9</v>
      </c>
      <c r="J145" s="58" t="s">
        <v>135</v>
      </c>
      <c r="K145" s="58"/>
      <c r="L145" s="58"/>
      <c r="M145" s="58"/>
      <c r="N145" s="58"/>
      <c r="O145" s="58"/>
      <c r="P145" s="58"/>
      <c r="Q145" s="58"/>
      <c r="R145" s="58"/>
      <c r="S145" s="58"/>
      <c r="T145" s="58"/>
    </row>
    <row r="146" spans="1:20" ht="15.6" customHeight="1" x14ac:dyDescent="0.25">
      <c r="A146" s="167"/>
      <c r="B146" s="20" t="s">
        <v>102</v>
      </c>
      <c r="C146" s="22" t="s">
        <v>28</v>
      </c>
      <c r="D146" s="51">
        <v>9.5</v>
      </c>
      <c r="E146" s="51">
        <v>9.5</v>
      </c>
      <c r="F146" s="64">
        <v>10</v>
      </c>
      <c r="G146" s="75">
        <f t="shared" si="11"/>
        <v>9.6999999999999993</v>
      </c>
      <c r="H146" s="7">
        <f t="shared" si="13"/>
        <v>3</v>
      </c>
      <c r="I146" s="93">
        <f t="shared" si="12"/>
        <v>9</v>
      </c>
      <c r="J146" s="58" t="s">
        <v>186</v>
      </c>
      <c r="K146" s="58"/>
      <c r="L146" s="58"/>
      <c r="M146" s="58"/>
      <c r="N146" s="58"/>
      <c r="O146" s="58"/>
      <c r="P146" s="58"/>
      <c r="Q146" s="58"/>
      <c r="R146" s="58"/>
      <c r="S146" s="58"/>
      <c r="T146" s="58"/>
    </row>
    <row r="147" spans="1:20" ht="15.6" customHeight="1" thickBot="1" x14ac:dyDescent="0.3">
      <c r="A147" s="167"/>
      <c r="B147" s="23" t="s">
        <v>103</v>
      </c>
      <c r="C147" s="24" t="s">
        <v>93</v>
      </c>
      <c r="D147" s="15">
        <v>9.5</v>
      </c>
      <c r="E147" s="15">
        <v>10</v>
      </c>
      <c r="F147" s="15">
        <v>10</v>
      </c>
      <c r="G147" s="79">
        <f t="shared" si="11"/>
        <v>9.8000000000000007</v>
      </c>
      <c r="H147" s="17">
        <f t="shared" si="13"/>
        <v>1</v>
      </c>
      <c r="I147" s="95">
        <f t="shared" si="12"/>
        <v>3</v>
      </c>
      <c r="J147" s="58" t="s">
        <v>148</v>
      </c>
      <c r="K147" s="58"/>
      <c r="L147" s="58"/>
      <c r="M147" s="58"/>
      <c r="N147" s="58"/>
      <c r="O147" s="58"/>
      <c r="P147" s="58"/>
      <c r="Q147" s="58"/>
      <c r="R147" s="58"/>
      <c r="S147" s="58"/>
      <c r="T147" s="58"/>
    </row>
    <row r="148" spans="1:20" ht="15.6" customHeight="1" x14ac:dyDescent="0.25">
      <c r="A148" s="167"/>
      <c r="B148" s="42" t="s">
        <v>70</v>
      </c>
      <c r="C148" s="43" t="s">
        <v>49</v>
      </c>
      <c r="D148" s="5">
        <v>9</v>
      </c>
      <c r="E148" s="5">
        <v>9.5</v>
      </c>
      <c r="F148" s="5">
        <v>10</v>
      </c>
      <c r="G148" s="75">
        <f t="shared" si="11"/>
        <v>9.5</v>
      </c>
      <c r="H148" s="7">
        <f>RANK(G148,$G$148:$G$162)</f>
        <v>5</v>
      </c>
      <c r="I148" s="94">
        <f t="shared" si="12"/>
        <v>19</v>
      </c>
      <c r="J148" s="58" t="s">
        <v>337</v>
      </c>
      <c r="K148" s="58"/>
      <c r="L148" s="58"/>
      <c r="M148" s="58"/>
      <c r="N148" s="58"/>
      <c r="O148" s="58"/>
      <c r="P148" s="58"/>
      <c r="Q148" s="58"/>
      <c r="R148" s="58"/>
      <c r="S148" s="58"/>
      <c r="T148" s="58"/>
    </row>
    <row r="149" spans="1:20" ht="15.6" customHeight="1" x14ac:dyDescent="0.25">
      <c r="A149" s="167"/>
      <c r="B149" s="44" t="s">
        <v>72</v>
      </c>
      <c r="C149" s="45" t="s">
        <v>67</v>
      </c>
      <c r="D149" s="5">
        <v>9.5</v>
      </c>
      <c r="E149" s="84">
        <v>10</v>
      </c>
      <c r="F149" s="5">
        <v>10</v>
      </c>
      <c r="G149" s="75">
        <f t="shared" si="11"/>
        <v>9.8000000000000007</v>
      </c>
      <c r="H149" s="7">
        <f t="shared" ref="H149:H162" si="14">RANK(G149,$G$148:$G$162)</f>
        <v>1</v>
      </c>
      <c r="I149" s="93">
        <f t="shared" si="12"/>
        <v>3</v>
      </c>
      <c r="J149" s="58" t="s">
        <v>148</v>
      </c>
      <c r="K149" s="58"/>
      <c r="L149" s="58"/>
      <c r="M149" s="58"/>
      <c r="N149" s="58"/>
      <c r="O149" s="58"/>
      <c r="P149" s="58"/>
      <c r="Q149" s="58"/>
      <c r="R149" s="58"/>
      <c r="S149" s="58"/>
      <c r="T149" s="58"/>
    </row>
    <row r="150" spans="1:20" ht="15.6" customHeight="1" x14ac:dyDescent="0.25">
      <c r="A150" s="167"/>
      <c r="B150" s="44" t="s">
        <v>74</v>
      </c>
      <c r="C150" s="45" t="s">
        <v>112</v>
      </c>
      <c r="D150" s="51">
        <v>9.5</v>
      </c>
      <c r="E150" s="67">
        <v>9.5</v>
      </c>
      <c r="F150" s="51">
        <v>10</v>
      </c>
      <c r="G150" s="75">
        <f t="shared" si="11"/>
        <v>9.6999999999999993</v>
      </c>
      <c r="H150" s="7">
        <f t="shared" si="14"/>
        <v>4</v>
      </c>
      <c r="I150" s="93">
        <f t="shared" si="12"/>
        <v>9</v>
      </c>
      <c r="J150" s="58" t="s">
        <v>261</v>
      </c>
      <c r="K150" s="58"/>
      <c r="L150" s="58"/>
      <c r="M150" s="58"/>
      <c r="N150" s="58"/>
      <c r="O150" s="58"/>
      <c r="P150" s="58"/>
      <c r="Q150" s="58"/>
      <c r="R150" s="58"/>
      <c r="S150" s="58"/>
      <c r="T150" s="58"/>
    </row>
    <row r="151" spans="1:20" ht="15.6" customHeight="1" x14ac:dyDescent="0.25">
      <c r="A151" s="167"/>
      <c r="B151" s="44" t="s">
        <v>76</v>
      </c>
      <c r="C151" s="46" t="s">
        <v>59</v>
      </c>
      <c r="D151" s="51">
        <v>8.5</v>
      </c>
      <c r="E151" s="51">
        <v>10</v>
      </c>
      <c r="F151" s="51">
        <v>10</v>
      </c>
      <c r="G151" s="75">
        <f t="shared" si="11"/>
        <v>9.5</v>
      </c>
      <c r="H151" s="7">
        <f t="shared" si="14"/>
        <v>5</v>
      </c>
      <c r="I151" s="93">
        <f t="shared" si="12"/>
        <v>19</v>
      </c>
      <c r="J151" s="58" t="s">
        <v>169</v>
      </c>
      <c r="K151" s="58"/>
      <c r="L151" s="58"/>
      <c r="M151" s="58"/>
      <c r="N151" s="58"/>
      <c r="O151" s="58"/>
      <c r="P151" s="58"/>
      <c r="Q151" s="58"/>
      <c r="R151" s="58"/>
      <c r="S151" s="58"/>
      <c r="T151" s="58"/>
    </row>
    <row r="152" spans="1:20" ht="15.6" customHeight="1" x14ac:dyDescent="0.25">
      <c r="A152" s="167"/>
      <c r="B152" s="44" t="s">
        <v>78</v>
      </c>
      <c r="C152" s="45" t="s">
        <v>113</v>
      </c>
      <c r="D152" s="51">
        <v>9</v>
      </c>
      <c r="E152" s="51">
        <v>6.5</v>
      </c>
      <c r="F152" s="68">
        <v>10</v>
      </c>
      <c r="G152" s="75">
        <f t="shared" si="11"/>
        <v>8.5</v>
      </c>
      <c r="H152" s="7">
        <f t="shared" si="14"/>
        <v>15</v>
      </c>
      <c r="I152" s="93">
        <f t="shared" si="12"/>
        <v>48</v>
      </c>
      <c r="J152" s="58" t="s">
        <v>338</v>
      </c>
      <c r="K152" s="58"/>
      <c r="L152" s="58"/>
      <c r="M152" s="58"/>
      <c r="N152" s="58"/>
      <c r="O152" s="58"/>
      <c r="P152" s="58"/>
      <c r="Q152" s="58"/>
      <c r="R152" s="58"/>
      <c r="S152" s="58"/>
      <c r="T152" s="58"/>
    </row>
    <row r="153" spans="1:20" ht="15.6" customHeight="1" x14ac:dyDescent="0.25">
      <c r="A153" s="167"/>
      <c r="B153" s="44" t="s">
        <v>80</v>
      </c>
      <c r="C153" s="45" t="s">
        <v>81</v>
      </c>
      <c r="D153" s="68">
        <v>10</v>
      </c>
      <c r="E153" s="85">
        <v>9.5</v>
      </c>
      <c r="F153" s="68">
        <v>10</v>
      </c>
      <c r="G153" s="75">
        <f t="shared" si="11"/>
        <v>9.8000000000000007</v>
      </c>
      <c r="H153" s="7">
        <f t="shared" si="14"/>
        <v>1</v>
      </c>
      <c r="I153" s="93">
        <f t="shared" si="12"/>
        <v>3</v>
      </c>
      <c r="J153" s="58" t="s">
        <v>339</v>
      </c>
      <c r="K153" s="58"/>
      <c r="L153" s="58"/>
      <c r="M153" s="58"/>
      <c r="N153" s="58"/>
      <c r="O153" s="58"/>
      <c r="P153" s="58"/>
      <c r="Q153" s="58"/>
      <c r="R153" s="58"/>
      <c r="S153" s="58"/>
      <c r="T153" s="58"/>
    </row>
    <row r="154" spans="1:20" ht="15.6" customHeight="1" x14ac:dyDescent="0.25">
      <c r="A154" s="167"/>
      <c r="B154" s="44" t="s">
        <v>82</v>
      </c>
      <c r="C154" s="45" t="s">
        <v>83</v>
      </c>
      <c r="D154" s="68">
        <v>7.5</v>
      </c>
      <c r="E154" s="85">
        <v>9.5</v>
      </c>
      <c r="F154" s="68">
        <v>10</v>
      </c>
      <c r="G154" s="75">
        <f t="shared" si="11"/>
        <v>9</v>
      </c>
      <c r="H154" s="7">
        <f t="shared" si="14"/>
        <v>11</v>
      </c>
      <c r="I154" s="93">
        <f t="shared" si="12"/>
        <v>42</v>
      </c>
      <c r="J154" s="58" t="s">
        <v>346</v>
      </c>
      <c r="K154" s="58"/>
      <c r="L154" s="58"/>
      <c r="M154" s="58"/>
      <c r="N154" s="58"/>
      <c r="O154" s="58"/>
      <c r="P154" s="58"/>
      <c r="Q154" s="58"/>
      <c r="R154" s="58"/>
      <c r="S154" s="58"/>
      <c r="T154" s="58"/>
    </row>
    <row r="155" spans="1:20" ht="15.6" customHeight="1" x14ac:dyDescent="0.25">
      <c r="A155" s="167"/>
      <c r="B155" s="44" t="s">
        <v>84</v>
      </c>
      <c r="C155" s="45" t="s">
        <v>114</v>
      </c>
      <c r="D155" s="68">
        <v>9</v>
      </c>
      <c r="E155" s="85">
        <v>8.5</v>
      </c>
      <c r="F155" s="68">
        <v>10</v>
      </c>
      <c r="G155" s="75">
        <f t="shared" si="11"/>
        <v>9.1999999999999993</v>
      </c>
      <c r="H155" s="7">
        <f t="shared" si="14"/>
        <v>9</v>
      </c>
      <c r="I155" s="93">
        <f t="shared" si="12"/>
        <v>34</v>
      </c>
      <c r="J155" s="58" t="s">
        <v>347</v>
      </c>
      <c r="K155" s="58"/>
      <c r="L155" s="58"/>
      <c r="M155" s="58"/>
      <c r="N155" s="58"/>
      <c r="O155" s="58"/>
      <c r="P155" s="58"/>
      <c r="Q155" s="58"/>
      <c r="R155" s="58"/>
      <c r="S155" s="58"/>
      <c r="T155" s="58"/>
    </row>
    <row r="156" spans="1:20" ht="15.6" customHeight="1" x14ac:dyDescent="0.25">
      <c r="A156" s="167"/>
      <c r="B156" s="44" t="s">
        <v>86</v>
      </c>
      <c r="C156" s="47" t="s">
        <v>55</v>
      </c>
      <c r="D156" s="68">
        <v>9.5</v>
      </c>
      <c r="E156" s="85">
        <v>10</v>
      </c>
      <c r="F156" s="68">
        <v>10</v>
      </c>
      <c r="G156" s="75">
        <f t="shared" si="11"/>
        <v>9.8000000000000007</v>
      </c>
      <c r="H156" s="7">
        <f t="shared" si="14"/>
        <v>1</v>
      </c>
      <c r="I156" s="93">
        <f t="shared" si="12"/>
        <v>3</v>
      </c>
      <c r="J156" s="58" t="s">
        <v>179</v>
      </c>
      <c r="K156" s="58"/>
      <c r="L156" s="58"/>
      <c r="M156" s="58"/>
      <c r="N156" s="58"/>
      <c r="O156" s="58"/>
      <c r="P156" s="58"/>
      <c r="Q156" s="58"/>
      <c r="R156" s="58"/>
      <c r="S156" s="58"/>
      <c r="T156" s="58"/>
    </row>
    <row r="157" spans="1:20" ht="15.6" customHeight="1" x14ac:dyDescent="0.25">
      <c r="A157" s="167"/>
      <c r="B157" s="44" t="s">
        <v>88</v>
      </c>
      <c r="C157" s="45" t="s">
        <v>89</v>
      </c>
      <c r="D157" s="68">
        <v>8.5</v>
      </c>
      <c r="E157" s="85">
        <v>9.5</v>
      </c>
      <c r="F157" s="68">
        <v>10</v>
      </c>
      <c r="G157" s="75">
        <f t="shared" si="11"/>
        <v>9.3000000000000007</v>
      </c>
      <c r="H157" s="7">
        <f t="shared" si="14"/>
        <v>7</v>
      </c>
      <c r="I157" s="93">
        <f t="shared" si="12"/>
        <v>25</v>
      </c>
      <c r="J157" s="58" t="s">
        <v>348</v>
      </c>
      <c r="K157" s="58"/>
      <c r="L157" s="58"/>
      <c r="M157" s="58"/>
      <c r="N157" s="96"/>
      <c r="O157" s="58"/>
      <c r="P157" s="58"/>
      <c r="Q157" s="58"/>
      <c r="R157" s="58"/>
      <c r="S157" s="58"/>
      <c r="T157" s="58"/>
    </row>
    <row r="158" spans="1:20" ht="15.6" customHeight="1" x14ac:dyDescent="0.25">
      <c r="A158" s="167"/>
      <c r="B158" s="44" t="s">
        <v>90</v>
      </c>
      <c r="C158" s="45" t="s">
        <v>87</v>
      </c>
      <c r="D158" s="68">
        <v>8.5</v>
      </c>
      <c r="E158" s="85">
        <v>9</v>
      </c>
      <c r="F158" s="68">
        <v>10</v>
      </c>
      <c r="G158" s="75">
        <f t="shared" si="11"/>
        <v>9.1999999999999993</v>
      </c>
      <c r="H158" s="7">
        <f t="shared" si="14"/>
        <v>9</v>
      </c>
      <c r="I158" s="93">
        <f t="shared" si="12"/>
        <v>34</v>
      </c>
      <c r="J158" s="58" t="s">
        <v>316</v>
      </c>
      <c r="K158" s="58"/>
      <c r="L158" s="58"/>
      <c r="M158" s="58"/>
      <c r="N158" s="58"/>
      <c r="O158" s="58"/>
      <c r="P158" s="58"/>
      <c r="Q158" s="58"/>
      <c r="R158" s="58"/>
      <c r="S158" s="58"/>
      <c r="T158" s="58"/>
    </row>
    <row r="159" spans="1:20" ht="15.6" customHeight="1" x14ac:dyDescent="0.25">
      <c r="A159" s="167"/>
      <c r="B159" s="44" t="s">
        <v>92</v>
      </c>
      <c r="C159" s="48" t="s">
        <v>115</v>
      </c>
      <c r="D159" s="68">
        <v>8.5</v>
      </c>
      <c r="E159" s="68">
        <v>8</v>
      </c>
      <c r="F159" s="68">
        <v>10</v>
      </c>
      <c r="G159" s="75">
        <f t="shared" si="11"/>
        <v>8.8000000000000007</v>
      </c>
      <c r="H159" s="7">
        <f t="shared" si="14"/>
        <v>12</v>
      </c>
      <c r="I159" s="93">
        <f t="shared" si="12"/>
        <v>45</v>
      </c>
      <c r="J159" s="58" t="s">
        <v>349</v>
      </c>
      <c r="K159" s="58"/>
      <c r="L159" s="58"/>
      <c r="M159" s="58"/>
      <c r="N159" s="58"/>
      <c r="O159" s="58"/>
      <c r="P159" s="58"/>
      <c r="Q159" s="58"/>
      <c r="R159" s="58"/>
      <c r="S159" s="58"/>
      <c r="T159" s="58"/>
    </row>
    <row r="160" spans="1:20" ht="15.6" customHeight="1" x14ac:dyDescent="0.25">
      <c r="A160" s="167"/>
      <c r="B160" s="44" t="s">
        <v>94</v>
      </c>
      <c r="C160" s="45" t="s">
        <v>96</v>
      </c>
      <c r="D160" s="68">
        <v>6.5</v>
      </c>
      <c r="E160" s="68">
        <v>10</v>
      </c>
      <c r="F160" s="68">
        <v>10</v>
      </c>
      <c r="G160" s="75">
        <f t="shared" si="11"/>
        <v>8.8000000000000007</v>
      </c>
      <c r="H160" s="7">
        <f t="shared" si="14"/>
        <v>12</v>
      </c>
      <c r="I160" s="93">
        <f t="shared" si="12"/>
        <v>45</v>
      </c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</row>
    <row r="161" spans="1:20" ht="15.6" customHeight="1" x14ac:dyDescent="0.25">
      <c r="A161" s="167"/>
      <c r="B161" s="44" t="s">
        <v>95</v>
      </c>
      <c r="C161" s="45" t="s">
        <v>31</v>
      </c>
      <c r="D161" s="68">
        <v>8</v>
      </c>
      <c r="E161" s="68">
        <v>10</v>
      </c>
      <c r="F161" s="86">
        <v>10</v>
      </c>
      <c r="G161" s="75">
        <f t="shared" si="11"/>
        <v>9.3000000000000007</v>
      </c>
      <c r="H161" s="7">
        <f t="shared" si="14"/>
        <v>7</v>
      </c>
      <c r="I161" s="93">
        <f t="shared" si="12"/>
        <v>25</v>
      </c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</row>
    <row r="162" spans="1:20" ht="15.6" customHeight="1" thickBot="1" x14ac:dyDescent="0.3">
      <c r="A162" s="168"/>
      <c r="B162" s="49" t="s">
        <v>97</v>
      </c>
      <c r="C162" s="50" t="s">
        <v>98</v>
      </c>
      <c r="D162" s="87">
        <v>6.5</v>
      </c>
      <c r="E162" s="87">
        <v>10</v>
      </c>
      <c r="F162" s="88">
        <v>10</v>
      </c>
      <c r="G162" s="79">
        <f t="shared" si="11"/>
        <v>8.8000000000000007</v>
      </c>
      <c r="H162" s="17">
        <f t="shared" si="14"/>
        <v>12</v>
      </c>
      <c r="I162" s="95">
        <f t="shared" si="12"/>
        <v>45</v>
      </c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</row>
    <row r="163" spans="1:20" ht="21.75" customHeight="1" x14ac:dyDescent="0.25">
      <c r="A163" s="97"/>
      <c r="B163" s="98"/>
      <c r="C163" s="146" t="s">
        <v>118</v>
      </c>
      <c r="D163" s="146"/>
      <c r="E163" s="146"/>
      <c r="F163" s="146"/>
      <c r="G163" s="73"/>
      <c r="H163" s="1"/>
      <c r="I163" s="1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</row>
    <row r="164" spans="1:20" x14ac:dyDescent="0.25">
      <c r="A164" s="2" t="s">
        <v>130</v>
      </c>
      <c r="B164" s="2"/>
      <c r="C164" s="177" t="s">
        <v>305</v>
      </c>
      <c r="D164" s="177"/>
      <c r="E164" s="177"/>
      <c r="F164" s="177"/>
      <c r="G164" s="177"/>
      <c r="H164" s="2"/>
      <c r="I164" s="2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</row>
    <row r="165" spans="1:20" x14ac:dyDescent="0.25">
      <c r="A165" s="153" t="s">
        <v>0</v>
      </c>
      <c r="B165" s="161" t="s">
        <v>1</v>
      </c>
      <c r="C165" s="153" t="s">
        <v>2</v>
      </c>
      <c r="D165" s="178" t="s">
        <v>120</v>
      </c>
      <c r="E165" s="179"/>
      <c r="F165" s="180"/>
      <c r="G165" s="148" t="s">
        <v>121</v>
      </c>
      <c r="H165" s="157" t="s">
        <v>3</v>
      </c>
      <c r="I165" s="157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</row>
    <row r="166" spans="1:20" x14ac:dyDescent="0.25">
      <c r="A166" s="154"/>
      <c r="B166" s="162"/>
      <c r="C166" s="154"/>
      <c r="D166" s="105" t="s">
        <v>122</v>
      </c>
      <c r="E166" s="105" t="s">
        <v>123</v>
      </c>
      <c r="F166" s="105" t="s">
        <v>124</v>
      </c>
      <c r="G166" s="149"/>
      <c r="H166" s="106" t="s">
        <v>4</v>
      </c>
      <c r="I166" s="107" t="s">
        <v>5</v>
      </c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</row>
    <row r="167" spans="1:20" ht="15.6" customHeight="1" x14ac:dyDescent="0.25">
      <c r="A167" s="155" t="s">
        <v>6</v>
      </c>
      <c r="B167" s="3" t="s">
        <v>7</v>
      </c>
      <c r="C167" s="4" t="s">
        <v>8</v>
      </c>
      <c r="D167" s="5">
        <v>10</v>
      </c>
      <c r="E167" s="5">
        <v>9.5</v>
      </c>
      <c r="F167" s="5">
        <v>10</v>
      </c>
      <c r="G167" s="99">
        <f>ROUND(AVERAGE(D167:F167),1)</f>
        <v>9.8000000000000007</v>
      </c>
      <c r="H167" s="7">
        <f>RANK(G167,$G$167:$G$181)</f>
        <v>3</v>
      </c>
      <c r="I167" s="100">
        <f>RANK(G167,$G$167:$G$216)</f>
        <v>5</v>
      </c>
      <c r="J167" s="58" t="s">
        <v>176</v>
      </c>
      <c r="K167" s="58"/>
      <c r="L167" s="58"/>
      <c r="M167" s="58"/>
      <c r="N167" s="58"/>
      <c r="O167" s="58"/>
      <c r="P167" s="58"/>
      <c r="Q167" s="58"/>
      <c r="R167" s="58"/>
      <c r="S167" s="58"/>
      <c r="T167" s="58"/>
    </row>
    <row r="168" spans="1:20" ht="15.6" customHeight="1" x14ac:dyDescent="0.25">
      <c r="A168" s="155"/>
      <c r="B168" s="8" t="s">
        <v>9</v>
      </c>
      <c r="C168" s="9" t="s">
        <v>104</v>
      </c>
      <c r="D168" s="51">
        <v>10</v>
      </c>
      <c r="E168" s="51">
        <v>10</v>
      </c>
      <c r="F168" s="51">
        <v>10</v>
      </c>
      <c r="G168" s="99">
        <f>ROUND(AVERAGE(D168:F168),1)</f>
        <v>10</v>
      </c>
      <c r="H168" s="7">
        <f t="shared" ref="H168:H181" si="15">RANK(G168,$G$167:$G$181)</f>
        <v>1</v>
      </c>
      <c r="I168" s="100">
        <f t="shared" ref="I168:I216" si="16">RANK(G168,$G$167:$G$216)</f>
        <v>1</v>
      </c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</row>
    <row r="169" spans="1:20" ht="15.6" customHeight="1" x14ac:dyDescent="0.25">
      <c r="A169" s="155"/>
      <c r="B169" s="8" t="s">
        <v>11</v>
      </c>
      <c r="C169" s="9" t="s">
        <v>16</v>
      </c>
      <c r="D169" s="51">
        <v>9</v>
      </c>
      <c r="E169" s="51">
        <v>10</v>
      </c>
      <c r="F169" s="51">
        <v>10</v>
      </c>
      <c r="G169" s="99">
        <f t="shared" ref="G169:G216" si="17">ROUND(AVERAGE(D169:F169),1)</f>
        <v>9.6999999999999993</v>
      </c>
      <c r="H169" s="7">
        <f t="shared" si="15"/>
        <v>4</v>
      </c>
      <c r="I169" s="100">
        <f t="shared" si="16"/>
        <v>8</v>
      </c>
      <c r="J169" s="58" t="s">
        <v>135</v>
      </c>
      <c r="K169" s="58"/>
      <c r="L169" s="58"/>
      <c r="M169" s="58"/>
      <c r="N169" s="58"/>
      <c r="O169" s="58"/>
      <c r="P169" s="58"/>
      <c r="Q169" s="58"/>
      <c r="R169" s="58"/>
      <c r="S169" s="58"/>
      <c r="T169" s="58"/>
    </row>
    <row r="170" spans="1:20" ht="15.6" customHeight="1" x14ac:dyDescent="0.25">
      <c r="A170" s="155"/>
      <c r="B170" s="8" t="s">
        <v>13</v>
      </c>
      <c r="C170" s="9" t="s">
        <v>14</v>
      </c>
      <c r="D170" s="51">
        <v>8</v>
      </c>
      <c r="E170" s="51">
        <v>9.5</v>
      </c>
      <c r="F170" s="51">
        <v>10</v>
      </c>
      <c r="G170" s="99">
        <f t="shared" si="17"/>
        <v>9.1999999999999993</v>
      </c>
      <c r="H170" s="7">
        <f t="shared" si="15"/>
        <v>11</v>
      </c>
      <c r="I170" s="100">
        <f t="shared" si="16"/>
        <v>30</v>
      </c>
      <c r="J170" s="58" t="s">
        <v>358</v>
      </c>
      <c r="K170" s="58"/>
      <c r="L170" s="58"/>
      <c r="M170" s="58"/>
      <c r="N170" s="58"/>
      <c r="O170" s="58"/>
      <c r="P170" s="58"/>
      <c r="Q170" s="58"/>
      <c r="R170" s="58"/>
      <c r="S170" s="58"/>
      <c r="T170" s="58"/>
    </row>
    <row r="171" spans="1:20" ht="15.6" customHeight="1" x14ac:dyDescent="0.25">
      <c r="A171" s="155"/>
      <c r="B171" s="8" t="s">
        <v>15</v>
      </c>
      <c r="C171" s="9" t="s">
        <v>79</v>
      </c>
      <c r="D171" s="51">
        <v>9</v>
      </c>
      <c r="E171" s="51">
        <v>9.5</v>
      </c>
      <c r="F171" s="51">
        <v>10</v>
      </c>
      <c r="G171" s="99">
        <f t="shared" si="17"/>
        <v>9.5</v>
      </c>
      <c r="H171" s="7">
        <f t="shared" si="15"/>
        <v>6</v>
      </c>
      <c r="I171" s="100">
        <f t="shared" si="16"/>
        <v>12</v>
      </c>
      <c r="J171" s="58" t="s">
        <v>359</v>
      </c>
      <c r="K171" s="58"/>
      <c r="L171" s="58"/>
      <c r="M171" s="58"/>
      <c r="N171" s="58"/>
      <c r="O171" s="58"/>
      <c r="P171" s="58"/>
      <c r="Q171" s="58"/>
      <c r="R171" s="58"/>
      <c r="S171" s="58"/>
      <c r="T171" s="58"/>
    </row>
    <row r="172" spans="1:20" ht="15.6" customHeight="1" x14ac:dyDescent="0.25">
      <c r="A172" s="155"/>
      <c r="B172" s="8" t="s">
        <v>17</v>
      </c>
      <c r="C172" s="9" t="s">
        <v>105</v>
      </c>
      <c r="D172" s="51">
        <v>7.5</v>
      </c>
      <c r="E172" s="51">
        <v>9.5</v>
      </c>
      <c r="F172" s="51">
        <v>10</v>
      </c>
      <c r="G172" s="99">
        <f t="shared" si="17"/>
        <v>9</v>
      </c>
      <c r="H172" s="7">
        <f t="shared" si="15"/>
        <v>14</v>
      </c>
      <c r="I172" s="100">
        <f t="shared" si="16"/>
        <v>38</v>
      </c>
      <c r="J172" s="58" t="s">
        <v>360</v>
      </c>
      <c r="K172" s="58"/>
      <c r="L172" s="58"/>
      <c r="M172" s="58"/>
      <c r="N172" s="58"/>
      <c r="O172" s="58"/>
      <c r="P172" s="58"/>
      <c r="Q172" s="58"/>
      <c r="R172" s="58"/>
      <c r="S172" s="58"/>
      <c r="T172" s="58"/>
    </row>
    <row r="173" spans="1:20" ht="15.6" customHeight="1" x14ac:dyDescent="0.25">
      <c r="A173" s="155"/>
      <c r="B173" s="8" t="s">
        <v>19</v>
      </c>
      <c r="C173" s="9" t="s">
        <v>18</v>
      </c>
      <c r="D173" s="51">
        <v>9.5</v>
      </c>
      <c r="E173" s="51">
        <v>9.5</v>
      </c>
      <c r="F173" s="51">
        <v>10</v>
      </c>
      <c r="G173" s="99">
        <f t="shared" si="17"/>
        <v>9.6999999999999993</v>
      </c>
      <c r="H173" s="7">
        <f t="shared" si="15"/>
        <v>4</v>
      </c>
      <c r="I173" s="100">
        <f t="shared" si="16"/>
        <v>8</v>
      </c>
      <c r="J173" s="58" t="s">
        <v>373</v>
      </c>
      <c r="K173" s="58"/>
      <c r="L173" s="58"/>
      <c r="M173" s="58"/>
      <c r="N173" s="58"/>
      <c r="O173" s="58"/>
      <c r="P173" s="58"/>
      <c r="Q173" s="58"/>
      <c r="R173" s="58"/>
      <c r="S173" s="58"/>
      <c r="T173" s="58"/>
    </row>
    <row r="174" spans="1:20" ht="15.6" customHeight="1" x14ac:dyDescent="0.25">
      <c r="A174" s="155"/>
      <c r="B174" s="8" t="s">
        <v>21</v>
      </c>
      <c r="C174" s="9" t="s">
        <v>20</v>
      </c>
      <c r="D174" s="51">
        <v>10</v>
      </c>
      <c r="E174" s="51">
        <v>7.5</v>
      </c>
      <c r="F174" s="51">
        <v>10</v>
      </c>
      <c r="G174" s="99">
        <f t="shared" si="17"/>
        <v>9.1999999999999993</v>
      </c>
      <c r="H174" s="7">
        <f t="shared" si="15"/>
        <v>11</v>
      </c>
      <c r="I174" s="100">
        <f t="shared" si="16"/>
        <v>30</v>
      </c>
      <c r="J174" s="58" t="s">
        <v>374</v>
      </c>
      <c r="K174" s="58"/>
      <c r="L174" s="58"/>
      <c r="M174" s="58"/>
      <c r="N174" s="58"/>
      <c r="O174" s="58"/>
      <c r="P174" s="58"/>
      <c r="Q174" s="58"/>
      <c r="R174" s="58"/>
      <c r="S174" s="58"/>
      <c r="T174" s="58"/>
    </row>
    <row r="175" spans="1:20" ht="15.6" customHeight="1" x14ac:dyDescent="0.25">
      <c r="A175" s="155"/>
      <c r="B175" s="8" t="s">
        <v>23</v>
      </c>
      <c r="C175" s="9" t="s">
        <v>22</v>
      </c>
      <c r="D175" s="51">
        <v>9</v>
      </c>
      <c r="E175" s="51">
        <v>8.5</v>
      </c>
      <c r="F175" s="51">
        <v>9.5</v>
      </c>
      <c r="G175" s="99">
        <f t="shared" si="17"/>
        <v>9</v>
      </c>
      <c r="H175" s="7">
        <f t="shared" si="15"/>
        <v>14</v>
      </c>
      <c r="I175" s="100">
        <f t="shared" si="16"/>
        <v>38</v>
      </c>
      <c r="J175" s="58" t="s">
        <v>375</v>
      </c>
      <c r="K175" s="58"/>
      <c r="L175" s="58"/>
      <c r="M175" s="58"/>
      <c r="N175" s="58"/>
      <c r="O175" s="58"/>
      <c r="P175" s="58"/>
      <c r="Q175" s="58"/>
      <c r="R175" s="58"/>
      <c r="S175" s="58"/>
      <c r="T175" s="58"/>
    </row>
    <row r="176" spans="1:20" ht="15.6" customHeight="1" x14ac:dyDescent="0.25">
      <c r="A176" s="155"/>
      <c r="B176" s="8" t="s">
        <v>25</v>
      </c>
      <c r="C176" s="9" t="s">
        <v>10</v>
      </c>
      <c r="D176" s="51">
        <v>9</v>
      </c>
      <c r="E176" s="51">
        <v>9.5</v>
      </c>
      <c r="F176" s="51">
        <v>10</v>
      </c>
      <c r="G176" s="99">
        <f t="shared" si="17"/>
        <v>9.5</v>
      </c>
      <c r="H176" s="7">
        <f t="shared" si="15"/>
        <v>6</v>
      </c>
      <c r="I176" s="100">
        <f t="shared" si="16"/>
        <v>12</v>
      </c>
      <c r="J176" s="58" t="s">
        <v>376</v>
      </c>
      <c r="K176" s="58"/>
      <c r="L176" s="58"/>
      <c r="M176" s="58"/>
      <c r="N176" s="58"/>
      <c r="O176" s="58"/>
      <c r="P176" s="58"/>
      <c r="Q176" s="58"/>
      <c r="R176" s="58"/>
      <c r="S176" s="58"/>
      <c r="T176" s="58"/>
    </row>
    <row r="177" spans="1:20" ht="15.6" customHeight="1" x14ac:dyDescent="0.25">
      <c r="A177" s="155"/>
      <c r="B177" s="8" t="s">
        <v>26</v>
      </c>
      <c r="C177" s="9" t="s">
        <v>34</v>
      </c>
      <c r="D177" s="51">
        <v>8.5</v>
      </c>
      <c r="E177" s="51">
        <v>9.5</v>
      </c>
      <c r="F177" s="51">
        <v>10</v>
      </c>
      <c r="G177" s="99">
        <f t="shared" si="17"/>
        <v>9.3000000000000007</v>
      </c>
      <c r="H177" s="7">
        <f t="shared" si="15"/>
        <v>9</v>
      </c>
      <c r="I177" s="100">
        <f t="shared" si="16"/>
        <v>21</v>
      </c>
      <c r="J177" s="58" t="s">
        <v>377</v>
      </c>
      <c r="K177" s="58"/>
      <c r="L177" s="58"/>
      <c r="M177" s="58"/>
      <c r="N177" s="58"/>
      <c r="O177" s="58"/>
      <c r="P177" s="58"/>
      <c r="Q177" s="58"/>
      <c r="R177" s="58"/>
      <c r="S177" s="58"/>
      <c r="T177" s="58"/>
    </row>
    <row r="178" spans="1:20" ht="15.6" customHeight="1" x14ac:dyDescent="0.25">
      <c r="A178" s="155"/>
      <c r="B178" s="8" t="s">
        <v>27</v>
      </c>
      <c r="C178" s="9" t="s">
        <v>33</v>
      </c>
      <c r="D178" s="51">
        <v>9</v>
      </c>
      <c r="E178" s="51">
        <v>9.5</v>
      </c>
      <c r="F178" s="51">
        <v>10</v>
      </c>
      <c r="G178" s="99">
        <f t="shared" si="17"/>
        <v>9.5</v>
      </c>
      <c r="H178" s="7">
        <f t="shared" si="15"/>
        <v>6</v>
      </c>
      <c r="I178" s="100">
        <f t="shared" si="16"/>
        <v>12</v>
      </c>
      <c r="J178" s="58" t="s">
        <v>205</v>
      </c>
      <c r="K178" s="58"/>
      <c r="L178" s="58"/>
      <c r="M178" s="58"/>
      <c r="N178" s="58"/>
      <c r="O178" s="58"/>
      <c r="P178" s="58"/>
      <c r="Q178" s="58"/>
      <c r="R178" s="58"/>
      <c r="S178" s="58"/>
      <c r="T178" s="58"/>
    </row>
    <row r="179" spans="1:20" ht="15.6" customHeight="1" x14ac:dyDescent="0.25">
      <c r="A179" s="155"/>
      <c r="B179" s="8" t="s">
        <v>29</v>
      </c>
      <c r="C179" s="9" t="s">
        <v>35</v>
      </c>
      <c r="D179" s="51">
        <v>10</v>
      </c>
      <c r="E179" s="51">
        <v>10</v>
      </c>
      <c r="F179" s="51">
        <v>10</v>
      </c>
      <c r="G179" s="99">
        <f t="shared" si="17"/>
        <v>10</v>
      </c>
      <c r="H179" s="7">
        <f t="shared" si="15"/>
        <v>1</v>
      </c>
      <c r="I179" s="100">
        <f t="shared" si="16"/>
        <v>1</v>
      </c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</row>
    <row r="180" spans="1:20" ht="15.6" customHeight="1" x14ac:dyDescent="0.25">
      <c r="A180" s="155"/>
      <c r="B180" s="8" t="s">
        <v>30</v>
      </c>
      <c r="C180" s="9" t="s">
        <v>106</v>
      </c>
      <c r="D180" s="51">
        <v>9</v>
      </c>
      <c r="E180" s="51">
        <v>9</v>
      </c>
      <c r="F180" s="51">
        <v>10</v>
      </c>
      <c r="G180" s="99">
        <f t="shared" si="17"/>
        <v>9.3000000000000007</v>
      </c>
      <c r="H180" s="7">
        <f t="shared" si="15"/>
        <v>9</v>
      </c>
      <c r="I180" s="100">
        <f t="shared" si="16"/>
        <v>21</v>
      </c>
      <c r="J180" s="58" t="s">
        <v>381</v>
      </c>
      <c r="K180" s="58"/>
      <c r="L180" s="58"/>
      <c r="M180" s="58"/>
      <c r="N180" s="58"/>
      <c r="O180" s="58"/>
      <c r="P180" s="58"/>
      <c r="Q180" s="58"/>
      <c r="R180" s="58"/>
      <c r="S180" s="58"/>
      <c r="T180" s="58"/>
    </row>
    <row r="181" spans="1:20" ht="15.6" customHeight="1" thickBot="1" x14ac:dyDescent="0.3">
      <c r="A181" s="155"/>
      <c r="B181" s="13" t="s">
        <v>32</v>
      </c>
      <c r="C181" s="14" t="s">
        <v>12</v>
      </c>
      <c r="D181" s="15">
        <v>7.5</v>
      </c>
      <c r="E181" s="15">
        <v>10</v>
      </c>
      <c r="F181" s="15">
        <v>10</v>
      </c>
      <c r="G181" s="101">
        <f t="shared" si="17"/>
        <v>9.1999999999999993</v>
      </c>
      <c r="H181" s="17">
        <f t="shared" si="15"/>
        <v>11</v>
      </c>
      <c r="I181" s="108">
        <f t="shared" si="16"/>
        <v>30</v>
      </c>
      <c r="J181" s="58" t="s">
        <v>177</v>
      </c>
      <c r="K181" s="58"/>
      <c r="L181" s="58"/>
      <c r="M181" s="58"/>
      <c r="N181" s="58"/>
      <c r="O181" s="58"/>
      <c r="P181" s="58"/>
      <c r="Q181" s="58"/>
      <c r="R181" s="58"/>
      <c r="S181" s="58"/>
      <c r="T181" s="58"/>
    </row>
    <row r="182" spans="1:20" ht="15.6" customHeight="1" x14ac:dyDescent="0.25">
      <c r="A182" s="155"/>
      <c r="B182" s="18" t="s">
        <v>36</v>
      </c>
      <c r="C182" s="53" t="s">
        <v>75</v>
      </c>
      <c r="D182" s="60">
        <v>9.5</v>
      </c>
      <c r="E182" s="60">
        <v>8</v>
      </c>
      <c r="F182" s="60">
        <v>10</v>
      </c>
      <c r="G182" s="99">
        <f t="shared" si="17"/>
        <v>9.1999999999999993</v>
      </c>
      <c r="H182" s="7">
        <f>RANK(G182,$G$182:$G$201)</f>
        <v>12</v>
      </c>
      <c r="I182" s="100">
        <f t="shared" si="16"/>
        <v>30</v>
      </c>
      <c r="J182" s="58" t="s">
        <v>382</v>
      </c>
      <c r="K182" s="58"/>
      <c r="L182" s="58"/>
      <c r="M182" s="58"/>
      <c r="N182" s="58"/>
      <c r="O182" s="58"/>
      <c r="P182" s="58"/>
      <c r="Q182" s="58"/>
      <c r="R182" s="58"/>
      <c r="S182" s="58"/>
      <c r="T182" s="58"/>
    </row>
    <row r="183" spans="1:20" ht="15.6" customHeight="1" x14ac:dyDescent="0.25">
      <c r="A183" s="155"/>
      <c r="B183" s="20" t="s">
        <v>38</v>
      </c>
      <c r="C183" s="22" t="s">
        <v>107</v>
      </c>
      <c r="D183" s="51">
        <v>10</v>
      </c>
      <c r="E183" s="51">
        <v>8.5</v>
      </c>
      <c r="F183" s="51">
        <v>10</v>
      </c>
      <c r="G183" s="99">
        <f t="shared" si="17"/>
        <v>9.5</v>
      </c>
      <c r="H183" s="7">
        <f t="shared" ref="H183:H201" si="18">RANK(G183,$G$182:$G$201)</f>
        <v>4</v>
      </c>
      <c r="I183" s="100">
        <f t="shared" si="16"/>
        <v>12</v>
      </c>
      <c r="J183" s="58" t="s">
        <v>383</v>
      </c>
      <c r="K183" s="58"/>
      <c r="L183" s="58"/>
      <c r="M183" s="58"/>
      <c r="N183" s="58"/>
      <c r="O183" s="58"/>
      <c r="P183" s="58"/>
      <c r="Q183" s="58"/>
      <c r="R183" s="58"/>
      <c r="S183" s="58"/>
      <c r="T183" s="58"/>
    </row>
    <row r="184" spans="1:20" ht="15.6" customHeight="1" x14ac:dyDescent="0.25">
      <c r="A184" s="155"/>
      <c r="B184" s="20" t="s">
        <v>39</v>
      </c>
      <c r="C184" s="22" t="s">
        <v>40</v>
      </c>
      <c r="D184" s="51">
        <v>6</v>
      </c>
      <c r="E184" s="51">
        <v>6.5</v>
      </c>
      <c r="F184" s="51">
        <v>10</v>
      </c>
      <c r="G184" s="99">
        <f t="shared" si="17"/>
        <v>7.5</v>
      </c>
      <c r="H184" s="7">
        <f t="shared" si="18"/>
        <v>20</v>
      </c>
      <c r="I184" s="100">
        <f t="shared" si="16"/>
        <v>50</v>
      </c>
      <c r="J184" s="58" t="s">
        <v>384</v>
      </c>
      <c r="K184" s="58"/>
      <c r="L184" s="58"/>
      <c r="M184" s="58"/>
      <c r="N184" s="58"/>
      <c r="O184" s="58"/>
      <c r="P184" s="58"/>
      <c r="Q184" s="58"/>
      <c r="R184" s="58"/>
      <c r="S184" s="58"/>
      <c r="T184" s="58"/>
    </row>
    <row r="185" spans="1:20" ht="15.6" customHeight="1" x14ac:dyDescent="0.25">
      <c r="A185" s="155"/>
      <c r="B185" s="20" t="s">
        <v>41</v>
      </c>
      <c r="C185" s="22" t="s">
        <v>108</v>
      </c>
      <c r="D185" s="51">
        <v>8</v>
      </c>
      <c r="E185" s="51">
        <v>10</v>
      </c>
      <c r="F185" s="51">
        <v>10</v>
      </c>
      <c r="G185" s="99">
        <f t="shared" si="17"/>
        <v>9.3000000000000007</v>
      </c>
      <c r="H185" s="7">
        <f t="shared" si="18"/>
        <v>9</v>
      </c>
      <c r="I185" s="100">
        <f t="shared" si="16"/>
        <v>21</v>
      </c>
      <c r="J185" s="58" t="s">
        <v>144</v>
      </c>
      <c r="K185" s="58"/>
      <c r="L185" s="58"/>
      <c r="M185" s="58"/>
      <c r="N185" s="58"/>
      <c r="O185" s="58"/>
      <c r="P185" s="58"/>
      <c r="Q185" s="58"/>
      <c r="R185" s="58"/>
      <c r="S185" s="58"/>
      <c r="T185" s="58"/>
    </row>
    <row r="186" spans="1:20" ht="15.6" customHeight="1" x14ac:dyDescent="0.25">
      <c r="A186" s="155"/>
      <c r="B186" s="20" t="s">
        <v>48</v>
      </c>
      <c r="C186" s="22" t="s">
        <v>116</v>
      </c>
      <c r="D186" s="51">
        <v>9</v>
      </c>
      <c r="E186" s="51">
        <v>8</v>
      </c>
      <c r="F186" s="51">
        <v>10</v>
      </c>
      <c r="G186" s="103">
        <f t="shared" si="17"/>
        <v>9</v>
      </c>
      <c r="H186" s="11">
        <f t="shared" si="18"/>
        <v>15</v>
      </c>
      <c r="I186" s="104">
        <f t="shared" si="16"/>
        <v>38</v>
      </c>
      <c r="J186" s="58" t="s">
        <v>385</v>
      </c>
      <c r="K186" s="58"/>
      <c r="L186" s="58"/>
      <c r="M186" s="58"/>
      <c r="N186" s="58"/>
      <c r="O186" s="58"/>
      <c r="P186" s="58"/>
      <c r="Q186" s="58"/>
      <c r="R186" s="58"/>
      <c r="S186" s="58"/>
      <c r="T186" s="58"/>
    </row>
    <row r="187" spans="1:20" ht="15.6" customHeight="1" x14ac:dyDescent="0.25">
      <c r="A187" s="155"/>
      <c r="B187" s="18" t="s">
        <v>54</v>
      </c>
      <c r="C187" s="19" t="s">
        <v>63</v>
      </c>
      <c r="D187" s="5">
        <v>9.5</v>
      </c>
      <c r="E187" s="5">
        <v>7</v>
      </c>
      <c r="F187" s="5">
        <v>10</v>
      </c>
      <c r="G187" s="99">
        <f t="shared" si="17"/>
        <v>8.8000000000000007</v>
      </c>
      <c r="H187" s="7">
        <f t="shared" si="18"/>
        <v>17</v>
      </c>
      <c r="I187" s="100">
        <f t="shared" si="16"/>
        <v>43</v>
      </c>
      <c r="J187" s="58" t="s">
        <v>386</v>
      </c>
      <c r="K187" s="58"/>
      <c r="L187" s="58"/>
      <c r="M187" s="58"/>
      <c r="N187" s="58"/>
      <c r="O187" s="58"/>
      <c r="P187" s="58"/>
      <c r="Q187" s="58"/>
      <c r="R187" s="58"/>
      <c r="S187" s="58"/>
      <c r="T187" s="58"/>
    </row>
    <row r="188" spans="1:20" ht="15.6" customHeight="1" x14ac:dyDescent="0.25">
      <c r="A188" s="155"/>
      <c r="B188" s="20" t="s">
        <v>56</v>
      </c>
      <c r="C188" s="21" t="s">
        <v>109</v>
      </c>
      <c r="D188" s="51">
        <v>9</v>
      </c>
      <c r="E188" s="51">
        <v>9</v>
      </c>
      <c r="F188" s="51">
        <v>10</v>
      </c>
      <c r="G188" s="99">
        <f t="shared" si="17"/>
        <v>9.3000000000000007</v>
      </c>
      <c r="H188" s="7">
        <f t="shared" si="18"/>
        <v>9</v>
      </c>
      <c r="I188" s="100">
        <f t="shared" si="16"/>
        <v>21</v>
      </c>
      <c r="J188" s="58" t="s">
        <v>392</v>
      </c>
      <c r="K188" s="58"/>
      <c r="L188" s="58"/>
      <c r="M188" s="58"/>
      <c r="N188" s="58"/>
      <c r="O188" s="58"/>
      <c r="P188" s="58"/>
      <c r="Q188" s="58"/>
      <c r="R188" s="58"/>
      <c r="S188" s="58"/>
      <c r="T188" s="58"/>
    </row>
    <row r="189" spans="1:20" ht="15.6" customHeight="1" x14ac:dyDescent="0.25">
      <c r="A189" s="155"/>
      <c r="B189" s="20" t="s">
        <v>57</v>
      </c>
      <c r="C189" s="22" t="s">
        <v>85</v>
      </c>
      <c r="D189" s="51">
        <v>6.5</v>
      </c>
      <c r="E189" s="51">
        <v>7</v>
      </c>
      <c r="F189" s="51">
        <v>10</v>
      </c>
      <c r="G189" s="99">
        <f t="shared" si="17"/>
        <v>7.8</v>
      </c>
      <c r="H189" s="7">
        <f t="shared" si="18"/>
        <v>19</v>
      </c>
      <c r="I189" s="100">
        <f t="shared" si="16"/>
        <v>49</v>
      </c>
      <c r="J189" s="58" t="s">
        <v>370</v>
      </c>
      <c r="K189" s="169" t="s">
        <v>131</v>
      </c>
      <c r="L189" s="169"/>
      <c r="M189" s="169"/>
      <c r="N189" s="169"/>
      <c r="O189" s="169"/>
      <c r="P189" s="169"/>
      <c r="Q189" s="169"/>
      <c r="R189" s="169"/>
      <c r="S189" s="169"/>
      <c r="T189" s="169"/>
    </row>
    <row r="190" spans="1:20" ht="15.6" customHeight="1" x14ac:dyDescent="0.25">
      <c r="A190" s="155"/>
      <c r="B190" s="20" t="s">
        <v>58</v>
      </c>
      <c r="C190" s="22" t="s">
        <v>91</v>
      </c>
      <c r="D190" s="51">
        <v>9</v>
      </c>
      <c r="E190" s="51">
        <v>9</v>
      </c>
      <c r="F190" s="51">
        <v>10</v>
      </c>
      <c r="G190" s="99">
        <f t="shared" si="17"/>
        <v>9.3000000000000007</v>
      </c>
      <c r="H190" s="7">
        <f t="shared" si="18"/>
        <v>9</v>
      </c>
      <c r="I190" s="100">
        <f t="shared" si="16"/>
        <v>21</v>
      </c>
      <c r="J190" s="58" t="s">
        <v>371</v>
      </c>
      <c r="K190" s="170" t="s">
        <v>42</v>
      </c>
      <c r="L190" s="172" t="s">
        <v>43</v>
      </c>
      <c r="M190" s="174" t="s">
        <v>44</v>
      </c>
      <c r="N190" s="174"/>
      <c r="O190" s="161" t="s">
        <v>45</v>
      </c>
      <c r="P190" s="175"/>
      <c r="Q190" s="161" t="s">
        <v>46</v>
      </c>
      <c r="R190" s="176"/>
      <c r="S190" s="174" t="s">
        <v>47</v>
      </c>
      <c r="T190" s="174"/>
    </row>
    <row r="191" spans="1:20" ht="15.6" customHeight="1" thickBot="1" x14ac:dyDescent="0.3">
      <c r="A191" s="156"/>
      <c r="B191" s="23" t="s">
        <v>61</v>
      </c>
      <c r="C191" s="24" t="s">
        <v>24</v>
      </c>
      <c r="D191" s="15">
        <v>8</v>
      </c>
      <c r="E191" s="15">
        <v>9.5</v>
      </c>
      <c r="F191" s="15">
        <v>10</v>
      </c>
      <c r="G191" s="101">
        <f t="shared" si="17"/>
        <v>9.1999999999999993</v>
      </c>
      <c r="H191" s="17">
        <f t="shared" si="18"/>
        <v>12</v>
      </c>
      <c r="I191" s="102">
        <f t="shared" si="16"/>
        <v>30</v>
      </c>
      <c r="J191" s="58" t="s">
        <v>372</v>
      </c>
      <c r="K191" s="171"/>
      <c r="L191" s="173"/>
      <c r="M191" s="61" t="s">
        <v>50</v>
      </c>
      <c r="N191" s="25" t="s">
        <v>51</v>
      </c>
      <c r="O191" s="61" t="s">
        <v>50</v>
      </c>
      <c r="P191" s="25" t="s">
        <v>51</v>
      </c>
      <c r="Q191" s="62" t="s">
        <v>52</v>
      </c>
      <c r="R191" s="25" t="s">
        <v>51</v>
      </c>
      <c r="S191" s="62" t="s">
        <v>52</v>
      </c>
      <c r="T191" s="25" t="s">
        <v>51</v>
      </c>
    </row>
    <row r="192" spans="1:20" ht="15.6" customHeight="1" x14ac:dyDescent="0.25">
      <c r="A192" s="166" t="s">
        <v>53</v>
      </c>
      <c r="B192" s="26" t="s">
        <v>62</v>
      </c>
      <c r="C192" s="27" t="s">
        <v>333</v>
      </c>
      <c r="D192" s="63">
        <v>10</v>
      </c>
      <c r="E192" s="63">
        <v>9.5</v>
      </c>
      <c r="F192" s="63">
        <v>10</v>
      </c>
      <c r="G192" s="99">
        <f t="shared" si="17"/>
        <v>9.8000000000000007</v>
      </c>
      <c r="H192" s="7">
        <f t="shared" si="18"/>
        <v>2</v>
      </c>
      <c r="I192" s="100">
        <f t="shared" si="16"/>
        <v>5</v>
      </c>
      <c r="J192" s="58" t="s">
        <v>339</v>
      </c>
      <c r="K192" s="29">
        <v>12</v>
      </c>
      <c r="L192" s="30">
        <f>SUM(M192+O192+Q192+S192)</f>
        <v>20</v>
      </c>
      <c r="M192" s="31">
        <f>COUNTIF($G$167:$G186,"&gt;=9.0")</f>
        <v>19</v>
      </c>
      <c r="N192" s="32">
        <f>M192/16</f>
        <v>1.1875</v>
      </c>
      <c r="O192" s="31">
        <f>COUNTIF($G$167:$G186,"&gt;=8.5")-M192</f>
        <v>0</v>
      </c>
      <c r="P192" s="32">
        <f xml:space="preserve"> O192/16</f>
        <v>0</v>
      </c>
      <c r="Q192" s="31">
        <f>COUNTIF($G$167:$G186,"&gt;=8.0")-M192-O192</f>
        <v>0</v>
      </c>
      <c r="R192" s="33">
        <f>Q192/16</f>
        <v>0</v>
      </c>
      <c r="S192" s="31">
        <f>COUNTIF($G$167:$G186,"&lt;8.0")</f>
        <v>1</v>
      </c>
      <c r="T192" s="32">
        <f>S192/16</f>
        <v>6.25E-2</v>
      </c>
    </row>
    <row r="193" spans="1:20" ht="15.6" customHeight="1" x14ac:dyDescent="0.25">
      <c r="A193" s="167"/>
      <c r="B193" s="20" t="s">
        <v>64</v>
      </c>
      <c r="C193" s="21" t="s">
        <v>69</v>
      </c>
      <c r="D193" s="5">
        <v>10</v>
      </c>
      <c r="E193" s="5">
        <v>10</v>
      </c>
      <c r="F193" s="5">
        <v>10</v>
      </c>
      <c r="G193" s="99">
        <f t="shared" si="17"/>
        <v>10</v>
      </c>
      <c r="H193" s="7">
        <f t="shared" si="18"/>
        <v>1</v>
      </c>
      <c r="I193" s="100">
        <f t="shared" si="16"/>
        <v>1</v>
      </c>
      <c r="J193" s="58"/>
      <c r="K193" s="29">
        <v>11</v>
      </c>
      <c r="L193" s="30">
        <f>SUM(M193+O193+Q193+S193)</f>
        <v>15</v>
      </c>
      <c r="M193" s="31">
        <f>COUNTIF($G$202:$G$216,"&gt;=9")</f>
        <v>11</v>
      </c>
      <c r="N193" s="32">
        <f>M193/20</f>
        <v>0.55000000000000004</v>
      </c>
      <c r="O193" s="31">
        <f>COUNTIF($G$202:$G$216,"&gt;8.5")-M193</f>
        <v>1</v>
      </c>
      <c r="P193" s="34">
        <f>O193/20</f>
        <v>0.05</v>
      </c>
      <c r="Q193" s="31">
        <f>COUNTIF($G$202:$G$216,"&gt;=8")-M193-O193</f>
        <v>3</v>
      </c>
      <c r="R193" s="33">
        <f>Q193/20</f>
        <v>0.15</v>
      </c>
      <c r="S193" s="31">
        <f>COUNTIF($G$202:$G$216,"&lt;8")</f>
        <v>0</v>
      </c>
      <c r="T193" s="32">
        <f>S193/20</f>
        <v>0</v>
      </c>
    </row>
    <row r="194" spans="1:20" ht="15.6" customHeight="1" x14ac:dyDescent="0.25">
      <c r="A194" s="167"/>
      <c r="B194" s="20" t="s">
        <v>65</v>
      </c>
      <c r="C194" s="22" t="s">
        <v>77</v>
      </c>
      <c r="D194" s="51">
        <v>8</v>
      </c>
      <c r="E194" s="51">
        <v>9.5</v>
      </c>
      <c r="F194" s="51">
        <v>9</v>
      </c>
      <c r="G194" s="99">
        <f t="shared" si="17"/>
        <v>8.8000000000000007</v>
      </c>
      <c r="H194" s="7">
        <f t="shared" si="18"/>
        <v>17</v>
      </c>
      <c r="I194" s="100">
        <f t="shared" si="16"/>
        <v>43</v>
      </c>
      <c r="J194" s="58" t="s">
        <v>387</v>
      </c>
      <c r="K194" s="29">
        <v>10</v>
      </c>
      <c r="L194" s="30">
        <f>SUM(M194+O194+Q194+S194)</f>
        <v>15</v>
      </c>
      <c r="M194" s="35">
        <f>COUNTIF($G$187:$G$201,"&gt;=9")</f>
        <v>12</v>
      </c>
      <c r="N194" s="32">
        <f>M194/15</f>
        <v>0.8</v>
      </c>
      <c r="O194" s="31">
        <f>COUNTIF($G$187:$G$201,"&gt;=8.5") -M194</f>
        <v>2</v>
      </c>
      <c r="P194" s="34">
        <f>O194/15</f>
        <v>0.13333333333333333</v>
      </c>
      <c r="Q194" s="31">
        <f>COUNTIF($G$187:$G$201,"&gt;=8")-M194-O194</f>
        <v>0</v>
      </c>
      <c r="R194" s="33">
        <f>Q194/15</f>
        <v>0</v>
      </c>
      <c r="S194" s="35">
        <f>COUNTIF($G$187:$G$201,"&lt;8")</f>
        <v>1</v>
      </c>
      <c r="T194" s="32">
        <f>100%-N194-P194-R194</f>
        <v>6.6666666666666624E-2</v>
      </c>
    </row>
    <row r="195" spans="1:20" ht="15.6" customHeight="1" x14ac:dyDescent="0.25">
      <c r="A195" s="167"/>
      <c r="B195" s="20" t="s">
        <v>66</v>
      </c>
      <c r="C195" s="22" t="s">
        <v>110</v>
      </c>
      <c r="D195" s="51">
        <v>9</v>
      </c>
      <c r="E195" s="51">
        <v>8.5</v>
      </c>
      <c r="F195" s="51">
        <v>10</v>
      </c>
      <c r="G195" s="99">
        <f t="shared" si="17"/>
        <v>9.1999999999999993</v>
      </c>
      <c r="H195" s="7">
        <f t="shared" si="18"/>
        <v>12</v>
      </c>
      <c r="I195" s="100">
        <f t="shared" si="16"/>
        <v>30</v>
      </c>
      <c r="J195" s="58" t="s">
        <v>388</v>
      </c>
      <c r="K195" s="36" t="s">
        <v>60</v>
      </c>
      <c r="L195" s="37">
        <f>SUM(L192:L194)</f>
        <v>50</v>
      </c>
      <c r="M195" s="35">
        <f>SUM(M192:M194)</f>
        <v>42</v>
      </c>
      <c r="N195" s="38">
        <f>M195/51</f>
        <v>0.82352941176470584</v>
      </c>
      <c r="O195" s="35">
        <f>SUM(O192:O194)</f>
        <v>3</v>
      </c>
      <c r="P195" s="39">
        <f>O195/51</f>
        <v>5.8823529411764705E-2</v>
      </c>
      <c r="Q195" s="35">
        <f>SUM(Q192:Q194)</f>
        <v>3</v>
      </c>
      <c r="R195" s="40">
        <f>Q195/51</f>
        <v>5.8823529411764705E-2</v>
      </c>
      <c r="S195" s="35">
        <f>SUM(S192:S194)</f>
        <v>2</v>
      </c>
      <c r="T195" s="41">
        <f>S195/51</f>
        <v>3.9215686274509803E-2</v>
      </c>
    </row>
    <row r="196" spans="1:20" ht="15.6" customHeight="1" x14ac:dyDescent="0.25">
      <c r="A196" s="167"/>
      <c r="B196" s="52" t="s">
        <v>68</v>
      </c>
      <c r="C196" s="22" t="s">
        <v>117</v>
      </c>
      <c r="D196" s="51">
        <v>9</v>
      </c>
      <c r="E196" s="51">
        <v>9.5</v>
      </c>
      <c r="F196" s="51">
        <v>10</v>
      </c>
      <c r="G196" s="103">
        <f t="shared" si="17"/>
        <v>9.5</v>
      </c>
      <c r="H196" s="7">
        <f t="shared" si="18"/>
        <v>4</v>
      </c>
      <c r="I196" s="104">
        <f t="shared" si="16"/>
        <v>12</v>
      </c>
      <c r="J196" s="58" t="s">
        <v>389</v>
      </c>
      <c r="K196" s="58"/>
      <c r="L196" s="58"/>
      <c r="M196" s="58"/>
      <c r="N196" s="58"/>
      <c r="O196" s="58"/>
      <c r="P196" s="58"/>
      <c r="Q196" s="58"/>
      <c r="R196" s="58"/>
      <c r="S196" s="58"/>
      <c r="T196" s="58"/>
    </row>
    <row r="197" spans="1:20" ht="15.6" customHeight="1" x14ac:dyDescent="0.25">
      <c r="A197" s="167"/>
      <c r="B197" s="18" t="s">
        <v>99</v>
      </c>
      <c r="C197" s="21" t="s">
        <v>71</v>
      </c>
      <c r="D197" s="5">
        <v>10</v>
      </c>
      <c r="E197" s="5">
        <v>8.5</v>
      </c>
      <c r="F197" s="5">
        <v>10</v>
      </c>
      <c r="G197" s="99">
        <f t="shared" si="17"/>
        <v>9.5</v>
      </c>
      <c r="H197" s="7">
        <f t="shared" si="18"/>
        <v>4</v>
      </c>
      <c r="I197" s="100">
        <f t="shared" si="16"/>
        <v>12</v>
      </c>
      <c r="J197" s="58" t="s">
        <v>332</v>
      </c>
      <c r="K197" s="58"/>
      <c r="L197" s="58"/>
      <c r="M197" s="58"/>
      <c r="N197" s="58"/>
      <c r="O197" s="58"/>
      <c r="P197" s="58"/>
      <c r="Q197" s="58"/>
      <c r="R197" s="58"/>
      <c r="S197" s="58"/>
      <c r="T197" s="58"/>
    </row>
    <row r="198" spans="1:20" ht="15.6" customHeight="1" x14ac:dyDescent="0.25">
      <c r="A198" s="167"/>
      <c r="B198" s="20" t="s">
        <v>100</v>
      </c>
      <c r="C198" s="21" t="s">
        <v>111</v>
      </c>
      <c r="D198" s="51">
        <v>8</v>
      </c>
      <c r="E198" s="51">
        <v>9</v>
      </c>
      <c r="F198" s="51">
        <v>10</v>
      </c>
      <c r="G198" s="99">
        <f t="shared" si="17"/>
        <v>9</v>
      </c>
      <c r="H198" s="7">
        <f t="shared" si="18"/>
        <v>15</v>
      </c>
      <c r="I198" s="100">
        <f t="shared" si="16"/>
        <v>38</v>
      </c>
      <c r="J198" s="58" t="s">
        <v>378</v>
      </c>
      <c r="K198" s="58"/>
      <c r="L198" s="58"/>
      <c r="M198" s="58"/>
      <c r="N198" s="58"/>
      <c r="O198" s="58"/>
      <c r="P198" s="58"/>
      <c r="Q198" s="58"/>
      <c r="R198" s="58"/>
      <c r="S198" s="58"/>
      <c r="T198" s="58"/>
    </row>
    <row r="199" spans="1:20" ht="15.6" customHeight="1" x14ac:dyDescent="0.25">
      <c r="A199" s="167"/>
      <c r="B199" s="20" t="s">
        <v>101</v>
      </c>
      <c r="C199" s="22" t="s">
        <v>37</v>
      </c>
      <c r="D199" s="51">
        <v>9.5</v>
      </c>
      <c r="E199" s="51">
        <v>10</v>
      </c>
      <c r="F199" s="51">
        <v>10</v>
      </c>
      <c r="G199" s="99">
        <f t="shared" si="17"/>
        <v>9.8000000000000007</v>
      </c>
      <c r="H199" s="7">
        <f t="shared" si="18"/>
        <v>2</v>
      </c>
      <c r="I199" s="100">
        <f t="shared" si="16"/>
        <v>5</v>
      </c>
      <c r="J199" s="58" t="s">
        <v>148</v>
      </c>
      <c r="K199" s="58"/>
      <c r="L199" s="58"/>
      <c r="M199" s="58"/>
      <c r="N199" s="58"/>
      <c r="O199" s="58"/>
      <c r="P199" s="58"/>
      <c r="Q199" s="58"/>
      <c r="R199" s="58"/>
      <c r="S199" s="58"/>
      <c r="T199" s="58"/>
    </row>
    <row r="200" spans="1:20" ht="15.6" customHeight="1" x14ac:dyDescent="0.25">
      <c r="A200" s="167"/>
      <c r="B200" s="20" t="s">
        <v>102</v>
      </c>
      <c r="C200" s="22" t="s">
        <v>28</v>
      </c>
      <c r="D200" s="51">
        <v>9.5</v>
      </c>
      <c r="E200" s="51">
        <v>9</v>
      </c>
      <c r="F200" s="51">
        <v>10</v>
      </c>
      <c r="G200" s="99">
        <f t="shared" si="17"/>
        <v>9.5</v>
      </c>
      <c r="H200" s="7">
        <f t="shared" si="18"/>
        <v>4</v>
      </c>
      <c r="I200" s="100">
        <f t="shared" si="16"/>
        <v>12</v>
      </c>
      <c r="J200" s="58" t="s">
        <v>379</v>
      </c>
      <c r="K200" s="58"/>
      <c r="L200" s="58"/>
      <c r="M200" s="58"/>
      <c r="N200" s="58"/>
      <c r="O200" s="58"/>
      <c r="P200" s="58"/>
      <c r="Q200" s="58"/>
      <c r="R200" s="58"/>
      <c r="S200" s="58"/>
      <c r="T200" s="58"/>
    </row>
    <row r="201" spans="1:20" ht="15.6" customHeight="1" thickBot="1" x14ac:dyDescent="0.3">
      <c r="A201" s="167"/>
      <c r="B201" s="23" t="s">
        <v>103</v>
      </c>
      <c r="C201" s="24" t="s">
        <v>93</v>
      </c>
      <c r="D201" s="15">
        <v>9</v>
      </c>
      <c r="E201" s="15">
        <v>9.5</v>
      </c>
      <c r="F201" s="15">
        <v>10</v>
      </c>
      <c r="G201" s="101">
        <f t="shared" si="17"/>
        <v>9.5</v>
      </c>
      <c r="H201" s="17">
        <f t="shared" si="18"/>
        <v>4</v>
      </c>
      <c r="I201" s="102">
        <f t="shared" si="16"/>
        <v>12</v>
      </c>
      <c r="J201" s="58" t="s">
        <v>380</v>
      </c>
      <c r="K201" s="58"/>
      <c r="L201" s="58"/>
      <c r="M201" s="58"/>
      <c r="N201" s="58"/>
      <c r="O201" s="58"/>
      <c r="P201" s="58"/>
      <c r="Q201" s="58"/>
      <c r="R201" s="58"/>
      <c r="S201" s="58"/>
      <c r="T201" s="58"/>
    </row>
    <row r="202" spans="1:20" ht="15.6" customHeight="1" x14ac:dyDescent="0.25">
      <c r="A202" s="167"/>
      <c r="B202" s="42" t="s">
        <v>70</v>
      </c>
      <c r="C202" s="43" t="s">
        <v>49</v>
      </c>
      <c r="D202" s="5">
        <v>10</v>
      </c>
      <c r="E202" s="5">
        <v>10</v>
      </c>
      <c r="F202" s="5">
        <v>10</v>
      </c>
      <c r="G202" s="99">
        <f t="shared" si="17"/>
        <v>10</v>
      </c>
      <c r="H202" s="7">
        <f>RANK(G202,$G$202:$G$216)</f>
        <v>1</v>
      </c>
      <c r="I202" s="100">
        <f t="shared" si="16"/>
        <v>1</v>
      </c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</row>
    <row r="203" spans="1:20" ht="15.6" customHeight="1" x14ac:dyDescent="0.25">
      <c r="A203" s="167"/>
      <c r="B203" s="44" t="s">
        <v>72</v>
      </c>
      <c r="C203" s="45" t="s">
        <v>67</v>
      </c>
      <c r="D203" s="5">
        <v>9</v>
      </c>
      <c r="E203" s="5">
        <v>10</v>
      </c>
      <c r="F203" s="5">
        <v>10</v>
      </c>
      <c r="G203" s="99">
        <f t="shared" si="17"/>
        <v>9.6999999999999993</v>
      </c>
      <c r="H203" s="7">
        <f t="shared" ref="H203:H216" si="19">RANK(G203,$G$202:$G$216)</f>
        <v>2</v>
      </c>
      <c r="I203" s="100">
        <f t="shared" si="16"/>
        <v>8</v>
      </c>
      <c r="J203" s="58" t="s">
        <v>137</v>
      </c>
      <c r="K203" s="58"/>
      <c r="L203" s="58"/>
      <c r="M203" s="58"/>
      <c r="N203" s="58"/>
      <c r="O203" s="58"/>
      <c r="P203" s="58"/>
      <c r="Q203" s="58"/>
      <c r="R203" s="58"/>
      <c r="S203" s="58"/>
      <c r="T203" s="58"/>
    </row>
    <row r="204" spans="1:20" ht="15.6" customHeight="1" x14ac:dyDescent="0.25">
      <c r="A204" s="167"/>
      <c r="B204" s="44" t="s">
        <v>74</v>
      </c>
      <c r="C204" s="45" t="s">
        <v>112</v>
      </c>
      <c r="D204" s="51">
        <v>9</v>
      </c>
      <c r="E204" s="51">
        <v>6</v>
      </c>
      <c r="F204" s="51">
        <v>10</v>
      </c>
      <c r="G204" s="99">
        <f t="shared" si="17"/>
        <v>8.3000000000000007</v>
      </c>
      <c r="H204" s="7">
        <f t="shared" si="19"/>
        <v>14</v>
      </c>
      <c r="I204" s="100">
        <f t="shared" si="16"/>
        <v>47</v>
      </c>
      <c r="J204" s="58" t="s">
        <v>361</v>
      </c>
      <c r="K204" s="58"/>
      <c r="L204" s="58"/>
      <c r="M204" s="58"/>
      <c r="N204" s="58"/>
      <c r="O204" s="58"/>
      <c r="P204" s="58"/>
      <c r="Q204" s="58"/>
      <c r="R204" s="58"/>
      <c r="S204" s="58"/>
      <c r="T204" s="58"/>
    </row>
    <row r="205" spans="1:20" ht="15.6" customHeight="1" x14ac:dyDescent="0.25">
      <c r="A205" s="167"/>
      <c r="B205" s="44" t="s">
        <v>76</v>
      </c>
      <c r="C205" s="46" t="s">
        <v>59</v>
      </c>
      <c r="D205" s="51">
        <v>8.5</v>
      </c>
      <c r="E205" s="51">
        <v>9.5</v>
      </c>
      <c r="F205" s="51">
        <v>10</v>
      </c>
      <c r="G205" s="99">
        <f t="shared" si="17"/>
        <v>9.3000000000000007</v>
      </c>
      <c r="H205" s="7">
        <f t="shared" si="19"/>
        <v>5</v>
      </c>
      <c r="I205" s="100">
        <f t="shared" si="16"/>
        <v>21</v>
      </c>
      <c r="J205" s="58" t="s">
        <v>362</v>
      </c>
      <c r="K205" s="58"/>
      <c r="L205" s="58"/>
      <c r="M205" s="58"/>
      <c r="N205" s="58"/>
      <c r="O205" s="58"/>
      <c r="P205" s="58"/>
      <c r="Q205" s="58"/>
      <c r="R205" s="58"/>
      <c r="S205" s="58"/>
      <c r="T205" s="58"/>
    </row>
    <row r="206" spans="1:20" ht="15.6" customHeight="1" x14ac:dyDescent="0.25">
      <c r="A206" s="167"/>
      <c r="B206" s="44" t="s">
        <v>78</v>
      </c>
      <c r="C206" s="45" t="s">
        <v>113</v>
      </c>
      <c r="D206" s="51">
        <v>9</v>
      </c>
      <c r="E206" s="51">
        <v>9.5</v>
      </c>
      <c r="F206" s="51">
        <v>10</v>
      </c>
      <c r="G206" s="99">
        <f t="shared" si="17"/>
        <v>9.5</v>
      </c>
      <c r="H206" s="7">
        <f t="shared" si="19"/>
        <v>4</v>
      </c>
      <c r="I206" s="100">
        <f t="shared" si="16"/>
        <v>12</v>
      </c>
      <c r="J206" s="58" t="s">
        <v>363</v>
      </c>
      <c r="K206" s="58"/>
      <c r="L206" s="58"/>
      <c r="M206" s="58"/>
      <c r="N206" s="58"/>
      <c r="O206" s="58"/>
      <c r="P206" s="58"/>
      <c r="Q206" s="58"/>
      <c r="R206" s="58"/>
      <c r="S206" s="58"/>
      <c r="T206" s="58"/>
    </row>
    <row r="207" spans="1:20" ht="15.6" customHeight="1" x14ac:dyDescent="0.25">
      <c r="A207" s="167"/>
      <c r="B207" s="44" t="s">
        <v>80</v>
      </c>
      <c r="C207" s="45" t="s">
        <v>81</v>
      </c>
      <c r="D207" s="51">
        <v>8</v>
      </c>
      <c r="E207" s="51">
        <v>10</v>
      </c>
      <c r="F207" s="51">
        <v>10</v>
      </c>
      <c r="G207" s="99">
        <f t="shared" si="17"/>
        <v>9.3000000000000007</v>
      </c>
      <c r="H207" s="7">
        <f t="shared" si="19"/>
        <v>5</v>
      </c>
      <c r="I207" s="100">
        <f t="shared" si="16"/>
        <v>21</v>
      </c>
      <c r="J207" s="58" t="s">
        <v>311</v>
      </c>
      <c r="K207" s="58"/>
      <c r="L207" s="58"/>
      <c r="M207" s="58"/>
      <c r="N207" s="58"/>
      <c r="O207" s="58"/>
      <c r="P207" s="58"/>
      <c r="Q207" s="58"/>
      <c r="R207" s="58"/>
      <c r="S207" s="58"/>
      <c r="T207" s="58"/>
    </row>
    <row r="208" spans="1:20" ht="15.6" customHeight="1" x14ac:dyDescent="0.25">
      <c r="A208" s="167"/>
      <c r="B208" s="44" t="s">
        <v>82</v>
      </c>
      <c r="C208" s="45" t="s">
        <v>83</v>
      </c>
      <c r="D208" s="51">
        <v>9</v>
      </c>
      <c r="E208" s="51">
        <v>9</v>
      </c>
      <c r="F208" s="51">
        <v>10</v>
      </c>
      <c r="G208" s="99">
        <f t="shared" si="17"/>
        <v>9.3000000000000007</v>
      </c>
      <c r="H208" s="7">
        <f t="shared" si="19"/>
        <v>5</v>
      </c>
      <c r="I208" s="100">
        <f t="shared" si="16"/>
        <v>21</v>
      </c>
      <c r="J208" s="58" t="s">
        <v>364</v>
      </c>
      <c r="K208" s="58"/>
      <c r="L208" s="58"/>
      <c r="M208" s="58"/>
      <c r="N208" s="58"/>
      <c r="O208" s="58"/>
      <c r="P208" s="58"/>
      <c r="Q208" s="58"/>
      <c r="R208" s="58"/>
      <c r="S208" s="58"/>
      <c r="T208" s="58"/>
    </row>
    <row r="209" spans="1:20" ht="15.6" customHeight="1" x14ac:dyDescent="0.25">
      <c r="A209" s="167"/>
      <c r="B209" s="44" t="s">
        <v>84</v>
      </c>
      <c r="C209" s="45" t="s">
        <v>114</v>
      </c>
      <c r="D209" s="51">
        <v>5</v>
      </c>
      <c r="E209" s="51">
        <v>10</v>
      </c>
      <c r="F209" s="51">
        <v>10</v>
      </c>
      <c r="G209" s="99">
        <f t="shared" si="17"/>
        <v>8.3000000000000007</v>
      </c>
      <c r="H209" s="7">
        <f t="shared" si="19"/>
        <v>14</v>
      </c>
      <c r="I209" s="100">
        <f t="shared" si="16"/>
        <v>47</v>
      </c>
      <c r="J209" s="58" t="s">
        <v>365</v>
      </c>
      <c r="K209" s="58"/>
      <c r="L209" s="58"/>
      <c r="M209" s="58"/>
      <c r="N209" s="58"/>
      <c r="O209" s="58"/>
      <c r="P209" s="58"/>
      <c r="Q209" s="58"/>
      <c r="R209" s="58"/>
      <c r="S209" s="58"/>
      <c r="T209" s="58"/>
    </row>
    <row r="210" spans="1:20" ht="15.6" customHeight="1" x14ac:dyDescent="0.25">
      <c r="A210" s="167"/>
      <c r="B210" s="44" t="s">
        <v>86</v>
      </c>
      <c r="C210" s="47" t="s">
        <v>55</v>
      </c>
      <c r="D210" s="51">
        <v>8</v>
      </c>
      <c r="E210" s="51">
        <v>9.5</v>
      </c>
      <c r="F210" s="51">
        <v>10</v>
      </c>
      <c r="G210" s="99">
        <f t="shared" si="17"/>
        <v>9.1999999999999993</v>
      </c>
      <c r="H210" s="7">
        <f t="shared" si="19"/>
        <v>9</v>
      </c>
      <c r="I210" s="100">
        <f t="shared" si="16"/>
        <v>30</v>
      </c>
      <c r="J210" s="58" t="s">
        <v>366</v>
      </c>
      <c r="K210" s="58"/>
      <c r="L210" s="58"/>
      <c r="M210" s="58"/>
      <c r="N210" s="58"/>
      <c r="O210" s="58"/>
      <c r="P210" s="58"/>
      <c r="Q210" s="58"/>
      <c r="R210" s="58"/>
      <c r="S210" s="58"/>
      <c r="T210" s="58"/>
    </row>
    <row r="211" spans="1:20" ht="15.6" customHeight="1" x14ac:dyDescent="0.25">
      <c r="A211" s="167"/>
      <c r="B211" s="44" t="s">
        <v>88</v>
      </c>
      <c r="C211" s="45" t="s">
        <v>89</v>
      </c>
      <c r="D211" s="51">
        <v>7</v>
      </c>
      <c r="E211" s="51">
        <v>8.5</v>
      </c>
      <c r="F211" s="51">
        <v>10</v>
      </c>
      <c r="G211" s="99">
        <f t="shared" si="17"/>
        <v>8.5</v>
      </c>
      <c r="H211" s="7">
        <f t="shared" si="19"/>
        <v>13</v>
      </c>
      <c r="I211" s="100">
        <f t="shared" si="16"/>
        <v>46</v>
      </c>
      <c r="J211" s="58" t="s">
        <v>367</v>
      </c>
      <c r="K211" s="58"/>
      <c r="L211" s="58"/>
      <c r="M211" s="58"/>
      <c r="N211" s="58"/>
      <c r="O211" s="58"/>
      <c r="P211" s="58"/>
      <c r="Q211" s="58"/>
      <c r="R211" s="58"/>
      <c r="S211" s="58"/>
      <c r="T211" s="58"/>
    </row>
    <row r="212" spans="1:20" ht="15.6" customHeight="1" x14ac:dyDescent="0.25">
      <c r="A212" s="167"/>
      <c r="B212" s="44" t="s">
        <v>90</v>
      </c>
      <c r="C212" s="45" t="s">
        <v>87</v>
      </c>
      <c r="D212" s="51">
        <v>9.5</v>
      </c>
      <c r="E212" s="51">
        <v>9.5</v>
      </c>
      <c r="F212" s="51">
        <v>10</v>
      </c>
      <c r="G212" s="99">
        <f t="shared" si="17"/>
        <v>9.6999999999999993</v>
      </c>
      <c r="H212" s="7">
        <f t="shared" si="19"/>
        <v>2</v>
      </c>
      <c r="I212" s="100">
        <f t="shared" si="16"/>
        <v>8</v>
      </c>
      <c r="J212" s="58" t="s">
        <v>368</v>
      </c>
      <c r="K212" s="58"/>
      <c r="L212" s="58"/>
      <c r="M212" s="58"/>
      <c r="N212" s="58"/>
      <c r="O212" s="58"/>
      <c r="P212" s="58"/>
      <c r="Q212" s="58"/>
      <c r="R212" s="58"/>
      <c r="S212" s="58"/>
      <c r="T212" s="58"/>
    </row>
    <row r="213" spans="1:20" ht="15.6" customHeight="1" x14ac:dyDescent="0.25">
      <c r="A213" s="167"/>
      <c r="B213" s="44" t="s">
        <v>92</v>
      </c>
      <c r="C213" s="48" t="s">
        <v>115</v>
      </c>
      <c r="D213" s="51">
        <v>7.5</v>
      </c>
      <c r="E213" s="51">
        <v>9</v>
      </c>
      <c r="F213" s="51">
        <v>10</v>
      </c>
      <c r="G213" s="99">
        <f t="shared" si="17"/>
        <v>8.8000000000000007</v>
      </c>
      <c r="H213" s="7">
        <f t="shared" si="19"/>
        <v>12</v>
      </c>
      <c r="I213" s="100">
        <f t="shared" si="16"/>
        <v>43</v>
      </c>
      <c r="J213" s="58" t="s">
        <v>369</v>
      </c>
      <c r="K213" s="58"/>
      <c r="L213" s="58"/>
      <c r="M213" s="58"/>
      <c r="N213" s="58"/>
      <c r="O213" s="58"/>
      <c r="P213" s="58"/>
      <c r="Q213" s="58"/>
      <c r="R213" s="58"/>
      <c r="S213" s="58"/>
      <c r="T213" s="58"/>
    </row>
    <row r="214" spans="1:20" ht="15.6" customHeight="1" x14ac:dyDescent="0.25">
      <c r="A214" s="167"/>
      <c r="B214" s="44" t="s">
        <v>94</v>
      </c>
      <c r="C214" s="45" t="s">
        <v>96</v>
      </c>
      <c r="D214" s="51">
        <v>7</v>
      </c>
      <c r="E214" s="51">
        <v>10</v>
      </c>
      <c r="F214" s="51">
        <v>10</v>
      </c>
      <c r="G214" s="99">
        <f t="shared" si="17"/>
        <v>9</v>
      </c>
      <c r="H214" s="7">
        <f t="shared" si="19"/>
        <v>11</v>
      </c>
      <c r="I214" s="100">
        <f t="shared" si="16"/>
        <v>38</v>
      </c>
      <c r="J214" s="58" t="s">
        <v>390</v>
      </c>
      <c r="K214" s="58"/>
      <c r="L214" s="58"/>
      <c r="M214" s="58"/>
      <c r="N214" s="58"/>
      <c r="O214" s="58"/>
      <c r="P214" s="58"/>
      <c r="Q214" s="58"/>
      <c r="R214" s="58"/>
      <c r="S214" s="58"/>
      <c r="T214" s="58"/>
    </row>
    <row r="215" spans="1:20" ht="15.6" customHeight="1" x14ac:dyDescent="0.25">
      <c r="A215" s="167"/>
      <c r="B215" s="44" t="s">
        <v>95</v>
      </c>
      <c r="C215" s="45" t="s">
        <v>31</v>
      </c>
      <c r="D215" s="51">
        <v>8.5</v>
      </c>
      <c r="E215" s="51">
        <v>9.5</v>
      </c>
      <c r="F215" s="51">
        <v>10</v>
      </c>
      <c r="G215" s="99">
        <f t="shared" si="17"/>
        <v>9.3000000000000007</v>
      </c>
      <c r="H215" s="7">
        <f t="shared" si="19"/>
        <v>5</v>
      </c>
      <c r="I215" s="100">
        <f t="shared" si="16"/>
        <v>21</v>
      </c>
      <c r="J215" s="58" t="s">
        <v>391</v>
      </c>
      <c r="K215" s="58"/>
      <c r="L215" s="58"/>
      <c r="M215" s="58"/>
      <c r="N215" s="58"/>
      <c r="O215" s="58"/>
      <c r="P215" s="58"/>
      <c r="Q215" s="58"/>
      <c r="R215" s="58"/>
      <c r="S215" s="58"/>
      <c r="T215" s="58"/>
    </row>
    <row r="216" spans="1:20" ht="15.6" customHeight="1" thickBot="1" x14ac:dyDescent="0.3">
      <c r="A216" s="168"/>
      <c r="B216" s="49" t="s">
        <v>97</v>
      </c>
      <c r="C216" s="50" t="s">
        <v>98</v>
      </c>
      <c r="D216" s="15">
        <v>7.5</v>
      </c>
      <c r="E216" s="15">
        <v>10</v>
      </c>
      <c r="F216" s="15">
        <v>10</v>
      </c>
      <c r="G216" s="101">
        <f t="shared" si="17"/>
        <v>9.1999999999999993</v>
      </c>
      <c r="H216" s="17">
        <f t="shared" si="19"/>
        <v>9</v>
      </c>
      <c r="I216" s="102">
        <f t="shared" si="16"/>
        <v>30</v>
      </c>
      <c r="J216" s="58" t="s">
        <v>265</v>
      </c>
      <c r="K216" s="58"/>
      <c r="L216" s="58"/>
      <c r="M216" s="58"/>
      <c r="N216" s="58"/>
      <c r="O216" s="58"/>
      <c r="P216" s="58"/>
      <c r="Q216" s="58"/>
      <c r="R216" s="58"/>
      <c r="S216" s="58"/>
      <c r="T216" s="58"/>
    </row>
  </sheetData>
  <mergeCells count="66">
    <mergeCell ref="A192:A216"/>
    <mergeCell ref="H165:I165"/>
    <mergeCell ref="A167:A191"/>
    <mergeCell ref="K189:T189"/>
    <mergeCell ref="K190:K191"/>
    <mergeCell ref="L190:L191"/>
    <mergeCell ref="M190:N190"/>
    <mergeCell ref="O190:P190"/>
    <mergeCell ref="Q190:R190"/>
    <mergeCell ref="S190:T190"/>
    <mergeCell ref="A138:A162"/>
    <mergeCell ref="C163:F163"/>
    <mergeCell ref="C164:G164"/>
    <mergeCell ref="A165:A166"/>
    <mergeCell ref="B165:B166"/>
    <mergeCell ref="C165:C166"/>
    <mergeCell ref="D165:F165"/>
    <mergeCell ref="G165:G166"/>
    <mergeCell ref="G111:G112"/>
    <mergeCell ref="H111:I111"/>
    <mergeCell ref="A113:A137"/>
    <mergeCell ref="K135:T135"/>
    <mergeCell ref="K136:K137"/>
    <mergeCell ref="L136:L137"/>
    <mergeCell ref="M136:N136"/>
    <mergeCell ref="O136:P136"/>
    <mergeCell ref="Q136:R136"/>
    <mergeCell ref="S136:T136"/>
    <mergeCell ref="A84:A108"/>
    <mergeCell ref="C109:F109"/>
    <mergeCell ref="A111:A112"/>
    <mergeCell ref="B111:B112"/>
    <mergeCell ref="C111:C112"/>
    <mergeCell ref="D111:F111"/>
    <mergeCell ref="H57:I57"/>
    <mergeCell ref="A59:A83"/>
    <mergeCell ref="K81:T81"/>
    <mergeCell ref="K82:K83"/>
    <mergeCell ref="L82:L83"/>
    <mergeCell ref="M82:N82"/>
    <mergeCell ref="O82:P82"/>
    <mergeCell ref="Q82:R82"/>
    <mergeCell ref="S82:T82"/>
    <mergeCell ref="A30:A54"/>
    <mergeCell ref="C56:G56"/>
    <mergeCell ref="A57:A58"/>
    <mergeCell ref="B57:B58"/>
    <mergeCell ref="C57:C58"/>
    <mergeCell ref="D57:F57"/>
    <mergeCell ref="G57:G58"/>
    <mergeCell ref="H3:I3"/>
    <mergeCell ref="A5:A29"/>
    <mergeCell ref="K27:T27"/>
    <mergeCell ref="K28:K29"/>
    <mergeCell ref="L28:L29"/>
    <mergeCell ref="M28:N28"/>
    <mergeCell ref="O28:P28"/>
    <mergeCell ref="Q28:R28"/>
    <mergeCell ref="S28:T28"/>
    <mergeCell ref="C1:G1"/>
    <mergeCell ref="C2:G2"/>
    <mergeCell ref="A3:A4"/>
    <mergeCell ref="B3:B4"/>
    <mergeCell ref="C3:C4"/>
    <mergeCell ref="D3:F3"/>
    <mergeCell ref="G3:G4"/>
  </mergeCells>
  <conditionalFormatting sqref="E16:E39">
    <cfRule type="cellIs" dxfId="238" priority="48" stopIfTrue="1" operator="lessThan">
      <formula>5</formula>
    </cfRule>
  </conditionalFormatting>
  <conditionalFormatting sqref="F50:F53 E5:F36 F37:F48 E37:E54">
    <cfRule type="cellIs" dxfId="237" priority="47" stopIfTrue="1" operator="lessThanOrEqual">
      <formula>8</formula>
    </cfRule>
  </conditionalFormatting>
  <conditionalFormatting sqref="G5:G54">
    <cfRule type="cellIs" dxfId="236" priority="46" stopIfTrue="1" operator="lessThan">
      <formula>7.5</formula>
    </cfRule>
  </conditionalFormatting>
  <conditionalFormatting sqref="H5:H54">
    <cfRule type="cellIs" dxfId="235" priority="45" stopIfTrue="1" operator="greaterThanOrEqual">
      <formula>19</formula>
    </cfRule>
  </conditionalFormatting>
  <conditionalFormatting sqref="H40:H54">
    <cfRule type="cellIs" dxfId="234" priority="42" operator="greaterThan">
      <formula>13</formula>
    </cfRule>
    <cfRule type="cellIs" dxfId="233" priority="43" stopIfTrue="1" operator="greaterThan">
      <formula>13</formula>
    </cfRule>
    <cfRule type="cellIs" dxfId="232" priority="44" stopIfTrue="1" operator="greaterThanOrEqual">
      <formula>14</formula>
    </cfRule>
  </conditionalFormatting>
  <conditionalFormatting sqref="D5:D54">
    <cfRule type="cellIs" dxfId="231" priority="41" stopIfTrue="1" operator="equal">
      <formula>10</formula>
    </cfRule>
  </conditionalFormatting>
  <conditionalFormatting sqref="H5:H54">
    <cfRule type="cellIs" dxfId="230" priority="36" operator="greaterThan">
      <formula>13</formula>
    </cfRule>
    <cfRule type="cellIs" dxfId="229" priority="37" stopIfTrue="1" operator="greaterThan">
      <formula>13</formula>
    </cfRule>
    <cfRule type="cellIs" dxfId="228" priority="38" stopIfTrue="1" operator="greaterThan">
      <formula>13</formula>
    </cfRule>
    <cfRule type="cellIs" dxfId="227" priority="39" stopIfTrue="1" operator="greaterThan">
      <formula>13</formula>
    </cfRule>
    <cfRule type="cellIs" dxfId="226" priority="40" stopIfTrue="1" operator="equal">
      <formula>14</formula>
    </cfRule>
  </conditionalFormatting>
  <conditionalFormatting sqref="H21:H54">
    <cfRule type="cellIs" dxfId="225" priority="34" operator="greaterThan">
      <formula>18</formula>
    </cfRule>
    <cfRule type="cellIs" dxfId="224" priority="35" stopIfTrue="1" operator="greaterThan">
      <formula>18</formula>
    </cfRule>
  </conditionalFormatting>
  <conditionalFormatting sqref="I5:I54">
    <cfRule type="cellIs" dxfId="223" priority="32" operator="lessThan">
      <formula>3</formula>
    </cfRule>
    <cfRule type="cellIs" dxfId="222" priority="33" operator="greaterThan">
      <formula>44</formula>
    </cfRule>
  </conditionalFormatting>
  <conditionalFormatting sqref="H5:H54">
    <cfRule type="cellIs" dxfId="221" priority="30" operator="lessThan">
      <formula>4</formula>
    </cfRule>
    <cfRule type="cellIs" dxfId="220" priority="31" operator="lessThan">
      <formula>3</formula>
    </cfRule>
  </conditionalFormatting>
  <conditionalFormatting sqref="E43:E44">
    <cfRule type="cellIs" dxfId="219" priority="29" stopIfTrue="1" operator="lessThan">
      <formula>5</formula>
    </cfRule>
  </conditionalFormatting>
  <conditionalFormatting sqref="E70:E78 E97:E98">
    <cfRule type="cellIs" dxfId="218" priority="28" stopIfTrue="1" operator="lessThan">
      <formula>5</formula>
    </cfRule>
  </conditionalFormatting>
  <conditionalFormatting sqref="F59:F107 E59:E98 E167:F216 E105:E108">
    <cfRule type="cellIs" dxfId="217" priority="27" stopIfTrue="1" operator="lessThanOrEqual">
      <formula>8</formula>
    </cfRule>
  </conditionalFormatting>
  <conditionalFormatting sqref="H182:H216">
    <cfRule type="cellIs" dxfId="216" priority="26" stopIfTrue="1" operator="greaterThanOrEqual">
      <formula>19</formula>
    </cfRule>
  </conditionalFormatting>
  <conditionalFormatting sqref="G113:G162">
    <cfRule type="cellIs" priority="25" stopIfTrue="1" operator="greaterThanOrEqual">
      <formula>9</formula>
    </cfRule>
  </conditionalFormatting>
  <conditionalFormatting sqref="I113:I162">
    <cfRule type="cellIs" dxfId="215" priority="23" operator="greaterThan">
      <formula>44</formula>
    </cfRule>
    <cfRule type="cellIs" dxfId="214" priority="24" stopIfTrue="1" operator="lessThan">
      <formula>4</formula>
    </cfRule>
  </conditionalFormatting>
  <conditionalFormatting sqref="H128:H162">
    <cfRule type="cellIs" dxfId="213" priority="22" stopIfTrue="1" operator="greaterThanOrEqual">
      <formula>19</formula>
    </cfRule>
  </conditionalFormatting>
  <conditionalFormatting sqref="H113:H162">
    <cfRule type="cellIs" dxfId="212" priority="21" stopIfTrue="1" operator="greaterThanOrEqual">
      <formula>14</formula>
    </cfRule>
  </conditionalFormatting>
  <conditionalFormatting sqref="H167:H216">
    <cfRule type="cellIs" dxfId="211" priority="20" stopIfTrue="1" operator="greaterThanOrEqual">
      <formula>14</formula>
    </cfRule>
  </conditionalFormatting>
  <conditionalFormatting sqref="D167:D216 D59:D108">
    <cfRule type="cellIs" dxfId="210" priority="19" stopIfTrue="1" operator="equal">
      <formula>10</formula>
    </cfRule>
  </conditionalFormatting>
  <conditionalFormatting sqref="G167:G216">
    <cfRule type="cellIs" priority="18" stopIfTrue="1" operator="greaterThanOrEqual">
      <formula>8.7</formula>
    </cfRule>
  </conditionalFormatting>
  <conditionalFormatting sqref="D167:D216">
    <cfRule type="dataBar" priority="16">
      <dataBar>
        <cfvo type="min"/>
        <cfvo type="max"/>
        <color theme="0"/>
      </dataBar>
    </cfRule>
    <cfRule type="dataBar" priority="17">
      <dataBar>
        <cfvo type="num" val="10"/>
        <cfvo type="max"/>
        <color rgb="FF638EC6"/>
      </dataBar>
    </cfRule>
  </conditionalFormatting>
  <conditionalFormatting sqref="H113:H162">
    <cfRule type="cellIs" dxfId="209" priority="15" operator="lessThan">
      <formula>4</formula>
    </cfRule>
  </conditionalFormatting>
  <conditionalFormatting sqref="H167:H216">
    <cfRule type="cellIs" dxfId="208" priority="14" operator="lessThan">
      <formula>4</formula>
    </cfRule>
  </conditionalFormatting>
  <conditionalFormatting sqref="I167:I216">
    <cfRule type="cellIs" dxfId="207" priority="12" operator="lessThan">
      <formula>3</formula>
    </cfRule>
    <cfRule type="cellIs" dxfId="206" priority="13" operator="greaterThan">
      <formula>44</formula>
    </cfRule>
  </conditionalFormatting>
  <conditionalFormatting sqref="E124:E132 E151:E152">
    <cfRule type="cellIs" dxfId="205" priority="11" stopIfTrue="1" operator="lessThan">
      <formula>5</formula>
    </cfRule>
  </conditionalFormatting>
  <conditionalFormatting sqref="F113:F161 E113:E152 E159:E162">
    <cfRule type="cellIs" dxfId="204" priority="10" stopIfTrue="1" operator="lessThanOrEqual">
      <formula>8</formula>
    </cfRule>
  </conditionalFormatting>
  <conditionalFormatting sqref="D113:D162">
    <cfRule type="cellIs" dxfId="203" priority="2" operator="lessThan">
      <formula>5</formula>
    </cfRule>
    <cfRule type="cellIs" dxfId="202" priority="9" stopIfTrue="1" operator="equal">
      <formula>10</formula>
    </cfRule>
  </conditionalFormatting>
  <conditionalFormatting sqref="H59:H108">
    <cfRule type="cellIs" dxfId="201" priority="3" operator="lessThan">
      <formula>4</formula>
    </cfRule>
    <cfRule type="cellIs" dxfId="200" priority="6" operator="lessThan">
      <formula>2</formula>
    </cfRule>
    <cfRule type="cellIs" dxfId="199" priority="8" operator="greaterThan">
      <formula>17</formula>
    </cfRule>
  </conditionalFormatting>
  <conditionalFormatting sqref="H25:H54">
    <cfRule type="cellIs" dxfId="198" priority="7" operator="greaterThan">
      <formula>13</formula>
    </cfRule>
  </conditionalFormatting>
  <conditionalFormatting sqref="I59:I108">
    <cfRule type="cellIs" dxfId="197" priority="4" operator="lessThan">
      <formula>4</formula>
    </cfRule>
    <cfRule type="cellIs" dxfId="196" priority="5" operator="greaterThan">
      <formula>45</formula>
    </cfRule>
  </conditionalFormatting>
  <conditionalFormatting sqref="G59:G108">
    <cfRule type="cellIs" dxfId="195" priority="1" stopIfTrue="1" operator="lessThan">
      <formula>7.5</formula>
    </cfRule>
  </conditionalFormatting>
  <dataValidations count="1">
    <dataValidation type="decimal" operator="lessThanOrEqual" allowBlank="1" showInputMessage="1" showErrorMessage="1" errorTitle="Chú Ý" error="Nhập sai" promptTitle="Điểm nhập" sqref="F50:F53 D51:E54 D5:E30 F5:F43 D37:E44 D167:F216 D59:E80 D90:E98 F59:F97 D113:E134 D144:E152 F113:F151">
      <formula1>10</formula1>
    </dataValidation>
  </dataValidations>
  <printOptions horizontalCentered="1"/>
  <pageMargins left="0" right="0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3"/>
  <sheetViews>
    <sheetView topLeftCell="A38" workbookViewId="0">
      <selection activeCell="B5" sqref="B5:C54"/>
    </sheetView>
  </sheetViews>
  <sheetFormatPr defaultRowHeight="15" x14ac:dyDescent="0.25"/>
  <cols>
    <col min="1" max="1" width="7.7109375" customWidth="1"/>
    <col min="2" max="2" width="7.5703125" customWidth="1"/>
    <col min="3" max="3" width="16" customWidth="1"/>
    <col min="7" max="7" width="9.140625" customWidth="1"/>
    <col min="8" max="8" width="11.140625" customWidth="1"/>
    <col min="9" max="9" width="9.28515625" customWidth="1"/>
    <col min="10" max="10" width="10.28515625" customWidth="1"/>
    <col min="15" max="15" width="6.7109375" customWidth="1"/>
    <col min="16" max="16" width="7.42578125" customWidth="1"/>
    <col min="17" max="22" width="6.7109375" customWidth="1"/>
  </cols>
  <sheetData>
    <row r="1" spans="1:16" ht="28.5" customHeight="1" x14ac:dyDescent="0.3">
      <c r="A1" s="1"/>
      <c r="B1" s="1"/>
      <c r="C1" s="200" t="s">
        <v>393</v>
      </c>
      <c r="D1" s="200"/>
      <c r="E1" s="200"/>
      <c r="F1" s="200"/>
      <c r="G1" s="200"/>
      <c r="H1" s="200"/>
      <c r="I1" s="1"/>
      <c r="J1" s="110"/>
    </row>
    <row r="2" spans="1:16" ht="21.75" customHeight="1" x14ac:dyDescent="0.25">
      <c r="A2" s="2"/>
      <c r="B2" s="2"/>
      <c r="C2" s="147" t="s">
        <v>394</v>
      </c>
      <c r="D2" s="147"/>
      <c r="E2" s="147"/>
      <c r="F2" s="147"/>
      <c r="G2" s="147"/>
      <c r="H2" s="147"/>
      <c r="I2" s="2"/>
      <c r="J2" s="110"/>
    </row>
    <row r="3" spans="1:16" x14ac:dyDescent="0.25">
      <c r="A3" s="197" t="s">
        <v>0</v>
      </c>
      <c r="B3" s="189" t="s">
        <v>1</v>
      </c>
      <c r="C3" s="191" t="s">
        <v>2</v>
      </c>
      <c r="D3" s="193" t="s">
        <v>235</v>
      </c>
      <c r="E3" s="194"/>
      <c r="F3" s="194"/>
      <c r="G3" s="194"/>
      <c r="H3" s="195" t="s">
        <v>236</v>
      </c>
      <c r="I3" s="186" t="s">
        <v>3</v>
      </c>
      <c r="J3" s="186"/>
    </row>
    <row r="4" spans="1:16" x14ac:dyDescent="0.25">
      <c r="A4" s="198"/>
      <c r="B4" s="190"/>
      <c r="C4" s="192"/>
      <c r="D4" s="111" t="s">
        <v>237</v>
      </c>
      <c r="E4" s="111" t="s">
        <v>238</v>
      </c>
      <c r="F4" s="111" t="s">
        <v>239</v>
      </c>
      <c r="G4" s="111" t="s">
        <v>240</v>
      </c>
      <c r="H4" s="196"/>
      <c r="I4" s="112" t="s">
        <v>4</v>
      </c>
      <c r="J4" s="113" t="s">
        <v>5</v>
      </c>
    </row>
    <row r="5" spans="1:16" ht="15" customHeight="1" x14ac:dyDescent="0.25">
      <c r="A5" s="155" t="s">
        <v>6</v>
      </c>
      <c r="B5" s="3" t="s">
        <v>7</v>
      </c>
      <c r="C5" s="4" t="s">
        <v>8</v>
      </c>
      <c r="D5" s="5">
        <f>'W10'!G5</f>
        <v>9.8000000000000007</v>
      </c>
      <c r="E5" s="5">
        <f>'W10'!G59</f>
        <v>10</v>
      </c>
      <c r="F5" s="5">
        <f>'W10'!G113</f>
        <v>9.6999999999999993</v>
      </c>
      <c r="G5" s="5">
        <f>'W10'!G167</f>
        <v>9.8000000000000007</v>
      </c>
      <c r="H5" s="6">
        <f t="shared" ref="H5:H54" si="0" xml:space="preserve"> ROUND(AVERAGE(D5:G5),1)</f>
        <v>9.8000000000000007</v>
      </c>
      <c r="I5" s="7">
        <f>RANK(H5,$H$5:$H$19)</f>
        <v>2</v>
      </c>
      <c r="J5" s="7">
        <f t="shared" ref="J5:J54" si="1">RANK(H5,$H$5:$H$54)</f>
        <v>3</v>
      </c>
    </row>
    <row r="6" spans="1:16" ht="15" customHeight="1" x14ac:dyDescent="0.25">
      <c r="A6" s="155"/>
      <c r="B6" s="8" t="s">
        <v>9</v>
      </c>
      <c r="C6" s="9" t="s">
        <v>104</v>
      </c>
      <c r="D6" s="5">
        <f>'W10'!G6</f>
        <v>9.6999999999999993</v>
      </c>
      <c r="E6" s="5">
        <f>'W10'!G60</f>
        <v>9.8000000000000007</v>
      </c>
      <c r="F6" s="5">
        <f>'W10'!G114</f>
        <v>10</v>
      </c>
      <c r="G6" s="5">
        <f>'W10'!G168</f>
        <v>10</v>
      </c>
      <c r="H6" s="6">
        <f t="shared" si="0"/>
        <v>9.9</v>
      </c>
      <c r="I6" s="7">
        <f t="shared" ref="I6:I19" si="2">RANK(H6,$H$5:$H$19)</f>
        <v>1</v>
      </c>
      <c r="J6" s="7">
        <f t="shared" si="1"/>
        <v>1</v>
      </c>
    </row>
    <row r="7" spans="1:16" ht="15" customHeight="1" x14ac:dyDescent="0.25">
      <c r="A7" s="155"/>
      <c r="B7" s="8" t="s">
        <v>11</v>
      </c>
      <c r="C7" s="9" t="s">
        <v>16</v>
      </c>
      <c r="D7" s="5">
        <f>'W10'!G7</f>
        <v>9.6999999999999993</v>
      </c>
      <c r="E7" s="5">
        <f>'W10'!G61</f>
        <v>9.5</v>
      </c>
      <c r="F7" s="5">
        <f>'W10'!G115</f>
        <v>9.1999999999999993</v>
      </c>
      <c r="G7" s="5">
        <f>'W10'!G169</f>
        <v>9.6999999999999993</v>
      </c>
      <c r="H7" s="6">
        <f t="shared" si="0"/>
        <v>9.5</v>
      </c>
      <c r="I7" s="7">
        <f t="shared" si="2"/>
        <v>7</v>
      </c>
      <c r="J7" s="7">
        <f t="shared" si="1"/>
        <v>15</v>
      </c>
    </row>
    <row r="8" spans="1:16" ht="15" customHeight="1" x14ac:dyDescent="0.25">
      <c r="A8" s="155"/>
      <c r="B8" s="8" t="s">
        <v>13</v>
      </c>
      <c r="C8" s="9" t="s">
        <v>14</v>
      </c>
      <c r="D8" s="5">
        <f>'W10'!G8</f>
        <v>9.8000000000000007</v>
      </c>
      <c r="E8" s="5">
        <f>'W10'!G62</f>
        <v>8.8000000000000007</v>
      </c>
      <c r="F8" s="5">
        <f>'W10'!G116</f>
        <v>9.5</v>
      </c>
      <c r="G8" s="5">
        <f>'W10'!G170</f>
        <v>9.1999999999999993</v>
      </c>
      <c r="H8" s="6">
        <f t="shared" si="0"/>
        <v>9.3000000000000007</v>
      </c>
      <c r="I8" s="7">
        <f t="shared" si="2"/>
        <v>13</v>
      </c>
      <c r="J8" s="7">
        <f t="shared" si="1"/>
        <v>33</v>
      </c>
    </row>
    <row r="9" spans="1:16" ht="15" customHeight="1" x14ac:dyDescent="0.25">
      <c r="A9" s="155"/>
      <c r="B9" s="8" t="s">
        <v>15</v>
      </c>
      <c r="C9" s="9" t="s">
        <v>79</v>
      </c>
      <c r="D9" s="5">
        <f>'W10'!G9</f>
        <v>9.1999999999999993</v>
      </c>
      <c r="E9" s="5">
        <f>'W10'!G63</f>
        <v>9.1999999999999993</v>
      </c>
      <c r="F9" s="5">
        <f>'W10'!G117</f>
        <v>9.5</v>
      </c>
      <c r="G9" s="5">
        <f>'W10'!G171</f>
        <v>9.5</v>
      </c>
      <c r="H9" s="6">
        <f t="shared" si="0"/>
        <v>9.4</v>
      </c>
      <c r="I9" s="7">
        <f t="shared" si="2"/>
        <v>10</v>
      </c>
      <c r="J9" s="7">
        <f t="shared" si="1"/>
        <v>23</v>
      </c>
    </row>
    <row r="10" spans="1:16" ht="15" customHeight="1" x14ac:dyDescent="0.25">
      <c r="A10" s="155"/>
      <c r="B10" s="8" t="s">
        <v>17</v>
      </c>
      <c r="C10" s="9" t="s">
        <v>105</v>
      </c>
      <c r="D10" s="5">
        <f>'W10'!G10</f>
        <v>9.8000000000000007</v>
      </c>
      <c r="E10" s="5">
        <f>'W10'!G64</f>
        <v>8.5</v>
      </c>
      <c r="F10" s="5">
        <f>'W10'!G118</f>
        <v>9.1999999999999993</v>
      </c>
      <c r="G10" s="5">
        <f>'W10'!G172</f>
        <v>9</v>
      </c>
      <c r="H10" s="6">
        <f t="shared" si="0"/>
        <v>9.1</v>
      </c>
      <c r="I10" s="7">
        <f t="shared" si="2"/>
        <v>15</v>
      </c>
      <c r="J10" s="7">
        <f t="shared" si="1"/>
        <v>39</v>
      </c>
    </row>
    <row r="11" spans="1:16" ht="15" customHeight="1" x14ac:dyDescent="0.25">
      <c r="A11" s="155"/>
      <c r="B11" s="8" t="s">
        <v>19</v>
      </c>
      <c r="C11" s="9" t="s">
        <v>18</v>
      </c>
      <c r="D11" s="5">
        <f>'W10'!G11</f>
        <v>9</v>
      </c>
      <c r="E11" s="5">
        <f>'W10'!G65</f>
        <v>9.5</v>
      </c>
      <c r="F11" s="5">
        <f>'W10'!G119</f>
        <v>9.1999999999999993</v>
      </c>
      <c r="G11" s="5">
        <f>'W10'!G173</f>
        <v>9.6999999999999993</v>
      </c>
      <c r="H11" s="6">
        <f t="shared" si="0"/>
        <v>9.4</v>
      </c>
      <c r="I11" s="7">
        <f t="shared" si="2"/>
        <v>10</v>
      </c>
      <c r="J11" s="7">
        <f t="shared" si="1"/>
        <v>23</v>
      </c>
    </row>
    <row r="12" spans="1:16" ht="15" customHeight="1" x14ac:dyDescent="0.25">
      <c r="A12" s="155"/>
      <c r="B12" s="8" t="s">
        <v>21</v>
      </c>
      <c r="C12" s="9" t="s">
        <v>20</v>
      </c>
      <c r="D12" s="5">
        <f>'W10'!G12</f>
        <v>9.5</v>
      </c>
      <c r="E12" s="5">
        <f>'W10'!G66</f>
        <v>10</v>
      </c>
      <c r="F12" s="5">
        <f>'W10'!G120</f>
        <v>9.3000000000000007</v>
      </c>
      <c r="G12" s="5">
        <f>'W10'!G174</f>
        <v>9.1999999999999993</v>
      </c>
      <c r="H12" s="6">
        <f t="shared" si="0"/>
        <v>9.5</v>
      </c>
      <c r="I12" s="7">
        <f t="shared" si="2"/>
        <v>7</v>
      </c>
      <c r="J12" s="7">
        <f t="shared" si="1"/>
        <v>15</v>
      </c>
      <c r="P12" t="s">
        <v>241</v>
      </c>
    </row>
    <row r="13" spans="1:16" ht="15" customHeight="1" x14ac:dyDescent="0.25">
      <c r="A13" s="155"/>
      <c r="B13" s="8" t="s">
        <v>23</v>
      </c>
      <c r="C13" s="9" t="s">
        <v>22</v>
      </c>
      <c r="D13" s="5">
        <f>'W10'!G13</f>
        <v>9.1999999999999993</v>
      </c>
      <c r="E13" s="5">
        <f>'W10'!G67</f>
        <v>9.3000000000000007</v>
      </c>
      <c r="F13" s="5">
        <f>'W10'!G121</f>
        <v>9.8000000000000007</v>
      </c>
      <c r="G13" s="5">
        <f>'W10'!G175</f>
        <v>9</v>
      </c>
      <c r="H13" s="6">
        <f t="shared" si="0"/>
        <v>9.3000000000000007</v>
      </c>
      <c r="I13" s="7">
        <f t="shared" si="2"/>
        <v>13</v>
      </c>
      <c r="J13" s="7">
        <f t="shared" si="1"/>
        <v>33</v>
      </c>
    </row>
    <row r="14" spans="1:16" ht="15" customHeight="1" x14ac:dyDescent="0.25">
      <c r="A14" s="155"/>
      <c r="B14" s="8" t="s">
        <v>25</v>
      </c>
      <c r="C14" s="9" t="s">
        <v>10</v>
      </c>
      <c r="D14" s="5">
        <f>'W10'!G14</f>
        <v>9.3000000000000007</v>
      </c>
      <c r="E14" s="5">
        <f>'W10'!G68</f>
        <v>10</v>
      </c>
      <c r="F14" s="5">
        <f>'W10'!G122</f>
        <v>9.6999999999999993</v>
      </c>
      <c r="G14" s="5">
        <f>'W10'!G176</f>
        <v>9.5</v>
      </c>
      <c r="H14" s="6">
        <f t="shared" si="0"/>
        <v>9.6</v>
      </c>
      <c r="I14" s="7">
        <f t="shared" si="2"/>
        <v>4</v>
      </c>
      <c r="J14" s="7">
        <f t="shared" si="1"/>
        <v>9</v>
      </c>
    </row>
    <row r="15" spans="1:16" ht="15" customHeight="1" x14ac:dyDescent="0.25">
      <c r="A15" s="155"/>
      <c r="B15" s="8" t="s">
        <v>26</v>
      </c>
      <c r="C15" s="9" t="s">
        <v>34</v>
      </c>
      <c r="D15" s="5">
        <f>'W10'!G15</f>
        <v>9.6999999999999993</v>
      </c>
      <c r="E15" s="5">
        <f>'W10'!G69</f>
        <v>10</v>
      </c>
      <c r="F15" s="5">
        <f>'W10'!G123</f>
        <v>9.1999999999999993</v>
      </c>
      <c r="G15" s="5">
        <f>'W10'!G177</f>
        <v>9.3000000000000007</v>
      </c>
      <c r="H15" s="6">
        <f t="shared" si="0"/>
        <v>9.6</v>
      </c>
      <c r="I15" s="7">
        <f t="shared" si="2"/>
        <v>4</v>
      </c>
      <c r="J15" s="7">
        <f t="shared" si="1"/>
        <v>9</v>
      </c>
    </row>
    <row r="16" spans="1:16" ht="15" customHeight="1" x14ac:dyDescent="0.25">
      <c r="A16" s="155"/>
      <c r="B16" s="8" t="s">
        <v>27</v>
      </c>
      <c r="C16" s="9" t="s">
        <v>33</v>
      </c>
      <c r="D16" s="5">
        <f>'W10'!G16</f>
        <v>9.1999999999999993</v>
      </c>
      <c r="E16" s="5">
        <f>'W10'!G70</f>
        <v>9</v>
      </c>
      <c r="F16" s="5">
        <f>'W10'!G124</f>
        <v>9.6999999999999993</v>
      </c>
      <c r="G16" s="5">
        <f>'W10'!G178</f>
        <v>9.5</v>
      </c>
      <c r="H16" s="6">
        <f t="shared" si="0"/>
        <v>9.4</v>
      </c>
      <c r="I16" s="7">
        <f t="shared" si="2"/>
        <v>10</v>
      </c>
      <c r="J16" s="7">
        <f t="shared" si="1"/>
        <v>23</v>
      </c>
    </row>
    <row r="17" spans="1:22" ht="15" customHeight="1" x14ac:dyDescent="0.25">
      <c r="A17" s="155"/>
      <c r="B17" s="8" t="s">
        <v>29</v>
      </c>
      <c r="C17" s="9" t="s">
        <v>35</v>
      </c>
      <c r="D17" s="5">
        <f>'W10'!G17</f>
        <v>9.5</v>
      </c>
      <c r="E17" s="5">
        <f>'W10'!G71</f>
        <v>9.5</v>
      </c>
      <c r="F17" s="5">
        <f>'W10'!G125</f>
        <v>9.5</v>
      </c>
      <c r="G17" s="5">
        <f>'W10'!G179</f>
        <v>10</v>
      </c>
      <c r="H17" s="6">
        <f t="shared" si="0"/>
        <v>9.6</v>
      </c>
      <c r="I17" s="7">
        <f t="shared" si="2"/>
        <v>4</v>
      </c>
      <c r="J17" s="7">
        <f t="shared" si="1"/>
        <v>9</v>
      </c>
    </row>
    <row r="18" spans="1:22" ht="15" customHeight="1" x14ac:dyDescent="0.25">
      <c r="A18" s="155"/>
      <c r="B18" s="8" t="s">
        <v>30</v>
      </c>
      <c r="C18" s="9" t="s">
        <v>106</v>
      </c>
      <c r="D18" s="5">
        <f>'W10'!G18</f>
        <v>9.8000000000000007</v>
      </c>
      <c r="E18" s="5">
        <f>'W10'!G72</f>
        <v>9.6999999999999993</v>
      </c>
      <c r="F18" s="5">
        <f>'W10'!G126</f>
        <v>10</v>
      </c>
      <c r="G18" s="5">
        <f>'W10'!G180</f>
        <v>9.3000000000000007</v>
      </c>
      <c r="H18" s="6">
        <f t="shared" si="0"/>
        <v>9.6999999999999993</v>
      </c>
      <c r="I18" s="7">
        <f t="shared" si="2"/>
        <v>3</v>
      </c>
      <c r="J18" s="7">
        <f t="shared" si="1"/>
        <v>6</v>
      </c>
    </row>
    <row r="19" spans="1:22" ht="15" customHeight="1" thickBot="1" x14ac:dyDescent="0.3">
      <c r="A19" s="155"/>
      <c r="B19" s="13" t="s">
        <v>32</v>
      </c>
      <c r="C19" s="14" t="s">
        <v>12</v>
      </c>
      <c r="D19" s="15">
        <f>'W10'!G19</f>
        <v>9.6999999999999993</v>
      </c>
      <c r="E19" s="15">
        <f>'W10'!G73</f>
        <v>9.5</v>
      </c>
      <c r="F19" s="15">
        <f>'W10'!G127</f>
        <v>9.5</v>
      </c>
      <c r="G19" s="15">
        <f>'W10'!G181</f>
        <v>9.1999999999999993</v>
      </c>
      <c r="H19" s="16">
        <f t="shared" si="0"/>
        <v>9.5</v>
      </c>
      <c r="I19" s="17">
        <f t="shared" si="2"/>
        <v>7</v>
      </c>
      <c r="J19" s="17">
        <f t="shared" si="1"/>
        <v>15</v>
      </c>
    </row>
    <row r="20" spans="1:22" ht="15" customHeight="1" x14ac:dyDescent="0.25">
      <c r="A20" s="155"/>
      <c r="B20" s="18" t="s">
        <v>36</v>
      </c>
      <c r="C20" s="53" t="s">
        <v>75</v>
      </c>
      <c r="D20" s="5">
        <f>'W10'!G20</f>
        <v>8.6999999999999993</v>
      </c>
      <c r="E20" s="5">
        <f>'W10'!G74</f>
        <v>8.5</v>
      </c>
      <c r="F20" s="5">
        <f>'W10'!G128</f>
        <v>9.6999999999999993</v>
      </c>
      <c r="G20" s="5">
        <f>'W10'!G182</f>
        <v>9.1999999999999993</v>
      </c>
      <c r="H20" s="6">
        <f t="shared" si="0"/>
        <v>9</v>
      </c>
      <c r="I20" s="7">
        <f>RANK(H20,$H$20:$H$39)</f>
        <v>15</v>
      </c>
      <c r="J20" s="7">
        <f t="shared" si="1"/>
        <v>40</v>
      </c>
    </row>
    <row r="21" spans="1:22" ht="15" customHeight="1" x14ac:dyDescent="0.25">
      <c r="A21" s="155"/>
      <c r="B21" s="20" t="s">
        <v>38</v>
      </c>
      <c r="C21" s="22" t="s">
        <v>107</v>
      </c>
      <c r="D21" s="5">
        <f>'W10'!G21</f>
        <v>9.6999999999999993</v>
      </c>
      <c r="E21" s="5">
        <f>'W10'!G75</f>
        <v>9.5</v>
      </c>
      <c r="F21" s="5">
        <f>'W10'!G129</f>
        <v>9.1999999999999993</v>
      </c>
      <c r="G21" s="5">
        <f>'W10'!G183</f>
        <v>9.5</v>
      </c>
      <c r="H21" s="6">
        <f t="shared" si="0"/>
        <v>9.5</v>
      </c>
      <c r="I21" s="7">
        <f t="shared" ref="I21:I39" si="3">RANK(H21,$H$20:$H$39)</f>
        <v>5</v>
      </c>
      <c r="J21" s="7">
        <f t="shared" si="1"/>
        <v>15</v>
      </c>
    </row>
    <row r="22" spans="1:22" ht="15" customHeight="1" x14ac:dyDescent="0.25">
      <c r="A22" s="155"/>
      <c r="B22" s="20" t="s">
        <v>39</v>
      </c>
      <c r="C22" s="22" t="s">
        <v>40</v>
      </c>
      <c r="D22" s="5">
        <f>'W10'!G22</f>
        <v>8.5</v>
      </c>
      <c r="E22" s="5">
        <f>'W10'!G76</f>
        <v>9.6999999999999993</v>
      </c>
      <c r="F22" s="5">
        <f>'W10'!G130</f>
        <v>9.3000000000000007</v>
      </c>
      <c r="G22" s="5">
        <f>'W10'!G184</f>
        <v>7.5</v>
      </c>
      <c r="H22" s="6">
        <f t="shared" si="0"/>
        <v>8.8000000000000007</v>
      </c>
      <c r="I22" s="7">
        <f t="shared" si="3"/>
        <v>18</v>
      </c>
      <c r="J22" s="7">
        <f t="shared" si="1"/>
        <v>48</v>
      </c>
    </row>
    <row r="23" spans="1:22" ht="15" customHeight="1" x14ac:dyDescent="0.25">
      <c r="A23" s="155"/>
      <c r="B23" s="20" t="s">
        <v>41</v>
      </c>
      <c r="C23" s="22" t="s">
        <v>108</v>
      </c>
      <c r="D23" s="5">
        <f>'W10'!G23</f>
        <v>8.1999999999999993</v>
      </c>
      <c r="E23" s="5">
        <f>'W10'!G77</f>
        <v>9.5</v>
      </c>
      <c r="F23" s="5">
        <f>'W10'!G131</f>
        <v>8.5</v>
      </c>
      <c r="G23" s="5">
        <f>'W10'!G185</f>
        <v>9.3000000000000007</v>
      </c>
      <c r="H23" s="6">
        <f t="shared" si="0"/>
        <v>8.9</v>
      </c>
      <c r="I23" s="7">
        <f t="shared" si="3"/>
        <v>17</v>
      </c>
      <c r="J23" s="7">
        <f t="shared" si="1"/>
        <v>47</v>
      </c>
    </row>
    <row r="24" spans="1:22" ht="15" customHeight="1" x14ac:dyDescent="0.25">
      <c r="A24" s="155"/>
      <c r="B24" s="20" t="s">
        <v>48</v>
      </c>
      <c r="C24" s="22" t="s">
        <v>116</v>
      </c>
      <c r="D24" s="5">
        <f>'W10'!G24</f>
        <v>9.6999999999999993</v>
      </c>
      <c r="E24" s="5">
        <f>'W10'!G78</f>
        <v>9.3000000000000007</v>
      </c>
      <c r="F24" s="5">
        <f>'W10'!G132</f>
        <v>9.6999999999999993</v>
      </c>
      <c r="G24" s="5">
        <f>'W10'!G186</f>
        <v>9</v>
      </c>
      <c r="H24" s="10">
        <f t="shared" si="0"/>
        <v>9.4</v>
      </c>
      <c r="I24" s="7">
        <f t="shared" si="3"/>
        <v>7</v>
      </c>
      <c r="J24" s="7">
        <f t="shared" si="1"/>
        <v>23</v>
      </c>
    </row>
    <row r="25" spans="1:22" ht="15" customHeight="1" x14ac:dyDescent="0.25">
      <c r="A25" s="155"/>
      <c r="B25" s="18" t="s">
        <v>54</v>
      </c>
      <c r="C25" s="19" t="s">
        <v>63</v>
      </c>
      <c r="D25" s="5">
        <f>'W10'!G25</f>
        <v>9.5</v>
      </c>
      <c r="E25" s="5">
        <f>'W10'!G79</f>
        <v>9.6999999999999993</v>
      </c>
      <c r="F25" s="5">
        <f>'W10'!G133</f>
        <v>9.6999999999999993</v>
      </c>
      <c r="G25" s="5">
        <f>'W10'!G187</f>
        <v>8.8000000000000007</v>
      </c>
      <c r="H25" s="6">
        <f t="shared" si="0"/>
        <v>9.4</v>
      </c>
      <c r="I25" s="7">
        <f t="shared" si="3"/>
        <v>7</v>
      </c>
      <c r="J25" s="7">
        <f t="shared" si="1"/>
        <v>23</v>
      </c>
    </row>
    <row r="26" spans="1:22" ht="15" customHeight="1" x14ac:dyDescent="0.25">
      <c r="A26" s="155"/>
      <c r="B26" s="20" t="s">
        <v>56</v>
      </c>
      <c r="C26" s="21" t="s">
        <v>109</v>
      </c>
      <c r="D26" s="5">
        <f>'W10'!G26</f>
        <v>9.3000000000000007</v>
      </c>
      <c r="E26" s="5">
        <f>'W10'!G80</f>
        <v>9.1999999999999993</v>
      </c>
      <c r="F26" s="5">
        <f>'W10'!G134</f>
        <v>9.8000000000000007</v>
      </c>
      <c r="G26" s="5">
        <f>'W10'!G188</f>
        <v>9.3000000000000007</v>
      </c>
      <c r="H26" s="6">
        <f t="shared" si="0"/>
        <v>9.4</v>
      </c>
      <c r="I26" s="7">
        <f t="shared" si="3"/>
        <v>7</v>
      </c>
      <c r="J26" s="7">
        <f t="shared" si="1"/>
        <v>23</v>
      </c>
    </row>
    <row r="27" spans="1:22" ht="15" customHeight="1" x14ac:dyDescent="0.25">
      <c r="A27" s="155"/>
      <c r="B27" s="20" t="s">
        <v>57</v>
      </c>
      <c r="C27" s="22" t="s">
        <v>85</v>
      </c>
      <c r="D27" s="5">
        <f>'W10'!G27</f>
        <v>8.3000000000000007</v>
      </c>
      <c r="E27" s="5">
        <f>'W10'!G81</f>
        <v>9.1999999999999993</v>
      </c>
      <c r="F27" s="5">
        <f>'W10'!G135</f>
        <v>9.3000000000000007</v>
      </c>
      <c r="G27" s="5">
        <f>'W10'!G189</f>
        <v>7.8</v>
      </c>
      <c r="H27" s="6">
        <f t="shared" si="0"/>
        <v>8.6999999999999993</v>
      </c>
      <c r="I27" s="7">
        <f t="shared" si="3"/>
        <v>20</v>
      </c>
      <c r="J27" s="7">
        <f t="shared" si="1"/>
        <v>50</v>
      </c>
      <c r="M27" s="169" t="s">
        <v>242</v>
      </c>
      <c r="N27" s="169"/>
      <c r="O27" s="169"/>
      <c r="P27" s="169"/>
      <c r="Q27" s="169"/>
      <c r="R27" s="169"/>
      <c r="S27" s="169"/>
      <c r="T27" s="169"/>
      <c r="U27" s="169"/>
      <c r="V27" s="169"/>
    </row>
    <row r="28" spans="1:22" ht="15" customHeight="1" x14ac:dyDescent="0.25">
      <c r="A28" s="155"/>
      <c r="B28" s="20" t="s">
        <v>58</v>
      </c>
      <c r="C28" s="22" t="s">
        <v>91</v>
      </c>
      <c r="D28" s="51">
        <f>'W10'!G28</f>
        <v>9.1999999999999993</v>
      </c>
      <c r="E28" s="51">
        <f>'W10'!G82</f>
        <v>9.6999999999999993</v>
      </c>
      <c r="F28" s="51">
        <f>'W10'!G136</f>
        <v>9.3000000000000007</v>
      </c>
      <c r="G28" s="51">
        <f>'W10'!G190</f>
        <v>9.3000000000000007</v>
      </c>
      <c r="H28" s="6">
        <f t="shared" si="0"/>
        <v>9.4</v>
      </c>
      <c r="I28" s="7">
        <f t="shared" si="3"/>
        <v>7</v>
      </c>
      <c r="J28" s="7">
        <f t="shared" si="1"/>
        <v>23</v>
      </c>
      <c r="M28" s="170" t="s">
        <v>42</v>
      </c>
      <c r="N28" s="172" t="s">
        <v>43</v>
      </c>
      <c r="O28" s="174" t="s">
        <v>44</v>
      </c>
      <c r="P28" s="174"/>
      <c r="Q28" s="161" t="s">
        <v>45</v>
      </c>
      <c r="R28" s="175"/>
      <c r="S28" s="161" t="s">
        <v>46</v>
      </c>
      <c r="T28" s="176"/>
      <c r="U28" s="174" t="s">
        <v>47</v>
      </c>
      <c r="V28" s="174"/>
    </row>
    <row r="29" spans="1:22" ht="15" customHeight="1" thickBot="1" x14ac:dyDescent="0.3">
      <c r="A29" s="156"/>
      <c r="B29" s="23" t="s">
        <v>61</v>
      </c>
      <c r="C29" s="24" t="s">
        <v>24</v>
      </c>
      <c r="D29" s="122">
        <f>'W10'!G29</f>
        <v>10</v>
      </c>
      <c r="E29" s="122">
        <f>'W10'!G83</f>
        <v>9.5</v>
      </c>
      <c r="F29" s="122">
        <f>'W10'!G137</f>
        <v>9</v>
      </c>
      <c r="G29" s="122">
        <f>'W10'!G191</f>
        <v>9.1999999999999993</v>
      </c>
      <c r="H29" s="16">
        <f t="shared" si="0"/>
        <v>9.4</v>
      </c>
      <c r="I29" s="17">
        <f t="shared" si="3"/>
        <v>7</v>
      </c>
      <c r="J29" s="17">
        <f t="shared" si="1"/>
        <v>23</v>
      </c>
      <c r="M29" s="171"/>
      <c r="N29" s="173"/>
      <c r="O29" s="114" t="s">
        <v>50</v>
      </c>
      <c r="P29" s="115" t="s">
        <v>51</v>
      </c>
      <c r="Q29" s="114" t="s">
        <v>50</v>
      </c>
      <c r="R29" s="115" t="s">
        <v>51</v>
      </c>
      <c r="S29" s="116" t="s">
        <v>52</v>
      </c>
      <c r="T29" s="115" t="s">
        <v>51</v>
      </c>
      <c r="U29" s="116" t="s">
        <v>52</v>
      </c>
      <c r="V29" s="25" t="s">
        <v>51</v>
      </c>
    </row>
    <row r="30" spans="1:22" ht="15" customHeight="1" x14ac:dyDescent="0.25">
      <c r="A30" s="166" t="s">
        <v>53</v>
      </c>
      <c r="B30" s="26" t="s">
        <v>62</v>
      </c>
      <c r="C30" s="27" t="s">
        <v>333</v>
      </c>
      <c r="D30" s="5">
        <f>'W10'!G30</f>
        <v>9.6999999999999993</v>
      </c>
      <c r="E30" s="5">
        <f>'W10'!G84</f>
        <v>9.8000000000000007</v>
      </c>
      <c r="F30" s="5">
        <f>'W10'!G138</f>
        <v>9.3000000000000007</v>
      </c>
      <c r="G30" s="5">
        <f>'W10'!G192</f>
        <v>9.8000000000000007</v>
      </c>
      <c r="H30" s="117">
        <f t="shared" si="0"/>
        <v>9.6999999999999993</v>
      </c>
      <c r="I30" s="7">
        <f t="shared" si="3"/>
        <v>3</v>
      </c>
      <c r="J30" s="7">
        <f t="shared" si="1"/>
        <v>6</v>
      </c>
      <c r="M30" s="29">
        <v>12</v>
      </c>
      <c r="N30" s="30">
        <f>SUM(O30+Q30+S30+U30)</f>
        <v>20</v>
      </c>
      <c r="O30" s="31">
        <f>COUNTIF($H$5:$H24,"&gt;=9.0")</f>
        <v>18</v>
      </c>
      <c r="P30" s="32">
        <f>O30/20</f>
        <v>0.9</v>
      </c>
      <c r="Q30" s="31">
        <f>COUNTIF($H$5:$H24,"&gt;=8.5")-O30</f>
        <v>2</v>
      </c>
      <c r="R30" s="32">
        <f xml:space="preserve"> Q30/120</f>
        <v>1.6666666666666666E-2</v>
      </c>
      <c r="S30" s="31">
        <f>COUNTIF($H$5:$H24,"&gt;=8.0")-O30-Q30</f>
        <v>0</v>
      </c>
      <c r="T30" s="33">
        <f>S30/20</f>
        <v>0</v>
      </c>
      <c r="U30" s="31">
        <f>COUNTIF($H$5:$H24,"&lt;=8.0")</f>
        <v>0</v>
      </c>
      <c r="V30" s="32">
        <f>U30/20</f>
        <v>0</v>
      </c>
    </row>
    <row r="31" spans="1:22" ht="15" customHeight="1" x14ac:dyDescent="0.25">
      <c r="A31" s="167"/>
      <c r="B31" s="20" t="s">
        <v>64</v>
      </c>
      <c r="C31" s="21" t="s">
        <v>69</v>
      </c>
      <c r="D31" s="5">
        <f>'W10'!G31</f>
        <v>10</v>
      </c>
      <c r="E31" s="5">
        <f>'W10'!G85</f>
        <v>10</v>
      </c>
      <c r="F31" s="5">
        <f>'W10'!G139</f>
        <v>9.6999999999999993</v>
      </c>
      <c r="G31" s="5">
        <f>'W10'!G193</f>
        <v>10</v>
      </c>
      <c r="H31" s="6">
        <f t="shared" si="0"/>
        <v>9.9</v>
      </c>
      <c r="I31" s="7">
        <f t="shared" si="3"/>
        <v>1</v>
      </c>
      <c r="J31" s="7">
        <f t="shared" si="1"/>
        <v>1</v>
      </c>
      <c r="M31" s="29">
        <v>11</v>
      </c>
      <c r="N31" s="30">
        <f>SUM(O31+Q31+S31+U31)</f>
        <v>15</v>
      </c>
      <c r="O31" s="31">
        <f>COUNTIF($H$40:$H$54,"&gt;=9")</f>
        <v>15</v>
      </c>
      <c r="P31" s="32">
        <f>O31/15</f>
        <v>1</v>
      </c>
      <c r="Q31" s="31">
        <f>COUNTIF($H$40:$H$54,"&gt;8.5")-O31</f>
        <v>0</v>
      </c>
      <c r="R31" s="34">
        <f>Q31/15</f>
        <v>0</v>
      </c>
      <c r="S31" s="31">
        <f>COUNTIF($H$40:$H$54,"&gt;=8")-O31-Q31</f>
        <v>0</v>
      </c>
      <c r="T31" s="33">
        <f>S31/15</f>
        <v>0</v>
      </c>
      <c r="U31" s="31">
        <f>COUNTIF($H$40:$H$54,",=8")</f>
        <v>0</v>
      </c>
      <c r="V31" s="32">
        <f>U31/15</f>
        <v>0</v>
      </c>
    </row>
    <row r="32" spans="1:22" ht="15" customHeight="1" x14ac:dyDescent="0.25">
      <c r="A32" s="167"/>
      <c r="B32" s="20" t="s">
        <v>65</v>
      </c>
      <c r="C32" s="22" t="s">
        <v>77</v>
      </c>
      <c r="D32" s="5">
        <f>'W10'!G32</f>
        <v>9.5</v>
      </c>
      <c r="E32" s="5">
        <f>'W10'!G86</f>
        <v>10</v>
      </c>
      <c r="F32" s="5">
        <f>'W10'!G140</f>
        <v>9.3000000000000007</v>
      </c>
      <c r="G32" s="5">
        <f>'W10'!G194</f>
        <v>8.8000000000000007</v>
      </c>
      <c r="H32" s="6">
        <f t="shared" si="0"/>
        <v>9.4</v>
      </c>
      <c r="I32" s="7">
        <f t="shared" si="3"/>
        <v>7</v>
      </c>
      <c r="J32" s="7">
        <f t="shared" si="1"/>
        <v>23</v>
      </c>
      <c r="M32" s="29">
        <v>10</v>
      </c>
      <c r="N32" s="30">
        <f>SUM(O32+Q32+S32+U32)</f>
        <v>15</v>
      </c>
      <c r="O32" s="35">
        <f>COUNTIF($H$25:$H$39,"&gt;=9")</f>
        <v>13</v>
      </c>
      <c r="P32" s="32">
        <f>O32/15</f>
        <v>0.8666666666666667</v>
      </c>
      <c r="Q32" s="31">
        <f>COUNTIF($H$25:$H$39,"&gt;=8.5") -O32</f>
        <v>2</v>
      </c>
      <c r="R32" s="34">
        <f>Q32/15</f>
        <v>0.13333333333333333</v>
      </c>
      <c r="S32" s="31">
        <f>COUNTIF($H$25:$H$39,"&gt;=8")-O32-Q32</f>
        <v>0</v>
      </c>
      <c r="T32" s="33">
        <f>S32/15</f>
        <v>0</v>
      </c>
      <c r="U32" s="35">
        <f>COUNTIF($H$25:$H$39,",=8")</f>
        <v>0</v>
      </c>
      <c r="V32" s="32">
        <f>U32/15</f>
        <v>0</v>
      </c>
    </row>
    <row r="33" spans="1:22" ht="15" customHeight="1" x14ac:dyDescent="0.25">
      <c r="A33" s="167"/>
      <c r="B33" s="20" t="s">
        <v>66</v>
      </c>
      <c r="C33" s="22" t="s">
        <v>110</v>
      </c>
      <c r="D33" s="5">
        <f>'W10'!G33</f>
        <v>8</v>
      </c>
      <c r="E33" s="5">
        <f>'W10'!G87</f>
        <v>9.6999999999999993</v>
      </c>
      <c r="F33" s="5">
        <f>'W10'!G141</f>
        <v>9</v>
      </c>
      <c r="G33" s="5">
        <f>'W10'!G195</f>
        <v>9.1999999999999993</v>
      </c>
      <c r="H33" s="6">
        <f t="shared" si="0"/>
        <v>9</v>
      </c>
      <c r="I33" s="7">
        <f t="shared" si="3"/>
        <v>15</v>
      </c>
      <c r="J33" s="7">
        <f t="shared" si="1"/>
        <v>40</v>
      </c>
      <c r="M33" s="36" t="s">
        <v>60</v>
      </c>
      <c r="N33" s="37">
        <f>SUM(N30:N32)</f>
        <v>50</v>
      </c>
      <c r="O33" s="35">
        <f>SUM(O30:O32)</f>
        <v>46</v>
      </c>
      <c r="P33" s="38">
        <f>O33/50</f>
        <v>0.92</v>
      </c>
      <c r="Q33" s="35">
        <f>SUM(Q30:Q32)</f>
        <v>4</v>
      </c>
      <c r="R33" s="39">
        <f>Q33/50</f>
        <v>0.08</v>
      </c>
      <c r="S33" s="35">
        <f>SUM(S30:S32)</f>
        <v>0</v>
      </c>
      <c r="T33" s="40">
        <f>S33/50</f>
        <v>0</v>
      </c>
      <c r="U33" s="35">
        <f>SUM(U30:U32)</f>
        <v>0</v>
      </c>
      <c r="V33" s="41">
        <f>U33/50</f>
        <v>0</v>
      </c>
    </row>
    <row r="34" spans="1:22" ht="15" customHeight="1" x14ac:dyDescent="0.25">
      <c r="A34" s="167"/>
      <c r="B34" s="52" t="s">
        <v>68</v>
      </c>
      <c r="C34" s="22" t="s">
        <v>117</v>
      </c>
      <c r="D34" s="5">
        <f>'W10'!G34</f>
        <v>10</v>
      </c>
      <c r="E34" s="5">
        <f>'W10'!G88</f>
        <v>8.3000000000000007</v>
      </c>
      <c r="F34" s="5">
        <f>'W10'!G142</f>
        <v>9.3000000000000007</v>
      </c>
      <c r="G34" s="5">
        <f>'W10'!G196</f>
        <v>9.5</v>
      </c>
      <c r="H34" s="10">
        <f t="shared" si="0"/>
        <v>9.3000000000000007</v>
      </c>
      <c r="I34" s="7">
        <f t="shared" si="3"/>
        <v>13</v>
      </c>
      <c r="J34" s="7">
        <f t="shared" si="1"/>
        <v>33</v>
      </c>
    </row>
    <row r="35" spans="1:22" ht="15" customHeight="1" x14ac:dyDescent="0.25">
      <c r="A35" s="167"/>
      <c r="B35" s="18" t="s">
        <v>99</v>
      </c>
      <c r="C35" s="21" t="s">
        <v>71</v>
      </c>
      <c r="D35" s="5">
        <f>'W10'!G35</f>
        <v>8.8000000000000007</v>
      </c>
      <c r="E35" s="5">
        <f>'W10'!G89</f>
        <v>9.6999999999999993</v>
      </c>
      <c r="F35" s="5">
        <f>'W10'!G143</f>
        <v>9.1999999999999993</v>
      </c>
      <c r="G35" s="5">
        <f>'W10'!G197</f>
        <v>9.5</v>
      </c>
      <c r="H35" s="6">
        <f t="shared" si="0"/>
        <v>9.3000000000000007</v>
      </c>
      <c r="I35" s="7">
        <f t="shared" si="3"/>
        <v>13</v>
      </c>
      <c r="J35" s="7">
        <f t="shared" si="1"/>
        <v>33</v>
      </c>
    </row>
    <row r="36" spans="1:22" ht="15" customHeight="1" x14ac:dyDescent="0.25">
      <c r="A36" s="167"/>
      <c r="B36" s="20" t="s">
        <v>100</v>
      </c>
      <c r="C36" s="21" t="s">
        <v>111</v>
      </c>
      <c r="D36" s="5">
        <f>'W10'!G36</f>
        <v>9</v>
      </c>
      <c r="E36" s="5">
        <f>'W10'!G90</f>
        <v>9.6999999999999993</v>
      </c>
      <c r="F36" s="5">
        <f>'W10'!G144</f>
        <v>7.5</v>
      </c>
      <c r="G36" s="5">
        <f>'W10'!G198</f>
        <v>9</v>
      </c>
      <c r="H36" s="6">
        <f t="shared" si="0"/>
        <v>8.8000000000000007</v>
      </c>
      <c r="I36" s="7">
        <f t="shared" si="3"/>
        <v>18</v>
      </c>
      <c r="J36" s="7">
        <f t="shared" si="1"/>
        <v>48</v>
      </c>
    </row>
    <row r="37" spans="1:22" ht="15" customHeight="1" x14ac:dyDescent="0.25">
      <c r="A37" s="167"/>
      <c r="B37" s="20" t="s">
        <v>101</v>
      </c>
      <c r="C37" s="22" t="s">
        <v>37</v>
      </c>
      <c r="D37" s="5">
        <f>'W10'!G37</f>
        <v>9.8000000000000007</v>
      </c>
      <c r="E37" s="5">
        <f>'W10'!G91</f>
        <v>9.8000000000000007</v>
      </c>
      <c r="F37" s="5">
        <f>'W10'!G145</f>
        <v>9.6999999999999993</v>
      </c>
      <c r="G37" s="5">
        <f>'W10'!G199</f>
        <v>9.8000000000000007</v>
      </c>
      <c r="H37" s="6">
        <f t="shared" si="0"/>
        <v>9.8000000000000007</v>
      </c>
      <c r="I37" s="7">
        <f t="shared" si="3"/>
        <v>2</v>
      </c>
      <c r="J37" s="7">
        <f t="shared" si="1"/>
        <v>3</v>
      </c>
    </row>
    <row r="38" spans="1:22" ht="15" customHeight="1" x14ac:dyDescent="0.25">
      <c r="A38" s="167"/>
      <c r="B38" s="20" t="s">
        <v>102</v>
      </c>
      <c r="C38" s="22" t="s">
        <v>28</v>
      </c>
      <c r="D38" s="5">
        <f>'W10'!G38</f>
        <v>9.1999999999999993</v>
      </c>
      <c r="E38" s="5">
        <f>'W10'!G92</f>
        <v>9.5</v>
      </c>
      <c r="F38" s="5">
        <f>'W10'!G146</f>
        <v>9.6999999999999993</v>
      </c>
      <c r="G38" s="5">
        <f>'W10'!G200</f>
        <v>9.5</v>
      </c>
      <c r="H38" s="6">
        <f t="shared" si="0"/>
        <v>9.5</v>
      </c>
      <c r="I38" s="7">
        <f t="shared" si="3"/>
        <v>5</v>
      </c>
      <c r="J38" s="7">
        <f t="shared" si="1"/>
        <v>15</v>
      </c>
    </row>
    <row r="39" spans="1:22" ht="15" customHeight="1" thickBot="1" x14ac:dyDescent="0.3">
      <c r="A39" s="167"/>
      <c r="B39" s="23" t="s">
        <v>103</v>
      </c>
      <c r="C39" s="24" t="s">
        <v>93</v>
      </c>
      <c r="D39" s="15">
        <f>'W10'!G39</f>
        <v>10</v>
      </c>
      <c r="E39" s="15">
        <f>'W10'!G93</f>
        <v>9.5</v>
      </c>
      <c r="F39" s="15">
        <f>'W10'!G147</f>
        <v>9.8000000000000007</v>
      </c>
      <c r="G39" s="15">
        <f>'W10'!G201</f>
        <v>9.5</v>
      </c>
      <c r="H39" s="16">
        <f t="shared" si="0"/>
        <v>9.6999999999999993</v>
      </c>
      <c r="I39" s="17">
        <f t="shared" si="3"/>
        <v>3</v>
      </c>
      <c r="J39" s="17">
        <f t="shared" si="1"/>
        <v>6</v>
      </c>
    </row>
    <row r="40" spans="1:22" ht="15" customHeight="1" x14ac:dyDescent="0.25">
      <c r="A40" s="167"/>
      <c r="B40" s="42" t="s">
        <v>70</v>
      </c>
      <c r="C40" s="43" t="s">
        <v>49</v>
      </c>
      <c r="D40" s="5">
        <f>'W10'!G40</f>
        <v>10</v>
      </c>
      <c r="E40" s="5">
        <f>'W10'!G94</f>
        <v>9.8000000000000007</v>
      </c>
      <c r="F40" s="5">
        <f>'W10'!G148</f>
        <v>9.5</v>
      </c>
      <c r="G40" s="5">
        <f>'W10'!G202</f>
        <v>10</v>
      </c>
      <c r="H40" s="6">
        <f t="shared" si="0"/>
        <v>9.8000000000000007</v>
      </c>
      <c r="I40" s="7">
        <f>RANK(H40,$H$40:$H$54)</f>
        <v>1</v>
      </c>
      <c r="J40" s="7">
        <f t="shared" si="1"/>
        <v>3</v>
      </c>
    </row>
    <row r="41" spans="1:22" ht="15" customHeight="1" x14ac:dyDescent="0.25">
      <c r="A41" s="167"/>
      <c r="B41" s="44" t="s">
        <v>72</v>
      </c>
      <c r="C41" s="45" t="s">
        <v>67</v>
      </c>
      <c r="D41" s="5">
        <f>'W10'!G41</f>
        <v>9.6999999999999993</v>
      </c>
      <c r="E41" s="5">
        <f>'W10'!G95</f>
        <v>9.3000000000000007</v>
      </c>
      <c r="F41" s="5">
        <f>'W10'!G149</f>
        <v>9.8000000000000007</v>
      </c>
      <c r="G41" s="5">
        <f>'W10'!G203</f>
        <v>9.6999999999999993</v>
      </c>
      <c r="H41" s="6">
        <f t="shared" si="0"/>
        <v>9.6</v>
      </c>
      <c r="I41" s="7">
        <f t="shared" ref="I41:I54" si="4">RANK(H41,$H$40:$H$54)</f>
        <v>2</v>
      </c>
      <c r="J41" s="7">
        <f t="shared" si="1"/>
        <v>9</v>
      </c>
    </row>
    <row r="42" spans="1:22" ht="15" customHeight="1" x14ac:dyDescent="0.25">
      <c r="A42" s="167"/>
      <c r="B42" s="44" t="s">
        <v>74</v>
      </c>
      <c r="C42" s="45" t="s">
        <v>112</v>
      </c>
      <c r="D42" s="5">
        <f>'W10'!G42</f>
        <v>9.6999999999999993</v>
      </c>
      <c r="E42" s="5">
        <f>'W10'!G96</f>
        <v>9.8000000000000007</v>
      </c>
      <c r="F42" s="5">
        <f>'W10'!G150</f>
        <v>9.6999999999999993</v>
      </c>
      <c r="G42" s="5">
        <f>'W10'!G204</f>
        <v>8.3000000000000007</v>
      </c>
      <c r="H42" s="6">
        <f t="shared" si="0"/>
        <v>9.4</v>
      </c>
      <c r="I42" s="7">
        <f t="shared" si="4"/>
        <v>8</v>
      </c>
      <c r="J42" s="7">
        <f t="shared" si="1"/>
        <v>23</v>
      </c>
    </row>
    <row r="43" spans="1:22" ht="15" customHeight="1" x14ac:dyDescent="0.25">
      <c r="A43" s="167"/>
      <c r="B43" s="44" t="s">
        <v>76</v>
      </c>
      <c r="C43" s="46" t="s">
        <v>59</v>
      </c>
      <c r="D43" s="5">
        <f>'W10'!G43</f>
        <v>9.6999999999999993</v>
      </c>
      <c r="E43" s="5">
        <f>'W10'!G97</f>
        <v>9.8000000000000007</v>
      </c>
      <c r="F43" s="5">
        <f>'W10'!G151</f>
        <v>9.5</v>
      </c>
      <c r="G43" s="5">
        <f>'W10'!G205</f>
        <v>9.3000000000000007</v>
      </c>
      <c r="H43" s="6">
        <f t="shared" si="0"/>
        <v>9.6</v>
      </c>
      <c r="I43" s="7">
        <f t="shared" si="4"/>
        <v>2</v>
      </c>
      <c r="J43" s="7">
        <f t="shared" si="1"/>
        <v>9</v>
      </c>
    </row>
    <row r="44" spans="1:22" ht="15" customHeight="1" x14ac:dyDescent="0.25">
      <c r="A44" s="167"/>
      <c r="B44" s="44" t="s">
        <v>78</v>
      </c>
      <c r="C44" s="45" t="s">
        <v>113</v>
      </c>
      <c r="D44" s="5">
        <f>'W10'!G44</f>
        <v>9.1999999999999993</v>
      </c>
      <c r="E44" s="5">
        <f>'W10'!G98</f>
        <v>8.8000000000000007</v>
      </c>
      <c r="F44" s="5">
        <f>'W10'!G152</f>
        <v>8.5</v>
      </c>
      <c r="G44" s="5">
        <f>'W10'!G206</f>
        <v>9.5</v>
      </c>
      <c r="H44" s="6">
        <f t="shared" si="0"/>
        <v>9</v>
      </c>
      <c r="I44" s="7">
        <f t="shared" si="4"/>
        <v>11</v>
      </c>
      <c r="J44" s="7">
        <f t="shared" si="1"/>
        <v>40</v>
      </c>
    </row>
    <row r="45" spans="1:22" ht="15" customHeight="1" x14ac:dyDescent="0.25">
      <c r="A45" s="167"/>
      <c r="B45" s="44" t="s">
        <v>80</v>
      </c>
      <c r="C45" s="45" t="s">
        <v>81</v>
      </c>
      <c r="D45" s="5">
        <f>'W10'!G45</f>
        <v>9.8000000000000007</v>
      </c>
      <c r="E45" s="5">
        <f>'W10'!G99</f>
        <v>9.5</v>
      </c>
      <c r="F45" s="5">
        <f>'W10'!G153</f>
        <v>9.8000000000000007</v>
      </c>
      <c r="G45" s="5">
        <f>'W10'!G207</f>
        <v>9.3000000000000007</v>
      </c>
      <c r="H45" s="6">
        <f t="shared" si="0"/>
        <v>9.6</v>
      </c>
      <c r="I45" s="7">
        <f t="shared" si="4"/>
        <v>2</v>
      </c>
      <c r="J45" s="7">
        <f t="shared" si="1"/>
        <v>9</v>
      </c>
    </row>
    <row r="46" spans="1:22" ht="15" customHeight="1" x14ac:dyDescent="0.25">
      <c r="A46" s="167"/>
      <c r="B46" s="44" t="s">
        <v>82</v>
      </c>
      <c r="C46" s="45" t="s">
        <v>83</v>
      </c>
      <c r="D46" s="5">
        <f>'W10'!G46</f>
        <v>10</v>
      </c>
      <c r="E46" s="5">
        <f>'W10'!G100</f>
        <v>9.6999999999999993</v>
      </c>
      <c r="F46" s="5">
        <f>'W10'!G154</f>
        <v>9</v>
      </c>
      <c r="G46" s="5">
        <f>'W10'!G208</f>
        <v>9.3000000000000007</v>
      </c>
      <c r="H46" s="6">
        <f t="shared" si="0"/>
        <v>9.5</v>
      </c>
      <c r="I46" s="7">
        <f t="shared" si="4"/>
        <v>5</v>
      </c>
      <c r="J46" s="7">
        <f t="shared" si="1"/>
        <v>15</v>
      </c>
    </row>
    <row r="47" spans="1:22" ht="15" customHeight="1" x14ac:dyDescent="0.25">
      <c r="A47" s="167"/>
      <c r="B47" s="44" t="s">
        <v>84</v>
      </c>
      <c r="C47" s="45" t="s">
        <v>114</v>
      </c>
      <c r="D47" s="5">
        <f>'W10'!G47</f>
        <v>9.3000000000000007</v>
      </c>
      <c r="E47" s="5">
        <f>'W10'!G101</f>
        <v>9.1999999999999993</v>
      </c>
      <c r="F47" s="5">
        <f>'W10'!G155</f>
        <v>9.1999999999999993</v>
      </c>
      <c r="G47" s="5">
        <f>'W10'!G209</f>
        <v>8.3000000000000007</v>
      </c>
      <c r="H47" s="6">
        <f t="shared" si="0"/>
        <v>9</v>
      </c>
      <c r="I47" s="7">
        <f t="shared" si="4"/>
        <v>11</v>
      </c>
      <c r="J47" s="7">
        <f t="shared" si="1"/>
        <v>40</v>
      </c>
    </row>
    <row r="48" spans="1:22" ht="15" customHeight="1" x14ac:dyDescent="0.25">
      <c r="A48" s="167"/>
      <c r="B48" s="44" t="s">
        <v>86</v>
      </c>
      <c r="C48" s="47" t="s">
        <v>55</v>
      </c>
      <c r="D48" s="5">
        <f>'W10'!G48</f>
        <v>9.8000000000000007</v>
      </c>
      <c r="E48" s="5">
        <f>'W10'!G102</f>
        <v>9</v>
      </c>
      <c r="F48" s="5">
        <f>'W10'!G156</f>
        <v>9.8000000000000007</v>
      </c>
      <c r="G48" s="5">
        <f>'W10'!G210</f>
        <v>9.1999999999999993</v>
      </c>
      <c r="H48" s="6">
        <f t="shared" si="0"/>
        <v>9.5</v>
      </c>
      <c r="I48" s="7">
        <f t="shared" si="4"/>
        <v>5</v>
      </c>
      <c r="J48" s="7">
        <f t="shared" si="1"/>
        <v>15</v>
      </c>
    </row>
    <row r="49" spans="1:10" ht="15" customHeight="1" x14ac:dyDescent="0.25">
      <c r="A49" s="167"/>
      <c r="B49" s="44" t="s">
        <v>88</v>
      </c>
      <c r="C49" s="45" t="s">
        <v>89</v>
      </c>
      <c r="D49" s="5">
        <f>'W10'!G49</f>
        <v>8.6999999999999993</v>
      </c>
      <c r="E49" s="5">
        <f>'W10'!G103</f>
        <v>9.3000000000000007</v>
      </c>
      <c r="F49" s="5">
        <f>'W10'!G157</f>
        <v>9.3000000000000007</v>
      </c>
      <c r="G49" s="5">
        <f>'W10'!G211</f>
        <v>8.5</v>
      </c>
      <c r="H49" s="6">
        <f t="shared" si="0"/>
        <v>9</v>
      </c>
      <c r="I49" s="7">
        <f t="shared" si="4"/>
        <v>11</v>
      </c>
      <c r="J49" s="7">
        <f t="shared" si="1"/>
        <v>40</v>
      </c>
    </row>
    <row r="50" spans="1:10" ht="15" customHeight="1" x14ac:dyDescent="0.25">
      <c r="A50" s="167"/>
      <c r="B50" s="44" t="s">
        <v>90</v>
      </c>
      <c r="C50" s="45" t="s">
        <v>87</v>
      </c>
      <c r="D50" s="5">
        <f>'W10'!G50</f>
        <v>9.8000000000000007</v>
      </c>
      <c r="E50" s="5">
        <f>'W10'!G104</f>
        <v>9.3000000000000007</v>
      </c>
      <c r="F50" s="5">
        <f>'W10'!G158</f>
        <v>9.1999999999999993</v>
      </c>
      <c r="G50" s="5">
        <f>'W10'!G212</f>
        <v>9.6999999999999993</v>
      </c>
      <c r="H50" s="6">
        <f t="shared" si="0"/>
        <v>9.5</v>
      </c>
      <c r="I50" s="7">
        <f t="shared" si="4"/>
        <v>5</v>
      </c>
      <c r="J50" s="7">
        <f t="shared" si="1"/>
        <v>15</v>
      </c>
    </row>
    <row r="51" spans="1:10" ht="15" customHeight="1" x14ac:dyDescent="0.25">
      <c r="A51" s="167"/>
      <c r="B51" s="44" t="s">
        <v>92</v>
      </c>
      <c r="C51" s="48" t="s">
        <v>115</v>
      </c>
      <c r="D51" s="5">
        <f>'W10'!G51</f>
        <v>9.1999999999999993</v>
      </c>
      <c r="E51" s="5">
        <f>'W10'!G105</f>
        <v>9.3000000000000007</v>
      </c>
      <c r="F51" s="5">
        <f>'W10'!G159</f>
        <v>8.8000000000000007</v>
      </c>
      <c r="G51" s="5">
        <f>'W10'!G213</f>
        <v>8.8000000000000007</v>
      </c>
      <c r="H51" s="6">
        <f t="shared" si="0"/>
        <v>9</v>
      </c>
      <c r="I51" s="7">
        <f t="shared" si="4"/>
        <v>11</v>
      </c>
      <c r="J51" s="7">
        <f t="shared" si="1"/>
        <v>40</v>
      </c>
    </row>
    <row r="52" spans="1:10" ht="15" customHeight="1" x14ac:dyDescent="0.25">
      <c r="A52" s="167"/>
      <c r="B52" s="44" t="s">
        <v>94</v>
      </c>
      <c r="C52" s="45" t="s">
        <v>96</v>
      </c>
      <c r="D52" s="5">
        <f>'W10'!G52</f>
        <v>9.1999999999999993</v>
      </c>
      <c r="E52" s="5">
        <f>'W10'!G106</f>
        <v>8.8000000000000007</v>
      </c>
      <c r="F52" s="5">
        <f>'W10'!G160</f>
        <v>8.8000000000000007</v>
      </c>
      <c r="G52" s="5">
        <f>'W10'!G214</f>
        <v>9</v>
      </c>
      <c r="H52" s="6">
        <f t="shared" si="0"/>
        <v>9</v>
      </c>
      <c r="I52" s="7">
        <f t="shared" si="4"/>
        <v>11</v>
      </c>
      <c r="J52" s="7">
        <f t="shared" si="1"/>
        <v>40</v>
      </c>
    </row>
    <row r="53" spans="1:10" ht="15" customHeight="1" x14ac:dyDescent="0.25">
      <c r="A53" s="167"/>
      <c r="B53" s="44" t="s">
        <v>95</v>
      </c>
      <c r="C53" s="45" t="s">
        <v>31</v>
      </c>
      <c r="D53" s="5">
        <f>'W10'!G53</f>
        <v>9</v>
      </c>
      <c r="E53" s="5">
        <f>'W10'!G107</f>
        <v>9.6999999999999993</v>
      </c>
      <c r="F53" s="5">
        <f>'W10'!G161</f>
        <v>9.3000000000000007</v>
      </c>
      <c r="G53" s="5">
        <f>'W10'!G215</f>
        <v>9.3000000000000007</v>
      </c>
      <c r="H53" s="6">
        <f t="shared" si="0"/>
        <v>9.3000000000000007</v>
      </c>
      <c r="I53" s="7">
        <f t="shared" si="4"/>
        <v>9</v>
      </c>
      <c r="J53" s="7">
        <f t="shared" si="1"/>
        <v>33</v>
      </c>
    </row>
    <row r="54" spans="1:10" ht="15" customHeight="1" thickBot="1" x14ac:dyDescent="0.3">
      <c r="A54" s="187"/>
      <c r="B54" s="49" t="s">
        <v>97</v>
      </c>
      <c r="C54" s="50" t="s">
        <v>98</v>
      </c>
      <c r="D54" s="15">
        <f>'W10'!G54</f>
        <v>9.8000000000000007</v>
      </c>
      <c r="E54" s="15">
        <f>'W10'!G108</f>
        <v>9.5</v>
      </c>
      <c r="F54" s="15">
        <f>'W10'!G162</f>
        <v>8.8000000000000007</v>
      </c>
      <c r="G54" s="15">
        <f>'W10'!G216</f>
        <v>9.1999999999999993</v>
      </c>
      <c r="H54" s="16">
        <f t="shared" si="0"/>
        <v>9.3000000000000007</v>
      </c>
      <c r="I54" s="17">
        <f t="shared" si="4"/>
        <v>9</v>
      </c>
      <c r="J54" s="17">
        <f t="shared" si="1"/>
        <v>33</v>
      </c>
    </row>
    <row r="55" spans="1:10" ht="23.25" customHeight="1" x14ac:dyDescent="0.3">
      <c r="D55" s="188" t="s">
        <v>243</v>
      </c>
      <c r="E55" s="188"/>
      <c r="F55" s="188"/>
    </row>
    <row r="56" spans="1:10" ht="19.5" customHeight="1" x14ac:dyDescent="0.25">
      <c r="A56" s="197" t="s">
        <v>0</v>
      </c>
      <c r="B56" s="189" t="s">
        <v>1</v>
      </c>
      <c r="C56" s="191" t="s">
        <v>2</v>
      </c>
      <c r="D56" s="193" t="s">
        <v>235</v>
      </c>
      <c r="E56" s="194"/>
      <c r="F56" s="194"/>
      <c r="G56" s="194"/>
      <c r="H56" s="195" t="s">
        <v>236</v>
      </c>
      <c r="I56" s="186" t="s">
        <v>3</v>
      </c>
      <c r="J56" s="186"/>
    </row>
    <row r="57" spans="1:10" x14ac:dyDescent="0.25">
      <c r="A57" s="198"/>
      <c r="B57" s="190"/>
      <c r="C57" s="192"/>
      <c r="D57" s="111" t="s">
        <v>237</v>
      </c>
      <c r="E57" s="111" t="s">
        <v>238</v>
      </c>
      <c r="F57" s="111" t="s">
        <v>239</v>
      </c>
      <c r="G57" s="111" t="s">
        <v>240</v>
      </c>
      <c r="H57" s="196"/>
      <c r="I57" s="112" t="s">
        <v>4</v>
      </c>
      <c r="J57" s="113" t="s">
        <v>5</v>
      </c>
    </row>
    <row r="58" spans="1:10" ht="15" customHeight="1" x14ac:dyDescent="0.25">
      <c r="A58" s="155" t="s">
        <v>6</v>
      </c>
      <c r="B58" s="3" t="s">
        <v>7</v>
      </c>
      <c r="C58" s="4" t="s">
        <v>8</v>
      </c>
      <c r="D58" s="5">
        <f>'W10'!D5</f>
        <v>9.5</v>
      </c>
      <c r="E58" s="5">
        <f>'W10'!D59</f>
        <v>10</v>
      </c>
      <c r="F58" s="5">
        <f>'W10'!D113</f>
        <v>9</v>
      </c>
      <c r="G58" s="5">
        <f>'W10'!D167</f>
        <v>10</v>
      </c>
      <c r="H58" s="6">
        <f t="shared" ref="H58:H107" si="5" xml:space="preserve"> ROUND(AVERAGE(D58:G58),1)</f>
        <v>9.6</v>
      </c>
      <c r="I58" s="7">
        <f>RANK(H58,$H$58:$H$72)</f>
        <v>1</v>
      </c>
      <c r="J58" s="7">
        <f>RANK(H58,$H$58:$H$107)</f>
        <v>2</v>
      </c>
    </row>
    <row r="59" spans="1:10" ht="15" customHeight="1" x14ac:dyDescent="0.25">
      <c r="A59" s="155"/>
      <c r="B59" s="8" t="s">
        <v>9</v>
      </c>
      <c r="C59" s="9" t="s">
        <v>104</v>
      </c>
      <c r="D59" s="5">
        <f>'W10'!D6</f>
        <v>9</v>
      </c>
      <c r="E59" s="5">
        <f>'W10'!D60</f>
        <v>9.5</v>
      </c>
      <c r="F59" s="5">
        <f>'W10'!D114</f>
        <v>10</v>
      </c>
      <c r="G59" s="5">
        <f>'W10'!D168</f>
        <v>10</v>
      </c>
      <c r="H59" s="6">
        <f t="shared" si="5"/>
        <v>9.6</v>
      </c>
      <c r="I59" s="7">
        <f t="shared" ref="I59:I77" si="6">RANK(H59,$H$58:$H$77)</f>
        <v>1</v>
      </c>
      <c r="J59" s="7">
        <f t="shared" ref="J59:J107" si="7">RANK(H59,$H$58:$H$107)</f>
        <v>2</v>
      </c>
    </row>
    <row r="60" spans="1:10" ht="15" customHeight="1" x14ac:dyDescent="0.25">
      <c r="A60" s="155"/>
      <c r="B60" s="8" t="s">
        <v>11</v>
      </c>
      <c r="C60" s="9" t="s">
        <v>16</v>
      </c>
      <c r="D60" s="5">
        <f>'W10'!D7</f>
        <v>9</v>
      </c>
      <c r="E60" s="5">
        <f>'W10'!D61</f>
        <v>9</v>
      </c>
      <c r="F60" s="5">
        <f>'W10'!D115</f>
        <v>8</v>
      </c>
      <c r="G60" s="5">
        <f>'W10'!D169</f>
        <v>9</v>
      </c>
      <c r="H60" s="6">
        <f t="shared" si="5"/>
        <v>8.8000000000000007</v>
      </c>
      <c r="I60" s="7">
        <f t="shared" si="6"/>
        <v>11</v>
      </c>
      <c r="J60" s="7">
        <f t="shared" si="7"/>
        <v>27</v>
      </c>
    </row>
    <row r="61" spans="1:10" ht="15" customHeight="1" x14ac:dyDescent="0.25">
      <c r="A61" s="155"/>
      <c r="B61" s="8" t="s">
        <v>13</v>
      </c>
      <c r="C61" s="9" t="s">
        <v>14</v>
      </c>
      <c r="D61" s="5">
        <f>'W10'!D8</f>
        <v>9.5</v>
      </c>
      <c r="E61" s="5">
        <f>'W10'!D62</f>
        <v>7</v>
      </c>
      <c r="F61" s="5">
        <f>'W10'!D116</f>
        <v>9.5</v>
      </c>
      <c r="G61" s="5">
        <f>'W10'!D170</f>
        <v>8</v>
      </c>
      <c r="H61" s="6">
        <f t="shared" si="5"/>
        <v>8.5</v>
      </c>
      <c r="I61" s="7">
        <f t="shared" si="6"/>
        <v>14</v>
      </c>
      <c r="J61" s="7">
        <f t="shared" si="7"/>
        <v>35</v>
      </c>
    </row>
    <row r="62" spans="1:10" ht="15" customHeight="1" x14ac:dyDescent="0.25">
      <c r="A62" s="155"/>
      <c r="B62" s="8" t="s">
        <v>15</v>
      </c>
      <c r="C62" s="9" t="s">
        <v>79</v>
      </c>
      <c r="D62" s="5">
        <f>'W10'!D9</f>
        <v>8</v>
      </c>
      <c r="E62" s="5">
        <f>'W10'!D63</f>
        <v>7.5</v>
      </c>
      <c r="F62" s="5">
        <f>'W10'!D117</f>
        <v>8.5</v>
      </c>
      <c r="G62" s="5">
        <f>'W10'!D171</f>
        <v>9</v>
      </c>
      <c r="H62" s="6">
        <f t="shared" si="5"/>
        <v>8.3000000000000007</v>
      </c>
      <c r="I62" s="7">
        <f t="shared" si="6"/>
        <v>16</v>
      </c>
      <c r="J62" s="7">
        <f t="shared" si="7"/>
        <v>38</v>
      </c>
    </row>
    <row r="63" spans="1:10" ht="15" customHeight="1" x14ac:dyDescent="0.25">
      <c r="A63" s="155"/>
      <c r="B63" s="8" t="s">
        <v>17</v>
      </c>
      <c r="C63" s="9" t="s">
        <v>105</v>
      </c>
      <c r="D63" s="5">
        <f>'W10'!D10</f>
        <v>9.5</v>
      </c>
      <c r="E63" s="5">
        <f>'W10'!D64</f>
        <v>6.5</v>
      </c>
      <c r="F63" s="5">
        <f>'W10'!D118</f>
        <v>7.5</v>
      </c>
      <c r="G63" s="5">
        <f>'W10'!D172</f>
        <v>7.5</v>
      </c>
      <c r="H63" s="6">
        <f t="shared" si="5"/>
        <v>7.8</v>
      </c>
      <c r="I63" s="7">
        <f t="shared" si="6"/>
        <v>20</v>
      </c>
      <c r="J63" s="7">
        <f t="shared" si="7"/>
        <v>47</v>
      </c>
    </row>
    <row r="64" spans="1:10" ht="15" customHeight="1" x14ac:dyDescent="0.25">
      <c r="A64" s="155"/>
      <c r="B64" s="8" t="s">
        <v>19</v>
      </c>
      <c r="C64" s="9" t="s">
        <v>18</v>
      </c>
      <c r="D64" s="5">
        <f>'W10'!D11</f>
        <v>7.5</v>
      </c>
      <c r="E64" s="5">
        <f>'W10'!D65</f>
        <v>8.5</v>
      </c>
      <c r="F64" s="5">
        <f>'W10'!D119</f>
        <v>7.5</v>
      </c>
      <c r="G64" s="5">
        <f>'W10'!D173</f>
        <v>9.5</v>
      </c>
      <c r="H64" s="6">
        <f t="shared" si="5"/>
        <v>8.3000000000000007</v>
      </c>
      <c r="I64" s="7">
        <f t="shared" si="6"/>
        <v>16</v>
      </c>
      <c r="J64" s="7">
        <f t="shared" si="7"/>
        <v>38</v>
      </c>
    </row>
    <row r="65" spans="1:10" ht="15" customHeight="1" x14ac:dyDescent="0.25">
      <c r="A65" s="155"/>
      <c r="B65" s="8" t="s">
        <v>21</v>
      </c>
      <c r="C65" s="9" t="s">
        <v>20</v>
      </c>
      <c r="D65" s="5">
        <f>'W10'!D12</f>
        <v>8.5</v>
      </c>
      <c r="E65" s="5">
        <f>'W10'!D66</f>
        <v>10</v>
      </c>
      <c r="F65" s="5">
        <f>'W10'!D120</f>
        <v>9</v>
      </c>
      <c r="G65" s="5">
        <f>'W10'!D174</f>
        <v>10</v>
      </c>
      <c r="H65" s="6">
        <f t="shared" si="5"/>
        <v>9.4</v>
      </c>
      <c r="I65" s="7">
        <f t="shared" si="6"/>
        <v>3</v>
      </c>
      <c r="J65" s="7">
        <f t="shared" si="7"/>
        <v>8</v>
      </c>
    </row>
    <row r="66" spans="1:10" ht="15" customHeight="1" x14ac:dyDescent="0.25">
      <c r="A66" s="155"/>
      <c r="B66" s="8" t="s">
        <v>23</v>
      </c>
      <c r="C66" s="9" t="s">
        <v>22</v>
      </c>
      <c r="D66" s="5">
        <f>'W10'!D13</f>
        <v>8</v>
      </c>
      <c r="E66" s="5">
        <f>'W10'!D67</f>
        <v>8.5</v>
      </c>
      <c r="F66" s="5">
        <f>'W10'!D121</f>
        <v>9.5</v>
      </c>
      <c r="G66" s="5">
        <f>'W10'!D175</f>
        <v>9</v>
      </c>
      <c r="H66" s="6">
        <f t="shared" si="5"/>
        <v>8.8000000000000007</v>
      </c>
      <c r="I66" s="7">
        <f t="shared" si="6"/>
        <v>11</v>
      </c>
      <c r="J66" s="7">
        <f t="shared" si="7"/>
        <v>27</v>
      </c>
    </row>
    <row r="67" spans="1:10" ht="15" customHeight="1" x14ac:dyDescent="0.25">
      <c r="A67" s="155"/>
      <c r="B67" s="8" t="s">
        <v>25</v>
      </c>
      <c r="C67" s="9" t="s">
        <v>10</v>
      </c>
      <c r="D67" s="5">
        <f>'W10'!D14</f>
        <v>8.5</v>
      </c>
      <c r="E67" s="5">
        <f>'W10'!D68</f>
        <v>10</v>
      </c>
      <c r="F67" s="5">
        <f>'W10'!D122</f>
        <v>9</v>
      </c>
      <c r="G67" s="5">
        <f>'W10'!D176</f>
        <v>9</v>
      </c>
      <c r="H67" s="6">
        <f t="shared" si="5"/>
        <v>9.1</v>
      </c>
      <c r="I67" s="7">
        <f t="shared" si="6"/>
        <v>8</v>
      </c>
      <c r="J67" s="7">
        <f t="shared" si="7"/>
        <v>17</v>
      </c>
    </row>
    <row r="68" spans="1:10" ht="15" customHeight="1" x14ac:dyDescent="0.25">
      <c r="A68" s="155"/>
      <c r="B68" s="8" t="s">
        <v>26</v>
      </c>
      <c r="C68" s="9" t="s">
        <v>34</v>
      </c>
      <c r="D68" s="5">
        <f>'W10'!D15</f>
        <v>9.5</v>
      </c>
      <c r="E68" s="5">
        <f>'W10'!D69</f>
        <v>10</v>
      </c>
      <c r="F68" s="5">
        <f>'W10'!D123</f>
        <v>8</v>
      </c>
      <c r="G68" s="5">
        <f>'W10'!D177</f>
        <v>8.5</v>
      </c>
      <c r="H68" s="6">
        <f t="shared" si="5"/>
        <v>9</v>
      </c>
      <c r="I68" s="7">
        <f t="shared" si="6"/>
        <v>9</v>
      </c>
      <c r="J68" s="7">
        <f t="shared" si="7"/>
        <v>21</v>
      </c>
    </row>
    <row r="69" spans="1:10" ht="15" customHeight="1" x14ac:dyDescent="0.25">
      <c r="A69" s="155"/>
      <c r="B69" s="8" t="s">
        <v>27</v>
      </c>
      <c r="C69" s="9" t="s">
        <v>33</v>
      </c>
      <c r="D69" s="5">
        <f>'W10'!D16</f>
        <v>8.5</v>
      </c>
      <c r="E69" s="5">
        <f>'W10'!D70</f>
        <v>7.5</v>
      </c>
      <c r="F69" s="5">
        <f>'W10'!D124</f>
        <v>9</v>
      </c>
      <c r="G69" s="5">
        <f>'W10'!D178</f>
        <v>9</v>
      </c>
      <c r="H69" s="6">
        <f t="shared" si="5"/>
        <v>8.5</v>
      </c>
      <c r="I69" s="7">
        <f t="shared" si="6"/>
        <v>14</v>
      </c>
      <c r="J69" s="7">
        <f t="shared" si="7"/>
        <v>35</v>
      </c>
    </row>
    <row r="70" spans="1:10" ht="15" customHeight="1" x14ac:dyDescent="0.25">
      <c r="A70" s="155"/>
      <c r="B70" s="8" t="s">
        <v>29</v>
      </c>
      <c r="C70" s="9" t="s">
        <v>35</v>
      </c>
      <c r="D70" s="5">
        <f>'W10'!D17</f>
        <v>9</v>
      </c>
      <c r="E70" s="5">
        <f>'W10'!D71</f>
        <v>8.5</v>
      </c>
      <c r="F70" s="5">
        <f>'W10'!D125</f>
        <v>9.5</v>
      </c>
      <c r="G70" s="5">
        <f>'W10'!D179</f>
        <v>10</v>
      </c>
      <c r="H70" s="6">
        <f t="shared" si="5"/>
        <v>9.3000000000000007</v>
      </c>
      <c r="I70" s="7">
        <f t="shared" si="6"/>
        <v>6</v>
      </c>
      <c r="J70" s="7">
        <f t="shared" si="7"/>
        <v>12</v>
      </c>
    </row>
    <row r="71" spans="1:10" ht="15" customHeight="1" x14ac:dyDescent="0.25">
      <c r="A71" s="155"/>
      <c r="B71" s="8" t="s">
        <v>30</v>
      </c>
      <c r="C71" s="9" t="s">
        <v>106</v>
      </c>
      <c r="D71" s="5">
        <f>'W10'!D18</f>
        <v>9.5</v>
      </c>
      <c r="E71" s="5">
        <f>'W10'!D72</f>
        <v>9</v>
      </c>
      <c r="F71" s="5">
        <f>'W10'!D126</f>
        <v>10</v>
      </c>
      <c r="G71" s="5">
        <f>'W10'!D180</f>
        <v>9</v>
      </c>
      <c r="H71" s="6">
        <f t="shared" si="5"/>
        <v>9.4</v>
      </c>
      <c r="I71" s="7">
        <f t="shared" si="6"/>
        <v>3</v>
      </c>
      <c r="J71" s="7">
        <f t="shared" si="7"/>
        <v>8</v>
      </c>
    </row>
    <row r="72" spans="1:10" ht="15" customHeight="1" thickBot="1" x14ac:dyDescent="0.3">
      <c r="A72" s="155"/>
      <c r="B72" s="13" t="s">
        <v>32</v>
      </c>
      <c r="C72" s="14" t="s">
        <v>12</v>
      </c>
      <c r="D72" s="5">
        <f>'W10'!D19</f>
        <v>9</v>
      </c>
      <c r="E72" s="5">
        <f>'W10'!D73</f>
        <v>9</v>
      </c>
      <c r="F72" s="5">
        <f>'W10'!D127</f>
        <v>9</v>
      </c>
      <c r="G72" s="5">
        <f>'W10'!D181</f>
        <v>7.5</v>
      </c>
      <c r="H72" s="10">
        <f t="shared" si="5"/>
        <v>8.6</v>
      </c>
      <c r="I72" s="7">
        <f t="shared" si="6"/>
        <v>13</v>
      </c>
      <c r="J72" s="7">
        <f t="shared" si="7"/>
        <v>31</v>
      </c>
    </row>
    <row r="73" spans="1:10" ht="15" customHeight="1" x14ac:dyDescent="0.25">
      <c r="A73" s="155"/>
      <c r="B73" s="18" t="s">
        <v>36</v>
      </c>
      <c r="C73" s="53" t="s">
        <v>75</v>
      </c>
      <c r="D73" s="5">
        <f>'W10'!D20</f>
        <v>9</v>
      </c>
      <c r="E73" s="5">
        <f>'W10'!D74</f>
        <v>7.5</v>
      </c>
      <c r="F73" s="5">
        <f>'W10'!D128</f>
        <v>10</v>
      </c>
      <c r="G73" s="5">
        <f>'W10'!D182</f>
        <v>9.5</v>
      </c>
      <c r="H73" s="6">
        <f t="shared" si="5"/>
        <v>9</v>
      </c>
      <c r="I73" s="7">
        <f t="shared" si="6"/>
        <v>9</v>
      </c>
      <c r="J73" s="7">
        <f t="shared" si="7"/>
        <v>21</v>
      </c>
    </row>
    <row r="74" spans="1:10" ht="15" customHeight="1" x14ac:dyDescent="0.25">
      <c r="A74" s="155"/>
      <c r="B74" s="20" t="s">
        <v>38</v>
      </c>
      <c r="C74" s="22" t="s">
        <v>107</v>
      </c>
      <c r="D74" s="5">
        <f>'W10'!D21</f>
        <v>9</v>
      </c>
      <c r="E74" s="5">
        <f>'W10'!D75</f>
        <v>8.5</v>
      </c>
      <c r="F74" s="5">
        <f>'W10'!D129</f>
        <v>9.5</v>
      </c>
      <c r="G74" s="5">
        <f>'W10'!D183</f>
        <v>10</v>
      </c>
      <c r="H74" s="6">
        <f t="shared" si="5"/>
        <v>9.3000000000000007</v>
      </c>
      <c r="I74" s="7">
        <f t="shared" si="6"/>
        <v>6</v>
      </c>
      <c r="J74" s="7">
        <f t="shared" si="7"/>
        <v>12</v>
      </c>
    </row>
    <row r="75" spans="1:10" ht="15" customHeight="1" x14ac:dyDescent="0.25">
      <c r="A75" s="155"/>
      <c r="B75" s="20" t="s">
        <v>39</v>
      </c>
      <c r="C75" s="22" t="s">
        <v>40</v>
      </c>
      <c r="D75" s="5">
        <f>'W10'!D22</f>
        <v>9</v>
      </c>
      <c r="E75" s="5">
        <f>'W10'!D76</f>
        <v>9.5</v>
      </c>
      <c r="F75" s="5">
        <f>'W10'!D130</f>
        <v>8</v>
      </c>
      <c r="G75" s="5">
        <f>'W10'!D184</f>
        <v>6</v>
      </c>
      <c r="H75" s="6">
        <f t="shared" si="5"/>
        <v>8.1</v>
      </c>
      <c r="I75" s="7">
        <f t="shared" si="6"/>
        <v>19</v>
      </c>
      <c r="J75" s="7">
        <f t="shared" si="7"/>
        <v>44</v>
      </c>
    </row>
    <row r="76" spans="1:10" ht="15" customHeight="1" x14ac:dyDescent="0.25">
      <c r="A76" s="155"/>
      <c r="B76" s="20" t="s">
        <v>41</v>
      </c>
      <c r="C76" s="22" t="s">
        <v>108</v>
      </c>
      <c r="D76" s="5">
        <f>'W10'!D23</f>
        <v>9.5</v>
      </c>
      <c r="E76" s="5">
        <f>'W10'!D77</f>
        <v>8.5</v>
      </c>
      <c r="F76" s="5">
        <f>'W10'!D131</f>
        <v>7</v>
      </c>
      <c r="G76" s="5">
        <f>'W10'!D185</f>
        <v>8</v>
      </c>
      <c r="H76" s="6">
        <f t="shared" si="5"/>
        <v>8.3000000000000007</v>
      </c>
      <c r="I76" s="7">
        <f t="shared" si="6"/>
        <v>16</v>
      </c>
      <c r="J76" s="7">
        <f t="shared" si="7"/>
        <v>38</v>
      </c>
    </row>
    <row r="77" spans="1:10" ht="15" customHeight="1" thickBot="1" x14ac:dyDescent="0.3">
      <c r="A77" s="155"/>
      <c r="B77" s="20" t="s">
        <v>48</v>
      </c>
      <c r="C77" s="22" t="s">
        <v>116</v>
      </c>
      <c r="D77" s="5">
        <f>'W10'!D24</f>
        <v>9.5</v>
      </c>
      <c r="E77" s="5">
        <f>'W10'!D78</f>
        <v>9.5</v>
      </c>
      <c r="F77" s="5">
        <f>'W10'!D132</f>
        <v>9.5</v>
      </c>
      <c r="G77" s="5">
        <f>'W10'!D186</f>
        <v>9</v>
      </c>
      <c r="H77" s="16">
        <f t="shared" si="5"/>
        <v>9.4</v>
      </c>
      <c r="I77" s="17">
        <f t="shared" si="6"/>
        <v>3</v>
      </c>
      <c r="J77" s="17">
        <f t="shared" si="7"/>
        <v>8</v>
      </c>
    </row>
    <row r="78" spans="1:10" ht="15" customHeight="1" x14ac:dyDescent="0.25">
      <c r="A78" s="155"/>
      <c r="B78" s="18" t="s">
        <v>54</v>
      </c>
      <c r="C78" s="19" t="s">
        <v>63</v>
      </c>
      <c r="D78" s="5">
        <f>'W10'!D25</f>
        <v>9</v>
      </c>
      <c r="E78" s="5">
        <f>'W10'!D79</f>
        <v>10</v>
      </c>
      <c r="F78" s="5">
        <f>'W10'!D133</f>
        <v>10</v>
      </c>
      <c r="G78" s="5">
        <f>'W10'!D187</f>
        <v>9.5</v>
      </c>
      <c r="H78" s="6">
        <f t="shared" si="5"/>
        <v>9.6</v>
      </c>
      <c r="I78" s="7">
        <f>RANK(H78,$H$78:$H$92)</f>
        <v>2</v>
      </c>
      <c r="J78" s="7">
        <f t="shared" si="7"/>
        <v>2</v>
      </c>
    </row>
    <row r="79" spans="1:10" ht="15" customHeight="1" x14ac:dyDescent="0.25">
      <c r="A79" s="155"/>
      <c r="B79" s="20" t="s">
        <v>56</v>
      </c>
      <c r="C79" s="21" t="s">
        <v>109</v>
      </c>
      <c r="D79" s="5">
        <f>'W10'!D26</f>
        <v>8</v>
      </c>
      <c r="E79" s="5">
        <f>'W10'!D80</f>
        <v>8</v>
      </c>
      <c r="F79" s="5">
        <f>'W10'!D134</f>
        <v>9.5</v>
      </c>
      <c r="G79" s="5">
        <f>'W10'!D188</f>
        <v>9</v>
      </c>
      <c r="H79" s="6">
        <f t="shared" si="5"/>
        <v>8.6</v>
      </c>
      <c r="I79" s="7">
        <f t="shared" ref="I79:I92" si="8">RANK(H79,$H$78:$H$92)</f>
        <v>11</v>
      </c>
      <c r="J79" s="7">
        <f t="shared" si="7"/>
        <v>31</v>
      </c>
    </row>
    <row r="80" spans="1:10" ht="15" customHeight="1" x14ac:dyDescent="0.25">
      <c r="A80" s="155"/>
      <c r="B80" s="20" t="s">
        <v>57</v>
      </c>
      <c r="C80" s="22" t="s">
        <v>85</v>
      </c>
      <c r="D80" s="5">
        <f>'W10'!D27</f>
        <v>9</v>
      </c>
      <c r="E80" s="5">
        <f>'W10'!D81</f>
        <v>8</v>
      </c>
      <c r="F80" s="5">
        <f>'W10'!D135</f>
        <v>8</v>
      </c>
      <c r="G80" s="5">
        <f>'W10'!D189</f>
        <v>6.5</v>
      </c>
      <c r="H80" s="6">
        <f t="shared" si="5"/>
        <v>7.9</v>
      </c>
      <c r="I80" s="7">
        <f t="shared" si="8"/>
        <v>14</v>
      </c>
      <c r="J80" s="7">
        <f t="shared" si="7"/>
        <v>45</v>
      </c>
    </row>
    <row r="81" spans="1:10" ht="15" customHeight="1" x14ac:dyDescent="0.25">
      <c r="A81" s="155"/>
      <c r="B81" s="20" t="s">
        <v>58</v>
      </c>
      <c r="C81" s="22" t="s">
        <v>91</v>
      </c>
      <c r="D81" s="5">
        <f>'W10'!D28</f>
        <v>8.5</v>
      </c>
      <c r="E81" s="5">
        <f>'W10'!D82</f>
        <v>9</v>
      </c>
      <c r="F81" s="5">
        <f>'W10'!D136</f>
        <v>8</v>
      </c>
      <c r="G81" s="5">
        <f>'W10'!D190</f>
        <v>9</v>
      </c>
      <c r="H81" s="6">
        <f t="shared" si="5"/>
        <v>8.6</v>
      </c>
      <c r="I81" s="7">
        <f t="shared" si="8"/>
        <v>11</v>
      </c>
      <c r="J81" s="7">
        <f t="shared" si="7"/>
        <v>31</v>
      </c>
    </row>
    <row r="82" spans="1:10" ht="15" customHeight="1" thickBot="1" x14ac:dyDescent="0.3">
      <c r="A82" s="199"/>
      <c r="B82" s="23" t="s">
        <v>61</v>
      </c>
      <c r="C82" s="24" t="s">
        <v>24</v>
      </c>
      <c r="D82" s="5">
        <f>'W10'!D29</f>
        <v>10</v>
      </c>
      <c r="E82" s="5">
        <f>'W10'!D83</f>
        <v>8.5</v>
      </c>
      <c r="F82" s="5">
        <f>'W10'!D137</f>
        <v>9.5</v>
      </c>
      <c r="G82" s="5">
        <f>'W10'!D191</f>
        <v>8</v>
      </c>
      <c r="H82" s="16">
        <f t="shared" si="5"/>
        <v>9</v>
      </c>
      <c r="I82" s="17">
        <f t="shared" si="8"/>
        <v>9</v>
      </c>
      <c r="J82" s="119">
        <f t="shared" si="7"/>
        <v>21</v>
      </c>
    </row>
    <row r="83" spans="1:10" ht="15" customHeight="1" x14ac:dyDescent="0.25">
      <c r="A83" s="167" t="s">
        <v>53</v>
      </c>
      <c r="B83" s="26" t="s">
        <v>62</v>
      </c>
      <c r="C83" s="27" t="s">
        <v>73</v>
      </c>
      <c r="D83" s="5">
        <f>'W10'!D30</f>
        <v>10</v>
      </c>
      <c r="E83" s="5">
        <f>'W10'!D84</f>
        <v>9.5</v>
      </c>
      <c r="F83" s="5">
        <f>'W10'!D138</f>
        <v>9</v>
      </c>
      <c r="G83" s="5">
        <f>'W10'!D192</f>
        <v>10</v>
      </c>
      <c r="H83" s="6">
        <f t="shared" si="5"/>
        <v>9.6</v>
      </c>
      <c r="I83" s="7">
        <f t="shared" si="8"/>
        <v>2</v>
      </c>
      <c r="J83" s="7">
        <f t="shared" si="7"/>
        <v>2</v>
      </c>
    </row>
    <row r="84" spans="1:10" ht="15" customHeight="1" x14ac:dyDescent="0.25">
      <c r="A84" s="167"/>
      <c r="B84" s="20" t="s">
        <v>64</v>
      </c>
      <c r="C84" s="21" t="s">
        <v>69</v>
      </c>
      <c r="D84" s="5">
        <f>'W10'!D31</f>
        <v>10</v>
      </c>
      <c r="E84" s="5">
        <f>'W10'!D85</f>
        <v>10</v>
      </c>
      <c r="F84" s="5">
        <f>'W10'!D139</f>
        <v>9</v>
      </c>
      <c r="G84" s="5">
        <f>'W10'!D193</f>
        <v>10</v>
      </c>
      <c r="H84" s="6">
        <f t="shared" si="5"/>
        <v>9.8000000000000007</v>
      </c>
      <c r="I84" s="7">
        <f t="shared" si="8"/>
        <v>1</v>
      </c>
      <c r="J84" s="7">
        <f t="shared" si="7"/>
        <v>1</v>
      </c>
    </row>
    <row r="85" spans="1:10" ht="15" customHeight="1" x14ac:dyDescent="0.25">
      <c r="A85" s="167"/>
      <c r="B85" s="20" t="s">
        <v>65</v>
      </c>
      <c r="C85" s="22" t="s">
        <v>77</v>
      </c>
      <c r="D85" s="5">
        <f>'W10'!D32</f>
        <v>9</v>
      </c>
      <c r="E85" s="5">
        <f>'W10'!D86</f>
        <v>10</v>
      </c>
      <c r="F85" s="5">
        <f>'W10'!D140</f>
        <v>8</v>
      </c>
      <c r="G85" s="5">
        <f>'W10'!D194</f>
        <v>8</v>
      </c>
      <c r="H85" s="6">
        <f t="shared" si="5"/>
        <v>8.8000000000000007</v>
      </c>
      <c r="I85" s="7">
        <f t="shared" si="8"/>
        <v>10</v>
      </c>
      <c r="J85" s="7">
        <f t="shared" si="7"/>
        <v>27</v>
      </c>
    </row>
    <row r="86" spans="1:10" ht="15" customHeight="1" x14ac:dyDescent="0.25">
      <c r="A86" s="167"/>
      <c r="B86" s="20" t="s">
        <v>66</v>
      </c>
      <c r="C86" s="22" t="s">
        <v>110</v>
      </c>
      <c r="D86" s="5">
        <f>'W10'!D33</f>
        <v>5.5</v>
      </c>
      <c r="E86" s="5">
        <f>'W10'!D87</f>
        <v>10</v>
      </c>
      <c r="F86" s="5">
        <f>'W10'!D141</f>
        <v>8.5</v>
      </c>
      <c r="G86" s="5">
        <f>'W10'!D195</f>
        <v>9</v>
      </c>
      <c r="H86" s="6">
        <f t="shared" si="5"/>
        <v>8.3000000000000007</v>
      </c>
      <c r="I86" s="7">
        <f t="shared" si="8"/>
        <v>13</v>
      </c>
      <c r="J86" s="7">
        <f t="shared" si="7"/>
        <v>38</v>
      </c>
    </row>
    <row r="87" spans="1:10" ht="15" customHeight="1" x14ac:dyDescent="0.25">
      <c r="A87" s="167"/>
      <c r="B87" s="52" t="s">
        <v>68</v>
      </c>
      <c r="C87" s="22" t="s">
        <v>117</v>
      </c>
      <c r="D87" s="5">
        <f>'W10'!D34</f>
        <v>10</v>
      </c>
      <c r="E87" s="5">
        <f>'W10'!D88</f>
        <v>9</v>
      </c>
      <c r="F87" s="5">
        <f>'W10'!D142</f>
        <v>9</v>
      </c>
      <c r="G87" s="5">
        <f>'W10'!D196</f>
        <v>9</v>
      </c>
      <c r="H87" s="10">
        <f t="shared" si="5"/>
        <v>9.3000000000000007</v>
      </c>
      <c r="I87" s="11">
        <f t="shared" si="8"/>
        <v>6</v>
      </c>
      <c r="J87" s="11">
        <f t="shared" si="7"/>
        <v>12</v>
      </c>
    </row>
    <row r="88" spans="1:10" ht="15" customHeight="1" x14ac:dyDescent="0.25">
      <c r="A88" s="167"/>
      <c r="B88" s="18" t="s">
        <v>99</v>
      </c>
      <c r="C88" s="21" t="s">
        <v>71</v>
      </c>
      <c r="D88" s="5">
        <f>'W10'!D35</f>
        <v>9.5</v>
      </c>
      <c r="E88" s="5">
        <f>'W10'!D89</f>
        <v>9.5</v>
      </c>
      <c r="F88" s="5">
        <f>'W10'!D143</f>
        <v>7.5</v>
      </c>
      <c r="G88" s="5">
        <f>'W10'!D197</f>
        <v>10</v>
      </c>
      <c r="H88" s="6">
        <f t="shared" si="5"/>
        <v>9.1</v>
      </c>
      <c r="I88" s="7">
        <f>RANK(H88,$H$78:$H$92)</f>
        <v>8</v>
      </c>
      <c r="J88" s="7">
        <f t="shared" si="7"/>
        <v>17</v>
      </c>
    </row>
    <row r="89" spans="1:10" ht="15" customHeight="1" x14ac:dyDescent="0.25">
      <c r="A89" s="167"/>
      <c r="B89" s="20" t="s">
        <v>100</v>
      </c>
      <c r="C89" s="21" t="s">
        <v>111</v>
      </c>
      <c r="D89" s="5">
        <f>'W10'!D36</f>
        <v>8.5</v>
      </c>
      <c r="E89" s="5">
        <f>'W10'!D90</f>
        <v>9</v>
      </c>
      <c r="F89" s="5">
        <f>'W10'!D144</f>
        <v>6</v>
      </c>
      <c r="G89" s="5">
        <f>'W10'!D198</f>
        <v>8</v>
      </c>
      <c r="H89" s="6">
        <f t="shared" si="5"/>
        <v>7.9</v>
      </c>
      <c r="I89" s="7">
        <f t="shared" si="8"/>
        <v>14</v>
      </c>
      <c r="J89" s="7">
        <f t="shared" si="7"/>
        <v>45</v>
      </c>
    </row>
    <row r="90" spans="1:10" ht="15" customHeight="1" x14ac:dyDescent="0.25">
      <c r="A90" s="167"/>
      <c r="B90" s="20" t="s">
        <v>101</v>
      </c>
      <c r="C90" s="22" t="s">
        <v>37</v>
      </c>
      <c r="D90" s="5">
        <f>'W10'!D37</f>
        <v>9.5</v>
      </c>
      <c r="E90" s="5">
        <f>'W10'!D91</f>
        <v>9.5</v>
      </c>
      <c r="F90" s="5">
        <f>'W10'!D145</f>
        <v>9</v>
      </c>
      <c r="G90" s="5">
        <f>'W10'!D199</f>
        <v>9.5</v>
      </c>
      <c r="H90" s="6">
        <f t="shared" si="5"/>
        <v>9.4</v>
      </c>
      <c r="I90" s="7">
        <f t="shared" si="8"/>
        <v>5</v>
      </c>
      <c r="J90" s="7">
        <f t="shared" si="7"/>
        <v>8</v>
      </c>
    </row>
    <row r="91" spans="1:10" ht="15" customHeight="1" x14ac:dyDescent="0.25">
      <c r="A91" s="167"/>
      <c r="B91" s="20" t="s">
        <v>102</v>
      </c>
      <c r="C91" s="22" t="s">
        <v>28</v>
      </c>
      <c r="D91" s="5">
        <f>'W10'!D38</f>
        <v>8.5</v>
      </c>
      <c r="E91" s="5">
        <f>'W10'!D92</f>
        <v>9.5</v>
      </c>
      <c r="F91" s="5">
        <f>'W10'!D146</f>
        <v>9.5</v>
      </c>
      <c r="G91" s="5">
        <f>'W10'!D200</f>
        <v>9.5</v>
      </c>
      <c r="H91" s="6">
        <f t="shared" si="5"/>
        <v>9.3000000000000007</v>
      </c>
      <c r="I91" s="7">
        <f t="shared" si="8"/>
        <v>6</v>
      </c>
      <c r="J91" s="7">
        <f t="shared" si="7"/>
        <v>12</v>
      </c>
    </row>
    <row r="92" spans="1:10" ht="15" customHeight="1" thickBot="1" x14ac:dyDescent="0.3">
      <c r="A92" s="167"/>
      <c r="B92" s="23" t="s">
        <v>103</v>
      </c>
      <c r="C92" s="24" t="s">
        <v>93</v>
      </c>
      <c r="D92" s="5">
        <f>'W10'!D39</f>
        <v>10</v>
      </c>
      <c r="E92" s="5">
        <f>'W10'!D93</f>
        <v>10</v>
      </c>
      <c r="F92" s="5">
        <f>'W10'!D147</f>
        <v>9.5</v>
      </c>
      <c r="G92" s="5">
        <f>'W10'!D201</f>
        <v>9</v>
      </c>
      <c r="H92" s="16">
        <f t="shared" si="5"/>
        <v>9.6</v>
      </c>
      <c r="I92" s="17">
        <f t="shared" si="8"/>
        <v>2</v>
      </c>
      <c r="J92" s="17">
        <f t="shared" si="7"/>
        <v>2</v>
      </c>
    </row>
    <row r="93" spans="1:10" ht="15" customHeight="1" x14ac:dyDescent="0.25">
      <c r="A93" s="167"/>
      <c r="B93" s="42" t="s">
        <v>70</v>
      </c>
      <c r="C93" s="43" t="s">
        <v>49</v>
      </c>
      <c r="D93" s="5">
        <f>'W10'!D40</f>
        <v>10</v>
      </c>
      <c r="E93" s="5">
        <f>'W10'!D94</f>
        <v>9.5</v>
      </c>
      <c r="F93" s="5">
        <f>'W10'!D148</f>
        <v>9</v>
      </c>
      <c r="G93" s="5">
        <f>'W10'!D202</f>
        <v>10</v>
      </c>
      <c r="H93" s="6">
        <f t="shared" si="5"/>
        <v>9.6</v>
      </c>
      <c r="I93" s="7">
        <f>RANK(H93,$H$93:$H$107)</f>
        <v>1</v>
      </c>
      <c r="J93" s="7">
        <f t="shared" si="7"/>
        <v>2</v>
      </c>
    </row>
    <row r="94" spans="1:10" ht="15" customHeight="1" x14ac:dyDescent="0.25">
      <c r="A94" s="167"/>
      <c r="B94" s="44" t="s">
        <v>72</v>
      </c>
      <c r="C94" s="45" t="s">
        <v>67</v>
      </c>
      <c r="D94" s="5">
        <f>'W10'!D41</f>
        <v>9</v>
      </c>
      <c r="E94" s="5">
        <f>'W10'!D95</f>
        <v>8</v>
      </c>
      <c r="F94" s="5">
        <f>'W10'!D149</f>
        <v>9.5</v>
      </c>
      <c r="G94" s="5">
        <f>'W10'!D203</f>
        <v>9</v>
      </c>
      <c r="H94" s="6">
        <f t="shared" si="5"/>
        <v>8.9</v>
      </c>
      <c r="I94" s="7">
        <f t="shared" ref="I94:I107" si="9">RANK(H94,$H$93:$H$107)</f>
        <v>6</v>
      </c>
      <c r="J94" s="7">
        <f t="shared" si="7"/>
        <v>25</v>
      </c>
    </row>
    <row r="95" spans="1:10" ht="15" customHeight="1" x14ac:dyDescent="0.25">
      <c r="A95" s="167"/>
      <c r="B95" s="44" t="s">
        <v>74</v>
      </c>
      <c r="C95" s="45" t="s">
        <v>112</v>
      </c>
      <c r="D95" s="5">
        <f>'W10'!D42</f>
        <v>9</v>
      </c>
      <c r="E95" s="5">
        <f>'W10'!D96</f>
        <v>9.5</v>
      </c>
      <c r="F95" s="5">
        <f>'W10'!D150</f>
        <v>9.5</v>
      </c>
      <c r="G95" s="5">
        <f>'W10'!D204</f>
        <v>9</v>
      </c>
      <c r="H95" s="6">
        <f t="shared" si="5"/>
        <v>9.3000000000000007</v>
      </c>
      <c r="I95" s="7">
        <f t="shared" si="9"/>
        <v>2</v>
      </c>
      <c r="J95" s="7">
        <f t="shared" si="7"/>
        <v>12</v>
      </c>
    </row>
    <row r="96" spans="1:10" ht="15" customHeight="1" x14ac:dyDescent="0.25">
      <c r="A96" s="167"/>
      <c r="B96" s="44" t="s">
        <v>76</v>
      </c>
      <c r="C96" s="46" t="s">
        <v>59</v>
      </c>
      <c r="D96" s="5">
        <f>'W10'!D43</f>
        <v>9</v>
      </c>
      <c r="E96" s="5">
        <f>'W10'!D97</f>
        <v>9.5</v>
      </c>
      <c r="F96" s="5">
        <f>'W10'!D151</f>
        <v>8.5</v>
      </c>
      <c r="G96" s="5">
        <f>'W10'!D205</f>
        <v>8.5</v>
      </c>
      <c r="H96" s="6">
        <f t="shared" si="5"/>
        <v>8.9</v>
      </c>
      <c r="I96" s="7">
        <f t="shared" si="9"/>
        <v>6</v>
      </c>
      <c r="J96" s="7">
        <f t="shared" si="7"/>
        <v>25</v>
      </c>
    </row>
    <row r="97" spans="1:10" ht="15" customHeight="1" x14ac:dyDescent="0.25">
      <c r="A97" s="167"/>
      <c r="B97" s="44" t="s">
        <v>78</v>
      </c>
      <c r="C97" s="45" t="s">
        <v>113</v>
      </c>
      <c r="D97" s="5">
        <f>'W10'!D44</f>
        <v>9</v>
      </c>
      <c r="E97" s="5">
        <f>'W10'!D98</f>
        <v>7.5</v>
      </c>
      <c r="F97" s="5">
        <f>'W10'!D152</f>
        <v>9</v>
      </c>
      <c r="G97" s="5">
        <f>'W10'!D206</f>
        <v>9</v>
      </c>
      <c r="H97" s="6">
        <f t="shared" si="5"/>
        <v>8.6</v>
      </c>
      <c r="I97" s="7">
        <f t="shared" si="9"/>
        <v>9</v>
      </c>
      <c r="J97" s="7">
        <f t="shared" si="7"/>
        <v>31</v>
      </c>
    </row>
    <row r="98" spans="1:10" ht="15" customHeight="1" x14ac:dyDescent="0.25">
      <c r="A98" s="167"/>
      <c r="B98" s="44" t="s">
        <v>80</v>
      </c>
      <c r="C98" s="45" t="s">
        <v>81</v>
      </c>
      <c r="D98" s="5">
        <f>'W10'!D45</f>
        <v>9.5</v>
      </c>
      <c r="E98" s="5">
        <f>'W10'!D99</f>
        <v>8.5</v>
      </c>
      <c r="F98" s="5">
        <f>'W10'!D153</f>
        <v>10</v>
      </c>
      <c r="G98" s="5">
        <f>'W10'!D207</f>
        <v>8</v>
      </c>
      <c r="H98" s="6">
        <f t="shared" si="5"/>
        <v>9</v>
      </c>
      <c r="I98" s="7">
        <f t="shared" si="9"/>
        <v>5</v>
      </c>
      <c r="J98" s="7">
        <f t="shared" si="7"/>
        <v>21</v>
      </c>
    </row>
    <row r="99" spans="1:10" ht="15" customHeight="1" x14ac:dyDescent="0.25">
      <c r="A99" s="167"/>
      <c r="B99" s="44" t="s">
        <v>82</v>
      </c>
      <c r="C99" s="45" t="s">
        <v>83</v>
      </c>
      <c r="D99" s="5">
        <f>'W10'!D46</f>
        <v>10</v>
      </c>
      <c r="E99" s="5">
        <f>'W10'!D100</f>
        <v>10</v>
      </c>
      <c r="F99" s="5">
        <f>'W10'!D154</f>
        <v>7.5</v>
      </c>
      <c r="G99" s="5">
        <f>'W10'!D208</f>
        <v>9</v>
      </c>
      <c r="H99" s="6">
        <f t="shared" si="5"/>
        <v>9.1</v>
      </c>
      <c r="I99" s="7">
        <f t="shared" si="9"/>
        <v>3</v>
      </c>
      <c r="J99" s="7">
        <f t="shared" si="7"/>
        <v>17</v>
      </c>
    </row>
    <row r="100" spans="1:10" ht="15" customHeight="1" x14ac:dyDescent="0.25">
      <c r="A100" s="167"/>
      <c r="B100" s="44" t="s">
        <v>84</v>
      </c>
      <c r="C100" s="45" t="s">
        <v>114</v>
      </c>
      <c r="D100" s="5">
        <f>'W10'!D47</f>
        <v>8.5</v>
      </c>
      <c r="E100" s="5">
        <f>'W10'!D101</f>
        <v>8.5</v>
      </c>
      <c r="F100" s="5">
        <f>'W10'!D155</f>
        <v>9</v>
      </c>
      <c r="G100" s="5">
        <f>'W10'!D209</f>
        <v>5</v>
      </c>
      <c r="H100" s="6">
        <f t="shared" si="5"/>
        <v>7.8</v>
      </c>
      <c r="I100" s="7">
        <f t="shared" si="9"/>
        <v>13</v>
      </c>
      <c r="J100" s="7">
        <f t="shared" si="7"/>
        <v>47</v>
      </c>
    </row>
    <row r="101" spans="1:10" ht="15" customHeight="1" x14ac:dyDescent="0.25">
      <c r="A101" s="167"/>
      <c r="B101" s="44" t="s">
        <v>86</v>
      </c>
      <c r="C101" s="47" t="s">
        <v>55</v>
      </c>
      <c r="D101" s="5">
        <f>'W10'!D48</f>
        <v>9.5</v>
      </c>
      <c r="E101" s="5">
        <f>'W10'!D102</f>
        <v>7</v>
      </c>
      <c r="F101" s="5">
        <f>'W10'!D156</f>
        <v>9.5</v>
      </c>
      <c r="G101" s="5">
        <f>'W10'!D210</f>
        <v>8</v>
      </c>
      <c r="H101" s="6">
        <f t="shared" si="5"/>
        <v>8.5</v>
      </c>
      <c r="I101" s="7">
        <f t="shared" si="9"/>
        <v>10</v>
      </c>
      <c r="J101" s="7">
        <f t="shared" si="7"/>
        <v>35</v>
      </c>
    </row>
    <row r="102" spans="1:10" ht="15" customHeight="1" x14ac:dyDescent="0.25">
      <c r="A102" s="167"/>
      <c r="B102" s="44" t="s">
        <v>88</v>
      </c>
      <c r="C102" s="45" t="s">
        <v>89</v>
      </c>
      <c r="D102" s="5">
        <f>'W10'!D49</f>
        <v>6</v>
      </c>
      <c r="E102" s="5">
        <f>'W10'!D103</f>
        <v>8</v>
      </c>
      <c r="F102" s="5">
        <f>'W10'!D157</f>
        <v>8.5</v>
      </c>
      <c r="G102" s="5">
        <f>'W10'!D211</f>
        <v>7</v>
      </c>
      <c r="H102" s="6">
        <f t="shared" si="5"/>
        <v>7.4</v>
      </c>
      <c r="I102" s="7">
        <f t="shared" si="9"/>
        <v>15</v>
      </c>
      <c r="J102" s="7">
        <f t="shared" si="7"/>
        <v>50</v>
      </c>
    </row>
    <row r="103" spans="1:10" ht="15" customHeight="1" x14ac:dyDescent="0.25">
      <c r="A103" s="167"/>
      <c r="B103" s="44" t="s">
        <v>90</v>
      </c>
      <c r="C103" s="45" t="s">
        <v>87</v>
      </c>
      <c r="D103" s="5">
        <f>'W10'!D50</f>
        <v>9.5</v>
      </c>
      <c r="E103" s="5">
        <f>'W10'!D104</f>
        <v>9</v>
      </c>
      <c r="F103" s="5">
        <f>'W10'!D158</f>
        <v>8.5</v>
      </c>
      <c r="G103" s="5">
        <f>'W10'!D212</f>
        <v>9.5</v>
      </c>
      <c r="H103" s="6">
        <f t="shared" si="5"/>
        <v>9.1</v>
      </c>
      <c r="I103" s="7">
        <f t="shared" si="9"/>
        <v>3</v>
      </c>
      <c r="J103" s="7">
        <f t="shared" si="7"/>
        <v>17</v>
      </c>
    </row>
    <row r="104" spans="1:10" ht="15" customHeight="1" x14ac:dyDescent="0.25">
      <c r="A104" s="167"/>
      <c r="B104" s="44" t="s">
        <v>92</v>
      </c>
      <c r="C104" s="48" t="s">
        <v>115</v>
      </c>
      <c r="D104" s="5">
        <f>'W10'!D51</f>
        <v>8.5</v>
      </c>
      <c r="E104" s="5">
        <f>'W10'!D105</f>
        <v>8.5</v>
      </c>
      <c r="F104" s="5">
        <f>'W10'!D159</f>
        <v>8.5</v>
      </c>
      <c r="G104" s="5">
        <f>'W10'!D213</f>
        <v>7.5</v>
      </c>
      <c r="H104" s="6">
        <f t="shared" si="5"/>
        <v>8.3000000000000007</v>
      </c>
      <c r="I104" s="7">
        <f t="shared" si="9"/>
        <v>11</v>
      </c>
      <c r="J104" s="7">
        <f t="shared" si="7"/>
        <v>38</v>
      </c>
    </row>
    <row r="105" spans="1:10" ht="15" customHeight="1" x14ac:dyDescent="0.25">
      <c r="A105" s="167"/>
      <c r="B105" s="44" t="s">
        <v>94</v>
      </c>
      <c r="C105" s="45" t="s">
        <v>96</v>
      </c>
      <c r="D105" s="5">
        <f>'W10'!D52</f>
        <v>8.5</v>
      </c>
      <c r="E105" s="5">
        <f>'W10'!D106</f>
        <v>8.5</v>
      </c>
      <c r="F105" s="5">
        <f>'W10'!D160</f>
        <v>6.5</v>
      </c>
      <c r="G105" s="5">
        <f>'W10'!D214</f>
        <v>7</v>
      </c>
      <c r="H105" s="6">
        <f t="shared" si="5"/>
        <v>7.6</v>
      </c>
      <c r="I105" s="7">
        <f t="shared" si="9"/>
        <v>14</v>
      </c>
      <c r="J105" s="7">
        <f t="shared" si="7"/>
        <v>49</v>
      </c>
    </row>
    <row r="106" spans="1:10" ht="15" customHeight="1" x14ac:dyDescent="0.25">
      <c r="A106" s="167"/>
      <c r="B106" s="44" t="s">
        <v>95</v>
      </c>
      <c r="C106" s="45" t="s">
        <v>31</v>
      </c>
      <c r="D106" s="5">
        <f>'W10'!D53</f>
        <v>9</v>
      </c>
      <c r="E106" s="5">
        <f>'W10'!D107</f>
        <v>9.5</v>
      </c>
      <c r="F106" s="5">
        <f>'W10'!D161</f>
        <v>8</v>
      </c>
      <c r="G106" s="5">
        <f>'W10'!D215</f>
        <v>8.5</v>
      </c>
      <c r="H106" s="6">
        <f t="shared" si="5"/>
        <v>8.8000000000000007</v>
      </c>
      <c r="I106" s="7">
        <f t="shared" si="9"/>
        <v>8</v>
      </c>
      <c r="J106" s="7">
        <f t="shared" si="7"/>
        <v>27</v>
      </c>
    </row>
    <row r="107" spans="1:10" ht="15" customHeight="1" thickBot="1" x14ac:dyDescent="0.3">
      <c r="A107" s="187"/>
      <c r="B107" s="49" t="s">
        <v>97</v>
      </c>
      <c r="C107" s="50" t="s">
        <v>98</v>
      </c>
      <c r="D107" s="5">
        <f>'W10'!D54</f>
        <v>10</v>
      </c>
      <c r="E107" s="5">
        <f>'W10'!D108</f>
        <v>9</v>
      </c>
      <c r="F107" s="5">
        <f>'W10'!D162</f>
        <v>6.5</v>
      </c>
      <c r="G107" s="5">
        <f>'W10'!D216</f>
        <v>7.5</v>
      </c>
      <c r="H107" s="16">
        <f t="shared" si="5"/>
        <v>8.3000000000000007</v>
      </c>
      <c r="I107" s="17">
        <f t="shared" si="9"/>
        <v>11</v>
      </c>
      <c r="J107" s="17">
        <f t="shared" si="7"/>
        <v>38</v>
      </c>
    </row>
    <row r="108" spans="1:10" ht="18.75" x14ac:dyDescent="0.3">
      <c r="D108" s="188" t="s">
        <v>244</v>
      </c>
      <c r="E108" s="188"/>
      <c r="F108" s="188"/>
    </row>
    <row r="109" spans="1:10" x14ac:dyDescent="0.25">
      <c r="A109" s="197" t="s">
        <v>0</v>
      </c>
      <c r="B109" s="189" t="s">
        <v>1</v>
      </c>
      <c r="C109" s="191" t="s">
        <v>2</v>
      </c>
      <c r="D109" s="193" t="s">
        <v>235</v>
      </c>
      <c r="E109" s="194"/>
      <c r="F109" s="194"/>
      <c r="G109" s="194"/>
      <c r="H109" s="195" t="s">
        <v>236</v>
      </c>
      <c r="I109" s="186" t="s">
        <v>3</v>
      </c>
      <c r="J109" s="186"/>
    </row>
    <row r="110" spans="1:10" x14ac:dyDescent="0.25">
      <c r="A110" s="198"/>
      <c r="B110" s="190"/>
      <c r="C110" s="192"/>
      <c r="D110" s="111" t="s">
        <v>237</v>
      </c>
      <c r="E110" s="111" t="s">
        <v>238</v>
      </c>
      <c r="F110" s="111" t="s">
        <v>239</v>
      </c>
      <c r="G110" s="111" t="s">
        <v>240</v>
      </c>
      <c r="H110" s="196"/>
      <c r="I110" s="112" t="s">
        <v>4</v>
      </c>
      <c r="J110" s="113" t="s">
        <v>5</v>
      </c>
    </row>
    <row r="111" spans="1:10" ht="17.25" x14ac:dyDescent="0.25">
      <c r="A111" s="155" t="s">
        <v>6</v>
      </c>
      <c r="B111" s="3" t="s">
        <v>7</v>
      </c>
      <c r="C111" s="4" t="s">
        <v>8</v>
      </c>
      <c r="D111" s="5">
        <f>'W10'!E5</f>
        <v>10</v>
      </c>
      <c r="E111" s="5">
        <f>'W10'!E59</f>
        <v>10</v>
      </c>
      <c r="F111" s="5">
        <f>'W10'!E113</f>
        <v>10</v>
      </c>
      <c r="G111" s="5">
        <f>'W10'!E167</f>
        <v>9.5</v>
      </c>
      <c r="H111" s="6">
        <f t="shared" ref="H111:H160" si="10" xml:space="preserve"> ROUND(AVERAGE(D111:G111),1)</f>
        <v>9.9</v>
      </c>
      <c r="I111" s="7">
        <f>RANK(H111,$H$111:$H$130)</f>
        <v>2</v>
      </c>
      <c r="J111" s="7">
        <f>RANK(H111,$H$111:$H$160)</f>
        <v>5</v>
      </c>
    </row>
    <row r="112" spans="1:10" ht="17.25" x14ac:dyDescent="0.25">
      <c r="A112" s="155"/>
      <c r="B112" s="8" t="s">
        <v>9</v>
      </c>
      <c r="C112" s="9" t="s">
        <v>104</v>
      </c>
      <c r="D112" s="5">
        <f>'W10'!E6</f>
        <v>10</v>
      </c>
      <c r="E112" s="5">
        <f>'W10'!E60</f>
        <v>10</v>
      </c>
      <c r="F112" s="5">
        <f>'W10'!E114</f>
        <v>10</v>
      </c>
      <c r="G112" s="5">
        <f>'W10'!E168</f>
        <v>10</v>
      </c>
      <c r="H112" s="6">
        <f t="shared" si="10"/>
        <v>10</v>
      </c>
      <c r="I112" s="7">
        <f t="shared" ref="I112:I130" si="11">RANK(H112,$H$111:$H$130)</f>
        <v>1</v>
      </c>
      <c r="J112" s="7">
        <f t="shared" ref="J112:J160" si="12">RANK(H112,$H$111:$H$160)</f>
        <v>1</v>
      </c>
    </row>
    <row r="113" spans="1:10" ht="17.25" x14ac:dyDescent="0.25">
      <c r="A113" s="155"/>
      <c r="B113" s="8" t="s">
        <v>11</v>
      </c>
      <c r="C113" s="9" t="s">
        <v>16</v>
      </c>
      <c r="D113" s="5">
        <f>'W10'!E7</f>
        <v>10</v>
      </c>
      <c r="E113" s="5">
        <f>'W10'!E61</f>
        <v>9.5</v>
      </c>
      <c r="F113" s="5">
        <f>'W10'!E115</f>
        <v>9.5</v>
      </c>
      <c r="G113" s="5">
        <f>'W10'!E169</f>
        <v>10</v>
      </c>
      <c r="H113" s="6">
        <f t="shared" si="10"/>
        <v>9.8000000000000007</v>
      </c>
      <c r="I113" s="7">
        <f t="shared" si="11"/>
        <v>4</v>
      </c>
      <c r="J113" s="7">
        <f t="shared" si="12"/>
        <v>11</v>
      </c>
    </row>
    <row r="114" spans="1:10" ht="17.25" x14ac:dyDescent="0.25">
      <c r="A114" s="155"/>
      <c r="B114" s="8" t="s">
        <v>13</v>
      </c>
      <c r="C114" s="9" t="s">
        <v>14</v>
      </c>
      <c r="D114" s="5">
        <f>'W10'!E8</f>
        <v>10</v>
      </c>
      <c r="E114" s="5">
        <f>'W10'!E62</f>
        <v>9.5</v>
      </c>
      <c r="F114" s="5">
        <f>'W10'!E116</f>
        <v>9</v>
      </c>
      <c r="G114" s="5">
        <f>'W10'!E170</f>
        <v>9.5</v>
      </c>
      <c r="H114" s="6">
        <f t="shared" si="10"/>
        <v>9.5</v>
      </c>
      <c r="I114" s="7">
        <f t="shared" si="11"/>
        <v>12</v>
      </c>
      <c r="J114" s="7">
        <f t="shared" si="12"/>
        <v>22</v>
      </c>
    </row>
    <row r="115" spans="1:10" ht="17.25" x14ac:dyDescent="0.25">
      <c r="A115" s="155"/>
      <c r="B115" s="8" t="s">
        <v>15</v>
      </c>
      <c r="C115" s="9" t="s">
        <v>79</v>
      </c>
      <c r="D115" s="5">
        <f>'W10'!E9</f>
        <v>10</v>
      </c>
      <c r="E115" s="5">
        <f>'W10'!E63</f>
        <v>10</v>
      </c>
      <c r="F115" s="5">
        <f>'W10'!E117</f>
        <v>10</v>
      </c>
      <c r="G115" s="5">
        <f>'W10'!E171</f>
        <v>9.5</v>
      </c>
      <c r="H115" s="6">
        <f t="shared" si="10"/>
        <v>9.9</v>
      </c>
      <c r="I115" s="7">
        <f t="shared" si="11"/>
        <v>2</v>
      </c>
      <c r="J115" s="7">
        <f t="shared" si="12"/>
        <v>5</v>
      </c>
    </row>
    <row r="116" spans="1:10" ht="17.25" x14ac:dyDescent="0.25">
      <c r="A116" s="155"/>
      <c r="B116" s="8" t="s">
        <v>17</v>
      </c>
      <c r="C116" s="9" t="s">
        <v>105</v>
      </c>
      <c r="D116" s="5">
        <f>'W10'!E10</f>
        <v>10</v>
      </c>
      <c r="E116" s="5">
        <f>'W10'!E64</f>
        <v>9</v>
      </c>
      <c r="F116" s="5">
        <f>'W10'!E118</f>
        <v>10</v>
      </c>
      <c r="G116" s="5">
        <f>'W10'!E172</f>
        <v>9.5</v>
      </c>
      <c r="H116" s="6">
        <f t="shared" si="10"/>
        <v>9.6</v>
      </c>
      <c r="I116" s="7">
        <f t="shared" si="11"/>
        <v>10</v>
      </c>
      <c r="J116" s="7">
        <f t="shared" si="12"/>
        <v>19</v>
      </c>
    </row>
    <row r="117" spans="1:10" ht="17.25" x14ac:dyDescent="0.25">
      <c r="A117" s="155"/>
      <c r="B117" s="8" t="s">
        <v>19</v>
      </c>
      <c r="C117" s="9" t="s">
        <v>18</v>
      </c>
      <c r="D117" s="5">
        <f>'W10'!E11</f>
        <v>9.5</v>
      </c>
      <c r="E117" s="5">
        <f>'W10'!E65</f>
        <v>10</v>
      </c>
      <c r="F117" s="5">
        <f>'W10'!E119</f>
        <v>10</v>
      </c>
      <c r="G117" s="5">
        <f>'W10'!E173</f>
        <v>9.5</v>
      </c>
      <c r="H117" s="6">
        <f t="shared" si="10"/>
        <v>9.8000000000000007</v>
      </c>
      <c r="I117" s="7">
        <f t="shared" si="11"/>
        <v>4</v>
      </c>
      <c r="J117" s="7">
        <f t="shared" si="12"/>
        <v>11</v>
      </c>
    </row>
    <row r="118" spans="1:10" ht="17.25" x14ac:dyDescent="0.25">
      <c r="A118" s="155"/>
      <c r="B118" s="8" t="s">
        <v>21</v>
      </c>
      <c r="C118" s="9" t="s">
        <v>20</v>
      </c>
      <c r="D118" s="5">
        <f>'W10'!E12</f>
        <v>10</v>
      </c>
      <c r="E118" s="5">
        <f>'W10'!E66</f>
        <v>10</v>
      </c>
      <c r="F118" s="5">
        <f>'W10'!E120</f>
        <v>9</v>
      </c>
      <c r="G118" s="5">
        <f>'W10'!E174</f>
        <v>7.5</v>
      </c>
      <c r="H118" s="6">
        <f t="shared" si="10"/>
        <v>9.1</v>
      </c>
      <c r="I118" s="7">
        <f t="shared" si="11"/>
        <v>16</v>
      </c>
      <c r="J118" s="7">
        <f t="shared" si="12"/>
        <v>37</v>
      </c>
    </row>
    <row r="119" spans="1:10" ht="17.25" x14ac:dyDescent="0.25">
      <c r="A119" s="155"/>
      <c r="B119" s="8" t="s">
        <v>23</v>
      </c>
      <c r="C119" s="9" t="s">
        <v>22</v>
      </c>
      <c r="D119" s="5">
        <f>'W10'!E13</f>
        <v>10</v>
      </c>
      <c r="E119" s="5">
        <f>'W10'!E67</f>
        <v>9.5</v>
      </c>
      <c r="F119" s="5">
        <f>'W10'!E121</f>
        <v>10</v>
      </c>
      <c r="G119" s="5">
        <f>'W10'!E175</f>
        <v>8.5</v>
      </c>
      <c r="H119" s="6">
        <f t="shared" si="10"/>
        <v>9.5</v>
      </c>
      <c r="I119" s="7">
        <f t="shared" si="11"/>
        <v>12</v>
      </c>
      <c r="J119" s="7">
        <f t="shared" si="12"/>
        <v>22</v>
      </c>
    </row>
    <row r="120" spans="1:10" ht="17.25" x14ac:dyDescent="0.25">
      <c r="A120" s="155"/>
      <c r="B120" s="8" t="s">
        <v>25</v>
      </c>
      <c r="C120" s="9" t="s">
        <v>10</v>
      </c>
      <c r="D120" s="5">
        <f>'W10'!E14</f>
        <v>9.5</v>
      </c>
      <c r="E120" s="5">
        <f>'W10'!E68</f>
        <v>10</v>
      </c>
      <c r="F120" s="5">
        <f>'W10'!E122</f>
        <v>10</v>
      </c>
      <c r="G120" s="5">
        <f>'W10'!E176</f>
        <v>9.5</v>
      </c>
      <c r="H120" s="6">
        <f t="shared" si="10"/>
        <v>9.8000000000000007</v>
      </c>
      <c r="I120" s="7">
        <f t="shared" si="11"/>
        <v>4</v>
      </c>
      <c r="J120" s="7">
        <f t="shared" si="12"/>
        <v>11</v>
      </c>
    </row>
    <row r="121" spans="1:10" ht="17.25" x14ac:dyDescent="0.25">
      <c r="A121" s="155"/>
      <c r="B121" s="8" t="s">
        <v>26</v>
      </c>
      <c r="C121" s="9" t="s">
        <v>34</v>
      </c>
      <c r="D121" s="5">
        <f>'W10'!E15</f>
        <v>9.5</v>
      </c>
      <c r="E121" s="5">
        <f>'W10'!E69</f>
        <v>10</v>
      </c>
      <c r="F121" s="5">
        <f>'W10'!E123</f>
        <v>9.5</v>
      </c>
      <c r="G121" s="5">
        <f>'W10'!E177</f>
        <v>9.5</v>
      </c>
      <c r="H121" s="6">
        <f t="shared" si="10"/>
        <v>9.6</v>
      </c>
      <c r="I121" s="7">
        <f t="shared" si="11"/>
        <v>10</v>
      </c>
      <c r="J121" s="7">
        <f t="shared" si="12"/>
        <v>19</v>
      </c>
    </row>
    <row r="122" spans="1:10" ht="17.25" x14ac:dyDescent="0.25">
      <c r="A122" s="155"/>
      <c r="B122" s="8" t="s">
        <v>27</v>
      </c>
      <c r="C122" s="9" t="s">
        <v>33</v>
      </c>
      <c r="D122" s="5">
        <f>'W10'!E16</f>
        <v>9</v>
      </c>
      <c r="E122" s="5">
        <f>'W10'!E70</f>
        <v>9.5</v>
      </c>
      <c r="F122" s="5">
        <f>'W10'!E124</f>
        <v>10</v>
      </c>
      <c r="G122" s="5">
        <f>'W10'!E178</f>
        <v>9.5</v>
      </c>
      <c r="H122" s="6">
        <f t="shared" si="10"/>
        <v>9.5</v>
      </c>
      <c r="I122" s="7">
        <f t="shared" si="11"/>
        <v>12</v>
      </c>
      <c r="J122" s="7">
        <f t="shared" si="12"/>
        <v>22</v>
      </c>
    </row>
    <row r="123" spans="1:10" ht="17.25" x14ac:dyDescent="0.25">
      <c r="A123" s="155"/>
      <c r="B123" s="8" t="s">
        <v>29</v>
      </c>
      <c r="C123" s="9" t="s">
        <v>35</v>
      </c>
      <c r="D123" s="5">
        <f>'W10'!E17</f>
        <v>10</v>
      </c>
      <c r="E123" s="5">
        <f>'W10'!E71</f>
        <v>10</v>
      </c>
      <c r="F123" s="5">
        <f>'W10'!E125</f>
        <v>9</v>
      </c>
      <c r="G123" s="5">
        <f>'W10'!E179</f>
        <v>10</v>
      </c>
      <c r="H123" s="6">
        <f t="shared" si="10"/>
        <v>9.8000000000000007</v>
      </c>
      <c r="I123" s="7">
        <f t="shared" si="11"/>
        <v>4</v>
      </c>
      <c r="J123" s="7">
        <f t="shared" si="12"/>
        <v>11</v>
      </c>
    </row>
    <row r="124" spans="1:10" ht="17.25" x14ac:dyDescent="0.25">
      <c r="A124" s="155"/>
      <c r="B124" s="8" t="s">
        <v>30</v>
      </c>
      <c r="C124" s="9" t="s">
        <v>106</v>
      </c>
      <c r="D124" s="5">
        <f>'W10'!E18</f>
        <v>10</v>
      </c>
      <c r="E124" s="5">
        <f>'W10'!E72</f>
        <v>10</v>
      </c>
      <c r="F124" s="5">
        <f>'W10'!E126</f>
        <v>10</v>
      </c>
      <c r="G124" s="5">
        <f>'W10'!E180</f>
        <v>9</v>
      </c>
      <c r="H124" s="6">
        <f t="shared" si="10"/>
        <v>9.8000000000000007</v>
      </c>
      <c r="I124" s="7">
        <f t="shared" si="11"/>
        <v>4</v>
      </c>
      <c r="J124" s="7">
        <f t="shared" si="12"/>
        <v>11</v>
      </c>
    </row>
    <row r="125" spans="1:10" ht="18" thickBot="1" x14ac:dyDescent="0.3">
      <c r="A125" s="155"/>
      <c r="B125" s="13" t="s">
        <v>32</v>
      </c>
      <c r="C125" s="14" t="s">
        <v>12</v>
      </c>
      <c r="D125" s="5">
        <f>'W10'!E19</f>
        <v>10</v>
      </c>
      <c r="E125" s="5">
        <f>'W10'!E73</f>
        <v>9.5</v>
      </c>
      <c r="F125" s="5">
        <f>'W10'!E127</f>
        <v>9.5</v>
      </c>
      <c r="G125" s="5">
        <f>'W10'!E181</f>
        <v>10</v>
      </c>
      <c r="H125" s="10">
        <f t="shared" si="10"/>
        <v>9.8000000000000007</v>
      </c>
      <c r="I125" s="7">
        <f t="shared" si="11"/>
        <v>4</v>
      </c>
      <c r="J125" s="7">
        <f t="shared" si="12"/>
        <v>11</v>
      </c>
    </row>
    <row r="126" spans="1:10" ht="17.25" x14ac:dyDescent="0.25">
      <c r="A126" s="155"/>
      <c r="B126" s="18" t="s">
        <v>36</v>
      </c>
      <c r="C126" s="53" t="s">
        <v>75</v>
      </c>
      <c r="D126" s="5">
        <f>'W10'!E20</f>
        <v>7.5</v>
      </c>
      <c r="E126" s="5">
        <f>'W10'!E74</f>
        <v>8</v>
      </c>
      <c r="F126" s="5">
        <f>'W10'!E128</f>
        <v>9.5</v>
      </c>
      <c r="G126" s="5">
        <f>'W10'!E182</f>
        <v>8</v>
      </c>
      <c r="H126" s="6">
        <f t="shared" si="10"/>
        <v>8.3000000000000007</v>
      </c>
      <c r="I126" s="7">
        <f t="shared" si="11"/>
        <v>19</v>
      </c>
      <c r="J126" s="7">
        <f t="shared" si="12"/>
        <v>48</v>
      </c>
    </row>
    <row r="127" spans="1:10" ht="17.25" x14ac:dyDescent="0.25">
      <c r="A127" s="155"/>
      <c r="B127" s="20" t="s">
        <v>38</v>
      </c>
      <c r="C127" s="22" t="s">
        <v>107</v>
      </c>
      <c r="D127" s="5">
        <f>'W10'!E21</f>
        <v>10</v>
      </c>
      <c r="E127" s="5">
        <f>'W10'!E75</f>
        <v>10</v>
      </c>
      <c r="F127" s="5">
        <f>'W10'!E129</f>
        <v>8.5</v>
      </c>
      <c r="G127" s="5">
        <f>'W10'!E183</f>
        <v>8.5</v>
      </c>
      <c r="H127" s="6">
        <f t="shared" si="10"/>
        <v>9.3000000000000007</v>
      </c>
      <c r="I127" s="7">
        <f t="shared" si="11"/>
        <v>15</v>
      </c>
      <c r="J127" s="7">
        <f t="shared" si="12"/>
        <v>34</v>
      </c>
    </row>
    <row r="128" spans="1:10" ht="17.25" x14ac:dyDescent="0.25">
      <c r="A128" s="155"/>
      <c r="B128" s="20" t="s">
        <v>39</v>
      </c>
      <c r="C128" s="22" t="s">
        <v>40</v>
      </c>
      <c r="D128" s="5">
        <f>'W10'!E22</f>
        <v>6.5</v>
      </c>
      <c r="E128" s="5">
        <f>'W10'!E76</f>
        <v>10</v>
      </c>
      <c r="F128" s="5">
        <f>'W10'!E130</f>
        <v>10</v>
      </c>
      <c r="G128" s="5">
        <f>'W10'!E184</f>
        <v>6.5</v>
      </c>
      <c r="H128" s="6">
        <f t="shared" si="10"/>
        <v>8.3000000000000007</v>
      </c>
      <c r="I128" s="7">
        <f t="shared" si="11"/>
        <v>19</v>
      </c>
      <c r="J128" s="7">
        <f t="shared" si="12"/>
        <v>48</v>
      </c>
    </row>
    <row r="129" spans="1:10" ht="17.25" x14ac:dyDescent="0.25">
      <c r="A129" s="155"/>
      <c r="B129" s="20" t="s">
        <v>41</v>
      </c>
      <c r="C129" s="22" t="s">
        <v>108</v>
      </c>
      <c r="D129" s="5">
        <f>'W10'!E23</f>
        <v>5</v>
      </c>
      <c r="E129" s="5">
        <f>'W10'!E77</f>
        <v>10</v>
      </c>
      <c r="F129" s="5">
        <f>'W10'!E131</f>
        <v>8.5</v>
      </c>
      <c r="G129" s="5">
        <f>'W10'!E185</f>
        <v>10</v>
      </c>
      <c r="H129" s="6">
        <f t="shared" si="10"/>
        <v>8.4</v>
      </c>
      <c r="I129" s="7">
        <f t="shared" si="11"/>
        <v>18</v>
      </c>
      <c r="J129" s="7">
        <f t="shared" si="12"/>
        <v>46</v>
      </c>
    </row>
    <row r="130" spans="1:10" ht="18" thickBot="1" x14ac:dyDescent="0.3">
      <c r="A130" s="155"/>
      <c r="B130" s="20" t="s">
        <v>48</v>
      </c>
      <c r="C130" s="22" t="s">
        <v>116</v>
      </c>
      <c r="D130" s="5">
        <f>'W10'!E24</f>
        <v>9.5</v>
      </c>
      <c r="E130" s="5">
        <f>'W10'!E78</f>
        <v>8.5</v>
      </c>
      <c r="F130" s="5">
        <f>'W10'!E132</f>
        <v>9.5</v>
      </c>
      <c r="G130" s="5">
        <f>'W10'!E186</f>
        <v>8</v>
      </c>
      <c r="H130" s="16">
        <f t="shared" si="10"/>
        <v>8.9</v>
      </c>
      <c r="I130" s="17">
        <f t="shared" si="11"/>
        <v>17</v>
      </c>
      <c r="J130" s="17">
        <f t="shared" si="12"/>
        <v>41</v>
      </c>
    </row>
    <row r="131" spans="1:10" ht="17.25" x14ac:dyDescent="0.25">
      <c r="A131" s="155"/>
      <c r="B131" s="18" t="s">
        <v>54</v>
      </c>
      <c r="C131" s="19" t="s">
        <v>63</v>
      </c>
      <c r="D131" s="5">
        <f>'W10'!E25</f>
        <v>10</v>
      </c>
      <c r="E131" s="5">
        <f>'W10'!E79</f>
        <v>9</v>
      </c>
      <c r="F131" s="5">
        <f>'W10'!E133</f>
        <v>10</v>
      </c>
      <c r="G131" s="5">
        <f>'W10'!E187</f>
        <v>7</v>
      </c>
      <c r="H131" s="6">
        <f t="shared" si="10"/>
        <v>9</v>
      </c>
      <c r="I131" s="7">
        <f>RANK(H131,$H$131:$H$145)</f>
        <v>11</v>
      </c>
      <c r="J131" s="7">
        <f t="shared" si="12"/>
        <v>39</v>
      </c>
    </row>
    <row r="132" spans="1:10" ht="17.25" x14ac:dyDescent="0.25">
      <c r="A132" s="155"/>
      <c r="B132" s="20" t="s">
        <v>56</v>
      </c>
      <c r="C132" s="21" t="s">
        <v>109</v>
      </c>
      <c r="D132" s="5">
        <f>'W10'!E26</f>
        <v>10</v>
      </c>
      <c r="E132" s="5">
        <f>'W10'!E80</f>
        <v>9.5</v>
      </c>
      <c r="F132" s="5">
        <f>'W10'!E134</f>
        <v>10</v>
      </c>
      <c r="G132" s="5">
        <f>'W10'!E188</f>
        <v>9</v>
      </c>
      <c r="H132" s="6">
        <f t="shared" si="10"/>
        <v>9.6</v>
      </c>
      <c r="I132" s="7">
        <f t="shared" ref="I132:I145" si="13">RANK(H132,$H$131:$H$145)</f>
        <v>4</v>
      </c>
      <c r="J132" s="7">
        <f t="shared" si="12"/>
        <v>19</v>
      </c>
    </row>
    <row r="133" spans="1:10" ht="17.25" x14ac:dyDescent="0.25">
      <c r="A133" s="155"/>
      <c r="B133" s="20" t="s">
        <v>57</v>
      </c>
      <c r="C133" s="22" t="s">
        <v>85</v>
      </c>
      <c r="D133" s="5">
        <f>'W10'!E27</f>
        <v>6</v>
      </c>
      <c r="E133" s="5">
        <f>'W10'!E81</f>
        <v>9.5</v>
      </c>
      <c r="F133" s="5">
        <f>'W10'!E135</f>
        <v>10</v>
      </c>
      <c r="G133" s="5">
        <f>'W10'!E189</f>
        <v>7</v>
      </c>
      <c r="H133" s="6">
        <f t="shared" si="10"/>
        <v>8.1</v>
      </c>
      <c r="I133" s="7">
        <f t="shared" si="13"/>
        <v>15</v>
      </c>
      <c r="J133" s="7">
        <f t="shared" si="12"/>
        <v>50</v>
      </c>
    </row>
    <row r="134" spans="1:10" ht="17.25" x14ac:dyDescent="0.25">
      <c r="A134" s="155"/>
      <c r="B134" s="20" t="s">
        <v>58</v>
      </c>
      <c r="C134" s="22" t="s">
        <v>91</v>
      </c>
      <c r="D134" s="5">
        <f>'W10'!E28</f>
        <v>9</v>
      </c>
      <c r="E134" s="5">
        <f>'W10'!E82</f>
        <v>10</v>
      </c>
      <c r="F134" s="5">
        <f>'W10'!E136</f>
        <v>10</v>
      </c>
      <c r="G134" s="5">
        <f>'W10'!E190</f>
        <v>9</v>
      </c>
      <c r="H134" s="6">
        <f t="shared" si="10"/>
        <v>9.5</v>
      </c>
      <c r="I134" s="7">
        <f t="shared" si="13"/>
        <v>5</v>
      </c>
      <c r="J134" s="7">
        <f t="shared" si="12"/>
        <v>22</v>
      </c>
    </row>
    <row r="135" spans="1:10" ht="18" thickBot="1" x14ac:dyDescent="0.3">
      <c r="A135" s="156"/>
      <c r="B135" s="23" t="s">
        <v>61</v>
      </c>
      <c r="C135" s="24" t="s">
        <v>24</v>
      </c>
      <c r="D135" s="5">
        <f>'W10'!E29</f>
        <v>10</v>
      </c>
      <c r="E135" s="5">
        <f>'W10'!E83</f>
        <v>10</v>
      </c>
      <c r="F135" s="5">
        <f>'W10'!E137</f>
        <v>7.5</v>
      </c>
      <c r="G135" s="5">
        <f>'W10'!E191</f>
        <v>9.5</v>
      </c>
      <c r="H135" s="16">
        <f t="shared" si="10"/>
        <v>9.3000000000000007</v>
      </c>
      <c r="I135" s="17">
        <f t="shared" si="13"/>
        <v>9</v>
      </c>
      <c r="J135" s="17">
        <f t="shared" si="12"/>
        <v>34</v>
      </c>
    </row>
    <row r="136" spans="1:10" ht="17.25" x14ac:dyDescent="0.25">
      <c r="A136" s="166" t="s">
        <v>53</v>
      </c>
      <c r="B136" s="26" t="s">
        <v>62</v>
      </c>
      <c r="C136" s="27" t="s">
        <v>73</v>
      </c>
      <c r="D136" s="5">
        <f>'W10'!E30</f>
        <v>9</v>
      </c>
      <c r="E136" s="5">
        <f>'W10'!E84</f>
        <v>10</v>
      </c>
      <c r="F136" s="5">
        <f>'W10'!E138</f>
        <v>9</v>
      </c>
      <c r="G136" s="5">
        <f>'W10'!E192</f>
        <v>9.5</v>
      </c>
      <c r="H136" s="6">
        <f t="shared" si="10"/>
        <v>9.4</v>
      </c>
      <c r="I136" s="7">
        <f t="shared" si="13"/>
        <v>7</v>
      </c>
      <c r="J136" s="7">
        <f t="shared" si="12"/>
        <v>28</v>
      </c>
    </row>
    <row r="137" spans="1:10" ht="17.25" x14ac:dyDescent="0.25">
      <c r="A137" s="167"/>
      <c r="B137" s="20" t="s">
        <v>64</v>
      </c>
      <c r="C137" s="21" t="s">
        <v>69</v>
      </c>
      <c r="D137" s="5">
        <f>'W10'!E31</f>
        <v>10</v>
      </c>
      <c r="E137" s="5">
        <f>'W10'!E85</f>
        <v>10</v>
      </c>
      <c r="F137" s="5">
        <f>'W10'!E139</f>
        <v>10</v>
      </c>
      <c r="G137" s="5">
        <f>'W10'!E193</f>
        <v>10</v>
      </c>
      <c r="H137" s="6">
        <f t="shared" si="10"/>
        <v>10</v>
      </c>
      <c r="I137" s="7">
        <f t="shared" si="13"/>
        <v>1</v>
      </c>
      <c r="J137" s="7">
        <f t="shared" si="12"/>
        <v>1</v>
      </c>
    </row>
    <row r="138" spans="1:10" ht="17.25" x14ac:dyDescent="0.25">
      <c r="A138" s="167"/>
      <c r="B138" s="20" t="s">
        <v>65</v>
      </c>
      <c r="C138" s="22" t="s">
        <v>77</v>
      </c>
      <c r="D138" s="5">
        <f>'W10'!E32</f>
        <v>9.5</v>
      </c>
      <c r="E138" s="5">
        <f>'W10'!E86</f>
        <v>10</v>
      </c>
      <c r="F138" s="5">
        <f>'W10'!E140</f>
        <v>10</v>
      </c>
      <c r="G138" s="5">
        <f>'W10'!E194</f>
        <v>9.5</v>
      </c>
      <c r="H138" s="6">
        <f t="shared" si="10"/>
        <v>9.8000000000000007</v>
      </c>
      <c r="I138" s="7">
        <f t="shared" si="13"/>
        <v>3</v>
      </c>
      <c r="J138" s="7">
        <f t="shared" si="12"/>
        <v>11</v>
      </c>
    </row>
    <row r="139" spans="1:10" ht="17.25" x14ac:dyDescent="0.25">
      <c r="A139" s="167"/>
      <c r="B139" s="20" t="s">
        <v>66</v>
      </c>
      <c r="C139" s="22" t="s">
        <v>110</v>
      </c>
      <c r="D139" s="5">
        <f>'W10'!E33</f>
        <v>8.5</v>
      </c>
      <c r="E139" s="5">
        <f>'W10'!E87</f>
        <v>9</v>
      </c>
      <c r="F139" s="5">
        <f>'W10'!E141</f>
        <v>9.5</v>
      </c>
      <c r="G139" s="5">
        <f>'W10'!E195</f>
        <v>8.5</v>
      </c>
      <c r="H139" s="6">
        <f t="shared" si="10"/>
        <v>8.9</v>
      </c>
      <c r="I139" s="7">
        <f t="shared" si="13"/>
        <v>13</v>
      </c>
      <c r="J139" s="7">
        <f t="shared" si="12"/>
        <v>41</v>
      </c>
    </row>
    <row r="140" spans="1:10" ht="17.25" x14ac:dyDescent="0.25">
      <c r="A140" s="167"/>
      <c r="B140" s="52" t="s">
        <v>68</v>
      </c>
      <c r="C140" s="22" t="s">
        <v>117</v>
      </c>
      <c r="D140" s="5">
        <f>'W10'!E34</f>
        <v>10</v>
      </c>
      <c r="E140" s="5">
        <f>'W10'!E88</f>
        <v>6</v>
      </c>
      <c r="F140" s="5">
        <f>'W10'!E142</f>
        <v>10</v>
      </c>
      <c r="G140" s="5">
        <f>'W10'!E196</f>
        <v>9.5</v>
      </c>
      <c r="H140" s="118">
        <f t="shared" si="10"/>
        <v>8.9</v>
      </c>
      <c r="I140" s="7">
        <f t="shared" si="13"/>
        <v>13</v>
      </c>
      <c r="J140" s="7">
        <f t="shared" si="12"/>
        <v>41</v>
      </c>
    </row>
    <row r="141" spans="1:10" ht="17.25" x14ac:dyDescent="0.25">
      <c r="A141" s="167"/>
      <c r="B141" s="18" t="s">
        <v>99</v>
      </c>
      <c r="C141" s="21" t="s">
        <v>71</v>
      </c>
      <c r="D141" s="5">
        <f>'W10'!E35</f>
        <v>8.5</v>
      </c>
      <c r="E141" s="5">
        <f>'W10'!E89</f>
        <v>9.5</v>
      </c>
      <c r="F141" s="5">
        <f>'W10'!E143</f>
        <v>10</v>
      </c>
      <c r="G141" s="5">
        <f>'W10'!E197</f>
        <v>8.5</v>
      </c>
      <c r="H141" s="6">
        <f t="shared" si="10"/>
        <v>9.1</v>
      </c>
      <c r="I141" s="7">
        <f t="shared" si="13"/>
        <v>10</v>
      </c>
      <c r="J141" s="7">
        <f t="shared" si="12"/>
        <v>37</v>
      </c>
    </row>
    <row r="142" spans="1:10" ht="17.25" x14ac:dyDescent="0.25">
      <c r="A142" s="167"/>
      <c r="B142" s="20" t="s">
        <v>100</v>
      </c>
      <c r="C142" s="21" t="s">
        <v>111</v>
      </c>
      <c r="D142" s="5">
        <f>'W10'!E36</f>
        <v>9.5</v>
      </c>
      <c r="E142" s="5">
        <f>'W10'!E90</f>
        <v>10</v>
      </c>
      <c r="F142" s="5">
        <f>'W10'!E144</f>
        <v>7.5</v>
      </c>
      <c r="G142" s="5">
        <f>'W10'!E198</f>
        <v>9</v>
      </c>
      <c r="H142" s="6">
        <f t="shared" si="10"/>
        <v>9</v>
      </c>
      <c r="I142" s="7">
        <f t="shared" si="13"/>
        <v>11</v>
      </c>
      <c r="J142" s="7">
        <f t="shared" si="12"/>
        <v>39</v>
      </c>
    </row>
    <row r="143" spans="1:10" ht="17.25" x14ac:dyDescent="0.25">
      <c r="A143" s="167"/>
      <c r="B143" s="20" t="s">
        <v>101</v>
      </c>
      <c r="C143" s="22" t="s">
        <v>37</v>
      </c>
      <c r="D143" s="5">
        <f>'W10'!E37</f>
        <v>10</v>
      </c>
      <c r="E143" s="5">
        <f>'W10'!E91</f>
        <v>10</v>
      </c>
      <c r="F143" s="5">
        <f>'W10'!E145</f>
        <v>10</v>
      </c>
      <c r="G143" s="5">
        <f>'W10'!E199</f>
        <v>10</v>
      </c>
      <c r="H143" s="6">
        <f t="shared" si="10"/>
        <v>10</v>
      </c>
      <c r="I143" s="7">
        <f t="shared" si="13"/>
        <v>1</v>
      </c>
      <c r="J143" s="7">
        <f t="shared" si="12"/>
        <v>1</v>
      </c>
    </row>
    <row r="144" spans="1:10" ht="17.25" x14ac:dyDescent="0.25">
      <c r="A144" s="167"/>
      <c r="B144" s="20" t="s">
        <v>102</v>
      </c>
      <c r="C144" s="22" t="s">
        <v>28</v>
      </c>
      <c r="D144" s="5">
        <f>'W10'!E38</f>
        <v>9</v>
      </c>
      <c r="E144" s="5">
        <f>'W10'!E92</f>
        <v>10</v>
      </c>
      <c r="F144" s="5">
        <f>'W10'!E146</f>
        <v>9.5</v>
      </c>
      <c r="G144" s="5">
        <f>'W10'!E200</f>
        <v>9</v>
      </c>
      <c r="H144" s="6">
        <f t="shared" si="10"/>
        <v>9.4</v>
      </c>
      <c r="I144" s="7">
        <f t="shared" si="13"/>
        <v>7</v>
      </c>
      <c r="J144" s="7">
        <f t="shared" si="12"/>
        <v>28</v>
      </c>
    </row>
    <row r="145" spans="1:10" ht="18" thickBot="1" x14ac:dyDescent="0.3">
      <c r="A145" s="167"/>
      <c r="B145" s="23" t="s">
        <v>103</v>
      </c>
      <c r="C145" s="24" t="s">
        <v>93</v>
      </c>
      <c r="D145" s="5">
        <f>'W10'!E39</f>
        <v>10</v>
      </c>
      <c r="E145" s="5">
        <f>'W10'!E93</f>
        <v>8.5</v>
      </c>
      <c r="F145" s="5">
        <f>'W10'!E147</f>
        <v>10</v>
      </c>
      <c r="G145" s="5">
        <f>'W10'!E201</f>
        <v>9.5</v>
      </c>
      <c r="H145" s="16">
        <f t="shared" si="10"/>
        <v>9.5</v>
      </c>
      <c r="I145" s="7">
        <f t="shared" si="13"/>
        <v>5</v>
      </c>
      <c r="J145" s="17">
        <f t="shared" si="12"/>
        <v>22</v>
      </c>
    </row>
    <row r="146" spans="1:10" ht="17.25" x14ac:dyDescent="0.25">
      <c r="A146" s="167"/>
      <c r="B146" s="42" t="s">
        <v>70</v>
      </c>
      <c r="C146" s="43" t="s">
        <v>49</v>
      </c>
      <c r="D146" s="5">
        <f>'W10'!E40</f>
        <v>10</v>
      </c>
      <c r="E146" s="5">
        <f>'W10'!E94</f>
        <v>10</v>
      </c>
      <c r="F146" s="5">
        <f>'W10'!E148</f>
        <v>9.5</v>
      </c>
      <c r="G146" s="5">
        <f>'W10'!E202</f>
        <v>10</v>
      </c>
      <c r="H146" s="6">
        <f t="shared" si="10"/>
        <v>9.9</v>
      </c>
      <c r="I146" s="7">
        <f>RANK(H146,$H$146:$H$160)</f>
        <v>2</v>
      </c>
      <c r="J146" s="7">
        <f t="shared" si="12"/>
        <v>5</v>
      </c>
    </row>
    <row r="147" spans="1:10" ht="17.25" x14ac:dyDescent="0.25">
      <c r="A147" s="167"/>
      <c r="B147" s="44" t="s">
        <v>72</v>
      </c>
      <c r="C147" s="45" t="s">
        <v>67</v>
      </c>
      <c r="D147" s="5">
        <f>'W10'!E41</f>
        <v>10</v>
      </c>
      <c r="E147" s="5">
        <f>'W10'!E95</f>
        <v>10</v>
      </c>
      <c r="F147" s="5">
        <f>'W10'!E149</f>
        <v>10</v>
      </c>
      <c r="G147" s="5">
        <f>'W10'!E203</f>
        <v>10</v>
      </c>
      <c r="H147" s="6">
        <f t="shared" si="10"/>
        <v>10</v>
      </c>
      <c r="I147" s="7">
        <f t="shared" ref="I147:I160" si="14">RANK(H147,$H$146:$H$160)</f>
        <v>1</v>
      </c>
      <c r="J147" s="7">
        <f t="shared" si="12"/>
        <v>1</v>
      </c>
    </row>
    <row r="148" spans="1:10" ht="17.25" x14ac:dyDescent="0.25">
      <c r="A148" s="167"/>
      <c r="B148" s="44" t="s">
        <v>74</v>
      </c>
      <c r="C148" s="45" t="s">
        <v>112</v>
      </c>
      <c r="D148" s="5">
        <f>'W10'!E42</f>
        <v>10</v>
      </c>
      <c r="E148" s="5">
        <f>'W10'!E96</f>
        <v>10</v>
      </c>
      <c r="F148" s="5">
        <f>'W10'!E150</f>
        <v>9.5</v>
      </c>
      <c r="G148" s="5">
        <f>'W10'!E204</f>
        <v>6</v>
      </c>
      <c r="H148" s="6">
        <f t="shared" si="10"/>
        <v>8.9</v>
      </c>
      <c r="I148" s="7">
        <f t="shared" si="14"/>
        <v>13</v>
      </c>
      <c r="J148" s="7">
        <f t="shared" si="12"/>
        <v>41</v>
      </c>
    </row>
    <row r="149" spans="1:10" ht="17.25" x14ac:dyDescent="0.25">
      <c r="A149" s="167"/>
      <c r="B149" s="44" t="s">
        <v>76</v>
      </c>
      <c r="C149" s="46" t="s">
        <v>59</v>
      </c>
      <c r="D149" s="5">
        <f>'W10'!E43</f>
        <v>10</v>
      </c>
      <c r="E149" s="5">
        <f>'W10'!E97</f>
        <v>10</v>
      </c>
      <c r="F149" s="5">
        <f>'W10'!E151</f>
        <v>10</v>
      </c>
      <c r="G149" s="5">
        <f>'W10'!E205</f>
        <v>9.5</v>
      </c>
      <c r="H149" s="6">
        <f t="shared" si="10"/>
        <v>9.9</v>
      </c>
      <c r="I149" s="7">
        <f t="shared" si="14"/>
        <v>2</v>
      </c>
      <c r="J149" s="7">
        <f t="shared" si="12"/>
        <v>5</v>
      </c>
    </row>
    <row r="150" spans="1:10" ht="17.25" x14ac:dyDescent="0.25">
      <c r="A150" s="167"/>
      <c r="B150" s="44" t="s">
        <v>78</v>
      </c>
      <c r="C150" s="45" t="s">
        <v>113</v>
      </c>
      <c r="D150" s="5">
        <f>'W10'!E44</f>
        <v>8.5</v>
      </c>
      <c r="E150" s="5">
        <f>'W10'!E98</f>
        <v>9</v>
      </c>
      <c r="F150" s="5">
        <f>'W10'!E152</f>
        <v>6.5</v>
      </c>
      <c r="G150" s="5">
        <f>'W10'!E206</f>
        <v>9.5</v>
      </c>
      <c r="H150" s="6">
        <f t="shared" si="10"/>
        <v>8.4</v>
      </c>
      <c r="I150" s="7">
        <f t="shared" si="14"/>
        <v>15</v>
      </c>
      <c r="J150" s="7">
        <f t="shared" si="12"/>
        <v>46</v>
      </c>
    </row>
    <row r="151" spans="1:10" ht="17.25" x14ac:dyDescent="0.25">
      <c r="A151" s="167"/>
      <c r="B151" s="44" t="s">
        <v>80</v>
      </c>
      <c r="C151" s="45" t="s">
        <v>81</v>
      </c>
      <c r="D151" s="5">
        <f>'W10'!E45</f>
        <v>10</v>
      </c>
      <c r="E151" s="5">
        <f>'W10'!E99</f>
        <v>10</v>
      </c>
      <c r="F151" s="5">
        <f>'W10'!E153</f>
        <v>9.5</v>
      </c>
      <c r="G151" s="5">
        <f>'W10'!E207</f>
        <v>10</v>
      </c>
      <c r="H151" s="6">
        <f t="shared" si="10"/>
        <v>9.9</v>
      </c>
      <c r="I151" s="7">
        <f t="shared" si="14"/>
        <v>2</v>
      </c>
      <c r="J151" s="7">
        <f t="shared" si="12"/>
        <v>5</v>
      </c>
    </row>
    <row r="152" spans="1:10" ht="17.25" x14ac:dyDescent="0.25">
      <c r="A152" s="167"/>
      <c r="B152" s="44" t="s">
        <v>82</v>
      </c>
      <c r="C152" s="45" t="s">
        <v>83</v>
      </c>
      <c r="D152" s="5">
        <f>'W10'!E46</f>
        <v>10</v>
      </c>
      <c r="E152" s="5">
        <f>'W10'!E100</f>
        <v>9</v>
      </c>
      <c r="F152" s="5">
        <f>'W10'!E154</f>
        <v>9.5</v>
      </c>
      <c r="G152" s="5">
        <f>'W10'!E208</f>
        <v>9</v>
      </c>
      <c r="H152" s="6">
        <f t="shared" si="10"/>
        <v>9.4</v>
      </c>
      <c r="I152" s="7">
        <f t="shared" si="14"/>
        <v>8</v>
      </c>
      <c r="J152" s="7">
        <f t="shared" si="12"/>
        <v>28</v>
      </c>
    </row>
    <row r="153" spans="1:10" ht="17.25" x14ac:dyDescent="0.25">
      <c r="A153" s="167"/>
      <c r="B153" s="44" t="s">
        <v>84</v>
      </c>
      <c r="C153" s="45" t="s">
        <v>114</v>
      </c>
      <c r="D153" s="5">
        <f>'W10'!E47</f>
        <v>9.5</v>
      </c>
      <c r="E153" s="5">
        <f>'W10'!E101</f>
        <v>9</v>
      </c>
      <c r="F153" s="5">
        <f>'W10'!E155</f>
        <v>8.5</v>
      </c>
      <c r="G153" s="5">
        <f>'W10'!E209</f>
        <v>10</v>
      </c>
      <c r="H153" s="6">
        <f t="shared" si="10"/>
        <v>9.3000000000000007</v>
      </c>
      <c r="I153" s="7">
        <f t="shared" si="14"/>
        <v>12</v>
      </c>
      <c r="J153" s="7">
        <f t="shared" si="12"/>
        <v>34</v>
      </c>
    </row>
    <row r="154" spans="1:10" ht="17.25" x14ac:dyDescent="0.25">
      <c r="A154" s="167"/>
      <c r="B154" s="44" t="s">
        <v>86</v>
      </c>
      <c r="C154" s="47" t="s">
        <v>55</v>
      </c>
      <c r="D154" s="5">
        <f>'W10'!E48</f>
        <v>10</v>
      </c>
      <c r="E154" s="5">
        <f>'W10'!E102</f>
        <v>10</v>
      </c>
      <c r="F154" s="5">
        <f>'W10'!E156</f>
        <v>10</v>
      </c>
      <c r="G154" s="5">
        <f>'W10'!E210</f>
        <v>9.5</v>
      </c>
      <c r="H154" s="6">
        <f t="shared" si="10"/>
        <v>9.9</v>
      </c>
      <c r="I154" s="7">
        <f t="shared" si="14"/>
        <v>2</v>
      </c>
      <c r="J154" s="7">
        <f t="shared" si="12"/>
        <v>5</v>
      </c>
    </row>
    <row r="155" spans="1:10" ht="17.25" x14ac:dyDescent="0.25">
      <c r="A155" s="167"/>
      <c r="B155" s="44" t="s">
        <v>88</v>
      </c>
      <c r="C155" s="45" t="s">
        <v>89</v>
      </c>
      <c r="D155" s="5">
        <f>'W10'!E49</f>
        <v>10</v>
      </c>
      <c r="E155" s="5">
        <f>'W10'!E103</f>
        <v>10</v>
      </c>
      <c r="F155" s="5">
        <f>'W10'!E157</f>
        <v>9.5</v>
      </c>
      <c r="G155" s="5">
        <f>'W10'!E211</f>
        <v>8.5</v>
      </c>
      <c r="H155" s="6">
        <f t="shared" si="10"/>
        <v>9.5</v>
      </c>
      <c r="I155" s="7">
        <f t="shared" si="14"/>
        <v>7</v>
      </c>
      <c r="J155" s="7">
        <f t="shared" si="12"/>
        <v>22</v>
      </c>
    </row>
    <row r="156" spans="1:10" ht="17.25" x14ac:dyDescent="0.25">
      <c r="A156" s="167"/>
      <c r="B156" s="44" t="s">
        <v>90</v>
      </c>
      <c r="C156" s="45" t="s">
        <v>87</v>
      </c>
      <c r="D156" s="5">
        <f>'W10'!E50</f>
        <v>10</v>
      </c>
      <c r="E156" s="5">
        <f>'W10'!E104</f>
        <v>9</v>
      </c>
      <c r="F156" s="5">
        <f>'W10'!E158</f>
        <v>9</v>
      </c>
      <c r="G156" s="5">
        <f>'W10'!E212</f>
        <v>9.5</v>
      </c>
      <c r="H156" s="6">
        <f t="shared" si="10"/>
        <v>9.4</v>
      </c>
      <c r="I156" s="7">
        <f t="shared" si="14"/>
        <v>8</v>
      </c>
      <c r="J156" s="7">
        <f t="shared" si="12"/>
        <v>28</v>
      </c>
    </row>
    <row r="157" spans="1:10" ht="17.25" x14ac:dyDescent="0.25">
      <c r="A157" s="167"/>
      <c r="B157" s="44" t="s">
        <v>92</v>
      </c>
      <c r="C157" s="48" t="s">
        <v>115</v>
      </c>
      <c r="D157" s="5">
        <f>'W10'!E51</f>
        <v>9</v>
      </c>
      <c r="E157" s="5">
        <f>'W10'!E105</f>
        <v>9.5</v>
      </c>
      <c r="F157" s="5">
        <f>'W10'!E159</f>
        <v>8</v>
      </c>
      <c r="G157" s="5">
        <f>'W10'!E213</f>
        <v>9</v>
      </c>
      <c r="H157" s="6">
        <f t="shared" si="10"/>
        <v>8.9</v>
      </c>
      <c r="I157" s="7">
        <f t="shared" si="14"/>
        <v>13</v>
      </c>
      <c r="J157" s="7">
        <f t="shared" si="12"/>
        <v>41</v>
      </c>
    </row>
    <row r="158" spans="1:10" ht="17.25" x14ac:dyDescent="0.25">
      <c r="A158" s="167"/>
      <c r="B158" s="44" t="s">
        <v>94</v>
      </c>
      <c r="C158" s="45" t="s">
        <v>96</v>
      </c>
      <c r="D158" s="5">
        <f>'W10'!E52</f>
        <v>9.5</v>
      </c>
      <c r="E158" s="5">
        <f>'W10'!E106</f>
        <v>8</v>
      </c>
      <c r="F158" s="5">
        <f>'W10'!E160</f>
        <v>10</v>
      </c>
      <c r="G158" s="5">
        <f>'W10'!E214</f>
        <v>10</v>
      </c>
      <c r="H158" s="6">
        <f t="shared" si="10"/>
        <v>9.4</v>
      </c>
      <c r="I158" s="7">
        <f t="shared" si="14"/>
        <v>8</v>
      </c>
      <c r="J158" s="7">
        <f t="shared" si="12"/>
        <v>28</v>
      </c>
    </row>
    <row r="159" spans="1:10" ht="17.25" x14ac:dyDescent="0.25">
      <c r="A159" s="167"/>
      <c r="B159" s="44" t="s">
        <v>95</v>
      </c>
      <c r="C159" s="45" t="s">
        <v>31</v>
      </c>
      <c r="D159" s="5">
        <f>'W10'!E53</f>
        <v>8.5</v>
      </c>
      <c r="E159" s="5">
        <f>'W10'!E107</f>
        <v>9.5</v>
      </c>
      <c r="F159" s="5">
        <f>'W10'!E161</f>
        <v>10</v>
      </c>
      <c r="G159" s="5">
        <f>'W10'!E215</f>
        <v>9.5</v>
      </c>
      <c r="H159" s="6">
        <f t="shared" si="10"/>
        <v>9.4</v>
      </c>
      <c r="I159" s="7">
        <f t="shared" si="14"/>
        <v>8</v>
      </c>
      <c r="J159" s="7">
        <f t="shared" si="12"/>
        <v>28</v>
      </c>
    </row>
    <row r="160" spans="1:10" ht="18" thickBot="1" x14ac:dyDescent="0.3">
      <c r="A160" s="187"/>
      <c r="B160" s="49" t="s">
        <v>97</v>
      </c>
      <c r="C160" s="50" t="s">
        <v>98</v>
      </c>
      <c r="D160" s="5">
        <f>'W10'!E54</f>
        <v>9.5</v>
      </c>
      <c r="E160" s="5">
        <f>'W10'!E108</f>
        <v>9.5</v>
      </c>
      <c r="F160" s="5">
        <f>'W10'!E162</f>
        <v>10</v>
      </c>
      <c r="G160" s="5">
        <f>'W10'!E216</f>
        <v>10</v>
      </c>
      <c r="H160" s="16">
        <f t="shared" si="10"/>
        <v>9.8000000000000007</v>
      </c>
      <c r="I160" s="17">
        <f t="shared" si="14"/>
        <v>6</v>
      </c>
      <c r="J160" s="17">
        <f t="shared" si="12"/>
        <v>11</v>
      </c>
    </row>
    <row r="161" spans="2:10" ht="18.75" x14ac:dyDescent="0.3">
      <c r="D161" s="188" t="s">
        <v>245</v>
      </c>
      <c r="E161" s="188"/>
      <c r="F161" s="188"/>
    </row>
    <row r="162" spans="2:10" x14ac:dyDescent="0.25">
      <c r="B162" s="189" t="s">
        <v>1</v>
      </c>
      <c r="C162" s="191" t="s">
        <v>2</v>
      </c>
      <c r="D162" s="193" t="s">
        <v>235</v>
      </c>
      <c r="E162" s="194"/>
      <c r="F162" s="194"/>
      <c r="G162" s="194"/>
      <c r="H162" s="195" t="s">
        <v>236</v>
      </c>
      <c r="I162" s="186" t="s">
        <v>3</v>
      </c>
      <c r="J162" s="186"/>
    </row>
    <row r="163" spans="2:10" x14ac:dyDescent="0.25">
      <c r="B163" s="190"/>
      <c r="C163" s="192"/>
      <c r="D163" s="111" t="s">
        <v>237</v>
      </c>
      <c r="E163" s="111" t="s">
        <v>238</v>
      </c>
      <c r="F163" s="111" t="s">
        <v>239</v>
      </c>
      <c r="G163" s="111" t="s">
        <v>240</v>
      </c>
      <c r="H163" s="196"/>
      <c r="I163" s="112" t="s">
        <v>4</v>
      </c>
      <c r="J163" s="113" t="s">
        <v>5</v>
      </c>
    </row>
    <row r="164" spans="2:10" ht="17.25" x14ac:dyDescent="0.25">
      <c r="B164" s="3" t="s">
        <v>7</v>
      </c>
      <c r="C164" s="4" t="s">
        <v>8</v>
      </c>
      <c r="D164" s="5">
        <f>'W10'!F5</f>
        <v>10</v>
      </c>
      <c r="E164" s="5">
        <f>'W10'!F59</f>
        <v>10</v>
      </c>
      <c r="F164" s="5">
        <f>'W10'!F113</f>
        <v>10</v>
      </c>
      <c r="G164" s="5">
        <f>'W10'!F167</f>
        <v>10</v>
      </c>
      <c r="H164" s="6">
        <f t="shared" ref="H164:H213" si="15" xml:space="preserve"> ROUND(AVERAGE(D164:G164),1)</f>
        <v>10</v>
      </c>
      <c r="I164" s="7">
        <f>RANK(H164,$H$164:$H$183)</f>
        <v>1</v>
      </c>
      <c r="J164" s="7">
        <f>RANK(H164,$H$164:$H$213)</f>
        <v>1</v>
      </c>
    </row>
    <row r="165" spans="2:10" ht="17.25" x14ac:dyDescent="0.25">
      <c r="B165" s="8" t="s">
        <v>9</v>
      </c>
      <c r="C165" s="9" t="s">
        <v>104</v>
      </c>
      <c r="D165" s="5">
        <f>'W10'!F6</f>
        <v>10</v>
      </c>
      <c r="E165" s="5">
        <f>'W10'!F60</f>
        <v>10</v>
      </c>
      <c r="F165" s="5">
        <f>'W10'!F114</f>
        <v>10</v>
      </c>
      <c r="G165" s="5">
        <f>'W10'!F168</f>
        <v>10</v>
      </c>
      <c r="H165" s="6">
        <f t="shared" si="15"/>
        <v>10</v>
      </c>
      <c r="I165" s="7">
        <f t="shared" ref="I165:I183" si="16">RANK(H165,$H$164:$H$183)</f>
        <v>1</v>
      </c>
      <c r="J165" s="7">
        <f t="shared" ref="J165:J213" si="17">RANK(H165,$H$164:$H$213)</f>
        <v>1</v>
      </c>
    </row>
    <row r="166" spans="2:10" ht="17.25" x14ac:dyDescent="0.25">
      <c r="B166" s="8" t="s">
        <v>11</v>
      </c>
      <c r="C166" s="9" t="s">
        <v>16</v>
      </c>
      <c r="D166" s="5">
        <f>'W10'!F7</f>
        <v>10</v>
      </c>
      <c r="E166" s="5">
        <f>'W10'!F61</f>
        <v>10</v>
      </c>
      <c r="F166" s="5">
        <f>'W10'!F115</f>
        <v>10</v>
      </c>
      <c r="G166" s="5">
        <f>'W10'!F169</f>
        <v>10</v>
      </c>
      <c r="H166" s="6">
        <f t="shared" si="15"/>
        <v>10</v>
      </c>
      <c r="I166" s="7">
        <f t="shared" si="16"/>
        <v>1</v>
      </c>
      <c r="J166" s="7">
        <f t="shared" si="17"/>
        <v>1</v>
      </c>
    </row>
    <row r="167" spans="2:10" ht="17.25" x14ac:dyDescent="0.25">
      <c r="B167" s="8" t="s">
        <v>13</v>
      </c>
      <c r="C167" s="9" t="s">
        <v>14</v>
      </c>
      <c r="D167" s="5">
        <f>'W10'!F8</f>
        <v>10</v>
      </c>
      <c r="E167" s="5">
        <f>'W10'!F62</f>
        <v>10</v>
      </c>
      <c r="F167" s="5">
        <f>'W10'!F116</f>
        <v>10</v>
      </c>
      <c r="G167" s="5">
        <f>'W10'!F170</f>
        <v>10</v>
      </c>
      <c r="H167" s="6">
        <f t="shared" si="15"/>
        <v>10</v>
      </c>
      <c r="I167" s="7">
        <f t="shared" si="16"/>
        <v>1</v>
      </c>
      <c r="J167" s="7">
        <f t="shared" si="17"/>
        <v>1</v>
      </c>
    </row>
    <row r="168" spans="2:10" ht="17.25" x14ac:dyDescent="0.25">
      <c r="B168" s="8" t="s">
        <v>15</v>
      </c>
      <c r="C168" s="9" t="s">
        <v>79</v>
      </c>
      <c r="D168" s="5">
        <f>'W10'!F9</f>
        <v>9.5</v>
      </c>
      <c r="E168" s="5">
        <f>'W10'!F63</f>
        <v>10</v>
      </c>
      <c r="F168" s="5">
        <f>'W10'!F117</f>
        <v>10</v>
      </c>
      <c r="G168" s="5">
        <f>'W10'!F171</f>
        <v>10</v>
      </c>
      <c r="H168" s="6">
        <f t="shared" si="15"/>
        <v>9.9</v>
      </c>
      <c r="I168" s="7">
        <f t="shared" si="16"/>
        <v>15</v>
      </c>
      <c r="J168" s="7">
        <f t="shared" si="17"/>
        <v>36</v>
      </c>
    </row>
    <row r="169" spans="2:10" ht="17.25" x14ac:dyDescent="0.25">
      <c r="B169" s="8" t="s">
        <v>17</v>
      </c>
      <c r="C169" s="9" t="s">
        <v>105</v>
      </c>
      <c r="D169" s="5">
        <f>'W10'!F10</f>
        <v>10</v>
      </c>
      <c r="E169" s="5">
        <f>'W10'!F64</f>
        <v>10</v>
      </c>
      <c r="F169" s="5">
        <f>'W10'!F118</f>
        <v>10</v>
      </c>
      <c r="G169" s="5">
        <f>'W10'!F172</f>
        <v>10</v>
      </c>
      <c r="H169" s="6">
        <f t="shared" si="15"/>
        <v>10</v>
      </c>
      <c r="I169" s="7">
        <f t="shared" si="16"/>
        <v>1</v>
      </c>
      <c r="J169" s="7">
        <f t="shared" si="17"/>
        <v>1</v>
      </c>
    </row>
    <row r="170" spans="2:10" ht="17.25" x14ac:dyDescent="0.25">
      <c r="B170" s="8" t="s">
        <v>19</v>
      </c>
      <c r="C170" s="9" t="s">
        <v>18</v>
      </c>
      <c r="D170" s="5">
        <f>'W10'!F11</f>
        <v>10</v>
      </c>
      <c r="E170" s="5">
        <f>'W10'!F65</f>
        <v>10</v>
      </c>
      <c r="F170" s="5">
        <f>'W10'!F119</f>
        <v>10</v>
      </c>
      <c r="G170" s="5">
        <f>'W10'!F173</f>
        <v>10</v>
      </c>
      <c r="H170" s="6">
        <f t="shared" si="15"/>
        <v>10</v>
      </c>
      <c r="I170" s="7">
        <f t="shared" si="16"/>
        <v>1</v>
      </c>
      <c r="J170" s="7">
        <f t="shared" si="17"/>
        <v>1</v>
      </c>
    </row>
    <row r="171" spans="2:10" ht="17.25" x14ac:dyDescent="0.25">
      <c r="B171" s="8" t="s">
        <v>21</v>
      </c>
      <c r="C171" s="9" t="s">
        <v>20</v>
      </c>
      <c r="D171" s="5">
        <f>'W10'!F12</f>
        <v>10</v>
      </c>
      <c r="E171" s="5">
        <f>'W10'!F66</f>
        <v>10</v>
      </c>
      <c r="F171" s="5">
        <f>'W10'!F120</f>
        <v>10</v>
      </c>
      <c r="G171" s="5">
        <f>'W10'!F174</f>
        <v>10</v>
      </c>
      <c r="H171" s="6">
        <f t="shared" si="15"/>
        <v>10</v>
      </c>
      <c r="I171" s="7">
        <f t="shared" si="16"/>
        <v>1</v>
      </c>
      <c r="J171" s="7">
        <f t="shared" si="17"/>
        <v>1</v>
      </c>
    </row>
    <row r="172" spans="2:10" ht="17.25" x14ac:dyDescent="0.25">
      <c r="B172" s="8" t="s">
        <v>23</v>
      </c>
      <c r="C172" s="9" t="s">
        <v>22</v>
      </c>
      <c r="D172" s="5">
        <f>'W10'!F13</f>
        <v>9.5</v>
      </c>
      <c r="E172" s="5">
        <f>'W10'!F67</f>
        <v>10</v>
      </c>
      <c r="F172" s="5">
        <f>'W10'!F121</f>
        <v>10</v>
      </c>
      <c r="G172" s="5">
        <f>'W10'!F175</f>
        <v>9.5</v>
      </c>
      <c r="H172" s="6">
        <f t="shared" si="15"/>
        <v>9.8000000000000007</v>
      </c>
      <c r="I172" s="7">
        <f t="shared" si="16"/>
        <v>19</v>
      </c>
      <c r="J172" s="7">
        <f t="shared" si="17"/>
        <v>42</v>
      </c>
    </row>
    <row r="173" spans="2:10" ht="17.25" x14ac:dyDescent="0.25">
      <c r="B173" s="8" t="s">
        <v>25</v>
      </c>
      <c r="C173" s="9" t="s">
        <v>10</v>
      </c>
      <c r="D173" s="5">
        <f>'W10'!F14</f>
        <v>10</v>
      </c>
      <c r="E173" s="5">
        <f>'W10'!F68</f>
        <v>10</v>
      </c>
      <c r="F173" s="5">
        <f>'W10'!F122</f>
        <v>10</v>
      </c>
      <c r="G173" s="5">
        <f>'W10'!F176</f>
        <v>10</v>
      </c>
      <c r="H173" s="6">
        <f t="shared" si="15"/>
        <v>10</v>
      </c>
      <c r="I173" s="7">
        <f t="shared" si="16"/>
        <v>1</v>
      </c>
      <c r="J173" s="7">
        <f t="shared" si="17"/>
        <v>1</v>
      </c>
    </row>
    <row r="174" spans="2:10" ht="17.25" x14ac:dyDescent="0.25">
      <c r="B174" s="8" t="s">
        <v>26</v>
      </c>
      <c r="C174" s="9" t="s">
        <v>34</v>
      </c>
      <c r="D174" s="5">
        <f>'W10'!F15</f>
        <v>10</v>
      </c>
      <c r="E174" s="5">
        <f>'W10'!F69</f>
        <v>10</v>
      </c>
      <c r="F174" s="5">
        <f>'W10'!F123</f>
        <v>10</v>
      </c>
      <c r="G174" s="5">
        <f>'W10'!F177</f>
        <v>10</v>
      </c>
      <c r="H174" s="6">
        <f t="shared" si="15"/>
        <v>10</v>
      </c>
      <c r="I174" s="7">
        <f t="shared" si="16"/>
        <v>1</v>
      </c>
      <c r="J174" s="7">
        <f t="shared" si="17"/>
        <v>1</v>
      </c>
    </row>
    <row r="175" spans="2:10" ht="17.25" x14ac:dyDescent="0.25">
      <c r="B175" s="8" t="s">
        <v>27</v>
      </c>
      <c r="C175" s="9" t="s">
        <v>33</v>
      </c>
      <c r="D175" s="5">
        <f>'W10'!F16</f>
        <v>10</v>
      </c>
      <c r="E175" s="5">
        <f>'W10'!F70</f>
        <v>10</v>
      </c>
      <c r="F175" s="5">
        <f>'W10'!F124</f>
        <v>10</v>
      </c>
      <c r="G175" s="5">
        <f>'W10'!F178</f>
        <v>10</v>
      </c>
      <c r="H175" s="6">
        <f t="shared" si="15"/>
        <v>10</v>
      </c>
      <c r="I175" s="7">
        <f t="shared" si="16"/>
        <v>1</v>
      </c>
      <c r="J175" s="7">
        <f t="shared" si="17"/>
        <v>1</v>
      </c>
    </row>
    <row r="176" spans="2:10" ht="17.25" x14ac:dyDescent="0.25">
      <c r="B176" s="8" t="s">
        <v>29</v>
      </c>
      <c r="C176" s="9" t="s">
        <v>35</v>
      </c>
      <c r="D176" s="5">
        <f>'W10'!F17</f>
        <v>9.5</v>
      </c>
      <c r="E176" s="5">
        <f>'W10'!F71</f>
        <v>10</v>
      </c>
      <c r="F176" s="5">
        <f>'W10'!F125</f>
        <v>10</v>
      </c>
      <c r="G176" s="5">
        <f>'W10'!F179</f>
        <v>10</v>
      </c>
      <c r="H176" s="6">
        <f t="shared" si="15"/>
        <v>9.9</v>
      </c>
      <c r="I176" s="7">
        <f t="shared" si="16"/>
        <v>15</v>
      </c>
      <c r="J176" s="7">
        <f t="shared" si="17"/>
        <v>36</v>
      </c>
    </row>
    <row r="177" spans="2:10" ht="17.25" x14ac:dyDescent="0.25">
      <c r="B177" s="8" t="s">
        <v>30</v>
      </c>
      <c r="C177" s="9" t="s">
        <v>106</v>
      </c>
      <c r="D177" s="5">
        <f>'W10'!F18</f>
        <v>10</v>
      </c>
      <c r="E177" s="5">
        <f>'W10'!F72</f>
        <v>10</v>
      </c>
      <c r="F177" s="5">
        <f>'W10'!F126</f>
        <v>10</v>
      </c>
      <c r="G177" s="5">
        <f>'W10'!F180</f>
        <v>10</v>
      </c>
      <c r="H177" s="6">
        <f t="shared" si="15"/>
        <v>10</v>
      </c>
      <c r="I177" s="7">
        <f t="shared" si="16"/>
        <v>1</v>
      </c>
      <c r="J177" s="7">
        <f t="shared" si="17"/>
        <v>1</v>
      </c>
    </row>
    <row r="178" spans="2:10" ht="18" thickBot="1" x14ac:dyDescent="0.3">
      <c r="B178" s="13" t="s">
        <v>32</v>
      </c>
      <c r="C178" s="14" t="s">
        <v>12</v>
      </c>
      <c r="D178" s="5">
        <f>'W10'!F19</f>
        <v>10</v>
      </c>
      <c r="E178" s="5">
        <f>'W10'!F73</f>
        <v>10</v>
      </c>
      <c r="F178" s="5">
        <f>'W10'!F127</f>
        <v>10</v>
      </c>
      <c r="G178" s="5">
        <f>'W10'!F181</f>
        <v>10</v>
      </c>
      <c r="H178" s="10">
        <f t="shared" si="15"/>
        <v>10</v>
      </c>
      <c r="I178" s="7">
        <f t="shared" si="16"/>
        <v>1</v>
      </c>
      <c r="J178" s="7">
        <f t="shared" si="17"/>
        <v>1</v>
      </c>
    </row>
    <row r="179" spans="2:10" ht="17.25" x14ac:dyDescent="0.25">
      <c r="B179" s="18" t="s">
        <v>36</v>
      </c>
      <c r="C179" s="53" t="s">
        <v>75</v>
      </c>
      <c r="D179" s="5">
        <f>'W10'!F20</f>
        <v>9.5</v>
      </c>
      <c r="E179" s="5">
        <f>'W10'!F74</f>
        <v>10</v>
      </c>
      <c r="F179" s="5">
        <f>'W10'!F128</f>
        <v>9.5</v>
      </c>
      <c r="G179" s="5">
        <f>'W10'!F182</f>
        <v>10</v>
      </c>
      <c r="H179" s="6">
        <f t="shared" si="15"/>
        <v>9.8000000000000007</v>
      </c>
      <c r="I179" s="7">
        <f t="shared" si="16"/>
        <v>19</v>
      </c>
      <c r="J179" s="7">
        <f t="shared" si="17"/>
        <v>42</v>
      </c>
    </row>
    <row r="180" spans="2:10" ht="17.25" x14ac:dyDescent="0.25">
      <c r="B180" s="20" t="s">
        <v>38</v>
      </c>
      <c r="C180" s="22" t="s">
        <v>107</v>
      </c>
      <c r="D180" s="5">
        <f>'W10'!F21</f>
        <v>10</v>
      </c>
      <c r="E180" s="5">
        <f>'W10'!F75</f>
        <v>10</v>
      </c>
      <c r="F180" s="5">
        <f>'W10'!F129</f>
        <v>9.5</v>
      </c>
      <c r="G180" s="5">
        <f>'W10'!F183</f>
        <v>10</v>
      </c>
      <c r="H180" s="6">
        <f t="shared" si="15"/>
        <v>9.9</v>
      </c>
      <c r="I180" s="7">
        <f t="shared" si="16"/>
        <v>15</v>
      </c>
      <c r="J180" s="7">
        <f t="shared" si="17"/>
        <v>36</v>
      </c>
    </row>
    <row r="181" spans="2:10" ht="17.25" x14ac:dyDescent="0.25">
      <c r="B181" s="20" t="s">
        <v>39</v>
      </c>
      <c r="C181" s="22" t="s">
        <v>40</v>
      </c>
      <c r="D181" s="5">
        <f>'W10'!F22</f>
        <v>10</v>
      </c>
      <c r="E181" s="5">
        <f>'W10'!F76</f>
        <v>9.5</v>
      </c>
      <c r="F181" s="5">
        <f>'W10'!F130</f>
        <v>10</v>
      </c>
      <c r="G181" s="5">
        <f>'W10'!F184</f>
        <v>10</v>
      </c>
      <c r="H181" s="6">
        <f t="shared" si="15"/>
        <v>9.9</v>
      </c>
      <c r="I181" s="7">
        <f t="shared" si="16"/>
        <v>15</v>
      </c>
      <c r="J181" s="7">
        <f t="shared" si="17"/>
        <v>36</v>
      </c>
    </row>
    <row r="182" spans="2:10" ht="17.25" x14ac:dyDescent="0.25">
      <c r="B182" s="20" t="s">
        <v>41</v>
      </c>
      <c r="C182" s="22" t="s">
        <v>108</v>
      </c>
      <c r="D182" s="5">
        <f>'W10'!F23</f>
        <v>10</v>
      </c>
      <c r="E182" s="5">
        <f>'W10'!F77</f>
        <v>10</v>
      </c>
      <c r="F182" s="5">
        <f>'W10'!F131</f>
        <v>10</v>
      </c>
      <c r="G182" s="5">
        <f>'W10'!F185</f>
        <v>10</v>
      </c>
      <c r="H182" s="6">
        <f t="shared" si="15"/>
        <v>10</v>
      </c>
      <c r="I182" s="7">
        <f t="shared" si="16"/>
        <v>1</v>
      </c>
      <c r="J182" s="7">
        <f t="shared" si="17"/>
        <v>1</v>
      </c>
    </row>
    <row r="183" spans="2:10" ht="18" thickBot="1" x14ac:dyDescent="0.3">
      <c r="B183" s="20" t="s">
        <v>48</v>
      </c>
      <c r="C183" s="22" t="s">
        <v>116</v>
      </c>
      <c r="D183" s="5">
        <f>'W10'!F24</f>
        <v>10</v>
      </c>
      <c r="E183" s="5">
        <f>'W10'!F78</f>
        <v>10</v>
      </c>
      <c r="F183" s="5">
        <f>'W10'!F132</f>
        <v>10</v>
      </c>
      <c r="G183" s="5">
        <f>'W10'!F186</f>
        <v>10</v>
      </c>
      <c r="H183" s="16">
        <f t="shared" si="15"/>
        <v>10</v>
      </c>
      <c r="I183" s="17">
        <f t="shared" si="16"/>
        <v>1</v>
      </c>
      <c r="J183" s="17">
        <f t="shared" si="17"/>
        <v>1</v>
      </c>
    </row>
    <row r="184" spans="2:10" ht="17.25" x14ac:dyDescent="0.25">
      <c r="B184" s="18" t="s">
        <v>54</v>
      </c>
      <c r="C184" s="19" t="s">
        <v>63</v>
      </c>
      <c r="D184" s="5">
        <f>'W10'!F25</f>
        <v>9.5</v>
      </c>
      <c r="E184" s="5">
        <f>'W10'!F79</f>
        <v>10</v>
      </c>
      <c r="F184" s="5">
        <f>'W10'!F133</f>
        <v>9</v>
      </c>
      <c r="G184" s="5">
        <f>'W10'!F187</f>
        <v>10</v>
      </c>
      <c r="H184" s="6">
        <f t="shared" si="15"/>
        <v>9.6</v>
      </c>
      <c r="I184" s="7">
        <f>RANK(H184,$H$184:$H$198)</f>
        <v>13</v>
      </c>
      <c r="J184" s="7">
        <f t="shared" si="17"/>
        <v>48</v>
      </c>
    </row>
    <row r="185" spans="2:10" ht="17.25" x14ac:dyDescent="0.25">
      <c r="B185" s="20" t="s">
        <v>56</v>
      </c>
      <c r="C185" s="21" t="s">
        <v>109</v>
      </c>
      <c r="D185" s="5">
        <f>'W10'!F26</f>
        <v>10</v>
      </c>
      <c r="E185" s="5">
        <f>'W10'!F80</f>
        <v>10</v>
      </c>
      <c r="F185" s="5">
        <f>'W10'!F134</f>
        <v>10</v>
      </c>
      <c r="G185" s="5">
        <f>'W10'!F188</f>
        <v>10</v>
      </c>
      <c r="H185" s="6">
        <f t="shared" si="15"/>
        <v>10</v>
      </c>
      <c r="I185" s="7">
        <f t="shared" ref="I185:I198" si="18">RANK(H185,$H$184:$H$198)</f>
        <v>1</v>
      </c>
      <c r="J185" s="7">
        <f t="shared" si="17"/>
        <v>1</v>
      </c>
    </row>
    <row r="186" spans="2:10" ht="17.25" x14ac:dyDescent="0.25">
      <c r="B186" s="20" t="s">
        <v>57</v>
      </c>
      <c r="C186" s="22" t="s">
        <v>85</v>
      </c>
      <c r="D186" s="5">
        <f>'W10'!F27</f>
        <v>10</v>
      </c>
      <c r="E186" s="5">
        <f>'W10'!F81</f>
        <v>10</v>
      </c>
      <c r="F186" s="5">
        <f>'W10'!F135</f>
        <v>10</v>
      </c>
      <c r="G186" s="5">
        <f>'W10'!F189</f>
        <v>10</v>
      </c>
      <c r="H186" s="6">
        <f t="shared" si="15"/>
        <v>10</v>
      </c>
      <c r="I186" s="7">
        <f t="shared" si="18"/>
        <v>1</v>
      </c>
      <c r="J186" s="7">
        <f t="shared" si="17"/>
        <v>1</v>
      </c>
    </row>
    <row r="187" spans="2:10" ht="17.25" x14ac:dyDescent="0.25">
      <c r="B187" s="20" t="s">
        <v>58</v>
      </c>
      <c r="C187" s="22" t="s">
        <v>91</v>
      </c>
      <c r="D187" s="5">
        <f>'W10'!F28</f>
        <v>10</v>
      </c>
      <c r="E187" s="5">
        <f>'W10'!F82</f>
        <v>10</v>
      </c>
      <c r="F187" s="5">
        <f>'W10'!F136</f>
        <v>10</v>
      </c>
      <c r="G187" s="5">
        <f>'W10'!F190</f>
        <v>10</v>
      </c>
      <c r="H187" s="6">
        <f t="shared" si="15"/>
        <v>10</v>
      </c>
      <c r="I187" s="7">
        <f t="shared" si="18"/>
        <v>1</v>
      </c>
      <c r="J187" s="7">
        <f t="shared" si="17"/>
        <v>1</v>
      </c>
    </row>
    <row r="188" spans="2:10" ht="18" thickBot="1" x14ac:dyDescent="0.3">
      <c r="B188" s="23" t="s">
        <v>61</v>
      </c>
      <c r="C188" s="24" t="s">
        <v>24</v>
      </c>
      <c r="D188" s="5">
        <f>'W10'!F29</f>
        <v>10</v>
      </c>
      <c r="E188" s="5">
        <f>'W10'!F83</f>
        <v>10</v>
      </c>
      <c r="F188" s="5">
        <f>'W10'!F137</f>
        <v>10</v>
      </c>
      <c r="G188" s="5">
        <f>'W10'!F191</f>
        <v>10</v>
      </c>
      <c r="H188" s="16">
        <f t="shared" si="15"/>
        <v>10</v>
      </c>
      <c r="I188" s="17">
        <f t="shared" si="18"/>
        <v>1</v>
      </c>
      <c r="J188" s="17">
        <f t="shared" si="17"/>
        <v>1</v>
      </c>
    </row>
    <row r="189" spans="2:10" ht="17.25" x14ac:dyDescent="0.25">
      <c r="B189" s="26" t="s">
        <v>62</v>
      </c>
      <c r="C189" s="27" t="s">
        <v>73</v>
      </c>
      <c r="D189" s="5">
        <f>'W10'!F30</f>
        <v>10</v>
      </c>
      <c r="E189" s="5">
        <f>'W10'!F84</f>
        <v>10</v>
      </c>
      <c r="F189" s="5">
        <f>'W10'!F138</f>
        <v>10</v>
      </c>
      <c r="G189" s="5">
        <f>'W10'!F192</f>
        <v>10</v>
      </c>
      <c r="H189" s="6">
        <f t="shared" si="15"/>
        <v>10</v>
      </c>
      <c r="I189" s="7">
        <f t="shared" si="18"/>
        <v>1</v>
      </c>
      <c r="J189" s="7">
        <f t="shared" si="17"/>
        <v>1</v>
      </c>
    </row>
    <row r="190" spans="2:10" ht="17.25" x14ac:dyDescent="0.25">
      <c r="B190" s="20" t="s">
        <v>64</v>
      </c>
      <c r="C190" s="21" t="s">
        <v>69</v>
      </c>
      <c r="D190" s="5">
        <f>'W10'!F31</f>
        <v>10</v>
      </c>
      <c r="E190" s="5">
        <f>'W10'!F85</f>
        <v>10</v>
      </c>
      <c r="F190" s="5">
        <f>'W10'!F139</f>
        <v>10</v>
      </c>
      <c r="G190" s="5">
        <f>'W10'!F193</f>
        <v>10</v>
      </c>
      <c r="H190" s="6">
        <f t="shared" si="15"/>
        <v>10</v>
      </c>
      <c r="I190" s="7">
        <f t="shared" si="18"/>
        <v>1</v>
      </c>
      <c r="J190" s="7">
        <f t="shared" si="17"/>
        <v>1</v>
      </c>
    </row>
    <row r="191" spans="2:10" ht="17.25" x14ac:dyDescent="0.25">
      <c r="B191" s="20" t="s">
        <v>65</v>
      </c>
      <c r="C191" s="22" t="s">
        <v>77</v>
      </c>
      <c r="D191" s="5">
        <f>'W10'!F32</f>
        <v>10</v>
      </c>
      <c r="E191" s="5">
        <f>'W10'!F86</f>
        <v>10</v>
      </c>
      <c r="F191" s="5">
        <f>'W10'!F140</f>
        <v>10</v>
      </c>
      <c r="G191" s="5">
        <f>'W10'!F194</f>
        <v>9</v>
      </c>
      <c r="H191" s="6">
        <f t="shared" si="15"/>
        <v>9.8000000000000007</v>
      </c>
      <c r="I191" s="7">
        <f t="shared" si="18"/>
        <v>9</v>
      </c>
      <c r="J191" s="7">
        <f t="shared" si="17"/>
        <v>42</v>
      </c>
    </row>
    <row r="192" spans="2:10" ht="17.25" x14ac:dyDescent="0.25">
      <c r="B192" s="20" t="s">
        <v>66</v>
      </c>
      <c r="C192" s="22" t="s">
        <v>110</v>
      </c>
      <c r="D192" s="5">
        <f>'W10'!F33</f>
        <v>10</v>
      </c>
      <c r="E192" s="5">
        <f>'W10'!F87</f>
        <v>10</v>
      </c>
      <c r="F192" s="5">
        <f>'W10'!F141</f>
        <v>9</v>
      </c>
      <c r="G192" s="5">
        <f>'W10'!F195</f>
        <v>10</v>
      </c>
      <c r="H192" s="6">
        <f t="shared" si="15"/>
        <v>9.8000000000000007</v>
      </c>
      <c r="I192" s="7">
        <f t="shared" si="18"/>
        <v>9</v>
      </c>
      <c r="J192" s="7">
        <f t="shared" si="17"/>
        <v>42</v>
      </c>
    </row>
    <row r="193" spans="2:10" ht="17.25" x14ac:dyDescent="0.25">
      <c r="B193" s="52" t="s">
        <v>68</v>
      </c>
      <c r="C193" s="22" t="s">
        <v>117</v>
      </c>
      <c r="D193" s="5">
        <f>'W10'!F34</f>
        <v>10</v>
      </c>
      <c r="E193" s="5">
        <f>'W10'!F88</f>
        <v>10</v>
      </c>
      <c r="F193" s="5">
        <f>'W10'!F142</f>
        <v>9</v>
      </c>
      <c r="G193" s="5">
        <f>'W10'!F196</f>
        <v>10</v>
      </c>
      <c r="H193" s="118">
        <f t="shared" si="15"/>
        <v>9.8000000000000007</v>
      </c>
      <c r="I193" s="7">
        <f t="shared" si="18"/>
        <v>9</v>
      </c>
      <c r="J193" s="7">
        <f t="shared" si="17"/>
        <v>42</v>
      </c>
    </row>
    <row r="194" spans="2:10" ht="17.25" x14ac:dyDescent="0.25">
      <c r="B194" s="18" t="s">
        <v>99</v>
      </c>
      <c r="C194" s="21" t="s">
        <v>71</v>
      </c>
      <c r="D194" s="5">
        <f>'W10'!F35</f>
        <v>8.5</v>
      </c>
      <c r="E194" s="5">
        <f>'W10'!F89</f>
        <v>10</v>
      </c>
      <c r="F194" s="5">
        <f>'W10'!F143</f>
        <v>10</v>
      </c>
      <c r="G194" s="5">
        <f>'W10'!F197</f>
        <v>10</v>
      </c>
      <c r="H194" s="6">
        <f t="shared" si="15"/>
        <v>9.6</v>
      </c>
      <c r="I194" s="7">
        <f t="shared" si="18"/>
        <v>13</v>
      </c>
      <c r="J194" s="7">
        <f t="shared" si="17"/>
        <v>48</v>
      </c>
    </row>
    <row r="195" spans="2:10" ht="17.25" x14ac:dyDescent="0.25">
      <c r="B195" s="20" t="s">
        <v>100</v>
      </c>
      <c r="C195" s="21" t="s">
        <v>111</v>
      </c>
      <c r="D195" s="5">
        <f>'W10'!F36</f>
        <v>9</v>
      </c>
      <c r="E195" s="5">
        <f>'W10'!F90</f>
        <v>10</v>
      </c>
      <c r="F195" s="5">
        <f>'W10'!F144</f>
        <v>9</v>
      </c>
      <c r="G195" s="5">
        <f>'W10'!F198</f>
        <v>10</v>
      </c>
      <c r="H195" s="6">
        <f t="shared" si="15"/>
        <v>9.5</v>
      </c>
      <c r="I195" s="7">
        <f t="shared" si="18"/>
        <v>15</v>
      </c>
      <c r="J195" s="7">
        <f t="shared" si="17"/>
        <v>50</v>
      </c>
    </row>
    <row r="196" spans="2:10" ht="17.25" x14ac:dyDescent="0.25">
      <c r="B196" s="20" t="s">
        <v>101</v>
      </c>
      <c r="C196" s="22" t="s">
        <v>37</v>
      </c>
      <c r="D196" s="5">
        <f>'W10'!F37</f>
        <v>10</v>
      </c>
      <c r="E196" s="5">
        <f>'W10'!F91</f>
        <v>10</v>
      </c>
      <c r="F196" s="5">
        <f>'W10'!F145</f>
        <v>10</v>
      </c>
      <c r="G196" s="5">
        <f>'W10'!F199</f>
        <v>10</v>
      </c>
      <c r="H196" s="6">
        <f t="shared" si="15"/>
        <v>10</v>
      </c>
      <c r="I196" s="7">
        <f t="shared" si="18"/>
        <v>1</v>
      </c>
      <c r="J196" s="7">
        <f t="shared" si="17"/>
        <v>1</v>
      </c>
    </row>
    <row r="197" spans="2:10" ht="17.25" x14ac:dyDescent="0.25">
      <c r="B197" s="20" t="s">
        <v>102</v>
      </c>
      <c r="C197" s="22" t="s">
        <v>28</v>
      </c>
      <c r="D197" s="5">
        <f>'W10'!F38</f>
        <v>10</v>
      </c>
      <c r="E197" s="5">
        <f>'W10'!F92</f>
        <v>9</v>
      </c>
      <c r="F197" s="5">
        <f>'W10'!F146</f>
        <v>10</v>
      </c>
      <c r="G197" s="5">
        <f>'W10'!F200</f>
        <v>10</v>
      </c>
      <c r="H197" s="6">
        <f t="shared" si="15"/>
        <v>9.8000000000000007</v>
      </c>
      <c r="I197" s="7">
        <f t="shared" si="18"/>
        <v>9</v>
      </c>
      <c r="J197" s="7">
        <f t="shared" si="17"/>
        <v>42</v>
      </c>
    </row>
    <row r="198" spans="2:10" ht="18" thickBot="1" x14ac:dyDescent="0.3">
      <c r="B198" s="23" t="s">
        <v>103</v>
      </c>
      <c r="C198" s="24" t="s">
        <v>93</v>
      </c>
      <c r="D198" s="5">
        <f>'W10'!F39</f>
        <v>10</v>
      </c>
      <c r="E198" s="5">
        <f>'W10'!F93</f>
        <v>10</v>
      </c>
      <c r="F198" s="5">
        <f>'W10'!F147</f>
        <v>10</v>
      </c>
      <c r="G198" s="5">
        <f>'W10'!F201</f>
        <v>10</v>
      </c>
      <c r="H198" s="16">
        <f t="shared" si="15"/>
        <v>10</v>
      </c>
      <c r="I198" s="17">
        <f t="shared" si="18"/>
        <v>1</v>
      </c>
      <c r="J198" s="17">
        <f t="shared" si="17"/>
        <v>1</v>
      </c>
    </row>
    <row r="199" spans="2:10" ht="17.25" x14ac:dyDescent="0.25">
      <c r="B199" s="42" t="s">
        <v>70</v>
      </c>
      <c r="C199" s="43" t="s">
        <v>49</v>
      </c>
      <c r="D199" s="5">
        <f>'W10'!F40</f>
        <v>10</v>
      </c>
      <c r="E199" s="5">
        <f>'W10'!F94</f>
        <v>10</v>
      </c>
      <c r="F199" s="5">
        <f>'W10'!F148</f>
        <v>10</v>
      </c>
      <c r="G199" s="5">
        <f>'W10'!F202</f>
        <v>10</v>
      </c>
      <c r="H199" s="6">
        <f t="shared" si="15"/>
        <v>10</v>
      </c>
      <c r="I199" s="7">
        <f>RANK(H199,$H$199:$H$213)</f>
        <v>1</v>
      </c>
      <c r="J199" s="7">
        <f t="shared" si="17"/>
        <v>1</v>
      </c>
    </row>
    <row r="200" spans="2:10" ht="17.25" x14ac:dyDescent="0.25">
      <c r="B200" s="44" t="s">
        <v>72</v>
      </c>
      <c r="C200" s="45" t="s">
        <v>67</v>
      </c>
      <c r="D200" s="5">
        <f>'W10'!F41</f>
        <v>10</v>
      </c>
      <c r="E200" s="5">
        <f>'W10'!F95</f>
        <v>10</v>
      </c>
      <c r="F200" s="5">
        <f>'W10'!F149</f>
        <v>10</v>
      </c>
      <c r="G200" s="5">
        <f>'W10'!F203</f>
        <v>10</v>
      </c>
      <c r="H200" s="6">
        <f t="shared" si="15"/>
        <v>10</v>
      </c>
      <c r="I200" s="7">
        <f t="shared" ref="I200:I213" si="19">RANK(H200,$H$199:$H$213)</f>
        <v>1</v>
      </c>
      <c r="J200" s="7">
        <f t="shared" si="17"/>
        <v>1</v>
      </c>
    </row>
    <row r="201" spans="2:10" ht="17.25" x14ac:dyDescent="0.25">
      <c r="B201" s="44" t="s">
        <v>74</v>
      </c>
      <c r="C201" s="45" t="s">
        <v>112</v>
      </c>
      <c r="D201" s="5">
        <f>'W10'!F42</f>
        <v>10</v>
      </c>
      <c r="E201" s="5">
        <f>'W10'!F96</f>
        <v>10</v>
      </c>
      <c r="F201" s="5">
        <f>'W10'!F150</f>
        <v>10</v>
      </c>
      <c r="G201" s="5">
        <f>'W10'!F204</f>
        <v>10</v>
      </c>
      <c r="H201" s="6">
        <f t="shared" si="15"/>
        <v>10</v>
      </c>
      <c r="I201" s="7">
        <f t="shared" si="19"/>
        <v>1</v>
      </c>
      <c r="J201" s="7">
        <f t="shared" si="17"/>
        <v>1</v>
      </c>
    </row>
    <row r="202" spans="2:10" ht="17.25" x14ac:dyDescent="0.25">
      <c r="B202" s="44" t="s">
        <v>76</v>
      </c>
      <c r="C202" s="46" t="s">
        <v>59</v>
      </c>
      <c r="D202" s="5">
        <f>'W10'!F43</f>
        <v>10</v>
      </c>
      <c r="E202" s="5">
        <f>'W10'!F97</f>
        <v>10</v>
      </c>
      <c r="F202" s="5">
        <f>'W10'!F151</f>
        <v>10</v>
      </c>
      <c r="G202" s="5">
        <f>'W10'!F205</f>
        <v>10</v>
      </c>
      <c r="H202" s="6">
        <f t="shared" si="15"/>
        <v>10</v>
      </c>
      <c r="I202" s="7">
        <f t="shared" si="19"/>
        <v>1</v>
      </c>
      <c r="J202" s="7">
        <f t="shared" si="17"/>
        <v>1</v>
      </c>
    </row>
    <row r="203" spans="2:10" ht="17.25" x14ac:dyDescent="0.25">
      <c r="B203" s="44" t="s">
        <v>78</v>
      </c>
      <c r="C203" s="45" t="s">
        <v>113</v>
      </c>
      <c r="D203" s="5">
        <f>'W10'!F44</f>
        <v>10</v>
      </c>
      <c r="E203" s="5">
        <f>'W10'!F98</f>
        <v>10</v>
      </c>
      <c r="F203" s="5">
        <f>'W10'!F152</f>
        <v>10</v>
      </c>
      <c r="G203" s="5">
        <f>'W10'!F206</f>
        <v>10</v>
      </c>
      <c r="H203" s="6">
        <f t="shared" si="15"/>
        <v>10</v>
      </c>
      <c r="I203" s="7">
        <f t="shared" si="19"/>
        <v>1</v>
      </c>
      <c r="J203" s="7">
        <f t="shared" si="17"/>
        <v>1</v>
      </c>
    </row>
    <row r="204" spans="2:10" ht="17.25" x14ac:dyDescent="0.25">
      <c r="B204" s="44" t="s">
        <v>80</v>
      </c>
      <c r="C204" s="45" t="s">
        <v>81</v>
      </c>
      <c r="D204" s="5">
        <f>'W10'!F45</f>
        <v>10</v>
      </c>
      <c r="E204" s="5">
        <f>'W10'!F99</f>
        <v>10</v>
      </c>
      <c r="F204" s="5">
        <f>'W10'!F153</f>
        <v>10</v>
      </c>
      <c r="G204" s="5">
        <f>'W10'!F207</f>
        <v>10</v>
      </c>
      <c r="H204" s="6">
        <f t="shared" si="15"/>
        <v>10</v>
      </c>
      <c r="I204" s="7">
        <f t="shared" si="19"/>
        <v>1</v>
      </c>
      <c r="J204" s="7">
        <f t="shared" si="17"/>
        <v>1</v>
      </c>
    </row>
    <row r="205" spans="2:10" ht="17.25" x14ac:dyDescent="0.25">
      <c r="B205" s="44" t="s">
        <v>82</v>
      </c>
      <c r="C205" s="45" t="s">
        <v>83</v>
      </c>
      <c r="D205" s="5">
        <f>'W10'!F46</f>
        <v>10</v>
      </c>
      <c r="E205" s="5">
        <f>'W10'!F100</f>
        <v>10</v>
      </c>
      <c r="F205" s="5">
        <f>'W10'!F154</f>
        <v>10</v>
      </c>
      <c r="G205" s="5">
        <f>'W10'!F208</f>
        <v>10</v>
      </c>
      <c r="H205" s="6">
        <f t="shared" si="15"/>
        <v>10</v>
      </c>
      <c r="I205" s="7">
        <f t="shared" si="19"/>
        <v>1</v>
      </c>
      <c r="J205" s="7">
        <f t="shared" si="17"/>
        <v>1</v>
      </c>
    </row>
    <row r="206" spans="2:10" ht="17.25" x14ac:dyDescent="0.25">
      <c r="B206" s="44" t="s">
        <v>84</v>
      </c>
      <c r="C206" s="45" t="s">
        <v>114</v>
      </c>
      <c r="D206" s="5">
        <f>'W10'!F47</f>
        <v>10</v>
      </c>
      <c r="E206" s="5">
        <f>'W10'!F101</f>
        <v>10</v>
      </c>
      <c r="F206" s="5">
        <f>'W10'!F155</f>
        <v>10</v>
      </c>
      <c r="G206" s="5">
        <f>'W10'!F209</f>
        <v>10</v>
      </c>
      <c r="H206" s="6">
        <f t="shared" si="15"/>
        <v>10</v>
      </c>
      <c r="I206" s="7">
        <f t="shared" si="19"/>
        <v>1</v>
      </c>
      <c r="J206" s="7">
        <f t="shared" si="17"/>
        <v>1</v>
      </c>
    </row>
    <row r="207" spans="2:10" ht="17.25" x14ac:dyDescent="0.25">
      <c r="B207" s="44" t="s">
        <v>86</v>
      </c>
      <c r="C207" s="47" t="s">
        <v>55</v>
      </c>
      <c r="D207" s="5">
        <f>'W10'!F48</f>
        <v>10</v>
      </c>
      <c r="E207" s="5">
        <f>'W10'!F102</f>
        <v>10</v>
      </c>
      <c r="F207" s="5">
        <f>'W10'!F156</f>
        <v>10</v>
      </c>
      <c r="G207" s="5">
        <f>'W10'!F210</f>
        <v>10</v>
      </c>
      <c r="H207" s="6">
        <f t="shared" si="15"/>
        <v>10</v>
      </c>
      <c r="I207" s="7">
        <f t="shared" si="19"/>
        <v>1</v>
      </c>
      <c r="J207" s="7">
        <f t="shared" si="17"/>
        <v>1</v>
      </c>
    </row>
    <row r="208" spans="2:10" ht="17.25" x14ac:dyDescent="0.25">
      <c r="B208" s="44" t="s">
        <v>88</v>
      </c>
      <c r="C208" s="45" t="s">
        <v>89</v>
      </c>
      <c r="D208" s="5">
        <f>'W10'!F49</f>
        <v>10</v>
      </c>
      <c r="E208" s="5">
        <f>'W10'!F103</f>
        <v>10</v>
      </c>
      <c r="F208" s="5">
        <f>'W10'!F157</f>
        <v>10</v>
      </c>
      <c r="G208" s="5">
        <f>'W10'!F211</f>
        <v>10</v>
      </c>
      <c r="H208" s="6">
        <f t="shared" si="15"/>
        <v>10</v>
      </c>
      <c r="I208" s="7">
        <f t="shared" si="19"/>
        <v>1</v>
      </c>
      <c r="J208" s="7">
        <f t="shared" si="17"/>
        <v>1</v>
      </c>
    </row>
    <row r="209" spans="2:10" ht="17.25" x14ac:dyDescent="0.25">
      <c r="B209" s="44" t="s">
        <v>90</v>
      </c>
      <c r="C209" s="45" t="s">
        <v>87</v>
      </c>
      <c r="D209" s="5">
        <f>'W10'!F50</f>
        <v>10</v>
      </c>
      <c r="E209" s="5">
        <f>'W10'!F104</f>
        <v>10</v>
      </c>
      <c r="F209" s="5">
        <f>'W10'!F158</f>
        <v>10</v>
      </c>
      <c r="G209" s="5">
        <f>'W10'!F212</f>
        <v>10</v>
      </c>
      <c r="H209" s="6">
        <f t="shared" si="15"/>
        <v>10</v>
      </c>
      <c r="I209" s="7">
        <f t="shared" si="19"/>
        <v>1</v>
      </c>
      <c r="J209" s="7">
        <f t="shared" si="17"/>
        <v>1</v>
      </c>
    </row>
    <row r="210" spans="2:10" ht="17.25" x14ac:dyDescent="0.25">
      <c r="B210" s="44" t="s">
        <v>92</v>
      </c>
      <c r="C210" s="48" t="s">
        <v>115</v>
      </c>
      <c r="D210" s="5">
        <f>'W10'!F51</f>
        <v>10</v>
      </c>
      <c r="E210" s="5">
        <f>'W10'!F105</f>
        <v>10</v>
      </c>
      <c r="F210" s="5">
        <f>'W10'!F159</f>
        <v>10</v>
      </c>
      <c r="G210" s="5">
        <f>'W10'!F213</f>
        <v>10</v>
      </c>
      <c r="H210" s="6">
        <f t="shared" si="15"/>
        <v>10</v>
      </c>
      <c r="I210" s="7">
        <f t="shared" si="19"/>
        <v>1</v>
      </c>
      <c r="J210" s="7">
        <f t="shared" si="17"/>
        <v>1</v>
      </c>
    </row>
    <row r="211" spans="2:10" ht="17.25" x14ac:dyDescent="0.25">
      <c r="B211" s="44" t="s">
        <v>94</v>
      </c>
      <c r="C211" s="45" t="s">
        <v>96</v>
      </c>
      <c r="D211" s="5">
        <f>'W10'!F52</f>
        <v>9.5</v>
      </c>
      <c r="E211" s="5">
        <f>'W10'!F106</f>
        <v>10</v>
      </c>
      <c r="F211" s="5">
        <f>'W10'!F160</f>
        <v>10</v>
      </c>
      <c r="G211" s="5">
        <f>'W10'!F214</f>
        <v>10</v>
      </c>
      <c r="H211" s="6">
        <f t="shared" si="15"/>
        <v>9.9</v>
      </c>
      <c r="I211" s="7">
        <f t="shared" si="19"/>
        <v>14</v>
      </c>
      <c r="J211" s="7">
        <f t="shared" si="17"/>
        <v>36</v>
      </c>
    </row>
    <row r="212" spans="2:10" ht="17.25" x14ac:dyDescent="0.25">
      <c r="B212" s="44" t="s">
        <v>95</v>
      </c>
      <c r="C212" s="45" t="s">
        <v>31</v>
      </c>
      <c r="D212" s="5">
        <f>'W10'!F53</f>
        <v>9.5</v>
      </c>
      <c r="E212" s="5">
        <f>'W10'!F107</f>
        <v>10</v>
      </c>
      <c r="F212" s="5">
        <f>'W10'!F161</f>
        <v>10</v>
      </c>
      <c r="G212" s="5">
        <f>'W10'!F215</f>
        <v>10</v>
      </c>
      <c r="H212" s="6">
        <f t="shared" si="15"/>
        <v>9.9</v>
      </c>
      <c r="I212" s="7">
        <f t="shared" si="19"/>
        <v>14</v>
      </c>
      <c r="J212" s="7">
        <f t="shared" si="17"/>
        <v>36</v>
      </c>
    </row>
    <row r="213" spans="2:10" ht="18" thickBot="1" x14ac:dyDescent="0.3">
      <c r="B213" s="49" t="s">
        <v>97</v>
      </c>
      <c r="C213" s="50" t="s">
        <v>98</v>
      </c>
      <c r="D213" s="5">
        <f>'W10'!F54</f>
        <v>10</v>
      </c>
      <c r="E213" s="5">
        <f>'W10'!F108</f>
        <v>10</v>
      </c>
      <c r="F213" s="5">
        <f>'W10'!F162</f>
        <v>10</v>
      </c>
      <c r="G213" s="5">
        <f>'W10'!F216</f>
        <v>10</v>
      </c>
      <c r="H213" s="16">
        <f t="shared" si="15"/>
        <v>10</v>
      </c>
      <c r="I213" s="17">
        <f t="shared" si="19"/>
        <v>1</v>
      </c>
      <c r="J213" s="17">
        <f t="shared" si="17"/>
        <v>1</v>
      </c>
    </row>
  </sheetData>
  <mergeCells count="41">
    <mergeCell ref="C1:H1"/>
    <mergeCell ref="C2:H2"/>
    <mergeCell ref="A3:A4"/>
    <mergeCell ref="B3:B4"/>
    <mergeCell ref="C3:C4"/>
    <mergeCell ref="D3:G3"/>
    <mergeCell ref="H3:H4"/>
    <mergeCell ref="I3:J3"/>
    <mergeCell ref="A5:A29"/>
    <mergeCell ref="M27:V27"/>
    <mergeCell ref="M28:M29"/>
    <mergeCell ref="N28:N29"/>
    <mergeCell ref="O28:P28"/>
    <mergeCell ref="Q28:R28"/>
    <mergeCell ref="S28:T28"/>
    <mergeCell ref="U28:V28"/>
    <mergeCell ref="A30:A54"/>
    <mergeCell ref="D55:F55"/>
    <mergeCell ref="A56:A57"/>
    <mergeCell ref="B56:B57"/>
    <mergeCell ref="C56:C57"/>
    <mergeCell ref="D56:G56"/>
    <mergeCell ref="H56:H57"/>
    <mergeCell ref="I56:J56"/>
    <mergeCell ref="A58:A82"/>
    <mergeCell ref="A83:A107"/>
    <mergeCell ref="D108:F108"/>
    <mergeCell ref="I109:J109"/>
    <mergeCell ref="A111:A135"/>
    <mergeCell ref="A136:A160"/>
    <mergeCell ref="D161:F161"/>
    <mergeCell ref="B162:B163"/>
    <mergeCell ref="C162:C163"/>
    <mergeCell ref="D162:G162"/>
    <mergeCell ref="H162:H163"/>
    <mergeCell ref="I162:J162"/>
    <mergeCell ref="A109:A110"/>
    <mergeCell ref="B109:B110"/>
    <mergeCell ref="C109:C110"/>
    <mergeCell ref="D109:G109"/>
    <mergeCell ref="H109:H110"/>
  </mergeCells>
  <conditionalFormatting sqref="H5:H54">
    <cfRule type="cellIs" dxfId="194" priority="86" stopIfTrue="1" operator="lessThan">
      <formula>7.5</formula>
    </cfRule>
  </conditionalFormatting>
  <conditionalFormatting sqref="I5:I54">
    <cfRule type="cellIs" dxfId="193" priority="85" stopIfTrue="1" operator="greaterThanOrEqual">
      <formula>19</formula>
    </cfRule>
  </conditionalFormatting>
  <conditionalFormatting sqref="I40:I54">
    <cfRule type="cellIs" dxfId="192" priority="82" operator="greaterThan">
      <formula>13</formula>
    </cfRule>
    <cfRule type="cellIs" dxfId="191" priority="83" stopIfTrue="1" operator="greaterThan">
      <formula>13</formula>
    </cfRule>
    <cfRule type="cellIs" dxfId="190" priority="84" stopIfTrue="1" operator="greaterThanOrEqual">
      <formula>14</formula>
    </cfRule>
  </conditionalFormatting>
  <conditionalFormatting sqref="D5:D54">
    <cfRule type="cellIs" dxfId="189" priority="81" stopIfTrue="1" operator="equal">
      <formula>10</formula>
    </cfRule>
  </conditionalFormatting>
  <conditionalFormatting sqref="I5:I54">
    <cfRule type="cellIs" dxfId="188" priority="76" operator="greaterThan">
      <formula>13</formula>
    </cfRule>
    <cfRule type="cellIs" dxfId="187" priority="77" stopIfTrue="1" operator="greaterThan">
      <formula>13</formula>
    </cfRule>
    <cfRule type="cellIs" dxfId="186" priority="78" stopIfTrue="1" operator="greaterThan">
      <formula>13</formula>
    </cfRule>
    <cfRule type="cellIs" dxfId="185" priority="79" stopIfTrue="1" operator="greaterThan">
      <formula>13</formula>
    </cfRule>
    <cfRule type="cellIs" dxfId="184" priority="80" stopIfTrue="1" operator="equal">
      <formula>14</formula>
    </cfRule>
  </conditionalFormatting>
  <conditionalFormatting sqref="I21:I54">
    <cfRule type="cellIs" dxfId="183" priority="74" operator="greaterThan">
      <formula>18</formula>
    </cfRule>
    <cfRule type="cellIs" dxfId="182" priority="75" stopIfTrue="1" operator="greaterThan">
      <formula>18</formula>
    </cfRule>
  </conditionalFormatting>
  <conditionalFormatting sqref="J5:J54">
    <cfRule type="cellIs" dxfId="181" priority="23" operator="lessThan">
      <formula>4</formula>
    </cfRule>
    <cfRule type="cellIs" dxfId="180" priority="24" operator="lessThan">
      <formula>4</formula>
    </cfRule>
    <cfRule type="cellIs" dxfId="179" priority="25" operator="lessThan">
      <formula>4</formula>
    </cfRule>
    <cfRule type="cellIs" dxfId="178" priority="68" operator="lessThan">
      <formula>4</formula>
    </cfRule>
    <cfRule type="cellIs" dxfId="177" priority="72" operator="lessThan">
      <formula>3</formula>
    </cfRule>
    <cfRule type="cellIs" dxfId="176" priority="73" operator="greaterThan">
      <formula>44</formula>
    </cfRule>
  </conditionalFormatting>
  <conditionalFormatting sqref="I5:I54">
    <cfRule type="cellIs" dxfId="175" priority="70" operator="lessThan">
      <formula>4</formula>
    </cfRule>
    <cfRule type="cellIs" dxfId="174" priority="71" operator="lessThan">
      <formula>3</formula>
    </cfRule>
  </conditionalFormatting>
  <conditionalFormatting sqref="I25:I54">
    <cfRule type="cellIs" dxfId="173" priority="69" operator="greaterThan">
      <formula>13</formula>
    </cfRule>
  </conditionalFormatting>
  <conditionalFormatting sqref="G58:G107">
    <cfRule type="cellIs" dxfId="172" priority="67" stopIfTrue="1" operator="lessThanOrEqual">
      <formula>8</formula>
    </cfRule>
  </conditionalFormatting>
  <conditionalFormatting sqref="H58:H107">
    <cfRule type="cellIs" dxfId="171" priority="66" stopIfTrue="1" operator="lessThan">
      <formula>7.5</formula>
    </cfRule>
  </conditionalFormatting>
  <conditionalFormatting sqref="I58:I107">
    <cfRule type="cellIs" dxfId="170" priority="65" stopIfTrue="1" operator="greaterThanOrEqual">
      <formula>19</formula>
    </cfRule>
  </conditionalFormatting>
  <conditionalFormatting sqref="I93:I107">
    <cfRule type="cellIs" dxfId="169" priority="62" operator="greaterThan">
      <formula>13</formula>
    </cfRule>
    <cfRule type="cellIs" dxfId="168" priority="63" stopIfTrue="1" operator="greaterThan">
      <formula>13</formula>
    </cfRule>
    <cfRule type="cellIs" dxfId="167" priority="64" stopIfTrue="1" operator="greaterThanOrEqual">
      <formula>14</formula>
    </cfRule>
  </conditionalFormatting>
  <conditionalFormatting sqref="I58:I107">
    <cfRule type="cellIs" dxfId="166" priority="57" operator="greaterThan">
      <formula>13</formula>
    </cfRule>
    <cfRule type="cellIs" dxfId="165" priority="58" stopIfTrue="1" operator="greaterThan">
      <formula>13</formula>
    </cfRule>
    <cfRule type="cellIs" dxfId="164" priority="59" stopIfTrue="1" operator="greaterThan">
      <formula>13</formula>
    </cfRule>
    <cfRule type="cellIs" dxfId="163" priority="60" stopIfTrue="1" operator="greaterThan">
      <formula>13</formula>
    </cfRule>
    <cfRule type="cellIs" dxfId="162" priority="61" stopIfTrue="1" operator="equal">
      <formula>14</formula>
    </cfRule>
  </conditionalFormatting>
  <conditionalFormatting sqref="I74:I107">
    <cfRule type="cellIs" dxfId="161" priority="55" operator="greaterThan">
      <formula>18</formula>
    </cfRule>
    <cfRule type="cellIs" dxfId="160" priority="56" stopIfTrue="1" operator="greaterThan">
      <formula>18</formula>
    </cfRule>
  </conditionalFormatting>
  <conditionalFormatting sqref="J58:J107">
    <cfRule type="cellIs" dxfId="159" priority="49" operator="lessThan">
      <formula>4</formula>
    </cfRule>
    <cfRule type="cellIs" dxfId="158" priority="53" operator="lessThan">
      <formula>3</formula>
    </cfRule>
    <cfRule type="cellIs" dxfId="157" priority="54" operator="greaterThan">
      <formula>44</formula>
    </cfRule>
  </conditionalFormatting>
  <conditionalFormatting sqref="I58:I107">
    <cfRule type="cellIs" dxfId="156" priority="51" operator="lessThan">
      <formula>4</formula>
    </cfRule>
    <cfRule type="cellIs" dxfId="155" priority="52" operator="lessThan">
      <formula>3</formula>
    </cfRule>
  </conditionalFormatting>
  <conditionalFormatting sqref="I78:I107">
    <cfRule type="cellIs" dxfId="154" priority="50" operator="greaterThan">
      <formula>13</formula>
    </cfRule>
  </conditionalFormatting>
  <conditionalFormatting sqref="H111:H160">
    <cfRule type="cellIs" dxfId="153" priority="48" stopIfTrue="1" operator="lessThan">
      <formula>7.5</formula>
    </cfRule>
  </conditionalFormatting>
  <conditionalFormatting sqref="I111:I160">
    <cfRule type="cellIs" dxfId="152" priority="47" stopIfTrue="1" operator="greaterThanOrEqual">
      <formula>19</formula>
    </cfRule>
  </conditionalFormatting>
  <conditionalFormatting sqref="I146:I160">
    <cfRule type="cellIs" dxfId="151" priority="44" operator="greaterThan">
      <formula>13</formula>
    </cfRule>
    <cfRule type="cellIs" dxfId="150" priority="45" stopIfTrue="1" operator="greaterThan">
      <formula>13</formula>
    </cfRule>
    <cfRule type="cellIs" dxfId="149" priority="46" stopIfTrue="1" operator="greaterThanOrEqual">
      <formula>14</formula>
    </cfRule>
  </conditionalFormatting>
  <conditionalFormatting sqref="I111:I160">
    <cfRule type="cellIs" dxfId="148" priority="39" operator="greaterThan">
      <formula>13</formula>
    </cfRule>
    <cfRule type="cellIs" dxfId="147" priority="40" stopIfTrue="1" operator="greaterThan">
      <formula>13</formula>
    </cfRule>
    <cfRule type="cellIs" dxfId="146" priority="41" stopIfTrue="1" operator="greaterThan">
      <formula>13</formula>
    </cfRule>
    <cfRule type="cellIs" dxfId="145" priority="42" stopIfTrue="1" operator="greaterThan">
      <formula>13</formula>
    </cfRule>
    <cfRule type="cellIs" dxfId="144" priority="43" stopIfTrue="1" operator="equal">
      <formula>14</formula>
    </cfRule>
  </conditionalFormatting>
  <conditionalFormatting sqref="I127:I160">
    <cfRule type="cellIs" dxfId="143" priority="37" operator="greaterThan">
      <formula>18</formula>
    </cfRule>
    <cfRule type="cellIs" dxfId="142" priority="38" stopIfTrue="1" operator="greaterThan">
      <formula>18</formula>
    </cfRule>
  </conditionalFormatting>
  <conditionalFormatting sqref="J111:J160">
    <cfRule type="cellIs" dxfId="141" priority="31" operator="lessThan">
      <formula>4</formula>
    </cfRule>
    <cfRule type="cellIs" dxfId="140" priority="35" operator="lessThan">
      <formula>3</formula>
    </cfRule>
    <cfRule type="cellIs" dxfId="139" priority="36" operator="greaterThan">
      <formula>44</formula>
    </cfRule>
  </conditionalFormatting>
  <conditionalFormatting sqref="I111:I160">
    <cfRule type="cellIs" dxfId="138" priority="33" operator="lessThan">
      <formula>4</formula>
    </cfRule>
    <cfRule type="cellIs" dxfId="137" priority="34" operator="lessThan">
      <formula>3</formula>
    </cfRule>
  </conditionalFormatting>
  <conditionalFormatting sqref="I131:I160">
    <cfRule type="cellIs" dxfId="136" priority="32" operator="greaterThan">
      <formula>13</formula>
    </cfRule>
  </conditionalFormatting>
  <conditionalFormatting sqref="E58:F107">
    <cfRule type="cellIs" dxfId="135" priority="30" stopIfTrue="1" operator="lessThanOrEqual">
      <formula>8</formula>
    </cfRule>
  </conditionalFormatting>
  <conditionalFormatting sqref="D58:D107">
    <cfRule type="cellIs" dxfId="134" priority="29" stopIfTrue="1" operator="equal">
      <formula>10</formula>
    </cfRule>
  </conditionalFormatting>
  <conditionalFormatting sqref="E111:E160">
    <cfRule type="cellIs" dxfId="133" priority="28" stopIfTrue="1" operator="lessThanOrEqual">
      <formula>8</formula>
    </cfRule>
  </conditionalFormatting>
  <conditionalFormatting sqref="D111:D160">
    <cfRule type="cellIs" dxfId="132" priority="27" stopIfTrue="1" operator="equal">
      <formula>10</formula>
    </cfRule>
  </conditionalFormatting>
  <conditionalFormatting sqref="F111:G160">
    <cfRule type="cellIs" dxfId="131" priority="26" stopIfTrue="1" operator="lessThanOrEqual">
      <formula>8</formula>
    </cfRule>
  </conditionalFormatting>
  <conditionalFormatting sqref="H164:H213">
    <cfRule type="cellIs" dxfId="130" priority="22" stopIfTrue="1" operator="lessThan">
      <formula>7.5</formula>
    </cfRule>
  </conditionalFormatting>
  <conditionalFormatting sqref="I164:I213">
    <cfRule type="cellIs" dxfId="129" priority="21" stopIfTrue="1" operator="greaterThanOrEqual">
      <formula>19</formula>
    </cfRule>
  </conditionalFormatting>
  <conditionalFormatting sqref="I199:I213">
    <cfRule type="cellIs" dxfId="128" priority="18" operator="greaterThan">
      <formula>13</formula>
    </cfRule>
    <cfRule type="cellIs" dxfId="127" priority="19" stopIfTrue="1" operator="greaterThan">
      <formula>13</formula>
    </cfRule>
    <cfRule type="cellIs" dxfId="126" priority="20" stopIfTrue="1" operator="greaterThanOrEqual">
      <formula>14</formula>
    </cfRule>
  </conditionalFormatting>
  <conditionalFormatting sqref="I164:I213">
    <cfRule type="cellIs" dxfId="125" priority="13" operator="greaterThan">
      <formula>13</formula>
    </cfRule>
    <cfRule type="cellIs" dxfId="124" priority="14" stopIfTrue="1" operator="greaterThan">
      <formula>13</formula>
    </cfRule>
    <cfRule type="cellIs" dxfId="123" priority="15" stopIfTrue="1" operator="greaterThan">
      <formula>13</formula>
    </cfRule>
    <cfRule type="cellIs" dxfId="122" priority="16" stopIfTrue="1" operator="greaterThan">
      <formula>13</formula>
    </cfRule>
    <cfRule type="cellIs" dxfId="121" priority="17" stopIfTrue="1" operator="equal">
      <formula>14</formula>
    </cfRule>
  </conditionalFormatting>
  <conditionalFormatting sqref="I180:I213">
    <cfRule type="cellIs" dxfId="120" priority="11" operator="greaterThan">
      <formula>18</formula>
    </cfRule>
    <cfRule type="cellIs" dxfId="119" priority="12" stopIfTrue="1" operator="greaterThan">
      <formula>18</formula>
    </cfRule>
  </conditionalFormatting>
  <conditionalFormatting sqref="J164:J213">
    <cfRule type="cellIs" dxfId="118" priority="5" operator="lessThan">
      <formula>4</formula>
    </cfRule>
    <cfRule type="cellIs" dxfId="117" priority="9" operator="lessThan">
      <formula>3</formula>
    </cfRule>
    <cfRule type="cellIs" dxfId="116" priority="10" operator="greaterThan">
      <formula>44</formula>
    </cfRule>
  </conditionalFormatting>
  <conditionalFormatting sqref="I164:I213">
    <cfRule type="cellIs" dxfId="115" priority="7" operator="lessThan">
      <formula>4</formula>
    </cfRule>
    <cfRule type="cellIs" dxfId="114" priority="8" operator="lessThan">
      <formula>3</formula>
    </cfRule>
  </conditionalFormatting>
  <conditionalFormatting sqref="I184:I213">
    <cfRule type="cellIs" dxfId="113" priority="6" operator="greaterThan">
      <formula>13</formula>
    </cfRule>
  </conditionalFormatting>
  <conditionalFormatting sqref="E164:E213">
    <cfRule type="cellIs" dxfId="112" priority="4" stopIfTrue="1" operator="lessThanOrEqual">
      <formula>8</formula>
    </cfRule>
  </conditionalFormatting>
  <conditionalFormatting sqref="D164:D213">
    <cfRule type="cellIs" dxfId="111" priority="3" stopIfTrue="1" operator="equal">
      <formula>10</formula>
    </cfRule>
  </conditionalFormatting>
  <conditionalFormatting sqref="F164:G213">
    <cfRule type="cellIs" dxfId="110" priority="2" stopIfTrue="1" operator="lessThanOrEqual">
      <formula>8</formula>
    </cfRule>
  </conditionalFormatting>
  <conditionalFormatting sqref="E5:G54">
    <cfRule type="cellIs" dxfId="109" priority="1" stopIfTrue="1" operator="lessThanOrEqual">
      <formula>8</formula>
    </cfRule>
  </conditionalFormatting>
  <dataValidations count="1">
    <dataValidation type="decimal" operator="lessThanOrEqual" allowBlank="1" showInputMessage="1" showErrorMessage="1" errorTitle="Chú Ý" error="Nhập sai" promptTitle="Điểm nhập" sqref="D111:G160 D58:G107 D5:G54 D164:G213">
      <formula1>10</formula1>
    </dataValidation>
  </dataValidations>
  <printOptions horizontalCentered="1"/>
  <pageMargins left="0" right="0" top="0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6"/>
  <sheetViews>
    <sheetView workbookViewId="0">
      <selection activeCell="J40" sqref="J40"/>
    </sheetView>
  </sheetViews>
  <sheetFormatPr defaultRowHeight="15" x14ac:dyDescent="0.25"/>
  <cols>
    <col min="1" max="1" width="8.42578125" customWidth="1"/>
    <col min="2" max="2" width="7.5703125" customWidth="1"/>
    <col min="3" max="3" width="16" customWidth="1"/>
    <col min="7" max="7" width="10.42578125" customWidth="1"/>
    <col min="8" max="8" width="10.7109375" customWidth="1"/>
    <col min="9" max="9" width="11.7109375" customWidth="1"/>
    <col min="12" max="12" width="6.140625" customWidth="1"/>
    <col min="14" max="14" width="8.140625" customWidth="1"/>
    <col min="17" max="17" width="8" customWidth="1"/>
    <col min="18" max="18" width="7.42578125" customWidth="1"/>
    <col min="19" max="19" width="7.85546875" customWidth="1"/>
  </cols>
  <sheetData>
    <row r="1" spans="1:20" ht="19.5" x14ac:dyDescent="0.25">
      <c r="A1" s="1"/>
      <c r="B1" s="1"/>
      <c r="C1" s="146" t="s">
        <v>118</v>
      </c>
      <c r="D1" s="146"/>
      <c r="E1" s="146"/>
      <c r="F1" s="146"/>
      <c r="G1" s="146"/>
      <c r="H1" s="1"/>
      <c r="I1" s="55" t="s">
        <v>119</v>
      </c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ht="18" x14ac:dyDescent="0.25">
      <c r="A2" s="2"/>
      <c r="B2" s="2"/>
      <c r="C2" s="147" t="s">
        <v>395</v>
      </c>
      <c r="D2" s="147"/>
      <c r="E2" s="147"/>
      <c r="F2" s="147"/>
      <c r="G2" s="147"/>
      <c r="H2" s="2"/>
      <c r="I2" s="55" t="s">
        <v>119</v>
      </c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x14ac:dyDescent="0.25">
      <c r="A3" s="153" t="s">
        <v>0</v>
      </c>
      <c r="B3" s="161" t="s">
        <v>1</v>
      </c>
      <c r="C3" s="153" t="s">
        <v>2</v>
      </c>
      <c r="D3" s="150" t="s">
        <v>120</v>
      </c>
      <c r="E3" s="151"/>
      <c r="F3" s="152"/>
      <c r="G3" s="148" t="s">
        <v>121</v>
      </c>
      <c r="H3" s="157" t="s">
        <v>3</v>
      </c>
      <c r="I3" s="157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1:20" x14ac:dyDescent="0.25">
      <c r="A4" s="154"/>
      <c r="B4" s="162"/>
      <c r="C4" s="154"/>
      <c r="D4" s="105" t="s">
        <v>122</v>
      </c>
      <c r="E4" s="105" t="s">
        <v>123</v>
      </c>
      <c r="F4" s="105" t="s">
        <v>124</v>
      </c>
      <c r="G4" s="149"/>
      <c r="H4" s="106" t="s">
        <v>4</v>
      </c>
      <c r="I4" s="107" t="s">
        <v>5</v>
      </c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ht="15.6" customHeight="1" x14ac:dyDescent="0.25">
      <c r="A5" s="155" t="s">
        <v>6</v>
      </c>
      <c r="B5" s="3" t="s">
        <v>7</v>
      </c>
      <c r="C5" s="4" t="s">
        <v>8</v>
      </c>
      <c r="D5" s="5">
        <v>10</v>
      </c>
      <c r="E5" s="5">
        <v>10</v>
      </c>
      <c r="F5" s="5">
        <v>10</v>
      </c>
      <c r="G5" s="6">
        <f xml:space="preserve"> ROUND(AVERAGE(D5:F5),1)</f>
        <v>10</v>
      </c>
      <c r="H5" s="7">
        <f>RANK(G5,$G$5:$G$19)</f>
        <v>1</v>
      </c>
      <c r="I5" s="7">
        <f t="shared" ref="I5:I54" si="0">RANK(G5,$G$5:$G$54)</f>
        <v>1</v>
      </c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ht="15.6" customHeight="1" x14ac:dyDescent="0.25">
      <c r="A6" s="155"/>
      <c r="B6" s="8" t="s">
        <v>9</v>
      </c>
      <c r="C6" s="9" t="s">
        <v>104</v>
      </c>
      <c r="D6" s="51">
        <v>9.5</v>
      </c>
      <c r="E6" s="51">
        <v>9.5</v>
      </c>
      <c r="F6" s="51">
        <v>10</v>
      </c>
      <c r="G6" s="6">
        <f xml:space="preserve"> ROUND(AVERAGE(D6:F6),1)</f>
        <v>9.6999999999999993</v>
      </c>
      <c r="H6" s="7">
        <f t="shared" ref="H6:H19" si="1">RANK(G6,$G$5:$G$19)</f>
        <v>2</v>
      </c>
      <c r="I6" s="7">
        <f t="shared" si="0"/>
        <v>5</v>
      </c>
      <c r="J6" s="58" t="s">
        <v>137</v>
      </c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ht="15.6" customHeight="1" x14ac:dyDescent="0.25">
      <c r="A7" s="155"/>
      <c r="B7" s="8" t="s">
        <v>11</v>
      </c>
      <c r="C7" s="9" t="s">
        <v>16</v>
      </c>
      <c r="D7" s="51">
        <v>8.5</v>
      </c>
      <c r="E7" s="51">
        <v>10</v>
      </c>
      <c r="F7" s="51">
        <v>10</v>
      </c>
      <c r="G7" s="6">
        <f t="shared" ref="G7:G54" si="2" xml:space="preserve"> ROUND(AVERAGE(D7:F7),1)</f>
        <v>9.5</v>
      </c>
      <c r="H7" s="7">
        <f t="shared" si="1"/>
        <v>3</v>
      </c>
      <c r="I7" s="7">
        <f t="shared" si="0"/>
        <v>12</v>
      </c>
      <c r="J7" s="58" t="s">
        <v>155</v>
      </c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ht="15.6" customHeight="1" x14ac:dyDescent="0.25">
      <c r="A8" s="155"/>
      <c r="B8" s="8" t="s">
        <v>13</v>
      </c>
      <c r="C8" s="9" t="s">
        <v>14</v>
      </c>
      <c r="D8" s="51">
        <v>8</v>
      </c>
      <c r="E8" s="51">
        <v>10</v>
      </c>
      <c r="F8" s="51">
        <v>10</v>
      </c>
      <c r="G8" s="6">
        <f t="shared" si="2"/>
        <v>9.3000000000000007</v>
      </c>
      <c r="H8" s="7">
        <f t="shared" si="1"/>
        <v>7</v>
      </c>
      <c r="I8" s="7">
        <f t="shared" si="0"/>
        <v>18</v>
      </c>
      <c r="J8" s="58" t="s">
        <v>144</v>
      </c>
      <c r="K8" s="58"/>
      <c r="L8" s="58"/>
      <c r="M8" s="58"/>
      <c r="N8" s="58"/>
      <c r="O8" s="58"/>
      <c r="P8" s="58"/>
      <c r="Q8" s="58"/>
      <c r="R8" s="58"/>
      <c r="S8" s="58"/>
      <c r="T8" s="58"/>
    </row>
    <row r="9" spans="1:20" ht="15.6" customHeight="1" x14ac:dyDescent="0.25">
      <c r="A9" s="155"/>
      <c r="B9" s="8" t="s">
        <v>15</v>
      </c>
      <c r="C9" s="9" t="s">
        <v>79</v>
      </c>
      <c r="D9" s="51">
        <v>7.5</v>
      </c>
      <c r="E9" s="59">
        <v>8</v>
      </c>
      <c r="F9" s="51">
        <v>9</v>
      </c>
      <c r="G9" s="6">
        <f t="shared" si="2"/>
        <v>8.1999999999999993</v>
      </c>
      <c r="H9" s="7">
        <f t="shared" si="1"/>
        <v>14</v>
      </c>
      <c r="I9" s="7">
        <f t="shared" si="0"/>
        <v>46</v>
      </c>
      <c r="J9" s="58" t="s">
        <v>398</v>
      </c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1:20" ht="15.6" customHeight="1" x14ac:dyDescent="0.25">
      <c r="A10" s="155"/>
      <c r="B10" s="8" t="s">
        <v>17</v>
      </c>
      <c r="C10" s="9" t="s">
        <v>105</v>
      </c>
      <c r="D10" s="51">
        <v>4.5</v>
      </c>
      <c r="E10" s="51">
        <v>9</v>
      </c>
      <c r="F10" s="51">
        <v>10</v>
      </c>
      <c r="G10" s="6">
        <f t="shared" si="2"/>
        <v>7.8</v>
      </c>
      <c r="H10" s="7">
        <f t="shared" si="1"/>
        <v>15</v>
      </c>
      <c r="I10" s="7">
        <f t="shared" si="0"/>
        <v>48</v>
      </c>
      <c r="J10" s="58" t="s">
        <v>399</v>
      </c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spans="1:20" ht="15.6" customHeight="1" x14ac:dyDescent="0.25">
      <c r="A11" s="155"/>
      <c r="B11" s="8" t="s">
        <v>19</v>
      </c>
      <c r="C11" s="9" t="s">
        <v>18</v>
      </c>
      <c r="D11" s="51">
        <v>7</v>
      </c>
      <c r="E11" s="51">
        <v>9.5</v>
      </c>
      <c r="F11" s="51">
        <v>10</v>
      </c>
      <c r="G11" s="6">
        <f t="shared" si="2"/>
        <v>8.8000000000000007</v>
      </c>
      <c r="H11" s="7">
        <f t="shared" si="1"/>
        <v>10</v>
      </c>
      <c r="I11" s="7">
        <f t="shared" si="0"/>
        <v>38</v>
      </c>
      <c r="J11" s="58" t="s">
        <v>425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spans="1:20" ht="15.6" customHeight="1" x14ac:dyDescent="0.25">
      <c r="A12" s="155"/>
      <c r="B12" s="8" t="s">
        <v>21</v>
      </c>
      <c r="C12" s="9" t="s">
        <v>20</v>
      </c>
      <c r="D12" s="51">
        <v>8.5</v>
      </c>
      <c r="E12" s="51">
        <v>10</v>
      </c>
      <c r="F12" s="51">
        <v>10</v>
      </c>
      <c r="G12" s="6">
        <f t="shared" si="2"/>
        <v>9.5</v>
      </c>
      <c r="H12" s="7">
        <f t="shared" si="1"/>
        <v>3</v>
      </c>
      <c r="I12" s="7">
        <f t="shared" si="0"/>
        <v>12</v>
      </c>
      <c r="J12" s="58" t="s">
        <v>188</v>
      </c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spans="1:20" ht="15.6" customHeight="1" x14ac:dyDescent="0.25">
      <c r="A13" s="155"/>
      <c r="B13" s="8" t="s">
        <v>23</v>
      </c>
      <c r="C13" s="9" t="s">
        <v>22</v>
      </c>
      <c r="D13" s="51">
        <v>9</v>
      </c>
      <c r="E13" s="51">
        <v>7.5</v>
      </c>
      <c r="F13" s="51">
        <v>9.5</v>
      </c>
      <c r="G13" s="6">
        <f t="shared" si="2"/>
        <v>8.6999999999999993</v>
      </c>
      <c r="H13" s="7">
        <f t="shared" si="1"/>
        <v>11</v>
      </c>
      <c r="I13" s="7">
        <f t="shared" si="0"/>
        <v>39</v>
      </c>
      <c r="J13" s="58" t="s">
        <v>426</v>
      </c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spans="1:20" ht="15.6" customHeight="1" x14ac:dyDescent="0.25">
      <c r="A14" s="155"/>
      <c r="B14" s="8" t="s">
        <v>25</v>
      </c>
      <c r="C14" s="9" t="s">
        <v>10</v>
      </c>
      <c r="D14" s="51">
        <v>7</v>
      </c>
      <c r="E14" s="51">
        <v>9</v>
      </c>
      <c r="F14" s="51">
        <v>9</v>
      </c>
      <c r="G14" s="6">
        <f t="shared" si="2"/>
        <v>8.3000000000000007</v>
      </c>
      <c r="H14" s="7">
        <f t="shared" si="1"/>
        <v>13</v>
      </c>
      <c r="I14" s="7">
        <f t="shared" si="0"/>
        <v>44</v>
      </c>
      <c r="J14" s="58" t="s">
        <v>427</v>
      </c>
      <c r="K14" s="58"/>
      <c r="L14" s="58"/>
      <c r="M14" s="58"/>
      <c r="N14" s="58"/>
      <c r="O14" s="58"/>
      <c r="P14" s="58"/>
      <c r="Q14" s="58"/>
      <c r="R14" s="58"/>
      <c r="S14" s="58"/>
      <c r="T14" s="58"/>
    </row>
    <row r="15" spans="1:20" ht="15.6" customHeight="1" x14ac:dyDescent="0.25">
      <c r="A15" s="155"/>
      <c r="B15" s="8" t="s">
        <v>26</v>
      </c>
      <c r="C15" s="9" t="s">
        <v>34</v>
      </c>
      <c r="D15" s="51">
        <v>9.5</v>
      </c>
      <c r="E15" s="51">
        <v>9</v>
      </c>
      <c r="F15" s="51">
        <v>10</v>
      </c>
      <c r="G15" s="6">
        <f t="shared" si="2"/>
        <v>9.5</v>
      </c>
      <c r="H15" s="7">
        <f t="shared" si="1"/>
        <v>3</v>
      </c>
      <c r="I15" s="7">
        <f t="shared" si="0"/>
        <v>12</v>
      </c>
      <c r="J15" s="58" t="s">
        <v>428</v>
      </c>
      <c r="K15" s="58"/>
      <c r="L15" s="58"/>
      <c r="M15" s="58"/>
      <c r="N15" s="58"/>
      <c r="O15" s="58"/>
      <c r="P15" s="58"/>
      <c r="Q15" s="58"/>
      <c r="R15" s="58"/>
      <c r="S15" s="58"/>
      <c r="T15" s="58"/>
    </row>
    <row r="16" spans="1:20" ht="15.6" customHeight="1" x14ac:dyDescent="0.25">
      <c r="A16" s="155"/>
      <c r="B16" s="8" t="s">
        <v>27</v>
      </c>
      <c r="C16" s="9" t="s">
        <v>33</v>
      </c>
      <c r="D16" s="51">
        <v>8</v>
      </c>
      <c r="E16" s="51">
        <v>8</v>
      </c>
      <c r="F16" s="51">
        <v>10</v>
      </c>
      <c r="G16" s="6">
        <f t="shared" si="2"/>
        <v>8.6999999999999993</v>
      </c>
      <c r="H16" s="7">
        <f t="shared" si="1"/>
        <v>11</v>
      </c>
      <c r="I16" s="7">
        <f t="shared" si="0"/>
        <v>39</v>
      </c>
      <c r="J16" s="58" t="s">
        <v>429</v>
      </c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spans="1:20" ht="15.6" customHeight="1" x14ac:dyDescent="0.25">
      <c r="A17" s="155"/>
      <c r="B17" s="8" t="s">
        <v>29</v>
      </c>
      <c r="C17" s="9" t="s">
        <v>35</v>
      </c>
      <c r="D17" s="51">
        <v>8</v>
      </c>
      <c r="E17" s="51">
        <v>9</v>
      </c>
      <c r="F17" s="51">
        <v>10</v>
      </c>
      <c r="G17" s="6">
        <f t="shared" si="2"/>
        <v>9</v>
      </c>
      <c r="H17" s="7">
        <f t="shared" si="1"/>
        <v>9</v>
      </c>
      <c r="I17" s="7">
        <f t="shared" si="0"/>
        <v>36</v>
      </c>
      <c r="J17" s="58" t="s">
        <v>417</v>
      </c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ht="15.6" customHeight="1" x14ac:dyDescent="0.25">
      <c r="A18" s="155"/>
      <c r="B18" s="8" t="s">
        <v>30</v>
      </c>
      <c r="C18" s="9" t="s">
        <v>106</v>
      </c>
      <c r="D18" s="51">
        <v>9</v>
      </c>
      <c r="E18" s="51">
        <v>8.5</v>
      </c>
      <c r="F18" s="51">
        <v>10</v>
      </c>
      <c r="G18" s="6">
        <f t="shared" si="2"/>
        <v>9.1999999999999993</v>
      </c>
      <c r="H18" s="7">
        <f t="shared" si="1"/>
        <v>8</v>
      </c>
      <c r="I18" s="7">
        <f t="shared" si="0"/>
        <v>26</v>
      </c>
      <c r="J18" s="58" t="s">
        <v>418</v>
      </c>
      <c r="K18" s="58"/>
      <c r="L18" s="58"/>
      <c r="M18" s="58"/>
      <c r="N18" s="58"/>
      <c r="O18" s="58"/>
      <c r="P18" s="58"/>
      <c r="Q18" s="58"/>
      <c r="R18" s="58"/>
      <c r="S18" s="58"/>
      <c r="T18" s="58"/>
    </row>
    <row r="19" spans="1:20" ht="15.6" customHeight="1" thickBot="1" x14ac:dyDescent="0.3">
      <c r="A19" s="155"/>
      <c r="B19" s="13" t="s">
        <v>32</v>
      </c>
      <c r="C19" s="14" t="s">
        <v>12</v>
      </c>
      <c r="D19" s="15">
        <v>9.5</v>
      </c>
      <c r="E19" s="15">
        <v>9</v>
      </c>
      <c r="F19" s="15">
        <v>10</v>
      </c>
      <c r="G19" s="16">
        <f t="shared" si="2"/>
        <v>9.5</v>
      </c>
      <c r="H19" s="17">
        <f t="shared" si="1"/>
        <v>3</v>
      </c>
      <c r="I19" s="17">
        <f t="shared" si="0"/>
        <v>12</v>
      </c>
      <c r="J19" s="58" t="s">
        <v>419</v>
      </c>
      <c r="K19" s="58"/>
      <c r="L19" s="58"/>
      <c r="M19" s="58"/>
      <c r="N19" s="58"/>
      <c r="O19" s="58"/>
      <c r="P19" s="58"/>
      <c r="Q19" s="58"/>
      <c r="R19" s="58"/>
      <c r="S19" s="58"/>
      <c r="T19" s="58"/>
    </row>
    <row r="20" spans="1:20" ht="15.6" customHeight="1" x14ac:dyDescent="0.25">
      <c r="A20" s="155"/>
      <c r="B20" s="18" t="s">
        <v>36</v>
      </c>
      <c r="C20" s="53" t="s">
        <v>75</v>
      </c>
      <c r="D20" s="60">
        <v>8</v>
      </c>
      <c r="E20" s="60">
        <v>7.5</v>
      </c>
      <c r="F20" s="60">
        <v>8</v>
      </c>
      <c r="G20" s="6">
        <f t="shared" si="2"/>
        <v>7.8</v>
      </c>
      <c r="H20" s="7">
        <f>RANK(G20,$G$20:$G$39)</f>
        <v>19</v>
      </c>
      <c r="I20" s="12">
        <f t="shared" si="0"/>
        <v>48</v>
      </c>
      <c r="J20" s="58" t="s">
        <v>420</v>
      </c>
      <c r="K20" s="58"/>
      <c r="L20" s="58"/>
      <c r="M20" s="58"/>
      <c r="N20" s="58"/>
      <c r="O20" s="58"/>
      <c r="P20" s="58"/>
      <c r="Q20" s="58"/>
      <c r="R20" s="58"/>
      <c r="S20" s="58"/>
      <c r="T20" s="58"/>
    </row>
    <row r="21" spans="1:20" ht="15.6" customHeight="1" x14ac:dyDescent="0.25">
      <c r="A21" s="155"/>
      <c r="B21" s="20" t="s">
        <v>38</v>
      </c>
      <c r="C21" s="22" t="s">
        <v>107</v>
      </c>
      <c r="D21" s="51">
        <v>8</v>
      </c>
      <c r="E21" s="51">
        <v>8</v>
      </c>
      <c r="F21" s="51">
        <v>10</v>
      </c>
      <c r="G21" s="6">
        <f t="shared" si="2"/>
        <v>8.6999999999999993</v>
      </c>
      <c r="H21" s="7">
        <f t="shared" ref="H21:H39" si="3">RANK(G21,$G$20:$G$39)</f>
        <v>14</v>
      </c>
      <c r="I21" s="11">
        <f t="shared" si="0"/>
        <v>39</v>
      </c>
      <c r="J21" s="58" t="s">
        <v>423</v>
      </c>
      <c r="K21" s="58"/>
      <c r="L21" s="58"/>
      <c r="M21" s="58"/>
      <c r="N21" s="58"/>
      <c r="O21" s="58"/>
      <c r="P21" s="58"/>
      <c r="Q21" s="58"/>
      <c r="R21" s="58"/>
      <c r="S21" s="58"/>
      <c r="T21" s="58"/>
    </row>
    <row r="22" spans="1:20" ht="15.6" customHeight="1" x14ac:dyDescent="0.25">
      <c r="A22" s="155"/>
      <c r="B22" s="20" t="s">
        <v>39</v>
      </c>
      <c r="C22" s="22" t="s">
        <v>40</v>
      </c>
      <c r="D22" s="51">
        <v>5</v>
      </c>
      <c r="E22" s="51">
        <v>9.5</v>
      </c>
      <c r="F22" s="51">
        <v>10</v>
      </c>
      <c r="G22" s="6">
        <f t="shared" si="2"/>
        <v>8.1999999999999993</v>
      </c>
      <c r="H22" s="7">
        <f t="shared" si="3"/>
        <v>18</v>
      </c>
      <c r="I22" s="11">
        <f t="shared" si="0"/>
        <v>46</v>
      </c>
      <c r="J22" s="58" t="s">
        <v>421</v>
      </c>
      <c r="K22" s="58"/>
      <c r="L22" s="58"/>
      <c r="M22" s="58"/>
      <c r="N22" s="58"/>
      <c r="O22" s="58"/>
      <c r="P22" s="58"/>
      <c r="Q22" s="58"/>
      <c r="R22" s="58"/>
      <c r="S22" s="58"/>
      <c r="T22" s="58"/>
    </row>
    <row r="23" spans="1:20" ht="15.6" customHeight="1" x14ac:dyDescent="0.25">
      <c r="A23" s="155"/>
      <c r="B23" s="20" t="s">
        <v>41</v>
      </c>
      <c r="C23" s="22" t="s">
        <v>108</v>
      </c>
      <c r="D23" s="51">
        <v>8.5</v>
      </c>
      <c r="E23" s="51">
        <v>7</v>
      </c>
      <c r="F23" s="51">
        <v>10</v>
      </c>
      <c r="G23" s="6">
        <f t="shared" si="2"/>
        <v>8.5</v>
      </c>
      <c r="H23" s="7">
        <f t="shared" si="3"/>
        <v>16</v>
      </c>
      <c r="I23" s="11">
        <f t="shared" si="0"/>
        <v>43</v>
      </c>
      <c r="J23" s="58" t="s">
        <v>422</v>
      </c>
      <c r="K23" s="58"/>
      <c r="L23" s="58"/>
      <c r="M23" s="58"/>
      <c r="N23" s="58"/>
      <c r="O23" s="58"/>
      <c r="P23" s="58"/>
      <c r="Q23" s="58"/>
      <c r="R23" s="58"/>
      <c r="S23" s="58"/>
      <c r="T23" s="58"/>
    </row>
    <row r="24" spans="1:20" ht="15.6" customHeight="1" x14ac:dyDescent="0.25">
      <c r="A24" s="155"/>
      <c r="B24" s="20" t="s">
        <v>48</v>
      </c>
      <c r="C24" s="22" t="s">
        <v>116</v>
      </c>
      <c r="D24" s="51">
        <v>8</v>
      </c>
      <c r="E24" s="51">
        <v>10</v>
      </c>
      <c r="F24" s="51">
        <v>10</v>
      </c>
      <c r="G24" s="10">
        <f t="shared" si="2"/>
        <v>9.3000000000000007</v>
      </c>
      <c r="H24" s="7">
        <f t="shared" si="3"/>
        <v>6</v>
      </c>
      <c r="I24" s="11">
        <f t="shared" si="0"/>
        <v>18</v>
      </c>
      <c r="J24" s="58" t="s">
        <v>195</v>
      </c>
      <c r="K24" s="58"/>
      <c r="L24" s="58"/>
      <c r="M24" s="58"/>
      <c r="N24" s="58"/>
      <c r="O24" s="58"/>
      <c r="P24" s="58"/>
      <c r="Q24" s="58"/>
      <c r="R24" s="58"/>
      <c r="S24" s="58"/>
      <c r="T24" s="58"/>
    </row>
    <row r="25" spans="1:20" ht="15.6" customHeight="1" x14ac:dyDescent="0.25">
      <c r="A25" s="155"/>
      <c r="B25" s="18" t="s">
        <v>54</v>
      </c>
      <c r="C25" s="19" t="s">
        <v>63</v>
      </c>
      <c r="D25" s="5">
        <v>9</v>
      </c>
      <c r="E25" s="5">
        <v>9</v>
      </c>
      <c r="F25" s="5">
        <v>10</v>
      </c>
      <c r="G25" s="6">
        <f t="shared" si="2"/>
        <v>9.3000000000000007</v>
      </c>
      <c r="H25" s="7">
        <f t="shared" si="3"/>
        <v>6</v>
      </c>
      <c r="I25" s="7">
        <f t="shared" si="0"/>
        <v>18</v>
      </c>
      <c r="J25" s="58" t="s">
        <v>424</v>
      </c>
      <c r="K25" s="58"/>
      <c r="L25" s="58"/>
      <c r="M25" s="58"/>
      <c r="N25" s="58"/>
      <c r="O25" s="58"/>
      <c r="P25" s="58"/>
      <c r="Q25" s="58"/>
      <c r="R25" s="58"/>
      <c r="S25" s="58"/>
      <c r="T25" s="58"/>
    </row>
    <row r="26" spans="1:20" ht="15.6" customHeight="1" x14ac:dyDescent="0.25">
      <c r="A26" s="155"/>
      <c r="B26" s="20" t="s">
        <v>56</v>
      </c>
      <c r="C26" s="21" t="s">
        <v>109</v>
      </c>
      <c r="D26" s="51">
        <v>8</v>
      </c>
      <c r="E26" s="51">
        <v>8</v>
      </c>
      <c r="F26" s="51">
        <v>10</v>
      </c>
      <c r="G26" s="6">
        <f t="shared" si="2"/>
        <v>8.6999999999999993</v>
      </c>
      <c r="H26" s="7">
        <f t="shared" si="3"/>
        <v>14</v>
      </c>
      <c r="I26" s="7">
        <f t="shared" si="0"/>
        <v>39</v>
      </c>
      <c r="J26" s="58" t="s">
        <v>411</v>
      </c>
      <c r="K26" s="58"/>
      <c r="L26" s="58"/>
      <c r="M26" s="58"/>
      <c r="N26" s="58"/>
      <c r="O26" s="58"/>
      <c r="P26" s="58"/>
      <c r="Q26" s="58"/>
      <c r="R26" s="58"/>
      <c r="S26" s="58"/>
      <c r="T26" s="58"/>
    </row>
    <row r="27" spans="1:20" ht="15.6" customHeight="1" x14ac:dyDescent="0.25">
      <c r="A27" s="155"/>
      <c r="B27" s="20" t="s">
        <v>57</v>
      </c>
      <c r="C27" s="22" t="s">
        <v>85</v>
      </c>
      <c r="D27" s="51">
        <v>9</v>
      </c>
      <c r="E27" s="51">
        <v>8.5</v>
      </c>
      <c r="F27" s="51">
        <v>10</v>
      </c>
      <c r="G27" s="6">
        <f t="shared" si="2"/>
        <v>9.1999999999999993</v>
      </c>
      <c r="H27" s="7">
        <f t="shared" si="3"/>
        <v>11</v>
      </c>
      <c r="I27" s="7">
        <f t="shared" si="0"/>
        <v>26</v>
      </c>
      <c r="J27" s="58" t="s">
        <v>412</v>
      </c>
      <c r="K27" s="169" t="s">
        <v>125</v>
      </c>
      <c r="L27" s="169"/>
      <c r="M27" s="169"/>
      <c r="N27" s="169"/>
      <c r="O27" s="169"/>
      <c r="P27" s="169"/>
      <c r="Q27" s="169"/>
      <c r="R27" s="169"/>
      <c r="S27" s="169"/>
      <c r="T27" s="169"/>
    </row>
    <row r="28" spans="1:20" ht="15.6" customHeight="1" x14ac:dyDescent="0.25">
      <c r="A28" s="155"/>
      <c r="B28" s="20" t="s">
        <v>58</v>
      </c>
      <c r="C28" s="22" t="s">
        <v>91</v>
      </c>
      <c r="D28" s="51">
        <v>9</v>
      </c>
      <c r="E28" s="51">
        <v>10</v>
      </c>
      <c r="F28" s="51">
        <v>10</v>
      </c>
      <c r="G28" s="6">
        <f t="shared" si="2"/>
        <v>9.6999999999999993</v>
      </c>
      <c r="H28" s="7">
        <f t="shared" si="3"/>
        <v>3</v>
      </c>
      <c r="I28" s="7">
        <f t="shared" si="0"/>
        <v>5</v>
      </c>
      <c r="J28" s="58" t="s">
        <v>137</v>
      </c>
      <c r="K28" s="170" t="s">
        <v>42</v>
      </c>
      <c r="L28" s="172" t="s">
        <v>43</v>
      </c>
      <c r="M28" s="174" t="s">
        <v>44</v>
      </c>
      <c r="N28" s="174"/>
      <c r="O28" s="161" t="s">
        <v>45</v>
      </c>
      <c r="P28" s="175"/>
      <c r="Q28" s="161" t="s">
        <v>46</v>
      </c>
      <c r="R28" s="176"/>
      <c r="S28" s="174" t="s">
        <v>47</v>
      </c>
      <c r="T28" s="174"/>
    </row>
    <row r="29" spans="1:20" ht="15.6" customHeight="1" thickBot="1" x14ac:dyDescent="0.3">
      <c r="A29" s="156"/>
      <c r="B29" s="23" t="s">
        <v>61</v>
      </c>
      <c r="C29" s="24" t="s">
        <v>24</v>
      </c>
      <c r="D29" s="15">
        <v>8.5</v>
      </c>
      <c r="E29" s="15">
        <v>9.5</v>
      </c>
      <c r="F29" s="15">
        <v>10</v>
      </c>
      <c r="G29" s="16">
        <f t="shared" si="2"/>
        <v>9.3000000000000007</v>
      </c>
      <c r="H29" s="17">
        <f t="shared" si="3"/>
        <v>6</v>
      </c>
      <c r="I29" s="17">
        <f t="shared" si="0"/>
        <v>18</v>
      </c>
      <c r="J29" s="58" t="s">
        <v>413</v>
      </c>
      <c r="K29" s="171"/>
      <c r="L29" s="173"/>
      <c r="M29" s="61" t="s">
        <v>50</v>
      </c>
      <c r="N29" s="25" t="s">
        <v>51</v>
      </c>
      <c r="O29" s="61" t="s">
        <v>50</v>
      </c>
      <c r="P29" s="25" t="s">
        <v>51</v>
      </c>
      <c r="Q29" s="62" t="s">
        <v>52</v>
      </c>
      <c r="R29" s="25" t="s">
        <v>51</v>
      </c>
      <c r="S29" s="62" t="s">
        <v>52</v>
      </c>
      <c r="T29" s="25" t="s">
        <v>51</v>
      </c>
    </row>
    <row r="30" spans="1:20" ht="15.6" customHeight="1" x14ac:dyDescent="0.25">
      <c r="A30" s="166" t="s">
        <v>53</v>
      </c>
      <c r="B30" s="26" t="s">
        <v>62</v>
      </c>
      <c r="C30" s="27" t="s">
        <v>404</v>
      </c>
      <c r="D30" s="63">
        <v>9.5</v>
      </c>
      <c r="E30" s="63">
        <v>9.5</v>
      </c>
      <c r="F30" s="63">
        <v>10</v>
      </c>
      <c r="G30" s="6">
        <f t="shared" si="2"/>
        <v>9.6999999999999993</v>
      </c>
      <c r="H30" s="7">
        <f t="shared" si="3"/>
        <v>3</v>
      </c>
      <c r="I30" s="28">
        <f t="shared" si="0"/>
        <v>5</v>
      </c>
      <c r="J30" s="58" t="s">
        <v>405</v>
      </c>
      <c r="K30" s="29">
        <v>12</v>
      </c>
      <c r="L30" s="30">
        <f>SUM(M30+O30+Q30+S30)</f>
        <v>16</v>
      </c>
      <c r="M30" s="31">
        <f>COUNTIF($G$5:$G19,"&gt;=9.0")</f>
        <v>9</v>
      </c>
      <c r="N30" s="32">
        <f>M30/20</f>
        <v>0.45</v>
      </c>
      <c r="O30" s="31">
        <f>COUNTIF($G$5:$G19,"&gt;=8.5")-M30</f>
        <v>3</v>
      </c>
      <c r="P30" s="32">
        <f xml:space="preserve"> O30/16</f>
        <v>0.1875</v>
      </c>
      <c r="Q30" s="31">
        <f>COUNTIF($G$5:$G19,"&gt;=8.0")-M30- O30</f>
        <v>2</v>
      </c>
      <c r="R30" s="33">
        <f>Q30/16</f>
        <v>0.125</v>
      </c>
      <c r="S30" s="31">
        <f>COUNTIF($G$5:$G24,"&lt;8.0")</f>
        <v>2</v>
      </c>
      <c r="T30" s="32">
        <f>S30/16</f>
        <v>0.125</v>
      </c>
    </row>
    <row r="31" spans="1:20" ht="15.6" customHeight="1" x14ac:dyDescent="0.25">
      <c r="A31" s="167"/>
      <c r="B31" s="20" t="s">
        <v>64</v>
      </c>
      <c r="C31" s="21" t="s">
        <v>69</v>
      </c>
      <c r="D31" s="5">
        <v>9</v>
      </c>
      <c r="E31" s="5">
        <v>9.5</v>
      </c>
      <c r="F31" s="5">
        <v>9.5</v>
      </c>
      <c r="G31" s="6">
        <f t="shared" si="2"/>
        <v>9.3000000000000007</v>
      </c>
      <c r="H31" s="7">
        <f t="shared" si="3"/>
        <v>6</v>
      </c>
      <c r="I31" s="7">
        <f t="shared" si="0"/>
        <v>18</v>
      </c>
      <c r="J31" s="58" t="s">
        <v>406</v>
      </c>
      <c r="K31" s="29">
        <v>11</v>
      </c>
      <c r="L31" s="30">
        <f>SUM(M31+O31+Q31+S31)</f>
        <v>15</v>
      </c>
      <c r="M31" s="31">
        <f>COUNTIF($G$40:$G$54,"&gt;=9")</f>
        <v>15</v>
      </c>
      <c r="N31" s="32">
        <f>M31/15</f>
        <v>1</v>
      </c>
      <c r="O31" s="31">
        <f>COUNTIF($G$40:$G$54,"&gt;8.5")-M31</f>
        <v>0</v>
      </c>
      <c r="P31" s="34">
        <f>O31/20</f>
        <v>0</v>
      </c>
      <c r="Q31" s="31">
        <f>COUNTIF($G$40:$G$54,"&gt;=8")-M31-O31</f>
        <v>0</v>
      </c>
      <c r="R31" s="33">
        <f>Q31/20</f>
        <v>0</v>
      </c>
      <c r="S31" s="31">
        <f>COUNTIF($G$40:$G$54,"&lt;8")</f>
        <v>0</v>
      </c>
      <c r="T31" s="32">
        <f>S31/20</f>
        <v>0</v>
      </c>
    </row>
    <row r="32" spans="1:20" ht="15.6" customHeight="1" x14ac:dyDescent="0.25">
      <c r="A32" s="167"/>
      <c r="B32" s="20" t="s">
        <v>65</v>
      </c>
      <c r="C32" s="22" t="s">
        <v>77</v>
      </c>
      <c r="D32" s="51">
        <v>8.5</v>
      </c>
      <c r="E32" s="51">
        <v>7.5</v>
      </c>
      <c r="F32" s="51">
        <v>9</v>
      </c>
      <c r="G32" s="6">
        <f t="shared" si="2"/>
        <v>8.3000000000000007</v>
      </c>
      <c r="H32" s="7">
        <f t="shared" si="3"/>
        <v>17</v>
      </c>
      <c r="I32" s="7">
        <f t="shared" si="0"/>
        <v>44</v>
      </c>
      <c r="J32" s="58" t="s">
        <v>407</v>
      </c>
      <c r="K32" s="29">
        <v>10</v>
      </c>
      <c r="L32" s="30">
        <f>SUM(M32+O32+Q32+S32)</f>
        <v>19</v>
      </c>
      <c r="M32" s="35">
        <f>COUNTIF($G$20:$G$39,"&gt;=9")</f>
        <v>13</v>
      </c>
      <c r="N32" s="32">
        <f>M32/15</f>
        <v>0.8666666666666667</v>
      </c>
      <c r="O32" s="31">
        <f>COUNTIF($G$20:$G$39,"&gt;=8.5") -M32</f>
        <v>3</v>
      </c>
      <c r="P32" s="34">
        <f>O32/15</f>
        <v>0.2</v>
      </c>
      <c r="Q32" s="31">
        <f>COUNTIF($G$20:$G$39,"&gt;=8")-M32-O32</f>
        <v>2</v>
      </c>
      <c r="R32" s="33">
        <f>Q32/15</f>
        <v>0.13333333333333333</v>
      </c>
      <c r="S32" s="35">
        <f>COUNTIF($G$25:$G$39,"&lt;8")</f>
        <v>1</v>
      </c>
      <c r="T32" s="32">
        <f>100%-N32-P32-R32</f>
        <v>-0.20000000000000004</v>
      </c>
    </row>
    <row r="33" spans="1:20" ht="15.6" customHeight="1" x14ac:dyDescent="0.25">
      <c r="A33" s="167"/>
      <c r="B33" s="20" t="s">
        <v>66</v>
      </c>
      <c r="C33" s="22" t="s">
        <v>110</v>
      </c>
      <c r="D33" s="51">
        <v>5</v>
      </c>
      <c r="E33" s="51">
        <v>8.5</v>
      </c>
      <c r="F33" s="51">
        <v>10</v>
      </c>
      <c r="G33" s="6">
        <f t="shared" si="2"/>
        <v>7.8</v>
      </c>
      <c r="H33" s="7">
        <f t="shared" si="3"/>
        <v>19</v>
      </c>
      <c r="I33" s="7">
        <f t="shared" si="0"/>
        <v>48</v>
      </c>
      <c r="J33" s="58" t="s">
        <v>408</v>
      </c>
      <c r="K33" s="36" t="s">
        <v>60</v>
      </c>
      <c r="L33" s="37">
        <f>SUM(L30:L32)</f>
        <v>50</v>
      </c>
      <c r="M33" s="35">
        <f>SUM(M30:M32)</f>
        <v>37</v>
      </c>
      <c r="N33" s="38">
        <f>M33/51</f>
        <v>0.72549019607843135</v>
      </c>
      <c r="O33" s="35">
        <f>SUM(O30:O32)</f>
        <v>6</v>
      </c>
      <c r="P33" s="39">
        <f>O33/51</f>
        <v>0.11764705882352941</v>
      </c>
      <c r="Q33" s="35">
        <f>SUM(Q30:Q32)</f>
        <v>4</v>
      </c>
      <c r="R33" s="40">
        <f>Q33/51</f>
        <v>7.8431372549019607E-2</v>
      </c>
      <c r="S33" s="35">
        <f>SUM(S30:S32)</f>
        <v>3</v>
      </c>
      <c r="T33" s="41">
        <f>S33/51</f>
        <v>5.8823529411764705E-2</v>
      </c>
    </row>
    <row r="34" spans="1:20" ht="15.6" customHeight="1" x14ac:dyDescent="0.25">
      <c r="A34" s="167"/>
      <c r="B34" s="52" t="s">
        <v>68</v>
      </c>
      <c r="C34" s="22" t="s">
        <v>117</v>
      </c>
      <c r="D34" s="64">
        <v>10</v>
      </c>
      <c r="E34" s="64">
        <v>9.5</v>
      </c>
      <c r="F34" s="64">
        <v>9</v>
      </c>
      <c r="G34" s="65">
        <f t="shared" si="2"/>
        <v>9.5</v>
      </c>
      <c r="H34" s="7">
        <f t="shared" si="3"/>
        <v>5</v>
      </c>
      <c r="I34" s="66">
        <f t="shared" si="0"/>
        <v>12</v>
      </c>
      <c r="J34" s="58" t="s">
        <v>409</v>
      </c>
      <c r="K34" s="58"/>
      <c r="L34" s="58"/>
      <c r="M34" s="58"/>
      <c r="N34" s="58"/>
      <c r="O34" s="58"/>
      <c r="P34" s="58"/>
      <c r="Q34" s="58"/>
      <c r="R34" s="58"/>
      <c r="S34" s="58"/>
      <c r="T34" s="58"/>
    </row>
    <row r="35" spans="1:20" ht="15.6" customHeight="1" x14ac:dyDescent="0.25">
      <c r="A35" s="167"/>
      <c r="B35" s="18" t="s">
        <v>99</v>
      </c>
      <c r="C35" s="21" t="s">
        <v>71</v>
      </c>
      <c r="D35" s="51">
        <v>9</v>
      </c>
      <c r="E35" s="51">
        <v>9</v>
      </c>
      <c r="F35" s="51">
        <v>9.5</v>
      </c>
      <c r="G35" s="10">
        <f t="shared" si="2"/>
        <v>9.1999999999999993</v>
      </c>
      <c r="H35" s="7">
        <f t="shared" si="3"/>
        <v>11</v>
      </c>
      <c r="I35" s="11">
        <f t="shared" si="0"/>
        <v>26</v>
      </c>
      <c r="J35" s="58" t="s">
        <v>410</v>
      </c>
      <c r="K35" s="58"/>
      <c r="L35" s="58"/>
      <c r="M35" s="58"/>
      <c r="N35" s="58"/>
      <c r="O35" s="58"/>
      <c r="P35" s="58"/>
      <c r="Q35" s="58"/>
      <c r="R35" s="58"/>
      <c r="S35" s="58"/>
      <c r="T35" s="58"/>
    </row>
    <row r="36" spans="1:20" ht="15.6" customHeight="1" x14ac:dyDescent="0.25">
      <c r="A36" s="167"/>
      <c r="B36" s="20" t="s">
        <v>100</v>
      </c>
      <c r="C36" s="21" t="s">
        <v>111</v>
      </c>
      <c r="D36" s="5">
        <v>8</v>
      </c>
      <c r="E36" s="5">
        <v>10</v>
      </c>
      <c r="F36" s="5">
        <v>10</v>
      </c>
      <c r="G36" s="6">
        <f t="shared" si="2"/>
        <v>9.3000000000000007</v>
      </c>
      <c r="H36" s="7">
        <f t="shared" si="3"/>
        <v>6</v>
      </c>
      <c r="I36" s="7">
        <f t="shared" si="0"/>
        <v>18</v>
      </c>
      <c r="J36" s="58" t="s">
        <v>195</v>
      </c>
      <c r="K36" s="58"/>
      <c r="L36" s="58"/>
      <c r="M36" s="58"/>
      <c r="N36" s="58"/>
      <c r="O36" s="58"/>
      <c r="P36" s="58"/>
      <c r="Q36" s="58"/>
      <c r="R36" s="58"/>
      <c r="S36" s="58"/>
      <c r="T36" s="58"/>
    </row>
    <row r="37" spans="1:20" ht="15.6" customHeight="1" x14ac:dyDescent="0.25">
      <c r="A37" s="167"/>
      <c r="B37" s="20" t="s">
        <v>101</v>
      </c>
      <c r="C37" s="22" t="s">
        <v>37</v>
      </c>
      <c r="D37" s="51">
        <v>9.5</v>
      </c>
      <c r="E37" s="51">
        <v>10</v>
      </c>
      <c r="F37" s="51">
        <v>10</v>
      </c>
      <c r="G37" s="6">
        <f t="shared" si="2"/>
        <v>9.8000000000000007</v>
      </c>
      <c r="H37" s="7">
        <f t="shared" si="3"/>
        <v>1</v>
      </c>
      <c r="I37" s="7">
        <f t="shared" si="0"/>
        <v>2</v>
      </c>
      <c r="J37" s="58" t="s">
        <v>148</v>
      </c>
      <c r="K37" s="58"/>
      <c r="L37" s="58"/>
      <c r="M37" s="58"/>
      <c r="N37" s="58"/>
      <c r="O37" s="58"/>
      <c r="P37" s="58"/>
      <c r="Q37" s="58"/>
      <c r="R37" s="58"/>
      <c r="S37" s="58"/>
      <c r="T37" s="58"/>
    </row>
    <row r="38" spans="1:20" ht="15.6" customHeight="1" x14ac:dyDescent="0.25">
      <c r="A38" s="167"/>
      <c r="B38" s="20" t="s">
        <v>102</v>
      </c>
      <c r="C38" s="22" t="s">
        <v>28</v>
      </c>
      <c r="D38" s="51">
        <v>8.5</v>
      </c>
      <c r="E38" s="51">
        <v>9</v>
      </c>
      <c r="F38" s="51">
        <v>10</v>
      </c>
      <c r="G38" s="6">
        <f t="shared" si="2"/>
        <v>9.1999999999999993</v>
      </c>
      <c r="H38" s="7">
        <f t="shared" si="3"/>
        <v>11</v>
      </c>
      <c r="I38" s="7">
        <f t="shared" si="0"/>
        <v>26</v>
      </c>
      <c r="J38" s="58" t="s">
        <v>430</v>
      </c>
      <c r="K38" s="58"/>
      <c r="L38" s="58"/>
      <c r="M38" s="58"/>
      <c r="N38" s="58"/>
      <c r="O38" s="58"/>
      <c r="P38" s="58"/>
      <c r="Q38" s="58"/>
      <c r="R38" s="58"/>
      <c r="S38" s="58"/>
      <c r="T38" s="58"/>
    </row>
    <row r="39" spans="1:20" ht="15.6" customHeight="1" thickBot="1" x14ac:dyDescent="0.3">
      <c r="A39" s="167"/>
      <c r="B39" s="23" t="s">
        <v>103</v>
      </c>
      <c r="C39" s="24" t="s">
        <v>93</v>
      </c>
      <c r="D39" s="15">
        <v>9.5</v>
      </c>
      <c r="E39" s="15">
        <v>10</v>
      </c>
      <c r="F39" s="15">
        <v>10</v>
      </c>
      <c r="G39" s="16">
        <f t="shared" si="2"/>
        <v>9.8000000000000007</v>
      </c>
      <c r="H39" s="17">
        <f t="shared" si="3"/>
        <v>1</v>
      </c>
      <c r="I39" s="17">
        <f t="shared" si="0"/>
        <v>2</v>
      </c>
      <c r="J39" s="58" t="s">
        <v>148</v>
      </c>
      <c r="K39" s="58"/>
      <c r="L39" s="58"/>
      <c r="M39" s="58"/>
      <c r="N39" s="58"/>
      <c r="O39" s="58"/>
      <c r="P39" s="58"/>
      <c r="Q39" s="58"/>
      <c r="R39" s="58"/>
      <c r="S39" s="58"/>
      <c r="T39" s="58"/>
    </row>
    <row r="40" spans="1:20" ht="15.6" customHeight="1" x14ac:dyDescent="0.25">
      <c r="A40" s="167"/>
      <c r="B40" s="42" t="s">
        <v>70</v>
      </c>
      <c r="C40" s="43" t="s">
        <v>49</v>
      </c>
      <c r="D40" s="5">
        <v>7.5</v>
      </c>
      <c r="E40" s="5">
        <v>10</v>
      </c>
      <c r="F40" s="5">
        <v>10</v>
      </c>
      <c r="G40" s="6">
        <f t="shared" si="2"/>
        <v>9.1999999999999993</v>
      </c>
      <c r="H40" s="7">
        <f>RANK(G40,$G$40:$G$54)</f>
        <v>9</v>
      </c>
      <c r="I40" s="7">
        <f t="shared" si="0"/>
        <v>26</v>
      </c>
      <c r="J40" s="58" t="s">
        <v>265</v>
      </c>
      <c r="K40" s="58"/>
      <c r="L40" s="58"/>
      <c r="M40" s="58"/>
      <c r="N40" s="58"/>
      <c r="O40" s="58"/>
      <c r="P40" s="58"/>
      <c r="Q40" s="58"/>
      <c r="R40" s="58"/>
      <c r="S40" s="58"/>
      <c r="T40" s="58"/>
    </row>
    <row r="41" spans="1:20" ht="15.6" customHeight="1" x14ac:dyDescent="0.25">
      <c r="A41" s="167"/>
      <c r="B41" s="44" t="s">
        <v>72</v>
      </c>
      <c r="C41" s="45" t="s">
        <v>67</v>
      </c>
      <c r="D41" s="51">
        <v>10</v>
      </c>
      <c r="E41" s="67">
        <v>9.5</v>
      </c>
      <c r="F41" s="51">
        <v>10</v>
      </c>
      <c r="G41" s="6">
        <f t="shared" si="2"/>
        <v>9.8000000000000007</v>
      </c>
      <c r="H41" s="7">
        <f>RANK(G41,$G$40:$G$54)</f>
        <v>1</v>
      </c>
      <c r="I41" s="7">
        <f t="shared" si="0"/>
        <v>2</v>
      </c>
      <c r="J41" s="58" t="s">
        <v>396</v>
      </c>
      <c r="K41" s="58"/>
      <c r="L41" s="58"/>
      <c r="M41" s="58"/>
      <c r="N41" s="58"/>
      <c r="O41" s="58"/>
      <c r="P41" s="58"/>
      <c r="Q41" s="58"/>
      <c r="R41" s="58"/>
      <c r="S41" s="58"/>
      <c r="T41" s="58"/>
    </row>
    <row r="42" spans="1:20" ht="15.6" customHeight="1" x14ac:dyDescent="0.25">
      <c r="A42" s="167"/>
      <c r="B42" s="44" t="s">
        <v>74</v>
      </c>
      <c r="C42" s="45" t="s">
        <v>112</v>
      </c>
      <c r="D42" s="51">
        <v>9</v>
      </c>
      <c r="E42" s="67">
        <v>10</v>
      </c>
      <c r="F42" s="51">
        <v>10</v>
      </c>
      <c r="G42" s="6">
        <f t="shared" si="2"/>
        <v>9.6999999999999993</v>
      </c>
      <c r="H42" s="7">
        <f t="shared" ref="H42:H54" si="4">RANK(G42,$G$40:$G$54)</f>
        <v>2</v>
      </c>
      <c r="I42" s="7">
        <f t="shared" si="0"/>
        <v>5</v>
      </c>
      <c r="J42" s="58" t="s">
        <v>135</v>
      </c>
      <c r="K42" s="58"/>
      <c r="L42" s="58"/>
      <c r="M42" s="58"/>
      <c r="N42" s="58"/>
      <c r="O42" s="58"/>
      <c r="P42" s="58"/>
      <c r="Q42" s="58"/>
      <c r="R42" s="58"/>
      <c r="S42" s="58"/>
      <c r="T42" s="58"/>
    </row>
    <row r="43" spans="1:20" ht="15.6" customHeight="1" x14ac:dyDescent="0.25">
      <c r="A43" s="167"/>
      <c r="B43" s="44" t="s">
        <v>76</v>
      </c>
      <c r="C43" s="46" t="s">
        <v>59</v>
      </c>
      <c r="D43" s="51">
        <v>8</v>
      </c>
      <c r="E43" s="51">
        <v>9.5</v>
      </c>
      <c r="F43" s="51">
        <v>10</v>
      </c>
      <c r="G43" s="6">
        <f t="shared" si="2"/>
        <v>9.1999999999999993</v>
      </c>
      <c r="H43" s="7">
        <f t="shared" si="4"/>
        <v>9</v>
      </c>
      <c r="I43" s="7">
        <f t="shared" si="0"/>
        <v>26</v>
      </c>
      <c r="J43" s="58" t="s">
        <v>397</v>
      </c>
      <c r="K43" s="58"/>
      <c r="L43" s="58"/>
      <c r="M43" s="58"/>
      <c r="N43" s="58"/>
      <c r="O43" s="58"/>
      <c r="P43" s="58"/>
      <c r="Q43" s="58"/>
      <c r="R43" s="58"/>
      <c r="S43" s="58"/>
      <c r="T43" s="58"/>
    </row>
    <row r="44" spans="1:20" ht="15.6" customHeight="1" x14ac:dyDescent="0.25">
      <c r="A44" s="167"/>
      <c r="B44" s="44" t="s">
        <v>78</v>
      </c>
      <c r="C44" s="45" t="s">
        <v>113</v>
      </c>
      <c r="D44" s="51">
        <v>8</v>
      </c>
      <c r="E44" s="51">
        <v>10</v>
      </c>
      <c r="F44" s="68">
        <v>10</v>
      </c>
      <c r="G44" s="6">
        <f t="shared" si="2"/>
        <v>9.3000000000000007</v>
      </c>
      <c r="H44" s="7">
        <f t="shared" si="4"/>
        <v>7</v>
      </c>
      <c r="I44" s="7">
        <f t="shared" si="0"/>
        <v>18</v>
      </c>
      <c r="J44" s="58" t="s">
        <v>138</v>
      </c>
      <c r="K44" s="58"/>
      <c r="L44" s="58"/>
      <c r="M44" s="58"/>
      <c r="N44" s="58"/>
      <c r="O44" s="58"/>
      <c r="P44" s="58"/>
      <c r="Q44" s="58"/>
      <c r="R44" s="58"/>
      <c r="S44" s="58"/>
      <c r="T44" s="58"/>
    </row>
    <row r="45" spans="1:20" ht="15.6" customHeight="1" x14ac:dyDescent="0.25">
      <c r="A45" s="167"/>
      <c r="B45" s="44" t="s">
        <v>80</v>
      </c>
      <c r="C45" s="45" t="s">
        <v>81</v>
      </c>
      <c r="D45" s="68">
        <v>9</v>
      </c>
      <c r="E45" s="69">
        <v>10</v>
      </c>
      <c r="F45" s="68">
        <v>10</v>
      </c>
      <c r="G45" s="6">
        <f t="shared" si="2"/>
        <v>9.6999999999999993</v>
      </c>
      <c r="H45" s="7">
        <f t="shared" si="4"/>
        <v>2</v>
      </c>
      <c r="I45" s="7">
        <f t="shared" si="0"/>
        <v>5</v>
      </c>
      <c r="J45" s="58" t="s">
        <v>137</v>
      </c>
      <c r="K45" s="58"/>
      <c r="L45" s="58"/>
      <c r="M45" s="58"/>
      <c r="N45" s="58"/>
      <c r="O45" s="58"/>
      <c r="P45" s="58"/>
      <c r="Q45" s="58"/>
      <c r="R45" s="58"/>
      <c r="S45" s="58"/>
      <c r="T45" s="58"/>
    </row>
    <row r="46" spans="1:20" ht="15.6" customHeight="1" x14ac:dyDescent="0.25">
      <c r="A46" s="167"/>
      <c r="B46" s="44" t="s">
        <v>82</v>
      </c>
      <c r="C46" s="45" t="s">
        <v>83</v>
      </c>
      <c r="D46" s="68">
        <v>9</v>
      </c>
      <c r="E46" s="69">
        <v>9</v>
      </c>
      <c r="F46" s="68">
        <v>10</v>
      </c>
      <c r="G46" s="6">
        <f t="shared" si="2"/>
        <v>9.3000000000000007</v>
      </c>
      <c r="H46" s="7">
        <f t="shared" si="4"/>
        <v>7</v>
      </c>
      <c r="I46" s="7">
        <f t="shared" si="0"/>
        <v>18</v>
      </c>
      <c r="J46" s="58" t="s">
        <v>400</v>
      </c>
      <c r="K46" s="58"/>
      <c r="L46" s="58"/>
      <c r="M46" s="58"/>
      <c r="N46" s="58"/>
      <c r="O46" s="58"/>
      <c r="P46" s="58"/>
      <c r="Q46" s="58"/>
      <c r="R46" s="58"/>
      <c r="S46" s="58"/>
      <c r="T46" s="58"/>
    </row>
    <row r="47" spans="1:20" ht="15.6" customHeight="1" x14ac:dyDescent="0.25">
      <c r="A47" s="167"/>
      <c r="B47" s="44" t="s">
        <v>84</v>
      </c>
      <c r="C47" s="45" t="s">
        <v>114</v>
      </c>
      <c r="D47" s="68">
        <v>7.5</v>
      </c>
      <c r="E47" s="69">
        <v>9.5</v>
      </c>
      <c r="F47" s="68">
        <v>10</v>
      </c>
      <c r="G47" s="6">
        <f t="shared" si="2"/>
        <v>9</v>
      </c>
      <c r="H47" s="7">
        <f t="shared" si="4"/>
        <v>15</v>
      </c>
      <c r="I47" s="7">
        <f t="shared" si="0"/>
        <v>36</v>
      </c>
      <c r="J47" s="58" t="s">
        <v>401</v>
      </c>
      <c r="K47" s="58"/>
      <c r="L47" s="58"/>
      <c r="M47" s="58"/>
      <c r="N47" s="58"/>
      <c r="O47" s="58"/>
      <c r="P47" s="58"/>
      <c r="Q47" s="58"/>
      <c r="R47" s="58"/>
      <c r="S47" s="58"/>
      <c r="T47" s="58"/>
    </row>
    <row r="48" spans="1:20" ht="15.6" customHeight="1" x14ac:dyDescent="0.25">
      <c r="A48" s="167"/>
      <c r="B48" s="44" t="s">
        <v>86</v>
      </c>
      <c r="C48" s="47" t="s">
        <v>55</v>
      </c>
      <c r="D48" s="68">
        <v>7.5</v>
      </c>
      <c r="E48" s="69">
        <v>10</v>
      </c>
      <c r="F48" s="68">
        <v>10</v>
      </c>
      <c r="G48" s="6">
        <f t="shared" si="2"/>
        <v>9.1999999999999993</v>
      </c>
      <c r="H48" s="7">
        <f t="shared" si="4"/>
        <v>9</v>
      </c>
      <c r="I48" s="7">
        <f t="shared" si="0"/>
        <v>26</v>
      </c>
      <c r="J48" s="58" t="s">
        <v>177</v>
      </c>
      <c r="K48" s="58"/>
      <c r="L48" s="58"/>
      <c r="M48" s="58"/>
      <c r="N48" s="58"/>
      <c r="O48" s="58"/>
      <c r="P48" s="58"/>
      <c r="Q48" s="58"/>
      <c r="R48" s="58"/>
      <c r="S48" s="58"/>
      <c r="T48" s="58"/>
    </row>
    <row r="49" spans="1:20" ht="15.6" customHeight="1" x14ac:dyDescent="0.25">
      <c r="A49" s="167"/>
      <c r="B49" s="44" t="s">
        <v>88</v>
      </c>
      <c r="C49" s="45" t="s">
        <v>89</v>
      </c>
      <c r="D49" s="51">
        <v>7.5</v>
      </c>
      <c r="E49" s="51">
        <v>10</v>
      </c>
      <c r="F49" s="5">
        <v>10</v>
      </c>
      <c r="G49" s="6">
        <f t="shared" si="2"/>
        <v>9.1999999999999993</v>
      </c>
      <c r="H49" s="7">
        <f t="shared" si="4"/>
        <v>9</v>
      </c>
      <c r="I49" s="7">
        <f t="shared" si="0"/>
        <v>26</v>
      </c>
      <c r="J49" s="58" t="s">
        <v>402</v>
      </c>
      <c r="K49" s="58"/>
      <c r="L49" s="58"/>
      <c r="M49" s="58"/>
      <c r="N49" s="58"/>
      <c r="O49" s="58"/>
      <c r="P49" s="58"/>
      <c r="Q49" s="58"/>
      <c r="R49" s="58"/>
      <c r="S49" s="58"/>
      <c r="T49" s="58"/>
    </row>
    <row r="50" spans="1:20" ht="15.6" customHeight="1" x14ac:dyDescent="0.25">
      <c r="A50" s="167"/>
      <c r="B50" s="44" t="s">
        <v>90</v>
      </c>
      <c r="C50" s="45" t="s">
        <v>87</v>
      </c>
      <c r="D50" s="5">
        <v>9</v>
      </c>
      <c r="E50" s="5">
        <v>9.5</v>
      </c>
      <c r="F50" s="51">
        <v>10</v>
      </c>
      <c r="G50" s="6">
        <f t="shared" si="2"/>
        <v>9.5</v>
      </c>
      <c r="H50" s="7">
        <f t="shared" si="4"/>
        <v>6</v>
      </c>
      <c r="I50" s="7">
        <f t="shared" si="0"/>
        <v>12</v>
      </c>
      <c r="J50" s="58" t="s">
        <v>403</v>
      </c>
      <c r="K50" s="58"/>
      <c r="L50" s="58"/>
      <c r="M50" s="58"/>
      <c r="N50" s="58"/>
      <c r="O50" s="58"/>
      <c r="P50" s="58"/>
      <c r="Q50" s="58"/>
      <c r="R50" s="58"/>
      <c r="S50" s="58"/>
      <c r="T50" s="58"/>
    </row>
    <row r="51" spans="1:20" ht="15.6" customHeight="1" x14ac:dyDescent="0.25">
      <c r="A51" s="167"/>
      <c r="B51" s="44" t="s">
        <v>92</v>
      </c>
      <c r="C51" s="48" t="s">
        <v>115</v>
      </c>
      <c r="D51" s="51">
        <v>9</v>
      </c>
      <c r="E51" s="51">
        <v>10</v>
      </c>
      <c r="F51" s="51">
        <v>10</v>
      </c>
      <c r="G51" s="6">
        <f t="shared" si="2"/>
        <v>9.6999999999999993</v>
      </c>
      <c r="H51" s="7">
        <f t="shared" si="4"/>
        <v>2</v>
      </c>
      <c r="I51" s="7">
        <f t="shared" si="0"/>
        <v>5</v>
      </c>
      <c r="J51" s="58" t="s">
        <v>137</v>
      </c>
      <c r="K51" s="58"/>
      <c r="L51" s="58"/>
      <c r="M51" s="58"/>
      <c r="N51" s="58"/>
      <c r="O51" s="58"/>
      <c r="P51" s="58"/>
      <c r="Q51" s="58"/>
      <c r="R51" s="58"/>
      <c r="S51" s="58"/>
      <c r="T51" s="58"/>
    </row>
    <row r="52" spans="1:20" ht="15.6" customHeight="1" x14ac:dyDescent="0.25">
      <c r="A52" s="167"/>
      <c r="B52" s="44" t="s">
        <v>94</v>
      </c>
      <c r="C52" s="45" t="s">
        <v>96</v>
      </c>
      <c r="D52" s="51">
        <v>7.5</v>
      </c>
      <c r="E52" s="51">
        <v>10</v>
      </c>
      <c r="F52" s="51">
        <v>10</v>
      </c>
      <c r="G52" s="6">
        <f t="shared" si="2"/>
        <v>9.1999999999999993</v>
      </c>
      <c r="H52" s="7">
        <f t="shared" si="4"/>
        <v>9</v>
      </c>
      <c r="I52" s="7">
        <f t="shared" si="0"/>
        <v>26</v>
      </c>
      <c r="J52" s="58" t="s">
        <v>177</v>
      </c>
      <c r="K52" s="58"/>
      <c r="L52" s="58"/>
      <c r="M52" s="58"/>
      <c r="N52" s="58"/>
      <c r="O52" s="58"/>
      <c r="P52" s="58"/>
      <c r="Q52" s="58"/>
      <c r="R52" s="58"/>
      <c r="S52" s="58"/>
      <c r="T52" s="58"/>
    </row>
    <row r="53" spans="1:20" ht="15.6" customHeight="1" x14ac:dyDescent="0.25">
      <c r="A53" s="167"/>
      <c r="B53" s="44" t="s">
        <v>95</v>
      </c>
      <c r="C53" s="45" t="s">
        <v>31</v>
      </c>
      <c r="D53" s="51">
        <v>8.5</v>
      </c>
      <c r="E53" s="51">
        <v>9</v>
      </c>
      <c r="F53" s="64">
        <v>10</v>
      </c>
      <c r="G53" s="6">
        <f t="shared" si="2"/>
        <v>9.1999999999999993</v>
      </c>
      <c r="H53" s="7">
        <f t="shared" si="4"/>
        <v>9</v>
      </c>
      <c r="I53" s="7">
        <f t="shared" si="0"/>
        <v>26</v>
      </c>
      <c r="J53" s="58" t="s">
        <v>316</v>
      </c>
      <c r="K53" s="58"/>
      <c r="L53" s="58"/>
      <c r="M53" s="58"/>
      <c r="N53" s="58"/>
      <c r="O53" s="58"/>
      <c r="P53" s="58"/>
      <c r="Q53" s="58"/>
      <c r="R53" s="58"/>
      <c r="S53" s="58"/>
      <c r="T53" s="58"/>
    </row>
    <row r="54" spans="1:20" ht="15.6" customHeight="1" thickBot="1" x14ac:dyDescent="0.3">
      <c r="A54" s="168"/>
      <c r="B54" s="49" t="s">
        <v>97</v>
      </c>
      <c r="C54" s="50" t="s">
        <v>98</v>
      </c>
      <c r="D54" s="15">
        <v>9.5</v>
      </c>
      <c r="E54" s="15">
        <v>10</v>
      </c>
      <c r="F54" s="70">
        <v>9.5</v>
      </c>
      <c r="G54" s="16">
        <f t="shared" si="2"/>
        <v>9.6999999999999993</v>
      </c>
      <c r="H54" s="17">
        <f t="shared" si="4"/>
        <v>2</v>
      </c>
      <c r="I54" s="17">
        <f t="shared" si="0"/>
        <v>5</v>
      </c>
      <c r="J54" s="58" t="s">
        <v>136</v>
      </c>
      <c r="K54" s="58"/>
      <c r="L54" s="58"/>
      <c r="M54" s="58"/>
      <c r="N54" s="58"/>
      <c r="O54" s="58"/>
      <c r="P54" s="58"/>
      <c r="Q54" s="58"/>
      <c r="R54" s="58"/>
      <c r="S54" s="58"/>
      <c r="T54" s="58"/>
    </row>
    <row r="55" spans="1:20" ht="23.25" customHeight="1" x14ac:dyDescent="0.25">
      <c r="A55" s="1"/>
      <c r="B55" s="1"/>
      <c r="C55" s="71" t="s">
        <v>126</v>
      </c>
      <c r="D55" s="71"/>
      <c r="E55" s="71"/>
      <c r="F55" s="72"/>
      <c r="G55" s="73"/>
      <c r="H55" s="1"/>
      <c r="I55" s="1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</row>
    <row r="56" spans="1:20" x14ac:dyDescent="0.25">
      <c r="A56" s="2" t="s">
        <v>127</v>
      </c>
      <c r="B56" s="74" t="s">
        <v>128</v>
      </c>
      <c r="C56" s="147" t="s">
        <v>414</v>
      </c>
      <c r="D56" s="147"/>
      <c r="E56" s="147"/>
      <c r="F56" s="147"/>
      <c r="G56" s="147"/>
      <c r="H56" s="2"/>
      <c r="I56" s="2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</row>
    <row r="57" spans="1:20" x14ac:dyDescent="0.25">
      <c r="A57" s="153" t="s">
        <v>0</v>
      </c>
      <c r="B57" s="161" t="s">
        <v>1</v>
      </c>
      <c r="C57" s="153" t="s">
        <v>2</v>
      </c>
      <c r="D57" s="163" t="s">
        <v>120</v>
      </c>
      <c r="E57" s="164"/>
      <c r="F57" s="165"/>
      <c r="G57" s="148" t="s">
        <v>121</v>
      </c>
      <c r="H57" s="157" t="s">
        <v>3</v>
      </c>
      <c r="I57" s="157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</row>
    <row r="58" spans="1:20" x14ac:dyDescent="0.25">
      <c r="A58" s="154"/>
      <c r="B58" s="162"/>
      <c r="C58" s="154"/>
      <c r="D58" s="105" t="s">
        <v>122</v>
      </c>
      <c r="E58" s="105" t="s">
        <v>123</v>
      </c>
      <c r="F58" s="105" t="s">
        <v>124</v>
      </c>
      <c r="G58" s="149"/>
      <c r="H58" s="106" t="s">
        <v>4</v>
      </c>
      <c r="I58" s="107" t="s">
        <v>5</v>
      </c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</row>
    <row r="59" spans="1:20" ht="15.6" customHeight="1" x14ac:dyDescent="0.25">
      <c r="A59" s="155" t="s">
        <v>6</v>
      </c>
      <c r="B59" s="3" t="s">
        <v>7</v>
      </c>
      <c r="C59" s="4" t="s">
        <v>8</v>
      </c>
      <c r="D59" s="5"/>
      <c r="E59" s="5"/>
      <c r="F59" s="5"/>
      <c r="G59" s="6"/>
      <c r="H59" s="7" t="e">
        <f>RANK(G59,$G$59:$G$73)</f>
        <v>#N/A</v>
      </c>
      <c r="I59" s="7" t="e">
        <f>RANK(G59,$G$59:$G$108)</f>
        <v>#N/A</v>
      </c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</row>
    <row r="60" spans="1:20" ht="15.6" customHeight="1" x14ac:dyDescent="0.25">
      <c r="A60" s="155"/>
      <c r="B60" s="8" t="s">
        <v>9</v>
      </c>
      <c r="C60" s="9" t="s">
        <v>104</v>
      </c>
      <c r="D60" s="51"/>
      <c r="E60" s="51"/>
      <c r="F60" s="51"/>
      <c r="G60" s="6"/>
      <c r="H60" s="7" t="e">
        <f t="shared" ref="H60:H73" si="5">RANK(G60,$G$59:$G$73)</f>
        <v>#N/A</v>
      </c>
      <c r="I60" s="7" t="e">
        <f>RANK(G60,$G$59:$G$108)</f>
        <v>#N/A</v>
      </c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</row>
    <row r="61" spans="1:20" ht="15.6" customHeight="1" x14ac:dyDescent="0.25">
      <c r="A61" s="155"/>
      <c r="B61" s="8" t="s">
        <v>11</v>
      </c>
      <c r="C61" s="9" t="s">
        <v>16</v>
      </c>
      <c r="D61" s="51"/>
      <c r="E61" s="51"/>
      <c r="F61" s="51"/>
      <c r="G61" s="6"/>
      <c r="H61" s="7" t="e">
        <f t="shared" si="5"/>
        <v>#N/A</v>
      </c>
      <c r="I61" s="7" t="e">
        <f t="shared" ref="I61:I108" si="6">RANK(G61,$G$59:$G$108)</f>
        <v>#N/A</v>
      </c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</row>
    <row r="62" spans="1:20" ht="15.6" customHeight="1" x14ac:dyDescent="0.25">
      <c r="A62" s="155"/>
      <c r="B62" s="8" t="s">
        <v>13</v>
      </c>
      <c r="C62" s="9" t="s">
        <v>14</v>
      </c>
      <c r="D62" s="51"/>
      <c r="E62" s="51"/>
      <c r="F62" s="51"/>
      <c r="G62" s="6"/>
      <c r="H62" s="7" t="e">
        <f t="shared" si="5"/>
        <v>#N/A</v>
      </c>
      <c r="I62" s="7" t="e">
        <f t="shared" si="6"/>
        <v>#N/A</v>
      </c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</row>
    <row r="63" spans="1:20" ht="15.6" customHeight="1" x14ac:dyDescent="0.25">
      <c r="A63" s="155"/>
      <c r="B63" s="8" t="s">
        <v>15</v>
      </c>
      <c r="C63" s="9" t="s">
        <v>79</v>
      </c>
      <c r="D63" s="51"/>
      <c r="E63" s="59"/>
      <c r="F63" s="51"/>
      <c r="G63" s="6"/>
      <c r="H63" s="7" t="e">
        <f t="shared" si="5"/>
        <v>#N/A</v>
      </c>
      <c r="I63" s="7" t="e">
        <f t="shared" si="6"/>
        <v>#N/A</v>
      </c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</row>
    <row r="64" spans="1:20" ht="15.6" customHeight="1" x14ac:dyDescent="0.25">
      <c r="A64" s="155"/>
      <c r="B64" s="8" t="s">
        <v>17</v>
      </c>
      <c r="C64" s="9" t="s">
        <v>105</v>
      </c>
      <c r="D64" s="51"/>
      <c r="E64" s="51"/>
      <c r="F64" s="51"/>
      <c r="G64" s="6"/>
      <c r="H64" s="7" t="e">
        <f t="shared" si="5"/>
        <v>#N/A</v>
      </c>
      <c r="I64" s="7" t="e">
        <f t="shared" si="6"/>
        <v>#N/A</v>
      </c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</row>
    <row r="65" spans="1:20" ht="15.6" customHeight="1" x14ac:dyDescent="0.25">
      <c r="A65" s="155"/>
      <c r="B65" s="8" t="s">
        <v>19</v>
      </c>
      <c r="C65" s="9" t="s">
        <v>18</v>
      </c>
      <c r="D65" s="51"/>
      <c r="E65" s="51"/>
      <c r="F65" s="51"/>
      <c r="G65" s="6"/>
      <c r="H65" s="7" t="e">
        <f t="shared" si="5"/>
        <v>#N/A</v>
      </c>
      <c r="I65" s="7" t="e">
        <f t="shared" si="6"/>
        <v>#N/A</v>
      </c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</row>
    <row r="66" spans="1:20" ht="15.6" customHeight="1" x14ac:dyDescent="0.25">
      <c r="A66" s="155"/>
      <c r="B66" s="8" t="s">
        <v>21</v>
      </c>
      <c r="C66" s="9" t="s">
        <v>20</v>
      </c>
      <c r="D66" s="51"/>
      <c r="E66" s="51"/>
      <c r="F66" s="51"/>
      <c r="G66" s="6"/>
      <c r="H66" s="7" t="e">
        <f t="shared" si="5"/>
        <v>#N/A</v>
      </c>
      <c r="I66" s="7" t="e">
        <f t="shared" si="6"/>
        <v>#N/A</v>
      </c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</row>
    <row r="67" spans="1:20" ht="15.6" customHeight="1" x14ac:dyDescent="0.25">
      <c r="A67" s="155"/>
      <c r="B67" s="8" t="s">
        <v>23</v>
      </c>
      <c r="C67" s="9" t="s">
        <v>22</v>
      </c>
      <c r="D67" s="51"/>
      <c r="E67" s="51"/>
      <c r="F67" s="51"/>
      <c r="G67" s="6"/>
      <c r="H67" s="7" t="e">
        <f t="shared" si="5"/>
        <v>#N/A</v>
      </c>
      <c r="I67" s="7" t="e">
        <f t="shared" si="6"/>
        <v>#N/A</v>
      </c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</row>
    <row r="68" spans="1:20" ht="15.6" customHeight="1" x14ac:dyDescent="0.25">
      <c r="A68" s="155"/>
      <c r="B68" s="8" t="s">
        <v>25</v>
      </c>
      <c r="C68" s="9" t="s">
        <v>10</v>
      </c>
      <c r="D68" s="76"/>
      <c r="E68" s="51"/>
      <c r="F68" s="51"/>
      <c r="G68" s="6"/>
      <c r="H68" s="7" t="e">
        <f t="shared" si="5"/>
        <v>#N/A</v>
      </c>
      <c r="I68" s="7" t="e">
        <f t="shared" si="6"/>
        <v>#N/A</v>
      </c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</row>
    <row r="69" spans="1:20" ht="15.6" customHeight="1" x14ac:dyDescent="0.25">
      <c r="A69" s="155"/>
      <c r="B69" s="8" t="s">
        <v>26</v>
      </c>
      <c r="C69" s="9" t="s">
        <v>34</v>
      </c>
      <c r="D69" s="77"/>
      <c r="E69" s="51"/>
      <c r="F69" s="51"/>
      <c r="G69" s="6"/>
      <c r="H69" s="7" t="e">
        <f t="shared" si="5"/>
        <v>#N/A</v>
      </c>
      <c r="I69" s="7" t="e">
        <f t="shared" si="6"/>
        <v>#N/A</v>
      </c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</row>
    <row r="70" spans="1:20" ht="15.6" customHeight="1" x14ac:dyDescent="0.25">
      <c r="A70" s="155"/>
      <c r="B70" s="8" t="s">
        <v>27</v>
      </c>
      <c r="C70" s="9" t="s">
        <v>33</v>
      </c>
      <c r="D70" s="51"/>
      <c r="E70" s="51"/>
      <c r="F70" s="51"/>
      <c r="G70" s="6"/>
      <c r="H70" s="7" t="e">
        <f t="shared" si="5"/>
        <v>#N/A</v>
      </c>
      <c r="I70" s="7" t="e">
        <f t="shared" si="6"/>
        <v>#N/A</v>
      </c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</row>
    <row r="71" spans="1:20" ht="15.6" customHeight="1" x14ac:dyDescent="0.25">
      <c r="A71" s="155"/>
      <c r="B71" s="8" t="s">
        <v>29</v>
      </c>
      <c r="C71" s="9" t="s">
        <v>35</v>
      </c>
      <c r="D71" s="51"/>
      <c r="E71" s="51"/>
      <c r="F71" s="51"/>
      <c r="G71" s="6"/>
      <c r="H71" s="7" t="e">
        <f t="shared" si="5"/>
        <v>#N/A</v>
      </c>
      <c r="I71" s="7" t="e">
        <f t="shared" si="6"/>
        <v>#N/A</v>
      </c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</row>
    <row r="72" spans="1:20" ht="15.6" customHeight="1" x14ac:dyDescent="0.25">
      <c r="A72" s="155"/>
      <c r="B72" s="8" t="s">
        <v>30</v>
      </c>
      <c r="C72" s="9" t="s">
        <v>106</v>
      </c>
      <c r="D72" s="51"/>
      <c r="E72" s="51"/>
      <c r="F72" s="64"/>
      <c r="G72" s="6"/>
      <c r="H72" s="7" t="e">
        <f t="shared" si="5"/>
        <v>#N/A</v>
      </c>
      <c r="I72" s="7" t="e">
        <f t="shared" si="6"/>
        <v>#N/A</v>
      </c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</row>
    <row r="73" spans="1:20" ht="15.6" customHeight="1" thickBot="1" x14ac:dyDescent="0.3">
      <c r="A73" s="155"/>
      <c r="B73" s="13" t="s">
        <v>32</v>
      </c>
      <c r="C73" s="14" t="s">
        <v>12</v>
      </c>
      <c r="D73" s="15"/>
      <c r="E73" s="15"/>
      <c r="F73" s="15"/>
      <c r="G73" s="16"/>
      <c r="H73" s="17" t="e">
        <f t="shared" si="5"/>
        <v>#N/A</v>
      </c>
      <c r="I73" s="17" t="e">
        <f t="shared" si="6"/>
        <v>#N/A</v>
      </c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</row>
    <row r="74" spans="1:20" ht="15.6" customHeight="1" x14ac:dyDescent="0.25">
      <c r="A74" s="155"/>
      <c r="B74" s="18" t="s">
        <v>36</v>
      </c>
      <c r="C74" s="53" t="s">
        <v>75</v>
      </c>
      <c r="D74" s="5"/>
      <c r="E74" s="5"/>
      <c r="F74" s="5"/>
      <c r="G74" s="6"/>
      <c r="H74" s="7" t="e">
        <f>RANK(G74,$G$74:$G$93)</f>
        <v>#N/A</v>
      </c>
      <c r="I74" s="7" t="e">
        <f t="shared" si="6"/>
        <v>#N/A</v>
      </c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</row>
    <row r="75" spans="1:20" ht="15.6" customHeight="1" x14ac:dyDescent="0.25">
      <c r="A75" s="155"/>
      <c r="B75" s="20" t="s">
        <v>38</v>
      </c>
      <c r="C75" s="22" t="s">
        <v>107</v>
      </c>
      <c r="D75" s="5"/>
      <c r="E75" s="5"/>
      <c r="F75" s="5"/>
      <c r="G75" s="6"/>
      <c r="H75" s="7" t="e">
        <f t="shared" ref="H75:H93" si="7">RANK(G75,$G$74:$G$93)</f>
        <v>#N/A</v>
      </c>
      <c r="I75" s="7" t="e">
        <f t="shared" si="6"/>
        <v>#N/A</v>
      </c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</row>
    <row r="76" spans="1:20" ht="15.6" customHeight="1" x14ac:dyDescent="0.25">
      <c r="A76" s="155"/>
      <c r="B76" s="20" t="s">
        <v>39</v>
      </c>
      <c r="C76" s="22" t="s">
        <v>40</v>
      </c>
      <c r="D76" s="51"/>
      <c r="E76" s="51"/>
      <c r="F76" s="51"/>
      <c r="G76" s="6"/>
      <c r="H76" s="7" t="e">
        <f t="shared" si="7"/>
        <v>#N/A</v>
      </c>
      <c r="I76" s="7" t="e">
        <f t="shared" si="6"/>
        <v>#N/A</v>
      </c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</row>
    <row r="77" spans="1:20" ht="15.6" customHeight="1" x14ac:dyDescent="0.25">
      <c r="A77" s="155"/>
      <c r="B77" s="20" t="s">
        <v>41</v>
      </c>
      <c r="C77" s="22" t="s">
        <v>108</v>
      </c>
      <c r="D77" s="51"/>
      <c r="E77" s="51"/>
      <c r="F77" s="51"/>
      <c r="G77" s="6"/>
      <c r="H77" s="7" t="e">
        <f t="shared" si="7"/>
        <v>#N/A</v>
      </c>
      <c r="I77" s="7" t="e">
        <f t="shared" si="6"/>
        <v>#N/A</v>
      </c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</row>
    <row r="78" spans="1:20" ht="15.6" customHeight="1" x14ac:dyDescent="0.25">
      <c r="A78" s="155"/>
      <c r="B78" s="20" t="s">
        <v>48</v>
      </c>
      <c r="C78" s="22" t="s">
        <v>116</v>
      </c>
      <c r="D78" s="51"/>
      <c r="E78" s="51"/>
      <c r="F78" s="51"/>
      <c r="G78" s="6"/>
      <c r="H78" s="7" t="e">
        <f t="shared" si="7"/>
        <v>#N/A</v>
      </c>
      <c r="I78" s="11" t="e">
        <f t="shared" si="6"/>
        <v>#N/A</v>
      </c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</row>
    <row r="79" spans="1:20" ht="15.6" customHeight="1" x14ac:dyDescent="0.25">
      <c r="A79" s="155"/>
      <c r="B79" s="18" t="s">
        <v>54</v>
      </c>
      <c r="C79" s="19" t="s">
        <v>63</v>
      </c>
      <c r="D79" s="5"/>
      <c r="E79" s="5"/>
      <c r="F79" s="5"/>
      <c r="G79" s="6"/>
      <c r="H79" s="7" t="e">
        <f t="shared" si="7"/>
        <v>#N/A</v>
      </c>
      <c r="I79" s="7" t="e">
        <f t="shared" si="6"/>
        <v>#N/A</v>
      </c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</row>
    <row r="80" spans="1:20" ht="15.6" customHeight="1" x14ac:dyDescent="0.25">
      <c r="A80" s="155"/>
      <c r="B80" s="20" t="s">
        <v>56</v>
      </c>
      <c r="C80" s="21" t="s">
        <v>109</v>
      </c>
      <c r="D80" s="51"/>
      <c r="E80" s="51"/>
      <c r="F80" s="51"/>
      <c r="G80" s="6"/>
      <c r="H80" s="7" t="e">
        <f t="shared" si="7"/>
        <v>#N/A</v>
      </c>
      <c r="I80" s="7" t="e">
        <f t="shared" si="6"/>
        <v>#N/A</v>
      </c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</row>
    <row r="81" spans="1:20" ht="15.6" customHeight="1" x14ac:dyDescent="0.25">
      <c r="A81" s="155"/>
      <c r="B81" s="20" t="s">
        <v>57</v>
      </c>
      <c r="C81" s="22" t="s">
        <v>85</v>
      </c>
      <c r="D81" s="80"/>
      <c r="E81" s="80"/>
      <c r="F81" s="51"/>
      <c r="G81" s="6"/>
      <c r="H81" s="7" t="e">
        <f t="shared" si="7"/>
        <v>#N/A</v>
      </c>
      <c r="I81" s="7" t="e">
        <f t="shared" si="6"/>
        <v>#N/A</v>
      </c>
      <c r="J81" s="58"/>
      <c r="K81" s="169" t="s">
        <v>129</v>
      </c>
      <c r="L81" s="169"/>
      <c r="M81" s="169"/>
      <c r="N81" s="169"/>
      <c r="O81" s="169"/>
      <c r="P81" s="169"/>
      <c r="Q81" s="169"/>
      <c r="R81" s="169"/>
      <c r="S81" s="169"/>
      <c r="T81" s="169"/>
    </row>
    <row r="82" spans="1:20" ht="15.6" customHeight="1" x14ac:dyDescent="0.25">
      <c r="A82" s="155"/>
      <c r="B82" s="20" t="s">
        <v>58</v>
      </c>
      <c r="C82" s="22" t="s">
        <v>91</v>
      </c>
      <c r="D82" s="80"/>
      <c r="E82" s="80"/>
      <c r="F82" s="64"/>
      <c r="G82" s="6"/>
      <c r="H82" s="7" t="e">
        <f t="shared" si="7"/>
        <v>#N/A</v>
      </c>
      <c r="I82" s="7" t="e">
        <f t="shared" si="6"/>
        <v>#N/A</v>
      </c>
      <c r="J82" s="58"/>
      <c r="K82" s="170" t="s">
        <v>42</v>
      </c>
      <c r="L82" s="172" t="s">
        <v>43</v>
      </c>
      <c r="M82" s="174" t="s">
        <v>44</v>
      </c>
      <c r="N82" s="174"/>
      <c r="O82" s="161" t="s">
        <v>45</v>
      </c>
      <c r="P82" s="175"/>
      <c r="Q82" s="161" t="s">
        <v>46</v>
      </c>
      <c r="R82" s="176"/>
      <c r="S82" s="174" t="s">
        <v>47</v>
      </c>
      <c r="T82" s="174"/>
    </row>
    <row r="83" spans="1:20" ht="15.6" customHeight="1" thickBot="1" x14ac:dyDescent="0.3">
      <c r="A83" s="156"/>
      <c r="B83" s="23" t="s">
        <v>61</v>
      </c>
      <c r="C83" s="24" t="s">
        <v>24</v>
      </c>
      <c r="D83" s="81"/>
      <c r="E83" s="81"/>
      <c r="F83" s="15"/>
      <c r="G83" s="16"/>
      <c r="H83" s="17" t="e">
        <f t="shared" si="7"/>
        <v>#N/A</v>
      </c>
      <c r="I83" s="17" t="e">
        <f t="shared" si="6"/>
        <v>#N/A</v>
      </c>
      <c r="J83" s="58"/>
      <c r="K83" s="171"/>
      <c r="L83" s="173"/>
      <c r="M83" s="61" t="s">
        <v>50</v>
      </c>
      <c r="N83" s="25" t="s">
        <v>51</v>
      </c>
      <c r="O83" s="61" t="s">
        <v>50</v>
      </c>
      <c r="P83" s="25" t="s">
        <v>51</v>
      </c>
      <c r="Q83" s="62" t="s">
        <v>52</v>
      </c>
      <c r="R83" s="25" t="s">
        <v>51</v>
      </c>
      <c r="S83" s="62" t="s">
        <v>52</v>
      </c>
      <c r="T83" s="25" t="s">
        <v>51</v>
      </c>
    </row>
    <row r="84" spans="1:20" ht="15.6" customHeight="1" x14ac:dyDescent="0.25">
      <c r="A84" s="158" t="s">
        <v>53</v>
      </c>
      <c r="B84" s="26" t="s">
        <v>62</v>
      </c>
      <c r="C84" s="27" t="s">
        <v>333</v>
      </c>
      <c r="D84" s="82"/>
      <c r="E84" s="82"/>
      <c r="F84" s="63"/>
      <c r="G84" s="6"/>
      <c r="H84" s="7" t="e">
        <f t="shared" si="7"/>
        <v>#N/A</v>
      </c>
      <c r="I84" s="28" t="e">
        <f t="shared" si="6"/>
        <v>#N/A</v>
      </c>
      <c r="J84" s="58"/>
      <c r="K84" s="29">
        <v>12</v>
      </c>
      <c r="L84" s="30">
        <f>SUM(M84+O84+Q84+S84)</f>
        <v>0</v>
      </c>
      <c r="M84" s="31">
        <f>COUNTIF($G$59:$G78,"&gt;=9.0")</f>
        <v>0</v>
      </c>
      <c r="N84" s="32">
        <f>M84/16</f>
        <v>0</v>
      </c>
      <c r="O84" s="31">
        <f>COUNTIF($G$59:$G78,"&gt;=8.5")-M84</f>
        <v>0</v>
      </c>
      <c r="P84" s="32">
        <f xml:space="preserve"> O84/16</f>
        <v>0</v>
      </c>
      <c r="Q84" s="31">
        <f>COUNTIF($G$59:$G78,"&gt;=8.0")-M84-O84</f>
        <v>0</v>
      </c>
      <c r="R84" s="33">
        <f>Q84/16</f>
        <v>0</v>
      </c>
      <c r="S84" s="31">
        <f>COUNTIF($G$59:$G78,"&lt;8.0")</f>
        <v>0</v>
      </c>
      <c r="T84" s="32">
        <f>S84/16</f>
        <v>0</v>
      </c>
    </row>
    <row r="85" spans="1:20" ht="15.6" customHeight="1" x14ac:dyDescent="0.25">
      <c r="A85" s="159"/>
      <c r="B85" s="20" t="s">
        <v>64</v>
      </c>
      <c r="C85" s="21" t="s">
        <v>69</v>
      </c>
      <c r="D85" s="83"/>
      <c r="E85" s="83"/>
      <c r="F85" s="5"/>
      <c r="G85" s="6"/>
      <c r="H85" s="7" t="e">
        <f t="shared" si="7"/>
        <v>#N/A</v>
      </c>
      <c r="I85" s="7" t="e">
        <f t="shared" si="6"/>
        <v>#N/A</v>
      </c>
      <c r="J85" s="58"/>
      <c r="K85" s="29">
        <v>11</v>
      </c>
      <c r="L85" s="30">
        <f>SUM(M85+O85+Q85+S85)</f>
        <v>0</v>
      </c>
      <c r="M85" s="31">
        <f>COUNTIF($G$94:$G$108,"&gt;=9")</f>
        <v>0</v>
      </c>
      <c r="N85" s="32">
        <f>M85/20</f>
        <v>0</v>
      </c>
      <c r="O85" s="31">
        <f>COUNTIF($G$94:$G$108,"&gt;8.5")-M85</f>
        <v>0</v>
      </c>
      <c r="P85" s="34">
        <f>O85/20</f>
        <v>0</v>
      </c>
      <c r="Q85" s="31">
        <f>COUNTIF($G$94:$G$108,"&gt;=8")-M85-O85</f>
        <v>0</v>
      </c>
      <c r="R85" s="33">
        <f>Q85/20</f>
        <v>0</v>
      </c>
      <c r="S85" s="31">
        <f>COUNTIF($G$94:$G$108,"&lt;8")</f>
        <v>0</v>
      </c>
      <c r="T85" s="32">
        <f>S85/20</f>
        <v>0</v>
      </c>
    </row>
    <row r="86" spans="1:20" ht="15.6" customHeight="1" x14ac:dyDescent="0.25">
      <c r="A86" s="159"/>
      <c r="B86" s="20" t="s">
        <v>65</v>
      </c>
      <c r="C86" s="22" t="s">
        <v>77</v>
      </c>
      <c r="D86" s="80"/>
      <c r="E86" s="80"/>
      <c r="F86" s="51"/>
      <c r="G86" s="6"/>
      <c r="H86" s="7" t="e">
        <f t="shared" si="7"/>
        <v>#N/A</v>
      </c>
      <c r="I86" s="7" t="e">
        <f t="shared" si="6"/>
        <v>#N/A</v>
      </c>
      <c r="J86" s="58"/>
      <c r="K86" s="29">
        <v>10</v>
      </c>
      <c r="L86" s="30">
        <f>SUM(M86+O86+Q86+S86)</f>
        <v>0</v>
      </c>
      <c r="M86" s="35">
        <f>COUNTIF($G$79:$G$93,"&gt;=9")</f>
        <v>0</v>
      </c>
      <c r="N86" s="32">
        <f>M86/15</f>
        <v>0</v>
      </c>
      <c r="O86" s="31">
        <f>COUNTIF($G$79:$G$93,"&gt;=8.5") -M86</f>
        <v>0</v>
      </c>
      <c r="P86" s="34">
        <f>O86/15</f>
        <v>0</v>
      </c>
      <c r="Q86" s="31">
        <f>COUNTIF($G$79:$G$93,"&gt;=8")-M86-O86</f>
        <v>0</v>
      </c>
      <c r="R86" s="33">
        <f>Q86/15</f>
        <v>0</v>
      </c>
      <c r="S86" s="35">
        <f>COUNTIF($G$79:$G$93,"&lt;8")</f>
        <v>0</v>
      </c>
      <c r="T86" s="32">
        <f>100%-N86-P86-R86</f>
        <v>1</v>
      </c>
    </row>
    <row r="87" spans="1:20" ht="15.6" customHeight="1" x14ac:dyDescent="0.25">
      <c r="A87" s="159"/>
      <c r="B87" s="20" t="s">
        <v>66</v>
      </c>
      <c r="C87" s="22" t="s">
        <v>110</v>
      </c>
      <c r="D87" s="80"/>
      <c r="E87" s="80"/>
      <c r="F87" s="51"/>
      <c r="G87" s="6"/>
      <c r="H87" s="7" t="e">
        <f t="shared" si="7"/>
        <v>#N/A</v>
      </c>
      <c r="I87" s="7" t="e">
        <f t="shared" si="6"/>
        <v>#N/A</v>
      </c>
      <c r="J87" s="58"/>
      <c r="K87" s="36" t="s">
        <v>60</v>
      </c>
      <c r="L87" s="37">
        <f>SUM(L84:L86)</f>
        <v>0</v>
      </c>
      <c r="M87" s="35">
        <f>SUM(M84:M86)</f>
        <v>0</v>
      </c>
      <c r="N87" s="38">
        <f>M87/51</f>
        <v>0</v>
      </c>
      <c r="O87" s="35">
        <f>SUM(O84:O86)</f>
        <v>0</v>
      </c>
      <c r="P87" s="39">
        <f>O87/51</f>
        <v>0</v>
      </c>
      <c r="Q87" s="35">
        <f>SUM(Q84:Q86)</f>
        <v>0</v>
      </c>
      <c r="R87" s="40">
        <f>Q87/51</f>
        <v>0</v>
      </c>
      <c r="S87" s="35">
        <f>SUM(S84:S86)</f>
        <v>0</v>
      </c>
      <c r="T87" s="41">
        <f>S87/51</f>
        <v>0</v>
      </c>
    </row>
    <row r="88" spans="1:20" ht="15.6" customHeight="1" x14ac:dyDescent="0.25">
      <c r="A88" s="159"/>
      <c r="B88" s="20" t="s">
        <v>68</v>
      </c>
      <c r="C88" s="22" t="s">
        <v>117</v>
      </c>
      <c r="D88" s="80"/>
      <c r="E88" s="80"/>
      <c r="F88" s="51"/>
      <c r="G88" s="6"/>
      <c r="H88" s="7" t="e">
        <f t="shared" si="7"/>
        <v>#N/A</v>
      </c>
      <c r="I88" s="11" t="e">
        <f t="shared" si="6"/>
        <v>#N/A</v>
      </c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</row>
    <row r="89" spans="1:20" ht="15.6" customHeight="1" x14ac:dyDescent="0.25">
      <c r="A89" s="159"/>
      <c r="B89" s="18" t="s">
        <v>99</v>
      </c>
      <c r="C89" s="21" t="s">
        <v>71</v>
      </c>
      <c r="D89" s="83"/>
      <c r="E89" s="83"/>
      <c r="F89" s="5"/>
      <c r="G89" s="6"/>
      <c r="H89" s="7" t="e">
        <f t="shared" si="7"/>
        <v>#N/A</v>
      </c>
      <c r="I89" s="7" t="e">
        <f t="shared" si="6"/>
        <v>#N/A</v>
      </c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</row>
    <row r="90" spans="1:20" ht="15.6" customHeight="1" x14ac:dyDescent="0.25">
      <c r="A90" s="159"/>
      <c r="B90" s="20" t="s">
        <v>100</v>
      </c>
      <c r="C90" s="21" t="s">
        <v>111</v>
      </c>
      <c r="D90" s="51"/>
      <c r="E90" s="51"/>
      <c r="F90" s="51"/>
      <c r="G90" s="6"/>
      <c r="H90" s="7" t="e">
        <f t="shared" si="7"/>
        <v>#N/A</v>
      </c>
      <c r="I90" s="7" t="e">
        <f t="shared" si="6"/>
        <v>#N/A</v>
      </c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</row>
    <row r="91" spans="1:20" ht="15.6" customHeight="1" x14ac:dyDescent="0.25">
      <c r="A91" s="159"/>
      <c r="B91" s="20" t="s">
        <v>101</v>
      </c>
      <c r="C91" s="22" t="s">
        <v>37</v>
      </c>
      <c r="D91" s="51"/>
      <c r="E91" s="51"/>
      <c r="F91" s="51"/>
      <c r="G91" s="6"/>
      <c r="H91" s="7" t="e">
        <f t="shared" si="7"/>
        <v>#N/A</v>
      </c>
      <c r="I91" s="7" t="e">
        <f t="shared" si="6"/>
        <v>#N/A</v>
      </c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</row>
    <row r="92" spans="1:20" ht="15.6" customHeight="1" x14ac:dyDescent="0.25">
      <c r="A92" s="159"/>
      <c r="B92" s="20" t="s">
        <v>102</v>
      </c>
      <c r="C92" s="22" t="s">
        <v>28</v>
      </c>
      <c r="D92" s="51"/>
      <c r="E92" s="51"/>
      <c r="F92" s="64"/>
      <c r="G92" s="6"/>
      <c r="H92" s="7" t="e">
        <f t="shared" si="7"/>
        <v>#N/A</v>
      </c>
      <c r="I92" s="7" t="e">
        <f t="shared" si="6"/>
        <v>#N/A</v>
      </c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</row>
    <row r="93" spans="1:20" ht="15.6" customHeight="1" thickBot="1" x14ac:dyDescent="0.3">
      <c r="A93" s="159"/>
      <c r="B93" s="23" t="s">
        <v>103</v>
      </c>
      <c r="C93" s="24" t="s">
        <v>93</v>
      </c>
      <c r="D93" s="15"/>
      <c r="E93" s="15"/>
      <c r="F93" s="15"/>
      <c r="G93" s="16"/>
      <c r="H93" s="17" t="e">
        <f t="shared" si="7"/>
        <v>#N/A</v>
      </c>
      <c r="I93" s="17" t="e">
        <f t="shared" si="6"/>
        <v>#N/A</v>
      </c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</row>
    <row r="94" spans="1:20" ht="15.6" customHeight="1" x14ac:dyDescent="0.25">
      <c r="A94" s="159"/>
      <c r="B94" s="109" t="s">
        <v>70</v>
      </c>
      <c r="C94" s="43" t="s">
        <v>49</v>
      </c>
      <c r="D94" s="5"/>
      <c r="E94" s="5"/>
      <c r="F94" s="5"/>
      <c r="G94" s="6"/>
      <c r="H94" s="7" t="e">
        <f>RANK(G94,$G$94:$G$108)</f>
        <v>#N/A</v>
      </c>
      <c r="I94" s="7" t="e">
        <f t="shared" si="6"/>
        <v>#N/A</v>
      </c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</row>
    <row r="95" spans="1:20" ht="15.6" customHeight="1" x14ac:dyDescent="0.25">
      <c r="A95" s="159"/>
      <c r="B95" s="44" t="s">
        <v>72</v>
      </c>
      <c r="C95" s="45" t="s">
        <v>67</v>
      </c>
      <c r="D95" s="5"/>
      <c r="E95" s="84"/>
      <c r="F95" s="5"/>
      <c r="G95" s="6"/>
      <c r="H95" s="7" t="e">
        <f t="shared" ref="H95:H108" si="8">RANK(G95,$G$94:$G$108)</f>
        <v>#N/A</v>
      </c>
      <c r="I95" s="7" t="e">
        <f t="shared" si="6"/>
        <v>#N/A</v>
      </c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</row>
    <row r="96" spans="1:20" ht="15.6" customHeight="1" x14ac:dyDescent="0.25">
      <c r="A96" s="159"/>
      <c r="B96" s="44" t="s">
        <v>74</v>
      </c>
      <c r="C96" s="45" t="s">
        <v>112</v>
      </c>
      <c r="D96" s="51"/>
      <c r="E96" s="67"/>
      <c r="F96" s="51"/>
      <c r="G96" s="6"/>
      <c r="H96" s="7" t="e">
        <f t="shared" si="8"/>
        <v>#N/A</v>
      </c>
      <c r="I96" s="7" t="e">
        <f t="shared" si="6"/>
        <v>#N/A</v>
      </c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</row>
    <row r="97" spans="1:20" ht="15.6" customHeight="1" x14ac:dyDescent="0.25">
      <c r="A97" s="159"/>
      <c r="B97" s="44" t="s">
        <v>76</v>
      </c>
      <c r="C97" s="46" t="s">
        <v>59</v>
      </c>
      <c r="D97" s="51"/>
      <c r="E97" s="51"/>
      <c r="F97" s="51"/>
      <c r="G97" s="6"/>
      <c r="H97" s="7" t="e">
        <f t="shared" si="8"/>
        <v>#N/A</v>
      </c>
      <c r="I97" s="7" t="e">
        <f t="shared" si="6"/>
        <v>#N/A</v>
      </c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</row>
    <row r="98" spans="1:20" ht="15.6" customHeight="1" x14ac:dyDescent="0.25">
      <c r="A98" s="159"/>
      <c r="B98" s="44" t="s">
        <v>78</v>
      </c>
      <c r="C98" s="45" t="s">
        <v>113</v>
      </c>
      <c r="D98" s="51"/>
      <c r="E98" s="51"/>
      <c r="F98" s="68"/>
      <c r="G98" s="6"/>
      <c r="H98" s="7" t="e">
        <f t="shared" si="8"/>
        <v>#N/A</v>
      </c>
      <c r="I98" s="7" t="e">
        <f t="shared" si="6"/>
        <v>#N/A</v>
      </c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</row>
    <row r="99" spans="1:20" ht="15.6" customHeight="1" x14ac:dyDescent="0.25">
      <c r="A99" s="159"/>
      <c r="B99" s="44" t="s">
        <v>80</v>
      </c>
      <c r="C99" s="45" t="s">
        <v>81</v>
      </c>
      <c r="D99" s="68"/>
      <c r="E99" s="85"/>
      <c r="F99" s="68"/>
      <c r="G99" s="6"/>
      <c r="H99" s="7" t="e">
        <f t="shared" si="8"/>
        <v>#N/A</v>
      </c>
      <c r="I99" s="7" t="e">
        <f t="shared" si="6"/>
        <v>#N/A</v>
      </c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</row>
    <row r="100" spans="1:20" ht="15.6" customHeight="1" x14ac:dyDescent="0.25">
      <c r="A100" s="159"/>
      <c r="B100" s="44" t="s">
        <v>82</v>
      </c>
      <c r="C100" s="45" t="s">
        <v>83</v>
      </c>
      <c r="D100" s="68"/>
      <c r="E100" s="85"/>
      <c r="F100" s="68"/>
      <c r="G100" s="6"/>
      <c r="H100" s="7" t="e">
        <f t="shared" si="8"/>
        <v>#N/A</v>
      </c>
      <c r="I100" s="7" t="e">
        <f t="shared" si="6"/>
        <v>#N/A</v>
      </c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</row>
    <row r="101" spans="1:20" ht="15.6" customHeight="1" x14ac:dyDescent="0.25">
      <c r="A101" s="159"/>
      <c r="B101" s="44" t="s">
        <v>84</v>
      </c>
      <c r="C101" s="45" t="s">
        <v>114</v>
      </c>
      <c r="D101" s="68"/>
      <c r="E101" s="85"/>
      <c r="F101" s="68"/>
      <c r="G101" s="6"/>
      <c r="H101" s="7" t="e">
        <f t="shared" si="8"/>
        <v>#N/A</v>
      </c>
      <c r="I101" s="7" t="e">
        <f t="shared" si="6"/>
        <v>#N/A</v>
      </c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</row>
    <row r="102" spans="1:20" ht="15.6" customHeight="1" x14ac:dyDescent="0.25">
      <c r="A102" s="159"/>
      <c r="B102" s="44" t="s">
        <v>86</v>
      </c>
      <c r="C102" s="47" t="s">
        <v>55</v>
      </c>
      <c r="D102" s="68"/>
      <c r="E102" s="85"/>
      <c r="F102" s="68"/>
      <c r="G102" s="6"/>
      <c r="H102" s="7" t="e">
        <f t="shared" si="8"/>
        <v>#N/A</v>
      </c>
      <c r="I102" s="7" t="e">
        <f t="shared" si="6"/>
        <v>#N/A</v>
      </c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</row>
    <row r="103" spans="1:20" ht="15.6" customHeight="1" x14ac:dyDescent="0.25">
      <c r="A103" s="159"/>
      <c r="B103" s="44" t="s">
        <v>88</v>
      </c>
      <c r="C103" s="45" t="s">
        <v>89</v>
      </c>
      <c r="D103" s="68"/>
      <c r="E103" s="85"/>
      <c r="F103" s="68"/>
      <c r="G103" s="6"/>
      <c r="H103" s="7" t="e">
        <f t="shared" si="8"/>
        <v>#N/A</v>
      </c>
      <c r="I103" s="7" t="e">
        <f t="shared" si="6"/>
        <v>#N/A</v>
      </c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</row>
    <row r="104" spans="1:20" ht="15.6" customHeight="1" x14ac:dyDescent="0.25">
      <c r="A104" s="159"/>
      <c r="B104" s="44" t="s">
        <v>90</v>
      </c>
      <c r="C104" s="45" t="s">
        <v>87</v>
      </c>
      <c r="D104" s="68"/>
      <c r="E104" s="85"/>
      <c r="F104" s="68"/>
      <c r="G104" s="6"/>
      <c r="H104" s="7" t="e">
        <f t="shared" si="8"/>
        <v>#N/A</v>
      </c>
      <c r="I104" s="7" t="e">
        <f t="shared" si="6"/>
        <v>#N/A</v>
      </c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</row>
    <row r="105" spans="1:20" ht="15.6" customHeight="1" x14ac:dyDescent="0.25">
      <c r="A105" s="159"/>
      <c r="B105" s="44" t="s">
        <v>92</v>
      </c>
      <c r="C105" s="48" t="s">
        <v>115</v>
      </c>
      <c r="D105" s="68"/>
      <c r="E105" s="68"/>
      <c r="F105" s="68"/>
      <c r="G105" s="6"/>
      <c r="H105" s="7" t="e">
        <f t="shared" si="8"/>
        <v>#N/A</v>
      </c>
      <c r="I105" s="7" t="e">
        <f t="shared" si="6"/>
        <v>#N/A</v>
      </c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</row>
    <row r="106" spans="1:20" ht="15.6" customHeight="1" x14ac:dyDescent="0.25">
      <c r="A106" s="159"/>
      <c r="B106" s="44" t="s">
        <v>94</v>
      </c>
      <c r="C106" s="45" t="s">
        <v>96</v>
      </c>
      <c r="D106" s="68"/>
      <c r="E106" s="68"/>
      <c r="F106" s="68"/>
      <c r="G106" s="6"/>
      <c r="H106" s="7" t="e">
        <f t="shared" si="8"/>
        <v>#N/A</v>
      </c>
      <c r="I106" s="7" t="e">
        <f t="shared" si="6"/>
        <v>#N/A</v>
      </c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</row>
    <row r="107" spans="1:20" ht="15.6" customHeight="1" x14ac:dyDescent="0.25">
      <c r="A107" s="159"/>
      <c r="B107" s="44" t="s">
        <v>95</v>
      </c>
      <c r="C107" s="45" t="s">
        <v>31</v>
      </c>
      <c r="D107" s="68"/>
      <c r="E107" s="68"/>
      <c r="F107" s="86"/>
      <c r="G107" s="6"/>
      <c r="H107" s="7" t="e">
        <f t="shared" si="8"/>
        <v>#N/A</v>
      </c>
      <c r="I107" s="7" t="e">
        <f t="shared" si="6"/>
        <v>#N/A</v>
      </c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</row>
    <row r="108" spans="1:20" ht="15.6" customHeight="1" thickBot="1" x14ac:dyDescent="0.3">
      <c r="A108" s="160"/>
      <c r="B108" s="49" t="s">
        <v>97</v>
      </c>
      <c r="C108" s="50" t="s">
        <v>98</v>
      </c>
      <c r="D108" s="87"/>
      <c r="E108" s="87"/>
      <c r="F108" s="88"/>
      <c r="G108" s="16"/>
      <c r="H108" s="17" t="e">
        <f t="shared" si="8"/>
        <v>#N/A</v>
      </c>
      <c r="I108" s="17" t="e">
        <f t="shared" si="6"/>
        <v>#N/A</v>
      </c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</row>
    <row r="109" spans="1:20" ht="21" customHeight="1" x14ac:dyDescent="0.25">
      <c r="A109" s="1"/>
      <c r="B109" s="58"/>
      <c r="C109" s="146" t="s">
        <v>118</v>
      </c>
      <c r="D109" s="146"/>
      <c r="E109" s="146"/>
      <c r="F109" s="146"/>
      <c r="G109" s="123"/>
      <c r="H109" s="1"/>
      <c r="I109" s="1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</row>
    <row r="110" spans="1:20" x14ac:dyDescent="0.25">
      <c r="A110" s="2"/>
      <c r="B110" s="2"/>
      <c r="C110" s="56" t="s">
        <v>415</v>
      </c>
      <c r="D110" s="56"/>
      <c r="E110" s="56"/>
      <c r="F110" s="56"/>
      <c r="G110" s="124"/>
      <c r="H110" s="2"/>
      <c r="I110" s="2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</row>
    <row r="111" spans="1:20" x14ac:dyDescent="0.25">
      <c r="A111" s="174" t="s">
        <v>0</v>
      </c>
      <c r="B111" s="174" t="s">
        <v>1</v>
      </c>
      <c r="C111" s="174" t="s">
        <v>2</v>
      </c>
      <c r="D111" s="163" t="s">
        <v>120</v>
      </c>
      <c r="E111" s="164"/>
      <c r="F111" s="165"/>
      <c r="G111" s="181" t="s">
        <v>121</v>
      </c>
      <c r="H111" s="183" t="s">
        <v>3</v>
      </c>
      <c r="I111" s="184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</row>
    <row r="112" spans="1:20" x14ac:dyDescent="0.25">
      <c r="A112" s="185"/>
      <c r="B112" s="185"/>
      <c r="C112" s="185"/>
      <c r="D112" s="89" t="s">
        <v>122</v>
      </c>
      <c r="E112" s="89" t="s">
        <v>123</v>
      </c>
      <c r="F112" s="89" t="s">
        <v>124</v>
      </c>
      <c r="G112" s="182"/>
      <c r="H112" s="90" t="s">
        <v>4</v>
      </c>
      <c r="I112" s="91" t="s">
        <v>5</v>
      </c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</row>
    <row r="113" spans="1:20" ht="15.6" customHeight="1" x14ac:dyDescent="0.25">
      <c r="A113" s="155" t="s">
        <v>6</v>
      </c>
      <c r="B113" s="3" t="s">
        <v>7</v>
      </c>
      <c r="C113" s="4" t="s">
        <v>8</v>
      </c>
      <c r="D113" s="51"/>
      <c r="E113" s="51"/>
      <c r="F113" s="51"/>
      <c r="G113" s="78" t="e">
        <f>ROUND(AVERAGE(D113:F113),1)</f>
        <v>#DIV/0!</v>
      </c>
      <c r="H113" s="11" t="e">
        <f>RANK(G113,$G$113:$G$127)</f>
        <v>#DIV/0!</v>
      </c>
      <c r="I113" s="92" t="e">
        <f>RANK(G113,$G$113:$G$162)</f>
        <v>#DIV/0!</v>
      </c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</row>
    <row r="114" spans="1:20" ht="15.6" customHeight="1" x14ac:dyDescent="0.25">
      <c r="A114" s="155"/>
      <c r="B114" s="8" t="s">
        <v>9</v>
      </c>
      <c r="C114" s="9" t="s">
        <v>104</v>
      </c>
      <c r="D114" s="51"/>
      <c r="E114" s="51"/>
      <c r="F114" s="51"/>
      <c r="G114" s="75" t="e">
        <f>ROUND(AVERAGE(D114:F114),1)</f>
        <v>#DIV/0!</v>
      </c>
      <c r="H114" s="11" t="e">
        <f t="shared" ref="H114:H127" si="9">RANK(G114,$G$113:$G$127)</f>
        <v>#DIV/0!</v>
      </c>
      <c r="I114" s="93" t="e">
        <f>RANK(G114,$G$113:$G$162)</f>
        <v>#DIV/0!</v>
      </c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</row>
    <row r="115" spans="1:20" ht="15.6" customHeight="1" x14ac:dyDescent="0.25">
      <c r="A115" s="155"/>
      <c r="B115" s="8" t="s">
        <v>11</v>
      </c>
      <c r="C115" s="9" t="s">
        <v>16</v>
      </c>
      <c r="D115" s="51"/>
      <c r="E115" s="51"/>
      <c r="F115" s="51"/>
      <c r="G115" s="75" t="e">
        <f t="shared" ref="G115:G162" si="10">ROUND(AVERAGE(D115:F115),1)</f>
        <v>#DIV/0!</v>
      </c>
      <c r="H115" s="11" t="e">
        <f t="shared" si="9"/>
        <v>#DIV/0!</v>
      </c>
      <c r="I115" s="93" t="e">
        <f t="shared" ref="I115:I162" si="11">RANK(G115,$G$113:$G$162)</f>
        <v>#DIV/0!</v>
      </c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</row>
    <row r="116" spans="1:20" ht="15.6" customHeight="1" x14ac:dyDescent="0.25">
      <c r="A116" s="155"/>
      <c r="B116" s="8" t="s">
        <v>13</v>
      </c>
      <c r="C116" s="9" t="s">
        <v>14</v>
      </c>
      <c r="D116" s="51"/>
      <c r="E116" s="51"/>
      <c r="F116" s="51"/>
      <c r="G116" s="75" t="e">
        <f t="shared" si="10"/>
        <v>#DIV/0!</v>
      </c>
      <c r="H116" s="11" t="e">
        <f t="shared" si="9"/>
        <v>#DIV/0!</v>
      </c>
      <c r="I116" s="93" t="e">
        <f t="shared" si="11"/>
        <v>#DIV/0!</v>
      </c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</row>
    <row r="117" spans="1:20" ht="15.6" customHeight="1" x14ac:dyDescent="0.25">
      <c r="A117" s="155"/>
      <c r="B117" s="8" t="s">
        <v>15</v>
      </c>
      <c r="C117" s="9" t="s">
        <v>79</v>
      </c>
      <c r="D117" s="51"/>
      <c r="E117" s="59"/>
      <c r="F117" s="51"/>
      <c r="G117" s="75" t="e">
        <f t="shared" si="10"/>
        <v>#DIV/0!</v>
      </c>
      <c r="H117" s="11" t="e">
        <f t="shared" si="9"/>
        <v>#DIV/0!</v>
      </c>
      <c r="I117" s="93" t="e">
        <f t="shared" si="11"/>
        <v>#DIV/0!</v>
      </c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</row>
    <row r="118" spans="1:20" ht="15.6" customHeight="1" x14ac:dyDescent="0.25">
      <c r="A118" s="155"/>
      <c r="B118" s="8" t="s">
        <v>17</v>
      </c>
      <c r="C118" s="9" t="s">
        <v>105</v>
      </c>
      <c r="D118" s="51"/>
      <c r="E118" s="51"/>
      <c r="F118" s="51"/>
      <c r="G118" s="75" t="e">
        <f t="shared" si="10"/>
        <v>#DIV/0!</v>
      </c>
      <c r="H118" s="11" t="e">
        <f t="shared" si="9"/>
        <v>#DIV/0!</v>
      </c>
      <c r="I118" s="93" t="e">
        <f t="shared" si="11"/>
        <v>#DIV/0!</v>
      </c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</row>
    <row r="119" spans="1:20" ht="15.6" customHeight="1" x14ac:dyDescent="0.25">
      <c r="A119" s="155"/>
      <c r="B119" s="8" t="s">
        <v>19</v>
      </c>
      <c r="C119" s="9" t="s">
        <v>18</v>
      </c>
      <c r="D119" s="51"/>
      <c r="E119" s="51"/>
      <c r="F119" s="51"/>
      <c r="G119" s="75" t="e">
        <f t="shared" si="10"/>
        <v>#DIV/0!</v>
      </c>
      <c r="H119" s="11" t="e">
        <f t="shared" si="9"/>
        <v>#DIV/0!</v>
      </c>
      <c r="I119" s="93" t="e">
        <f t="shared" si="11"/>
        <v>#DIV/0!</v>
      </c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</row>
    <row r="120" spans="1:20" ht="15.6" customHeight="1" x14ac:dyDescent="0.25">
      <c r="A120" s="155"/>
      <c r="B120" s="8" t="s">
        <v>21</v>
      </c>
      <c r="C120" s="9" t="s">
        <v>20</v>
      </c>
      <c r="D120" s="51"/>
      <c r="E120" s="51"/>
      <c r="F120" s="51"/>
      <c r="G120" s="75" t="e">
        <f t="shared" si="10"/>
        <v>#DIV/0!</v>
      </c>
      <c r="H120" s="11" t="e">
        <f t="shared" si="9"/>
        <v>#DIV/0!</v>
      </c>
      <c r="I120" s="93" t="e">
        <f t="shared" si="11"/>
        <v>#DIV/0!</v>
      </c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</row>
    <row r="121" spans="1:20" ht="15.6" customHeight="1" x14ac:dyDescent="0.25">
      <c r="A121" s="155"/>
      <c r="B121" s="8" t="s">
        <v>23</v>
      </c>
      <c r="C121" s="9" t="s">
        <v>22</v>
      </c>
      <c r="D121" s="51"/>
      <c r="E121" s="51"/>
      <c r="F121" s="51"/>
      <c r="G121" s="75" t="e">
        <f t="shared" si="10"/>
        <v>#DIV/0!</v>
      </c>
      <c r="H121" s="11" t="e">
        <f t="shared" si="9"/>
        <v>#DIV/0!</v>
      </c>
      <c r="I121" s="93" t="e">
        <f t="shared" si="11"/>
        <v>#DIV/0!</v>
      </c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</row>
    <row r="122" spans="1:20" ht="15.6" customHeight="1" x14ac:dyDescent="0.25">
      <c r="A122" s="155"/>
      <c r="B122" s="8" t="s">
        <v>25</v>
      </c>
      <c r="C122" s="9" t="s">
        <v>10</v>
      </c>
      <c r="D122" s="76"/>
      <c r="E122" s="51"/>
      <c r="F122" s="51"/>
      <c r="G122" s="75" t="e">
        <f t="shared" si="10"/>
        <v>#DIV/0!</v>
      </c>
      <c r="H122" s="11" t="e">
        <f t="shared" si="9"/>
        <v>#DIV/0!</v>
      </c>
      <c r="I122" s="93" t="e">
        <f t="shared" si="11"/>
        <v>#DIV/0!</v>
      </c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</row>
    <row r="123" spans="1:20" ht="15.6" customHeight="1" x14ac:dyDescent="0.25">
      <c r="A123" s="155"/>
      <c r="B123" s="8" t="s">
        <v>26</v>
      </c>
      <c r="C123" s="9" t="s">
        <v>34</v>
      </c>
      <c r="D123" s="77"/>
      <c r="E123" s="51"/>
      <c r="F123" s="51"/>
      <c r="G123" s="75" t="e">
        <f t="shared" si="10"/>
        <v>#DIV/0!</v>
      </c>
      <c r="H123" s="11" t="e">
        <f t="shared" si="9"/>
        <v>#DIV/0!</v>
      </c>
      <c r="I123" s="93" t="e">
        <f t="shared" si="11"/>
        <v>#DIV/0!</v>
      </c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</row>
    <row r="124" spans="1:20" ht="15.6" customHeight="1" x14ac:dyDescent="0.25">
      <c r="A124" s="155"/>
      <c r="B124" s="8" t="s">
        <v>27</v>
      </c>
      <c r="C124" s="9" t="s">
        <v>33</v>
      </c>
      <c r="D124" s="51"/>
      <c r="E124" s="51"/>
      <c r="F124" s="51"/>
      <c r="G124" s="75" t="e">
        <f t="shared" si="10"/>
        <v>#DIV/0!</v>
      </c>
      <c r="H124" s="11" t="e">
        <f t="shared" si="9"/>
        <v>#DIV/0!</v>
      </c>
      <c r="I124" s="93" t="e">
        <f t="shared" si="11"/>
        <v>#DIV/0!</v>
      </c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</row>
    <row r="125" spans="1:20" ht="15.6" customHeight="1" x14ac:dyDescent="0.25">
      <c r="A125" s="155"/>
      <c r="B125" s="8" t="s">
        <v>29</v>
      </c>
      <c r="C125" s="9" t="s">
        <v>35</v>
      </c>
      <c r="D125" s="51"/>
      <c r="E125" s="51"/>
      <c r="F125" s="51"/>
      <c r="G125" s="75" t="e">
        <f t="shared" si="10"/>
        <v>#DIV/0!</v>
      </c>
      <c r="H125" s="11" t="e">
        <f t="shared" si="9"/>
        <v>#DIV/0!</v>
      </c>
      <c r="I125" s="93" t="e">
        <f t="shared" si="11"/>
        <v>#DIV/0!</v>
      </c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</row>
    <row r="126" spans="1:20" ht="15.6" customHeight="1" x14ac:dyDescent="0.25">
      <c r="A126" s="155"/>
      <c r="B126" s="8" t="s">
        <v>30</v>
      </c>
      <c r="C126" s="9" t="s">
        <v>106</v>
      </c>
      <c r="D126" s="51"/>
      <c r="E126" s="51"/>
      <c r="F126" s="64"/>
      <c r="G126" s="75" t="e">
        <f t="shared" si="10"/>
        <v>#DIV/0!</v>
      </c>
      <c r="H126" s="11" t="e">
        <f t="shared" si="9"/>
        <v>#DIV/0!</v>
      </c>
      <c r="I126" s="93" t="e">
        <f t="shared" si="11"/>
        <v>#DIV/0!</v>
      </c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</row>
    <row r="127" spans="1:20" ht="15.6" customHeight="1" thickBot="1" x14ac:dyDescent="0.3">
      <c r="A127" s="155"/>
      <c r="B127" s="13" t="s">
        <v>32</v>
      </c>
      <c r="C127" s="14" t="s">
        <v>12</v>
      </c>
      <c r="D127" s="15"/>
      <c r="E127" s="15"/>
      <c r="F127" s="15"/>
      <c r="G127" s="79" t="e">
        <f t="shared" si="10"/>
        <v>#DIV/0!</v>
      </c>
      <c r="H127" s="17" t="e">
        <f t="shared" si="9"/>
        <v>#DIV/0!</v>
      </c>
      <c r="I127" s="95" t="e">
        <f t="shared" si="11"/>
        <v>#DIV/0!</v>
      </c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</row>
    <row r="128" spans="1:20" ht="15.6" customHeight="1" x14ac:dyDescent="0.25">
      <c r="A128" s="155"/>
      <c r="B128" s="18" t="s">
        <v>36</v>
      </c>
      <c r="C128" s="53" t="s">
        <v>75</v>
      </c>
      <c r="D128" s="5"/>
      <c r="E128" s="5"/>
      <c r="F128" s="5"/>
      <c r="G128" s="75" t="e">
        <f t="shared" si="10"/>
        <v>#DIV/0!</v>
      </c>
      <c r="H128" s="7" t="e">
        <f>RANK(G128,$G$128:$G$147)</f>
        <v>#DIV/0!</v>
      </c>
      <c r="I128" s="94" t="e">
        <f t="shared" si="11"/>
        <v>#DIV/0!</v>
      </c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</row>
    <row r="129" spans="1:20" ht="15.6" customHeight="1" x14ac:dyDescent="0.25">
      <c r="A129" s="155"/>
      <c r="B129" s="20" t="s">
        <v>38</v>
      </c>
      <c r="C129" s="22" t="s">
        <v>107</v>
      </c>
      <c r="D129" s="5"/>
      <c r="E129" s="5"/>
      <c r="F129" s="5"/>
      <c r="G129" s="75" t="e">
        <f t="shared" si="10"/>
        <v>#DIV/0!</v>
      </c>
      <c r="H129" s="7" t="e">
        <f t="shared" ref="H129:H147" si="12">RANK(G129,$G$128:$G$147)</f>
        <v>#DIV/0!</v>
      </c>
      <c r="I129" s="93" t="e">
        <f t="shared" si="11"/>
        <v>#DIV/0!</v>
      </c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</row>
    <row r="130" spans="1:20" ht="15.6" customHeight="1" x14ac:dyDescent="0.25">
      <c r="A130" s="155"/>
      <c r="B130" s="20" t="s">
        <v>39</v>
      </c>
      <c r="C130" s="22" t="s">
        <v>40</v>
      </c>
      <c r="D130" s="51"/>
      <c r="E130" s="51"/>
      <c r="F130" s="51"/>
      <c r="G130" s="75" t="e">
        <f t="shared" si="10"/>
        <v>#DIV/0!</v>
      </c>
      <c r="H130" s="7" t="e">
        <f t="shared" si="12"/>
        <v>#DIV/0!</v>
      </c>
      <c r="I130" s="93" t="e">
        <f t="shared" si="11"/>
        <v>#DIV/0!</v>
      </c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</row>
    <row r="131" spans="1:20" ht="15.6" customHeight="1" x14ac:dyDescent="0.25">
      <c r="A131" s="155"/>
      <c r="B131" s="20" t="s">
        <v>41</v>
      </c>
      <c r="C131" s="22" t="s">
        <v>108</v>
      </c>
      <c r="D131" s="51"/>
      <c r="E131" s="51"/>
      <c r="F131" s="51"/>
      <c r="G131" s="75" t="e">
        <f t="shared" si="10"/>
        <v>#DIV/0!</v>
      </c>
      <c r="H131" s="7" t="e">
        <f t="shared" si="12"/>
        <v>#DIV/0!</v>
      </c>
      <c r="I131" s="93" t="e">
        <f t="shared" si="11"/>
        <v>#DIV/0!</v>
      </c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</row>
    <row r="132" spans="1:20" ht="15.6" customHeight="1" x14ac:dyDescent="0.25">
      <c r="A132" s="155"/>
      <c r="B132" s="20" t="s">
        <v>48</v>
      </c>
      <c r="C132" s="22" t="s">
        <v>116</v>
      </c>
      <c r="D132" s="51"/>
      <c r="E132" s="51"/>
      <c r="F132" s="51"/>
      <c r="G132" s="78" t="e">
        <f t="shared" si="10"/>
        <v>#DIV/0!</v>
      </c>
      <c r="H132" s="11" t="e">
        <f t="shared" si="12"/>
        <v>#DIV/0!</v>
      </c>
      <c r="I132" s="93" t="e">
        <f t="shared" si="11"/>
        <v>#DIV/0!</v>
      </c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</row>
    <row r="133" spans="1:20" ht="15.6" customHeight="1" x14ac:dyDescent="0.25">
      <c r="A133" s="155"/>
      <c r="B133" s="18" t="s">
        <v>54</v>
      </c>
      <c r="C133" s="19" t="s">
        <v>63</v>
      </c>
      <c r="D133" s="5"/>
      <c r="E133" s="5"/>
      <c r="F133" s="5"/>
      <c r="G133" s="75" t="e">
        <f t="shared" si="10"/>
        <v>#DIV/0!</v>
      </c>
      <c r="H133" s="7" t="e">
        <f t="shared" si="12"/>
        <v>#DIV/0!</v>
      </c>
      <c r="I133" s="94" t="e">
        <f t="shared" si="11"/>
        <v>#DIV/0!</v>
      </c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</row>
    <row r="134" spans="1:20" ht="15.6" customHeight="1" x14ac:dyDescent="0.25">
      <c r="A134" s="155"/>
      <c r="B134" s="20" t="s">
        <v>56</v>
      </c>
      <c r="C134" s="21" t="s">
        <v>109</v>
      </c>
      <c r="D134" s="51"/>
      <c r="E134" s="51"/>
      <c r="F134" s="51"/>
      <c r="G134" s="75" t="e">
        <f t="shared" si="10"/>
        <v>#DIV/0!</v>
      </c>
      <c r="H134" s="7" t="e">
        <f t="shared" si="12"/>
        <v>#DIV/0!</v>
      </c>
      <c r="I134" s="93" t="e">
        <f t="shared" si="11"/>
        <v>#DIV/0!</v>
      </c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</row>
    <row r="135" spans="1:20" ht="15.6" customHeight="1" x14ac:dyDescent="0.25">
      <c r="A135" s="155"/>
      <c r="B135" s="20" t="s">
        <v>57</v>
      </c>
      <c r="C135" s="22" t="s">
        <v>85</v>
      </c>
      <c r="D135" s="80"/>
      <c r="E135" s="80"/>
      <c r="F135" s="51"/>
      <c r="G135" s="75" t="e">
        <f t="shared" si="10"/>
        <v>#DIV/0!</v>
      </c>
      <c r="H135" s="7" t="e">
        <f t="shared" si="12"/>
        <v>#DIV/0!</v>
      </c>
      <c r="I135" s="93" t="e">
        <f t="shared" si="11"/>
        <v>#DIV/0!</v>
      </c>
      <c r="J135" s="58"/>
      <c r="K135" s="169" t="s">
        <v>129</v>
      </c>
      <c r="L135" s="169"/>
      <c r="M135" s="169"/>
      <c r="N135" s="169"/>
      <c r="O135" s="169"/>
      <c r="P135" s="169"/>
      <c r="Q135" s="169"/>
      <c r="R135" s="169"/>
      <c r="S135" s="169"/>
      <c r="T135" s="169"/>
    </row>
    <row r="136" spans="1:20" ht="15.6" customHeight="1" x14ac:dyDescent="0.25">
      <c r="A136" s="155"/>
      <c r="B136" s="20" t="s">
        <v>58</v>
      </c>
      <c r="C136" s="22" t="s">
        <v>91</v>
      </c>
      <c r="D136" s="80"/>
      <c r="E136" s="80"/>
      <c r="F136" s="64"/>
      <c r="G136" s="75" t="e">
        <f t="shared" si="10"/>
        <v>#DIV/0!</v>
      </c>
      <c r="H136" s="7" t="e">
        <f t="shared" si="12"/>
        <v>#DIV/0!</v>
      </c>
      <c r="I136" s="93" t="e">
        <f t="shared" si="11"/>
        <v>#DIV/0!</v>
      </c>
      <c r="J136" s="58"/>
      <c r="K136" s="170" t="s">
        <v>42</v>
      </c>
      <c r="L136" s="172" t="s">
        <v>43</v>
      </c>
      <c r="M136" s="174" t="s">
        <v>44</v>
      </c>
      <c r="N136" s="174"/>
      <c r="O136" s="161" t="s">
        <v>45</v>
      </c>
      <c r="P136" s="175"/>
      <c r="Q136" s="161" t="s">
        <v>46</v>
      </c>
      <c r="R136" s="176"/>
      <c r="S136" s="174" t="s">
        <v>47</v>
      </c>
      <c r="T136" s="174"/>
    </row>
    <row r="137" spans="1:20" ht="15.6" customHeight="1" thickBot="1" x14ac:dyDescent="0.3">
      <c r="A137" s="156"/>
      <c r="B137" s="23" t="s">
        <v>61</v>
      </c>
      <c r="C137" s="24" t="s">
        <v>24</v>
      </c>
      <c r="D137" s="81"/>
      <c r="E137" s="81"/>
      <c r="F137" s="15"/>
      <c r="G137" s="79" t="e">
        <f t="shared" si="10"/>
        <v>#DIV/0!</v>
      </c>
      <c r="H137" s="17" t="e">
        <f t="shared" si="12"/>
        <v>#DIV/0!</v>
      </c>
      <c r="I137" s="95" t="e">
        <f t="shared" si="11"/>
        <v>#DIV/0!</v>
      </c>
      <c r="J137" s="58"/>
      <c r="K137" s="171"/>
      <c r="L137" s="173"/>
      <c r="M137" s="61" t="s">
        <v>50</v>
      </c>
      <c r="N137" s="25" t="s">
        <v>51</v>
      </c>
      <c r="O137" s="61" t="s">
        <v>50</v>
      </c>
      <c r="P137" s="25" t="s">
        <v>51</v>
      </c>
      <c r="Q137" s="62" t="s">
        <v>52</v>
      </c>
      <c r="R137" s="25" t="s">
        <v>51</v>
      </c>
      <c r="S137" s="62" t="s">
        <v>52</v>
      </c>
      <c r="T137" s="25" t="s">
        <v>51</v>
      </c>
    </row>
    <row r="138" spans="1:20" ht="15.6" customHeight="1" x14ac:dyDescent="0.25">
      <c r="A138" s="166" t="s">
        <v>53</v>
      </c>
      <c r="B138" s="26" t="s">
        <v>62</v>
      </c>
      <c r="C138" s="27" t="s">
        <v>333</v>
      </c>
      <c r="D138" s="82"/>
      <c r="E138" s="82"/>
      <c r="F138" s="63"/>
      <c r="G138" s="75" t="e">
        <f t="shared" si="10"/>
        <v>#DIV/0!</v>
      </c>
      <c r="H138" s="7" t="e">
        <f t="shared" si="12"/>
        <v>#DIV/0!</v>
      </c>
      <c r="I138" s="94" t="e">
        <f t="shared" si="11"/>
        <v>#DIV/0!</v>
      </c>
      <c r="J138" s="58"/>
      <c r="K138" s="29">
        <v>12</v>
      </c>
      <c r="L138" s="30">
        <f>SUM(M138+O138+Q138+S138)</f>
        <v>0</v>
      </c>
      <c r="M138" s="31">
        <f>COUNTIF($G$113:$G132,"&gt;=9.0")</f>
        <v>0</v>
      </c>
      <c r="N138" s="32">
        <f>M138/20</f>
        <v>0</v>
      </c>
      <c r="O138" s="31">
        <f>COUNTIF($G$113:$G132,"&gt;=8.5")-M138</f>
        <v>0</v>
      </c>
      <c r="P138" s="32">
        <f xml:space="preserve"> O138/20</f>
        <v>0</v>
      </c>
      <c r="Q138" s="31">
        <f>COUNTIF($G$113:$G132,"&gt;=8.0")-M138-O138</f>
        <v>0</v>
      </c>
      <c r="R138" s="33">
        <f>Q138/20</f>
        <v>0</v>
      </c>
      <c r="S138" s="31">
        <f>COUNTIF($G$113:$G132,"&lt;8.0")</f>
        <v>0</v>
      </c>
      <c r="T138" s="32">
        <f>S138/20</f>
        <v>0</v>
      </c>
    </row>
    <row r="139" spans="1:20" ht="15.6" customHeight="1" x14ac:dyDescent="0.25">
      <c r="A139" s="167"/>
      <c r="B139" s="20" t="s">
        <v>64</v>
      </c>
      <c r="C139" s="21" t="s">
        <v>69</v>
      </c>
      <c r="D139" s="83"/>
      <c r="E139" s="83"/>
      <c r="F139" s="5"/>
      <c r="G139" s="75" t="e">
        <f t="shared" si="10"/>
        <v>#DIV/0!</v>
      </c>
      <c r="H139" s="7" t="e">
        <f t="shared" si="12"/>
        <v>#DIV/0!</v>
      </c>
      <c r="I139" s="93" t="e">
        <f t="shared" si="11"/>
        <v>#DIV/0!</v>
      </c>
      <c r="J139" s="58"/>
      <c r="K139" s="29">
        <v>11</v>
      </c>
      <c r="L139" s="30">
        <f>SUM(M139+O139+Q139+S139)</f>
        <v>0</v>
      </c>
      <c r="M139" s="31">
        <f>COUNTIF($G$148:$G$162,"&gt;=9")</f>
        <v>0</v>
      </c>
      <c r="N139" s="32">
        <f>M139/15</f>
        <v>0</v>
      </c>
      <c r="O139" s="31">
        <f>COUNTIF($G$148:$G$162,"&gt;8.5")-M139</f>
        <v>0</v>
      </c>
      <c r="P139" s="34">
        <f>O139/15</f>
        <v>0</v>
      </c>
      <c r="Q139" s="31">
        <f>COUNTIF($G$148:$G$162,"&gt;=8")-M139-O139</f>
        <v>0</v>
      </c>
      <c r="R139" s="33">
        <f>Q139/15</f>
        <v>0</v>
      </c>
      <c r="S139" s="31">
        <f>COUNTIF($G$148:$G$162,"&lt;8")</f>
        <v>0</v>
      </c>
      <c r="T139" s="32">
        <f>S139/15</f>
        <v>0</v>
      </c>
    </row>
    <row r="140" spans="1:20" ht="15.6" customHeight="1" x14ac:dyDescent="0.25">
      <c r="A140" s="167"/>
      <c r="B140" s="20" t="s">
        <v>65</v>
      </c>
      <c r="C140" s="22" t="s">
        <v>77</v>
      </c>
      <c r="D140" s="80"/>
      <c r="E140" s="80"/>
      <c r="F140" s="51"/>
      <c r="G140" s="75" t="e">
        <f t="shared" si="10"/>
        <v>#DIV/0!</v>
      </c>
      <c r="H140" s="7" t="e">
        <f t="shared" si="12"/>
        <v>#DIV/0!</v>
      </c>
      <c r="I140" s="93" t="e">
        <f t="shared" si="11"/>
        <v>#DIV/0!</v>
      </c>
      <c r="J140" s="58"/>
      <c r="K140" s="29">
        <v>10</v>
      </c>
      <c r="L140" s="30">
        <f>SUM(M140+O140+Q140+S140)</f>
        <v>0</v>
      </c>
      <c r="M140" s="35">
        <f>COUNTIF($G$133:$G$147,"&gt;=9")</f>
        <v>0</v>
      </c>
      <c r="N140" s="32">
        <f>M140/15</f>
        <v>0</v>
      </c>
      <c r="O140" s="31">
        <f>COUNTIF($G$133:$G$147,"&gt;=8.5") -M140</f>
        <v>0</v>
      </c>
      <c r="P140" s="34">
        <f>O140/15</f>
        <v>0</v>
      </c>
      <c r="Q140" s="31">
        <f>COUNTIF($G$133:$G$147,"&gt;=8")-M140-O140</f>
        <v>0</v>
      </c>
      <c r="R140" s="33">
        <f>Q140/15</f>
        <v>0</v>
      </c>
      <c r="S140" s="35">
        <f>COUNTIF($G$133:$G$147,"&lt;8")</f>
        <v>0</v>
      </c>
      <c r="T140" s="32">
        <f>100%-N140-P140-R140</f>
        <v>1</v>
      </c>
    </row>
    <row r="141" spans="1:20" ht="15.6" customHeight="1" x14ac:dyDescent="0.25">
      <c r="A141" s="167"/>
      <c r="B141" s="20" t="s">
        <v>66</v>
      </c>
      <c r="C141" s="22" t="s">
        <v>110</v>
      </c>
      <c r="D141" s="80"/>
      <c r="E141" s="80"/>
      <c r="F141" s="51"/>
      <c r="G141" s="75" t="e">
        <f t="shared" si="10"/>
        <v>#DIV/0!</v>
      </c>
      <c r="H141" s="7" t="e">
        <f t="shared" si="12"/>
        <v>#DIV/0!</v>
      </c>
      <c r="I141" s="93" t="e">
        <f t="shared" si="11"/>
        <v>#DIV/0!</v>
      </c>
      <c r="J141" s="58"/>
      <c r="K141" s="36" t="s">
        <v>60</v>
      </c>
      <c r="L141" s="37">
        <f>SUM(L138:L140)</f>
        <v>0</v>
      </c>
      <c r="M141" s="35">
        <f>SUM(M138:M140)</f>
        <v>0</v>
      </c>
      <c r="N141" s="38">
        <f>M141/50</f>
        <v>0</v>
      </c>
      <c r="O141" s="35">
        <f>SUM(O138:O140)</f>
        <v>0</v>
      </c>
      <c r="P141" s="39">
        <f>O141/50</f>
        <v>0</v>
      </c>
      <c r="Q141" s="35">
        <f>SUM(Q138:Q140)</f>
        <v>0</v>
      </c>
      <c r="R141" s="40">
        <f>Q141/50</f>
        <v>0</v>
      </c>
      <c r="S141" s="35">
        <f>SUM(S138:S140)</f>
        <v>0</v>
      </c>
      <c r="T141" s="41">
        <f>S141/51</f>
        <v>0</v>
      </c>
    </row>
    <row r="142" spans="1:20" ht="15.6" customHeight="1" x14ac:dyDescent="0.25">
      <c r="A142" s="167"/>
      <c r="B142" s="52" t="s">
        <v>68</v>
      </c>
      <c r="C142" s="22" t="s">
        <v>117</v>
      </c>
      <c r="D142" s="80"/>
      <c r="E142" s="80"/>
      <c r="F142" s="51"/>
      <c r="G142" s="78" t="e">
        <f t="shared" si="10"/>
        <v>#DIV/0!</v>
      </c>
      <c r="H142" s="7" t="e">
        <f t="shared" si="12"/>
        <v>#DIV/0!</v>
      </c>
      <c r="I142" s="93" t="e">
        <f t="shared" si="11"/>
        <v>#DIV/0!</v>
      </c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</row>
    <row r="143" spans="1:20" ht="15.6" customHeight="1" x14ac:dyDescent="0.25">
      <c r="A143" s="167"/>
      <c r="B143" s="18" t="s">
        <v>99</v>
      </c>
      <c r="C143" s="21" t="s">
        <v>71</v>
      </c>
      <c r="D143" s="83"/>
      <c r="E143" s="83"/>
      <c r="F143" s="5"/>
      <c r="G143" s="75" t="e">
        <f t="shared" si="10"/>
        <v>#DIV/0!</v>
      </c>
      <c r="H143" s="7" t="e">
        <f t="shared" si="12"/>
        <v>#DIV/0!</v>
      </c>
      <c r="I143" s="94" t="e">
        <f t="shared" si="11"/>
        <v>#DIV/0!</v>
      </c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</row>
    <row r="144" spans="1:20" ht="15.6" customHeight="1" x14ac:dyDescent="0.25">
      <c r="A144" s="167"/>
      <c r="B144" s="20" t="s">
        <v>100</v>
      </c>
      <c r="C144" s="21" t="s">
        <v>111</v>
      </c>
      <c r="D144" s="51"/>
      <c r="E144" s="51"/>
      <c r="F144" s="51"/>
      <c r="G144" s="75" t="e">
        <f t="shared" si="10"/>
        <v>#DIV/0!</v>
      </c>
      <c r="H144" s="7" t="e">
        <f t="shared" si="12"/>
        <v>#DIV/0!</v>
      </c>
      <c r="I144" s="93" t="e">
        <f t="shared" si="11"/>
        <v>#DIV/0!</v>
      </c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</row>
    <row r="145" spans="1:20" ht="15.6" customHeight="1" x14ac:dyDescent="0.25">
      <c r="A145" s="167"/>
      <c r="B145" s="20" t="s">
        <v>101</v>
      </c>
      <c r="C145" s="22" t="s">
        <v>37</v>
      </c>
      <c r="D145" s="51"/>
      <c r="E145" s="51"/>
      <c r="F145" s="51"/>
      <c r="G145" s="75" t="e">
        <f t="shared" si="10"/>
        <v>#DIV/0!</v>
      </c>
      <c r="H145" s="7" t="e">
        <f t="shared" si="12"/>
        <v>#DIV/0!</v>
      </c>
      <c r="I145" s="93" t="e">
        <f t="shared" si="11"/>
        <v>#DIV/0!</v>
      </c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</row>
    <row r="146" spans="1:20" ht="15.6" customHeight="1" x14ac:dyDescent="0.25">
      <c r="A146" s="167"/>
      <c r="B146" s="20" t="s">
        <v>102</v>
      </c>
      <c r="C146" s="22" t="s">
        <v>28</v>
      </c>
      <c r="D146" s="51"/>
      <c r="E146" s="51"/>
      <c r="F146" s="64"/>
      <c r="G146" s="75" t="e">
        <f t="shared" si="10"/>
        <v>#DIV/0!</v>
      </c>
      <c r="H146" s="7" t="e">
        <f t="shared" si="12"/>
        <v>#DIV/0!</v>
      </c>
      <c r="I146" s="93" t="e">
        <f t="shared" si="11"/>
        <v>#DIV/0!</v>
      </c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</row>
    <row r="147" spans="1:20" ht="15.6" customHeight="1" thickBot="1" x14ac:dyDescent="0.3">
      <c r="A147" s="167"/>
      <c r="B147" s="23" t="s">
        <v>103</v>
      </c>
      <c r="C147" s="24" t="s">
        <v>93</v>
      </c>
      <c r="D147" s="15"/>
      <c r="E147" s="15"/>
      <c r="F147" s="15"/>
      <c r="G147" s="79" t="e">
        <f t="shared" si="10"/>
        <v>#DIV/0!</v>
      </c>
      <c r="H147" s="17" t="e">
        <f t="shared" si="12"/>
        <v>#DIV/0!</v>
      </c>
      <c r="I147" s="95" t="e">
        <f t="shared" si="11"/>
        <v>#DIV/0!</v>
      </c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</row>
    <row r="148" spans="1:20" ht="15.6" customHeight="1" x14ac:dyDescent="0.25">
      <c r="A148" s="167"/>
      <c r="B148" s="42" t="s">
        <v>70</v>
      </c>
      <c r="C148" s="43" t="s">
        <v>49</v>
      </c>
      <c r="D148" s="5"/>
      <c r="E148" s="5"/>
      <c r="F148" s="5"/>
      <c r="G148" s="75" t="e">
        <f t="shared" si="10"/>
        <v>#DIV/0!</v>
      </c>
      <c r="H148" s="7" t="e">
        <f>RANK(G148,$G$148:$G$162)</f>
        <v>#DIV/0!</v>
      </c>
      <c r="I148" s="94" t="e">
        <f t="shared" si="11"/>
        <v>#DIV/0!</v>
      </c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</row>
    <row r="149" spans="1:20" ht="15.6" customHeight="1" x14ac:dyDescent="0.25">
      <c r="A149" s="167"/>
      <c r="B149" s="44" t="s">
        <v>72</v>
      </c>
      <c r="C149" s="45" t="s">
        <v>67</v>
      </c>
      <c r="D149" s="5"/>
      <c r="E149" s="84"/>
      <c r="F149" s="5"/>
      <c r="G149" s="75" t="e">
        <f t="shared" si="10"/>
        <v>#DIV/0!</v>
      </c>
      <c r="H149" s="7" t="e">
        <f t="shared" ref="H149:H162" si="13">RANK(G149,$G$148:$G$162)</f>
        <v>#DIV/0!</v>
      </c>
      <c r="I149" s="93" t="e">
        <f t="shared" si="11"/>
        <v>#DIV/0!</v>
      </c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</row>
    <row r="150" spans="1:20" ht="15.6" customHeight="1" x14ac:dyDescent="0.25">
      <c r="A150" s="167"/>
      <c r="B150" s="44" t="s">
        <v>74</v>
      </c>
      <c r="C150" s="45" t="s">
        <v>112</v>
      </c>
      <c r="D150" s="51"/>
      <c r="E150" s="67"/>
      <c r="F150" s="51"/>
      <c r="G150" s="75" t="e">
        <f t="shared" si="10"/>
        <v>#DIV/0!</v>
      </c>
      <c r="H150" s="7" t="e">
        <f t="shared" si="13"/>
        <v>#DIV/0!</v>
      </c>
      <c r="I150" s="93" t="e">
        <f t="shared" si="11"/>
        <v>#DIV/0!</v>
      </c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</row>
    <row r="151" spans="1:20" ht="15.6" customHeight="1" x14ac:dyDescent="0.25">
      <c r="A151" s="167"/>
      <c r="B151" s="44" t="s">
        <v>76</v>
      </c>
      <c r="C151" s="46" t="s">
        <v>59</v>
      </c>
      <c r="D151" s="51"/>
      <c r="E151" s="51"/>
      <c r="F151" s="51"/>
      <c r="G151" s="75" t="e">
        <f t="shared" si="10"/>
        <v>#DIV/0!</v>
      </c>
      <c r="H151" s="7" t="e">
        <f t="shared" si="13"/>
        <v>#DIV/0!</v>
      </c>
      <c r="I151" s="93" t="e">
        <f t="shared" si="11"/>
        <v>#DIV/0!</v>
      </c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</row>
    <row r="152" spans="1:20" ht="15.6" customHeight="1" x14ac:dyDescent="0.25">
      <c r="A152" s="167"/>
      <c r="B152" s="44" t="s">
        <v>78</v>
      </c>
      <c r="C152" s="45" t="s">
        <v>113</v>
      </c>
      <c r="D152" s="51"/>
      <c r="E152" s="51"/>
      <c r="F152" s="68"/>
      <c r="G152" s="75" t="e">
        <f t="shared" si="10"/>
        <v>#DIV/0!</v>
      </c>
      <c r="H152" s="7" t="e">
        <f t="shared" si="13"/>
        <v>#DIV/0!</v>
      </c>
      <c r="I152" s="93" t="e">
        <f t="shared" si="11"/>
        <v>#DIV/0!</v>
      </c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</row>
    <row r="153" spans="1:20" ht="15.6" customHeight="1" x14ac:dyDescent="0.25">
      <c r="A153" s="167"/>
      <c r="B153" s="44" t="s">
        <v>80</v>
      </c>
      <c r="C153" s="45" t="s">
        <v>81</v>
      </c>
      <c r="D153" s="68"/>
      <c r="E153" s="85"/>
      <c r="F153" s="68"/>
      <c r="G153" s="75" t="e">
        <f t="shared" si="10"/>
        <v>#DIV/0!</v>
      </c>
      <c r="H153" s="7" t="e">
        <f t="shared" si="13"/>
        <v>#DIV/0!</v>
      </c>
      <c r="I153" s="93" t="e">
        <f t="shared" si="11"/>
        <v>#DIV/0!</v>
      </c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</row>
    <row r="154" spans="1:20" ht="15.6" customHeight="1" x14ac:dyDescent="0.25">
      <c r="A154" s="167"/>
      <c r="B154" s="44" t="s">
        <v>82</v>
      </c>
      <c r="C154" s="45" t="s">
        <v>83</v>
      </c>
      <c r="D154" s="68"/>
      <c r="E154" s="85"/>
      <c r="F154" s="68"/>
      <c r="G154" s="75" t="e">
        <f t="shared" si="10"/>
        <v>#DIV/0!</v>
      </c>
      <c r="H154" s="7" t="e">
        <f t="shared" si="13"/>
        <v>#DIV/0!</v>
      </c>
      <c r="I154" s="93" t="e">
        <f t="shared" si="11"/>
        <v>#DIV/0!</v>
      </c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</row>
    <row r="155" spans="1:20" ht="15.6" customHeight="1" x14ac:dyDescent="0.25">
      <c r="A155" s="167"/>
      <c r="B155" s="44" t="s">
        <v>84</v>
      </c>
      <c r="C155" s="45" t="s">
        <v>114</v>
      </c>
      <c r="D155" s="68"/>
      <c r="E155" s="85"/>
      <c r="F155" s="68"/>
      <c r="G155" s="75" t="e">
        <f t="shared" si="10"/>
        <v>#DIV/0!</v>
      </c>
      <c r="H155" s="7" t="e">
        <f t="shared" si="13"/>
        <v>#DIV/0!</v>
      </c>
      <c r="I155" s="93" t="e">
        <f t="shared" si="11"/>
        <v>#DIV/0!</v>
      </c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</row>
    <row r="156" spans="1:20" ht="15.6" customHeight="1" x14ac:dyDescent="0.25">
      <c r="A156" s="167"/>
      <c r="B156" s="44" t="s">
        <v>86</v>
      </c>
      <c r="C156" s="47" t="s">
        <v>55</v>
      </c>
      <c r="D156" s="68"/>
      <c r="E156" s="85"/>
      <c r="F156" s="68"/>
      <c r="G156" s="75" t="e">
        <f t="shared" si="10"/>
        <v>#DIV/0!</v>
      </c>
      <c r="H156" s="7" t="e">
        <f t="shared" si="13"/>
        <v>#DIV/0!</v>
      </c>
      <c r="I156" s="93" t="e">
        <f t="shared" si="11"/>
        <v>#DIV/0!</v>
      </c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</row>
    <row r="157" spans="1:20" ht="15.6" customHeight="1" x14ac:dyDescent="0.25">
      <c r="A157" s="167"/>
      <c r="B157" s="44" t="s">
        <v>88</v>
      </c>
      <c r="C157" s="45" t="s">
        <v>89</v>
      </c>
      <c r="D157" s="68"/>
      <c r="E157" s="85"/>
      <c r="F157" s="68"/>
      <c r="G157" s="75" t="e">
        <f t="shared" si="10"/>
        <v>#DIV/0!</v>
      </c>
      <c r="H157" s="7" t="e">
        <f t="shared" si="13"/>
        <v>#DIV/0!</v>
      </c>
      <c r="I157" s="93" t="e">
        <f t="shared" si="11"/>
        <v>#DIV/0!</v>
      </c>
      <c r="J157" s="58"/>
      <c r="K157" s="58"/>
      <c r="L157" s="58"/>
      <c r="M157" s="58"/>
      <c r="N157" s="96"/>
      <c r="O157" s="58"/>
      <c r="P157" s="58"/>
      <c r="Q157" s="58"/>
      <c r="R157" s="58"/>
      <c r="S157" s="58"/>
      <c r="T157" s="58"/>
    </row>
    <row r="158" spans="1:20" ht="15.6" customHeight="1" x14ac:dyDescent="0.25">
      <c r="A158" s="167"/>
      <c r="B158" s="44" t="s">
        <v>90</v>
      </c>
      <c r="C158" s="45" t="s">
        <v>87</v>
      </c>
      <c r="D158" s="68"/>
      <c r="E158" s="85"/>
      <c r="F158" s="68"/>
      <c r="G158" s="75" t="e">
        <f t="shared" si="10"/>
        <v>#DIV/0!</v>
      </c>
      <c r="H158" s="7" t="e">
        <f t="shared" si="13"/>
        <v>#DIV/0!</v>
      </c>
      <c r="I158" s="93" t="e">
        <f t="shared" si="11"/>
        <v>#DIV/0!</v>
      </c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</row>
    <row r="159" spans="1:20" ht="15.6" customHeight="1" x14ac:dyDescent="0.25">
      <c r="A159" s="167"/>
      <c r="B159" s="44" t="s">
        <v>92</v>
      </c>
      <c r="C159" s="48" t="s">
        <v>115</v>
      </c>
      <c r="D159" s="68"/>
      <c r="E159" s="68"/>
      <c r="F159" s="68"/>
      <c r="G159" s="75" t="e">
        <f t="shared" si="10"/>
        <v>#DIV/0!</v>
      </c>
      <c r="H159" s="7" t="e">
        <f t="shared" si="13"/>
        <v>#DIV/0!</v>
      </c>
      <c r="I159" s="93" t="e">
        <f t="shared" si="11"/>
        <v>#DIV/0!</v>
      </c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</row>
    <row r="160" spans="1:20" ht="15.6" customHeight="1" x14ac:dyDescent="0.25">
      <c r="A160" s="167"/>
      <c r="B160" s="44" t="s">
        <v>94</v>
      </c>
      <c r="C160" s="45" t="s">
        <v>96</v>
      </c>
      <c r="D160" s="68"/>
      <c r="E160" s="68"/>
      <c r="F160" s="68"/>
      <c r="G160" s="75" t="e">
        <f t="shared" si="10"/>
        <v>#DIV/0!</v>
      </c>
      <c r="H160" s="7" t="e">
        <f t="shared" si="13"/>
        <v>#DIV/0!</v>
      </c>
      <c r="I160" s="93" t="e">
        <f t="shared" si="11"/>
        <v>#DIV/0!</v>
      </c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</row>
    <row r="161" spans="1:20" ht="15.6" customHeight="1" x14ac:dyDescent="0.25">
      <c r="A161" s="167"/>
      <c r="B161" s="44" t="s">
        <v>95</v>
      </c>
      <c r="C161" s="45" t="s">
        <v>31</v>
      </c>
      <c r="D161" s="68"/>
      <c r="E161" s="68"/>
      <c r="F161" s="86"/>
      <c r="G161" s="75" t="e">
        <f t="shared" si="10"/>
        <v>#DIV/0!</v>
      </c>
      <c r="H161" s="7" t="e">
        <f t="shared" si="13"/>
        <v>#DIV/0!</v>
      </c>
      <c r="I161" s="93" t="e">
        <f t="shared" si="11"/>
        <v>#DIV/0!</v>
      </c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</row>
    <row r="162" spans="1:20" ht="15.6" customHeight="1" thickBot="1" x14ac:dyDescent="0.3">
      <c r="A162" s="168"/>
      <c r="B162" s="49" t="s">
        <v>97</v>
      </c>
      <c r="C162" s="50" t="s">
        <v>98</v>
      </c>
      <c r="D162" s="87"/>
      <c r="E162" s="87"/>
      <c r="F162" s="88"/>
      <c r="G162" s="79" t="e">
        <f t="shared" si="10"/>
        <v>#DIV/0!</v>
      </c>
      <c r="H162" s="17" t="e">
        <f t="shared" si="13"/>
        <v>#DIV/0!</v>
      </c>
      <c r="I162" s="95" t="e">
        <f t="shared" si="11"/>
        <v>#DIV/0!</v>
      </c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</row>
    <row r="163" spans="1:20" ht="21.75" customHeight="1" x14ac:dyDescent="0.25">
      <c r="A163" s="97"/>
      <c r="B163" s="98"/>
      <c r="C163" s="146" t="s">
        <v>118</v>
      </c>
      <c r="D163" s="146"/>
      <c r="E163" s="146"/>
      <c r="F163" s="146"/>
      <c r="G163" s="73"/>
      <c r="H163" s="1"/>
      <c r="I163" s="1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</row>
    <row r="164" spans="1:20" x14ac:dyDescent="0.25">
      <c r="A164" s="2" t="s">
        <v>130</v>
      </c>
      <c r="B164" s="2"/>
      <c r="C164" s="177" t="s">
        <v>416</v>
      </c>
      <c r="D164" s="177"/>
      <c r="E164" s="177"/>
      <c r="F164" s="177"/>
      <c r="G164" s="177"/>
      <c r="H164" s="2"/>
      <c r="I164" s="2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</row>
    <row r="165" spans="1:20" x14ac:dyDescent="0.25">
      <c r="A165" s="153" t="s">
        <v>0</v>
      </c>
      <c r="B165" s="161" t="s">
        <v>1</v>
      </c>
      <c r="C165" s="153" t="s">
        <v>2</v>
      </c>
      <c r="D165" s="178" t="s">
        <v>120</v>
      </c>
      <c r="E165" s="179"/>
      <c r="F165" s="180"/>
      <c r="G165" s="148" t="s">
        <v>121</v>
      </c>
      <c r="H165" s="157" t="s">
        <v>3</v>
      </c>
      <c r="I165" s="157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</row>
    <row r="166" spans="1:20" x14ac:dyDescent="0.25">
      <c r="A166" s="154"/>
      <c r="B166" s="162"/>
      <c r="C166" s="154"/>
      <c r="D166" s="105" t="s">
        <v>122</v>
      </c>
      <c r="E166" s="105" t="s">
        <v>123</v>
      </c>
      <c r="F166" s="105" t="s">
        <v>124</v>
      </c>
      <c r="G166" s="149"/>
      <c r="H166" s="106" t="s">
        <v>4</v>
      </c>
      <c r="I166" s="107" t="s">
        <v>5</v>
      </c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</row>
    <row r="167" spans="1:20" ht="15.6" customHeight="1" x14ac:dyDescent="0.25">
      <c r="A167" s="155" t="s">
        <v>6</v>
      </c>
      <c r="B167" s="3" t="s">
        <v>7</v>
      </c>
      <c r="C167" s="4" t="s">
        <v>8</v>
      </c>
      <c r="D167" s="5"/>
      <c r="E167" s="5"/>
      <c r="F167" s="5"/>
      <c r="G167" s="99" t="e">
        <f>ROUND(AVERAGE(D167:F167),1)</f>
        <v>#DIV/0!</v>
      </c>
      <c r="H167" s="7" t="e">
        <f>RANK(G167,$G$167:$G$181)</f>
        <v>#DIV/0!</v>
      </c>
      <c r="I167" s="100" t="e">
        <f>RANK(G167,$G$167:$G$216)</f>
        <v>#DIV/0!</v>
      </c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</row>
    <row r="168" spans="1:20" ht="15.6" customHeight="1" x14ac:dyDescent="0.25">
      <c r="A168" s="155"/>
      <c r="B168" s="8" t="s">
        <v>9</v>
      </c>
      <c r="C168" s="9" t="s">
        <v>104</v>
      </c>
      <c r="D168" s="51"/>
      <c r="E168" s="51"/>
      <c r="F168" s="51"/>
      <c r="G168" s="99" t="e">
        <f>ROUND(AVERAGE(D168:F168),1)</f>
        <v>#DIV/0!</v>
      </c>
      <c r="H168" s="7" t="e">
        <f t="shared" ref="H168:H181" si="14">RANK(G168,$G$167:$G$181)</f>
        <v>#DIV/0!</v>
      </c>
      <c r="I168" s="100" t="e">
        <f t="shared" ref="I168:I216" si="15">RANK(G168,$G$167:$G$216)</f>
        <v>#DIV/0!</v>
      </c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</row>
    <row r="169" spans="1:20" ht="15.6" customHeight="1" x14ac:dyDescent="0.25">
      <c r="A169" s="155"/>
      <c r="B169" s="8" t="s">
        <v>11</v>
      </c>
      <c r="C169" s="9" t="s">
        <v>16</v>
      </c>
      <c r="D169" s="51"/>
      <c r="E169" s="51"/>
      <c r="F169" s="51"/>
      <c r="G169" s="99" t="e">
        <f t="shared" ref="G169:G216" si="16">ROUND(AVERAGE(D169:F169),1)</f>
        <v>#DIV/0!</v>
      </c>
      <c r="H169" s="7" t="e">
        <f t="shared" si="14"/>
        <v>#DIV/0!</v>
      </c>
      <c r="I169" s="100" t="e">
        <f t="shared" si="15"/>
        <v>#DIV/0!</v>
      </c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</row>
    <row r="170" spans="1:20" ht="15.6" customHeight="1" x14ac:dyDescent="0.25">
      <c r="A170" s="155"/>
      <c r="B170" s="8" t="s">
        <v>13</v>
      </c>
      <c r="C170" s="9" t="s">
        <v>14</v>
      </c>
      <c r="D170" s="51"/>
      <c r="E170" s="51"/>
      <c r="F170" s="51"/>
      <c r="G170" s="99" t="e">
        <f t="shared" si="16"/>
        <v>#DIV/0!</v>
      </c>
      <c r="H170" s="7" t="e">
        <f t="shared" si="14"/>
        <v>#DIV/0!</v>
      </c>
      <c r="I170" s="100" t="e">
        <f t="shared" si="15"/>
        <v>#DIV/0!</v>
      </c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</row>
    <row r="171" spans="1:20" ht="15.6" customHeight="1" x14ac:dyDescent="0.25">
      <c r="A171" s="155"/>
      <c r="B171" s="8" t="s">
        <v>15</v>
      </c>
      <c r="C171" s="9" t="s">
        <v>79</v>
      </c>
      <c r="D171" s="51"/>
      <c r="E171" s="51"/>
      <c r="F171" s="51"/>
      <c r="G171" s="99" t="e">
        <f t="shared" si="16"/>
        <v>#DIV/0!</v>
      </c>
      <c r="H171" s="7" t="e">
        <f t="shared" si="14"/>
        <v>#DIV/0!</v>
      </c>
      <c r="I171" s="100" t="e">
        <f t="shared" si="15"/>
        <v>#DIV/0!</v>
      </c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</row>
    <row r="172" spans="1:20" ht="15.6" customHeight="1" x14ac:dyDescent="0.25">
      <c r="A172" s="155"/>
      <c r="B172" s="8" t="s">
        <v>17</v>
      </c>
      <c r="C172" s="9" t="s">
        <v>105</v>
      </c>
      <c r="D172" s="51"/>
      <c r="E172" s="51"/>
      <c r="F172" s="51"/>
      <c r="G172" s="99" t="e">
        <f t="shared" si="16"/>
        <v>#DIV/0!</v>
      </c>
      <c r="H172" s="7" t="e">
        <f t="shared" si="14"/>
        <v>#DIV/0!</v>
      </c>
      <c r="I172" s="100" t="e">
        <f t="shared" si="15"/>
        <v>#DIV/0!</v>
      </c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</row>
    <row r="173" spans="1:20" ht="15.6" customHeight="1" x14ac:dyDescent="0.25">
      <c r="A173" s="155"/>
      <c r="B173" s="8" t="s">
        <v>19</v>
      </c>
      <c r="C173" s="9" t="s">
        <v>18</v>
      </c>
      <c r="D173" s="51"/>
      <c r="E173" s="51"/>
      <c r="F173" s="51"/>
      <c r="G173" s="99" t="e">
        <f t="shared" si="16"/>
        <v>#DIV/0!</v>
      </c>
      <c r="H173" s="7" t="e">
        <f t="shared" si="14"/>
        <v>#DIV/0!</v>
      </c>
      <c r="I173" s="100" t="e">
        <f t="shared" si="15"/>
        <v>#DIV/0!</v>
      </c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</row>
    <row r="174" spans="1:20" ht="15.6" customHeight="1" x14ac:dyDescent="0.25">
      <c r="A174" s="155"/>
      <c r="B174" s="8" t="s">
        <v>21</v>
      </c>
      <c r="C174" s="9" t="s">
        <v>20</v>
      </c>
      <c r="D174" s="51"/>
      <c r="E174" s="51"/>
      <c r="F174" s="51"/>
      <c r="G174" s="99" t="e">
        <f t="shared" si="16"/>
        <v>#DIV/0!</v>
      </c>
      <c r="H174" s="7" t="e">
        <f t="shared" si="14"/>
        <v>#DIV/0!</v>
      </c>
      <c r="I174" s="100" t="e">
        <f t="shared" si="15"/>
        <v>#DIV/0!</v>
      </c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</row>
    <row r="175" spans="1:20" ht="15.6" customHeight="1" x14ac:dyDescent="0.25">
      <c r="A175" s="155"/>
      <c r="B175" s="8" t="s">
        <v>23</v>
      </c>
      <c r="C175" s="9" t="s">
        <v>22</v>
      </c>
      <c r="D175" s="51"/>
      <c r="E175" s="51"/>
      <c r="F175" s="51"/>
      <c r="G175" s="99" t="e">
        <f t="shared" si="16"/>
        <v>#DIV/0!</v>
      </c>
      <c r="H175" s="7" t="e">
        <f t="shared" si="14"/>
        <v>#DIV/0!</v>
      </c>
      <c r="I175" s="100" t="e">
        <f t="shared" si="15"/>
        <v>#DIV/0!</v>
      </c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</row>
    <row r="176" spans="1:20" ht="15.6" customHeight="1" x14ac:dyDescent="0.25">
      <c r="A176" s="155"/>
      <c r="B176" s="8" t="s">
        <v>25</v>
      </c>
      <c r="C176" s="9" t="s">
        <v>10</v>
      </c>
      <c r="D176" s="51"/>
      <c r="E176" s="51"/>
      <c r="F176" s="51"/>
      <c r="G176" s="99" t="e">
        <f t="shared" si="16"/>
        <v>#DIV/0!</v>
      </c>
      <c r="H176" s="7" t="e">
        <f t="shared" si="14"/>
        <v>#DIV/0!</v>
      </c>
      <c r="I176" s="100" t="e">
        <f t="shared" si="15"/>
        <v>#DIV/0!</v>
      </c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</row>
    <row r="177" spans="1:20" ht="15.6" customHeight="1" x14ac:dyDescent="0.25">
      <c r="A177" s="155"/>
      <c r="B177" s="8" t="s">
        <v>26</v>
      </c>
      <c r="C177" s="9" t="s">
        <v>34</v>
      </c>
      <c r="D177" s="51"/>
      <c r="E177" s="51"/>
      <c r="F177" s="51"/>
      <c r="G177" s="99" t="e">
        <f t="shared" si="16"/>
        <v>#DIV/0!</v>
      </c>
      <c r="H177" s="7" t="e">
        <f t="shared" si="14"/>
        <v>#DIV/0!</v>
      </c>
      <c r="I177" s="100" t="e">
        <f t="shared" si="15"/>
        <v>#DIV/0!</v>
      </c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</row>
    <row r="178" spans="1:20" ht="15.6" customHeight="1" x14ac:dyDescent="0.25">
      <c r="A178" s="155"/>
      <c r="B178" s="8" t="s">
        <v>27</v>
      </c>
      <c r="C178" s="9" t="s">
        <v>33</v>
      </c>
      <c r="D178" s="51"/>
      <c r="E178" s="51"/>
      <c r="F178" s="51"/>
      <c r="G178" s="99" t="e">
        <f t="shared" si="16"/>
        <v>#DIV/0!</v>
      </c>
      <c r="H178" s="7" t="e">
        <f t="shared" si="14"/>
        <v>#DIV/0!</v>
      </c>
      <c r="I178" s="100" t="e">
        <f t="shared" si="15"/>
        <v>#DIV/0!</v>
      </c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</row>
    <row r="179" spans="1:20" ht="15.6" customHeight="1" x14ac:dyDescent="0.25">
      <c r="A179" s="155"/>
      <c r="B179" s="8" t="s">
        <v>29</v>
      </c>
      <c r="C179" s="9" t="s">
        <v>35</v>
      </c>
      <c r="D179" s="51"/>
      <c r="E179" s="51"/>
      <c r="F179" s="51"/>
      <c r="G179" s="99" t="e">
        <f t="shared" si="16"/>
        <v>#DIV/0!</v>
      </c>
      <c r="H179" s="7" t="e">
        <f t="shared" si="14"/>
        <v>#DIV/0!</v>
      </c>
      <c r="I179" s="100" t="e">
        <f t="shared" si="15"/>
        <v>#DIV/0!</v>
      </c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</row>
    <row r="180" spans="1:20" ht="15.6" customHeight="1" x14ac:dyDescent="0.25">
      <c r="A180" s="155"/>
      <c r="B180" s="8" t="s">
        <v>30</v>
      </c>
      <c r="C180" s="9" t="s">
        <v>106</v>
      </c>
      <c r="D180" s="51"/>
      <c r="E180" s="51"/>
      <c r="F180" s="51"/>
      <c r="G180" s="99" t="e">
        <f t="shared" si="16"/>
        <v>#DIV/0!</v>
      </c>
      <c r="H180" s="7" t="e">
        <f t="shared" si="14"/>
        <v>#DIV/0!</v>
      </c>
      <c r="I180" s="100" t="e">
        <f t="shared" si="15"/>
        <v>#DIV/0!</v>
      </c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</row>
    <row r="181" spans="1:20" ht="15.6" customHeight="1" thickBot="1" x14ac:dyDescent="0.3">
      <c r="A181" s="155"/>
      <c r="B181" s="13" t="s">
        <v>32</v>
      </c>
      <c r="C181" s="14" t="s">
        <v>12</v>
      </c>
      <c r="D181" s="15"/>
      <c r="E181" s="15"/>
      <c r="F181" s="15"/>
      <c r="G181" s="101" t="e">
        <f t="shared" si="16"/>
        <v>#DIV/0!</v>
      </c>
      <c r="H181" s="17" t="e">
        <f t="shared" si="14"/>
        <v>#DIV/0!</v>
      </c>
      <c r="I181" s="108" t="e">
        <f t="shared" si="15"/>
        <v>#DIV/0!</v>
      </c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</row>
    <row r="182" spans="1:20" ht="15.6" customHeight="1" x14ac:dyDescent="0.25">
      <c r="A182" s="155"/>
      <c r="B182" s="18" t="s">
        <v>36</v>
      </c>
      <c r="C182" s="53" t="s">
        <v>75</v>
      </c>
      <c r="D182" s="60"/>
      <c r="E182" s="60"/>
      <c r="F182" s="60"/>
      <c r="G182" s="99" t="e">
        <f t="shared" si="16"/>
        <v>#DIV/0!</v>
      </c>
      <c r="H182" s="7" t="e">
        <f>RANK(G182,$G$182:$G$201)</f>
        <v>#DIV/0!</v>
      </c>
      <c r="I182" s="100" t="e">
        <f t="shared" si="15"/>
        <v>#DIV/0!</v>
      </c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</row>
    <row r="183" spans="1:20" ht="15.6" customHeight="1" x14ac:dyDescent="0.25">
      <c r="A183" s="155"/>
      <c r="B183" s="20" t="s">
        <v>38</v>
      </c>
      <c r="C183" s="22" t="s">
        <v>107</v>
      </c>
      <c r="D183" s="51"/>
      <c r="E183" s="51"/>
      <c r="F183" s="51"/>
      <c r="G183" s="99" t="e">
        <f t="shared" si="16"/>
        <v>#DIV/0!</v>
      </c>
      <c r="H183" s="7" t="e">
        <f t="shared" ref="H183:H201" si="17">RANK(G183,$G$182:$G$201)</f>
        <v>#DIV/0!</v>
      </c>
      <c r="I183" s="100" t="e">
        <f t="shared" si="15"/>
        <v>#DIV/0!</v>
      </c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</row>
    <row r="184" spans="1:20" ht="15.6" customHeight="1" x14ac:dyDescent="0.25">
      <c r="A184" s="155"/>
      <c r="B184" s="20" t="s">
        <v>39</v>
      </c>
      <c r="C184" s="22" t="s">
        <v>40</v>
      </c>
      <c r="D184" s="51"/>
      <c r="E184" s="51"/>
      <c r="F184" s="51"/>
      <c r="G184" s="99" t="e">
        <f t="shared" si="16"/>
        <v>#DIV/0!</v>
      </c>
      <c r="H184" s="7" t="e">
        <f t="shared" si="17"/>
        <v>#DIV/0!</v>
      </c>
      <c r="I184" s="100" t="e">
        <f t="shared" si="15"/>
        <v>#DIV/0!</v>
      </c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</row>
    <row r="185" spans="1:20" ht="15.6" customHeight="1" x14ac:dyDescent="0.25">
      <c r="A185" s="155"/>
      <c r="B185" s="20" t="s">
        <v>41</v>
      </c>
      <c r="C185" s="22" t="s">
        <v>108</v>
      </c>
      <c r="D185" s="51"/>
      <c r="E185" s="51"/>
      <c r="F185" s="51"/>
      <c r="G185" s="99" t="e">
        <f t="shared" si="16"/>
        <v>#DIV/0!</v>
      </c>
      <c r="H185" s="7" t="e">
        <f t="shared" si="17"/>
        <v>#DIV/0!</v>
      </c>
      <c r="I185" s="100" t="e">
        <f t="shared" si="15"/>
        <v>#DIV/0!</v>
      </c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</row>
    <row r="186" spans="1:20" ht="15.6" customHeight="1" x14ac:dyDescent="0.25">
      <c r="A186" s="155"/>
      <c r="B186" s="20" t="s">
        <v>48</v>
      </c>
      <c r="C186" s="22" t="s">
        <v>116</v>
      </c>
      <c r="D186" s="51"/>
      <c r="E186" s="51"/>
      <c r="F186" s="51"/>
      <c r="G186" s="103" t="e">
        <f t="shared" si="16"/>
        <v>#DIV/0!</v>
      </c>
      <c r="H186" s="11" t="e">
        <f t="shared" si="17"/>
        <v>#DIV/0!</v>
      </c>
      <c r="I186" s="104" t="e">
        <f t="shared" si="15"/>
        <v>#DIV/0!</v>
      </c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</row>
    <row r="187" spans="1:20" ht="15.6" customHeight="1" x14ac:dyDescent="0.25">
      <c r="A187" s="155"/>
      <c r="B187" s="18" t="s">
        <v>54</v>
      </c>
      <c r="C187" s="19" t="s">
        <v>63</v>
      </c>
      <c r="D187" s="5"/>
      <c r="E187" s="5"/>
      <c r="F187" s="5"/>
      <c r="G187" s="99" t="e">
        <f t="shared" si="16"/>
        <v>#DIV/0!</v>
      </c>
      <c r="H187" s="7" t="e">
        <f t="shared" si="17"/>
        <v>#DIV/0!</v>
      </c>
      <c r="I187" s="100" t="e">
        <f t="shared" si="15"/>
        <v>#DIV/0!</v>
      </c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</row>
    <row r="188" spans="1:20" ht="15.6" customHeight="1" x14ac:dyDescent="0.25">
      <c r="A188" s="155"/>
      <c r="B188" s="20" t="s">
        <v>56</v>
      </c>
      <c r="C188" s="21" t="s">
        <v>109</v>
      </c>
      <c r="D188" s="51"/>
      <c r="E188" s="51"/>
      <c r="F188" s="51"/>
      <c r="G188" s="99" t="e">
        <f t="shared" si="16"/>
        <v>#DIV/0!</v>
      </c>
      <c r="H188" s="7" t="e">
        <f t="shared" si="17"/>
        <v>#DIV/0!</v>
      </c>
      <c r="I188" s="100" t="e">
        <f t="shared" si="15"/>
        <v>#DIV/0!</v>
      </c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</row>
    <row r="189" spans="1:20" ht="15.6" customHeight="1" x14ac:dyDescent="0.25">
      <c r="A189" s="155"/>
      <c r="B189" s="20" t="s">
        <v>57</v>
      </c>
      <c r="C189" s="22" t="s">
        <v>85</v>
      </c>
      <c r="D189" s="51"/>
      <c r="E189" s="51"/>
      <c r="F189" s="51"/>
      <c r="G189" s="99" t="e">
        <f t="shared" si="16"/>
        <v>#DIV/0!</v>
      </c>
      <c r="H189" s="7" t="e">
        <f t="shared" si="17"/>
        <v>#DIV/0!</v>
      </c>
      <c r="I189" s="100" t="e">
        <f t="shared" si="15"/>
        <v>#DIV/0!</v>
      </c>
      <c r="J189" s="58"/>
      <c r="K189" s="169" t="s">
        <v>131</v>
      </c>
      <c r="L189" s="169"/>
      <c r="M189" s="169"/>
      <c r="N189" s="169"/>
      <c r="O189" s="169"/>
      <c r="P189" s="169"/>
      <c r="Q189" s="169"/>
      <c r="R189" s="169"/>
      <c r="S189" s="169"/>
      <c r="T189" s="169"/>
    </row>
    <row r="190" spans="1:20" ht="15.6" customHeight="1" x14ac:dyDescent="0.25">
      <c r="A190" s="155"/>
      <c r="B190" s="20" t="s">
        <v>58</v>
      </c>
      <c r="C190" s="22" t="s">
        <v>91</v>
      </c>
      <c r="D190" s="51"/>
      <c r="E190" s="51"/>
      <c r="F190" s="51"/>
      <c r="G190" s="99" t="e">
        <f t="shared" si="16"/>
        <v>#DIV/0!</v>
      </c>
      <c r="H190" s="7" t="e">
        <f t="shared" si="17"/>
        <v>#DIV/0!</v>
      </c>
      <c r="I190" s="100" t="e">
        <f t="shared" si="15"/>
        <v>#DIV/0!</v>
      </c>
      <c r="J190" s="58"/>
      <c r="K190" s="170" t="s">
        <v>42</v>
      </c>
      <c r="L190" s="172" t="s">
        <v>43</v>
      </c>
      <c r="M190" s="174" t="s">
        <v>44</v>
      </c>
      <c r="N190" s="174"/>
      <c r="O190" s="161" t="s">
        <v>45</v>
      </c>
      <c r="P190" s="175"/>
      <c r="Q190" s="161" t="s">
        <v>46</v>
      </c>
      <c r="R190" s="176"/>
      <c r="S190" s="174" t="s">
        <v>47</v>
      </c>
      <c r="T190" s="174"/>
    </row>
    <row r="191" spans="1:20" ht="15.6" customHeight="1" thickBot="1" x14ac:dyDescent="0.3">
      <c r="A191" s="156"/>
      <c r="B191" s="23" t="s">
        <v>61</v>
      </c>
      <c r="C191" s="24" t="s">
        <v>24</v>
      </c>
      <c r="D191" s="15"/>
      <c r="E191" s="15"/>
      <c r="F191" s="15"/>
      <c r="G191" s="101" t="e">
        <f t="shared" si="16"/>
        <v>#DIV/0!</v>
      </c>
      <c r="H191" s="17" t="e">
        <f t="shared" si="17"/>
        <v>#DIV/0!</v>
      </c>
      <c r="I191" s="102" t="e">
        <f t="shared" si="15"/>
        <v>#DIV/0!</v>
      </c>
      <c r="J191" s="58"/>
      <c r="K191" s="171"/>
      <c r="L191" s="173"/>
      <c r="M191" s="61" t="s">
        <v>50</v>
      </c>
      <c r="N191" s="25" t="s">
        <v>51</v>
      </c>
      <c r="O191" s="61" t="s">
        <v>50</v>
      </c>
      <c r="P191" s="25" t="s">
        <v>51</v>
      </c>
      <c r="Q191" s="62" t="s">
        <v>52</v>
      </c>
      <c r="R191" s="25" t="s">
        <v>51</v>
      </c>
      <c r="S191" s="62" t="s">
        <v>52</v>
      </c>
      <c r="T191" s="25" t="s">
        <v>51</v>
      </c>
    </row>
    <row r="192" spans="1:20" ht="15.6" customHeight="1" x14ac:dyDescent="0.25">
      <c r="A192" s="166" t="s">
        <v>53</v>
      </c>
      <c r="B192" s="26" t="s">
        <v>62</v>
      </c>
      <c r="C192" s="27" t="s">
        <v>333</v>
      </c>
      <c r="D192" s="63"/>
      <c r="E192" s="63"/>
      <c r="F192" s="63"/>
      <c r="G192" s="99" t="e">
        <f t="shared" si="16"/>
        <v>#DIV/0!</v>
      </c>
      <c r="H192" s="7" t="e">
        <f t="shared" si="17"/>
        <v>#DIV/0!</v>
      </c>
      <c r="I192" s="100" t="e">
        <f t="shared" si="15"/>
        <v>#DIV/0!</v>
      </c>
      <c r="J192" s="58"/>
      <c r="K192" s="29">
        <v>12</v>
      </c>
      <c r="L192" s="30">
        <f>SUM(M192+O192+Q192+S192)</f>
        <v>0</v>
      </c>
      <c r="M192" s="31">
        <f>COUNTIF($G$167:$G186,"&gt;=9.0")</f>
        <v>0</v>
      </c>
      <c r="N192" s="32">
        <f>M192/16</f>
        <v>0</v>
      </c>
      <c r="O192" s="31">
        <f>COUNTIF($G$167:$G186,"&gt;=8.5")-M192</f>
        <v>0</v>
      </c>
      <c r="P192" s="32">
        <f xml:space="preserve"> O192/16</f>
        <v>0</v>
      </c>
      <c r="Q192" s="31">
        <f>COUNTIF($G$167:$G186,"&gt;=8.0")-M192-O192</f>
        <v>0</v>
      </c>
      <c r="R192" s="33">
        <f>Q192/16</f>
        <v>0</v>
      </c>
      <c r="S192" s="31">
        <f>COUNTIF($G$167:$G186,"&lt;8.0")</f>
        <v>0</v>
      </c>
      <c r="T192" s="32">
        <f>S192/16</f>
        <v>0</v>
      </c>
    </row>
    <row r="193" spans="1:20" ht="15.6" customHeight="1" x14ac:dyDescent="0.25">
      <c r="A193" s="167"/>
      <c r="B193" s="20" t="s">
        <v>64</v>
      </c>
      <c r="C193" s="21" t="s">
        <v>69</v>
      </c>
      <c r="D193" s="5"/>
      <c r="E193" s="5"/>
      <c r="F193" s="5"/>
      <c r="G193" s="99" t="e">
        <f t="shared" si="16"/>
        <v>#DIV/0!</v>
      </c>
      <c r="H193" s="7" t="e">
        <f t="shared" si="17"/>
        <v>#DIV/0!</v>
      </c>
      <c r="I193" s="100" t="e">
        <f t="shared" si="15"/>
        <v>#DIV/0!</v>
      </c>
      <c r="J193" s="58"/>
      <c r="K193" s="29">
        <v>11</v>
      </c>
      <c r="L193" s="30">
        <f>SUM(M193+O193+Q193+S193)</f>
        <v>0</v>
      </c>
      <c r="M193" s="31">
        <f>COUNTIF($G$202:$G$216,"&gt;=9")</f>
        <v>0</v>
      </c>
      <c r="N193" s="32">
        <f>M193/20</f>
        <v>0</v>
      </c>
      <c r="O193" s="31">
        <f>COUNTIF($G$202:$G$216,"&gt;8.5")-M193</f>
        <v>0</v>
      </c>
      <c r="P193" s="34">
        <f>O193/20</f>
        <v>0</v>
      </c>
      <c r="Q193" s="31">
        <f>COUNTIF($G$202:$G$216,"&gt;=8")-M193-O193</f>
        <v>0</v>
      </c>
      <c r="R193" s="33">
        <f>Q193/20</f>
        <v>0</v>
      </c>
      <c r="S193" s="31">
        <f>COUNTIF($G$202:$G$216,"&lt;8")</f>
        <v>0</v>
      </c>
      <c r="T193" s="32">
        <f>S193/20</f>
        <v>0</v>
      </c>
    </row>
    <row r="194" spans="1:20" ht="15.6" customHeight="1" x14ac:dyDescent="0.25">
      <c r="A194" s="167"/>
      <c r="B194" s="20" t="s">
        <v>65</v>
      </c>
      <c r="C194" s="22" t="s">
        <v>77</v>
      </c>
      <c r="D194" s="51"/>
      <c r="E194" s="51"/>
      <c r="F194" s="51"/>
      <c r="G194" s="99" t="e">
        <f t="shared" si="16"/>
        <v>#DIV/0!</v>
      </c>
      <c r="H194" s="7" t="e">
        <f t="shared" si="17"/>
        <v>#DIV/0!</v>
      </c>
      <c r="I194" s="100" t="e">
        <f t="shared" si="15"/>
        <v>#DIV/0!</v>
      </c>
      <c r="J194" s="58"/>
      <c r="K194" s="29">
        <v>10</v>
      </c>
      <c r="L194" s="30">
        <f>SUM(M194+O194+Q194+S194)</f>
        <v>0</v>
      </c>
      <c r="M194" s="35">
        <f>COUNTIF($G$187:$G$201,"&gt;=9")</f>
        <v>0</v>
      </c>
      <c r="N194" s="32">
        <f>M194/15</f>
        <v>0</v>
      </c>
      <c r="O194" s="31">
        <f>COUNTIF($G$187:$G$201,"&gt;=8.5") -M194</f>
        <v>0</v>
      </c>
      <c r="P194" s="34">
        <f>O194/15</f>
        <v>0</v>
      </c>
      <c r="Q194" s="31">
        <f>COUNTIF($G$187:$G$201,"&gt;=8")-M194-O194</f>
        <v>0</v>
      </c>
      <c r="R194" s="33">
        <f>Q194/15</f>
        <v>0</v>
      </c>
      <c r="S194" s="35">
        <f>COUNTIF($G$187:$G$201,"&lt;8")</f>
        <v>0</v>
      </c>
      <c r="T194" s="32">
        <f>100%-N194-P194-R194</f>
        <v>1</v>
      </c>
    </row>
    <row r="195" spans="1:20" ht="15.6" customHeight="1" x14ac:dyDescent="0.25">
      <c r="A195" s="167"/>
      <c r="B195" s="20" t="s">
        <v>66</v>
      </c>
      <c r="C195" s="22" t="s">
        <v>110</v>
      </c>
      <c r="D195" s="51"/>
      <c r="E195" s="51"/>
      <c r="F195" s="51"/>
      <c r="G195" s="99" t="e">
        <f t="shared" si="16"/>
        <v>#DIV/0!</v>
      </c>
      <c r="H195" s="7" t="e">
        <f t="shared" si="17"/>
        <v>#DIV/0!</v>
      </c>
      <c r="I195" s="100" t="e">
        <f t="shared" si="15"/>
        <v>#DIV/0!</v>
      </c>
      <c r="J195" s="58"/>
      <c r="K195" s="36" t="s">
        <v>60</v>
      </c>
      <c r="L195" s="37">
        <f>SUM(L192:L194)</f>
        <v>0</v>
      </c>
      <c r="M195" s="35">
        <f>SUM(M192:M194)</f>
        <v>0</v>
      </c>
      <c r="N195" s="38">
        <f>M195/51</f>
        <v>0</v>
      </c>
      <c r="O195" s="35">
        <f>SUM(O192:O194)</f>
        <v>0</v>
      </c>
      <c r="P195" s="39">
        <f>O195/51</f>
        <v>0</v>
      </c>
      <c r="Q195" s="35">
        <f>SUM(Q192:Q194)</f>
        <v>0</v>
      </c>
      <c r="R195" s="40">
        <f>Q195/51</f>
        <v>0</v>
      </c>
      <c r="S195" s="35">
        <f>SUM(S192:S194)</f>
        <v>0</v>
      </c>
      <c r="T195" s="41">
        <f>S195/51</f>
        <v>0</v>
      </c>
    </row>
    <row r="196" spans="1:20" ht="15.6" customHeight="1" x14ac:dyDescent="0.25">
      <c r="A196" s="167"/>
      <c r="B196" s="52" t="s">
        <v>68</v>
      </c>
      <c r="C196" s="22" t="s">
        <v>117</v>
      </c>
      <c r="D196" s="51"/>
      <c r="E196" s="51"/>
      <c r="F196" s="51"/>
      <c r="G196" s="103" t="e">
        <f t="shared" si="16"/>
        <v>#DIV/0!</v>
      </c>
      <c r="H196" s="7" t="e">
        <f t="shared" si="17"/>
        <v>#DIV/0!</v>
      </c>
      <c r="I196" s="104" t="e">
        <f t="shared" si="15"/>
        <v>#DIV/0!</v>
      </c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</row>
    <row r="197" spans="1:20" ht="15.6" customHeight="1" x14ac:dyDescent="0.25">
      <c r="A197" s="167"/>
      <c r="B197" s="18" t="s">
        <v>99</v>
      </c>
      <c r="C197" s="21" t="s">
        <v>71</v>
      </c>
      <c r="D197" s="5"/>
      <c r="E197" s="5"/>
      <c r="F197" s="5"/>
      <c r="G197" s="99" t="e">
        <f t="shared" si="16"/>
        <v>#DIV/0!</v>
      </c>
      <c r="H197" s="7" t="e">
        <f t="shared" si="17"/>
        <v>#DIV/0!</v>
      </c>
      <c r="I197" s="100" t="e">
        <f t="shared" si="15"/>
        <v>#DIV/0!</v>
      </c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</row>
    <row r="198" spans="1:20" ht="15.6" customHeight="1" x14ac:dyDescent="0.25">
      <c r="A198" s="167"/>
      <c r="B198" s="20" t="s">
        <v>100</v>
      </c>
      <c r="C198" s="21" t="s">
        <v>111</v>
      </c>
      <c r="D198" s="51"/>
      <c r="E198" s="51"/>
      <c r="F198" s="51"/>
      <c r="G198" s="99" t="e">
        <f t="shared" si="16"/>
        <v>#DIV/0!</v>
      </c>
      <c r="H198" s="7" t="e">
        <f t="shared" si="17"/>
        <v>#DIV/0!</v>
      </c>
      <c r="I198" s="100" t="e">
        <f t="shared" si="15"/>
        <v>#DIV/0!</v>
      </c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</row>
    <row r="199" spans="1:20" ht="15.6" customHeight="1" x14ac:dyDescent="0.25">
      <c r="A199" s="167"/>
      <c r="B199" s="20" t="s">
        <v>101</v>
      </c>
      <c r="C199" s="22" t="s">
        <v>37</v>
      </c>
      <c r="D199" s="51"/>
      <c r="E199" s="51"/>
      <c r="F199" s="51"/>
      <c r="G199" s="99" t="e">
        <f t="shared" si="16"/>
        <v>#DIV/0!</v>
      </c>
      <c r="H199" s="7" t="e">
        <f t="shared" si="17"/>
        <v>#DIV/0!</v>
      </c>
      <c r="I199" s="100" t="e">
        <f t="shared" si="15"/>
        <v>#DIV/0!</v>
      </c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</row>
    <row r="200" spans="1:20" ht="15.6" customHeight="1" x14ac:dyDescent="0.25">
      <c r="A200" s="167"/>
      <c r="B200" s="20" t="s">
        <v>102</v>
      </c>
      <c r="C200" s="22" t="s">
        <v>28</v>
      </c>
      <c r="D200" s="51"/>
      <c r="E200" s="51"/>
      <c r="F200" s="51"/>
      <c r="G200" s="99" t="e">
        <f t="shared" si="16"/>
        <v>#DIV/0!</v>
      </c>
      <c r="H200" s="7" t="e">
        <f t="shared" si="17"/>
        <v>#DIV/0!</v>
      </c>
      <c r="I200" s="100" t="e">
        <f t="shared" si="15"/>
        <v>#DIV/0!</v>
      </c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</row>
    <row r="201" spans="1:20" ht="15.6" customHeight="1" thickBot="1" x14ac:dyDescent="0.3">
      <c r="A201" s="167"/>
      <c r="B201" s="23" t="s">
        <v>103</v>
      </c>
      <c r="C201" s="24" t="s">
        <v>93</v>
      </c>
      <c r="D201" s="15"/>
      <c r="E201" s="15"/>
      <c r="F201" s="15"/>
      <c r="G201" s="101" t="e">
        <f t="shared" si="16"/>
        <v>#DIV/0!</v>
      </c>
      <c r="H201" s="17" t="e">
        <f t="shared" si="17"/>
        <v>#DIV/0!</v>
      </c>
      <c r="I201" s="102" t="e">
        <f t="shared" si="15"/>
        <v>#DIV/0!</v>
      </c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</row>
    <row r="202" spans="1:20" ht="15.6" customHeight="1" x14ac:dyDescent="0.25">
      <c r="A202" s="167"/>
      <c r="B202" s="42" t="s">
        <v>70</v>
      </c>
      <c r="C202" s="43" t="s">
        <v>49</v>
      </c>
      <c r="D202" s="5"/>
      <c r="E202" s="5"/>
      <c r="F202" s="5"/>
      <c r="G202" s="99" t="e">
        <f t="shared" si="16"/>
        <v>#DIV/0!</v>
      </c>
      <c r="H202" s="7" t="e">
        <f>RANK(G202,$G$202:$G$216)</f>
        <v>#DIV/0!</v>
      </c>
      <c r="I202" s="100" t="e">
        <f t="shared" si="15"/>
        <v>#DIV/0!</v>
      </c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</row>
    <row r="203" spans="1:20" ht="15.6" customHeight="1" x14ac:dyDescent="0.25">
      <c r="A203" s="167"/>
      <c r="B203" s="44" t="s">
        <v>72</v>
      </c>
      <c r="C203" s="45" t="s">
        <v>67</v>
      </c>
      <c r="D203" s="5"/>
      <c r="E203" s="5"/>
      <c r="F203" s="5"/>
      <c r="G203" s="99" t="e">
        <f t="shared" si="16"/>
        <v>#DIV/0!</v>
      </c>
      <c r="H203" s="7" t="e">
        <f t="shared" ref="H203:H216" si="18">RANK(G203,$G$202:$G$216)</f>
        <v>#DIV/0!</v>
      </c>
      <c r="I203" s="100" t="e">
        <f t="shared" si="15"/>
        <v>#DIV/0!</v>
      </c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</row>
    <row r="204" spans="1:20" ht="15.6" customHeight="1" x14ac:dyDescent="0.25">
      <c r="A204" s="167"/>
      <c r="B204" s="44" t="s">
        <v>74</v>
      </c>
      <c r="C204" s="45" t="s">
        <v>112</v>
      </c>
      <c r="D204" s="51"/>
      <c r="E204" s="51"/>
      <c r="F204" s="51"/>
      <c r="G204" s="99" t="e">
        <f t="shared" si="16"/>
        <v>#DIV/0!</v>
      </c>
      <c r="H204" s="7" t="e">
        <f t="shared" si="18"/>
        <v>#DIV/0!</v>
      </c>
      <c r="I204" s="100" t="e">
        <f t="shared" si="15"/>
        <v>#DIV/0!</v>
      </c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</row>
    <row r="205" spans="1:20" ht="15.6" customHeight="1" x14ac:dyDescent="0.25">
      <c r="A205" s="167"/>
      <c r="B205" s="44" t="s">
        <v>76</v>
      </c>
      <c r="C205" s="46" t="s">
        <v>59</v>
      </c>
      <c r="D205" s="51"/>
      <c r="E205" s="51"/>
      <c r="F205" s="51"/>
      <c r="G205" s="99" t="e">
        <f t="shared" si="16"/>
        <v>#DIV/0!</v>
      </c>
      <c r="H205" s="7" t="e">
        <f t="shared" si="18"/>
        <v>#DIV/0!</v>
      </c>
      <c r="I205" s="100" t="e">
        <f t="shared" si="15"/>
        <v>#DIV/0!</v>
      </c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</row>
    <row r="206" spans="1:20" ht="15.6" customHeight="1" x14ac:dyDescent="0.25">
      <c r="A206" s="167"/>
      <c r="B206" s="44" t="s">
        <v>78</v>
      </c>
      <c r="C206" s="45" t="s">
        <v>113</v>
      </c>
      <c r="D206" s="51"/>
      <c r="E206" s="51"/>
      <c r="F206" s="51"/>
      <c r="G206" s="99" t="e">
        <f t="shared" si="16"/>
        <v>#DIV/0!</v>
      </c>
      <c r="H206" s="7" t="e">
        <f t="shared" si="18"/>
        <v>#DIV/0!</v>
      </c>
      <c r="I206" s="100" t="e">
        <f t="shared" si="15"/>
        <v>#DIV/0!</v>
      </c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</row>
    <row r="207" spans="1:20" ht="15.6" customHeight="1" x14ac:dyDescent="0.25">
      <c r="A207" s="167"/>
      <c r="B207" s="44" t="s">
        <v>80</v>
      </c>
      <c r="C207" s="45" t="s">
        <v>81</v>
      </c>
      <c r="D207" s="51"/>
      <c r="E207" s="51"/>
      <c r="F207" s="51"/>
      <c r="G207" s="99" t="e">
        <f t="shared" si="16"/>
        <v>#DIV/0!</v>
      </c>
      <c r="H207" s="7" t="e">
        <f t="shared" si="18"/>
        <v>#DIV/0!</v>
      </c>
      <c r="I207" s="100" t="e">
        <f t="shared" si="15"/>
        <v>#DIV/0!</v>
      </c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</row>
    <row r="208" spans="1:20" ht="15.6" customHeight="1" x14ac:dyDescent="0.25">
      <c r="A208" s="167"/>
      <c r="B208" s="44" t="s">
        <v>82</v>
      </c>
      <c r="C208" s="45" t="s">
        <v>83</v>
      </c>
      <c r="D208" s="51"/>
      <c r="E208" s="51"/>
      <c r="F208" s="51"/>
      <c r="G208" s="99" t="e">
        <f t="shared" si="16"/>
        <v>#DIV/0!</v>
      </c>
      <c r="H208" s="7" t="e">
        <f t="shared" si="18"/>
        <v>#DIV/0!</v>
      </c>
      <c r="I208" s="100" t="e">
        <f t="shared" si="15"/>
        <v>#DIV/0!</v>
      </c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</row>
    <row r="209" spans="1:20" ht="15.6" customHeight="1" x14ac:dyDescent="0.25">
      <c r="A209" s="167"/>
      <c r="B209" s="44" t="s">
        <v>84</v>
      </c>
      <c r="C209" s="45" t="s">
        <v>114</v>
      </c>
      <c r="D209" s="51"/>
      <c r="E209" s="51"/>
      <c r="F209" s="51"/>
      <c r="G209" s="99" t="e">
        <f t="shared" si="16"/>
        <v>#DIV/0!</v>
      </c>
      <c r="H209" s="7" t="e">
        <f t="shared" si="18"/>
        <v>#DIV/0!</v>
      </c>
      <c r="I209" s="100" t="e">
        <f t="shared" si="15"/>
        <v>#DIV/0!</v>
      </c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</row>
    <row r="210" spans="1:20" ht="15.6" customHeight="1" x14ac:dyDescent="0.25">
      <c r="A210" s="167"/>
      <c r="B210" s="44" t="s">
        <v>86</v>
      </c>
      <c r="C210" s="47" t="s">
        <v>55</v>
      </c>
      <c r="D210" s="51"/>
      <c r="E210" s="51"/>
      <c r="F210" s="51"/>
      <c r="G210" s="99" t="e">
        <f t="shared" si="16"/>
        <v>#DIV/0!</v>
      </c>
      <c r="H210" s="7" t="e">
        <f t="shared" si="18"/>
        <v>#DIV/0!</v>
      </c>
      <c r="I210" s="100" t="e">
        <f t="shared" si="15"/>
        <v>#DIV/0!</v>
      </c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</row>
    <row r="211" spans="1:20" ht="15.6" customHeight="1" x14ac:dyDescent="0.25">
      <c r="A211" s="167"/>
      <c r="B211" s="44" t="s">
        <v>88</v>
      </c>
      <c r="C211" s="45" t="s">
        <v>89</v>
      </c>
      <c r="D211" s="51"/>
      <c r="E211" s="51"/>
      <c r="F211" s="51"/>
      <c r="G211" s="99" t="e">
        <f t="shared" si="16"/>
        <v>#DIV/0!</v>
      </c>
      <c r="H211" s="7" t="e">
        <f t="shared" si="18"/>
        <v>#DIV/0!</v>
      </c>
      <c r="I211" s="100" t="e">
        <f t="shared" si="15"/>
        <v>#DIV/0!</v>
      </c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</row>
    <row r="212" spans="1:20" ht="15.6" customHeight="1" x14ac:dyDescent="0.25">
      <c r="A212" s="167"/>
      <c r="B212" s="44" t="s">
        <v>90</v>
      </c>
      <c r="C212" s="45" t="s">
        <v>87</v>
      </c>
      <c r="D212" s="51"/>
      <c r="E212" s="51"/>
      <c r="F212" s="51"/>
      <c r="G212" s="99" t="e">
        <f t="shared" si="16"/>
        <v>#DIV/0!</v>
      </c>
      <c r="H212" s="7" t="e">
        <f t="shared" si="18"/>
        <v>#DIV/0!</v>
      </c>
      <c r="I212" s="100" t="e">
        <f t="shared" si="15"/>
        <v>#DIV/0!</v>
      </c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</row>
    <row r="213" spans="1:20" ht="15.6" customHeight="1" x14ac:dyDescent="0.25">
      <c r="A213" s="167"/>
      <c r="B213" s="44" t="s">
        <v>92</v>
      </c>
      <c r="C213" s="48" t="s">
        <v>115</v>
      </c>
      <c r="D213" s="51"/>
      <c r="E213" s="51"/>
      <c r="F213" s="51"/>
      <c r="G213" s="99" t="e">
        <f t="shared" si="16"/>
        <v>#DIV/0!</v>
      </c>
      <c r="H213" s="7" t="e">
        <f t="shared" si="18"/>
        <v>#DIV/0!</v>
      </c>
      <c r="I213" s="100" t="e">
        <f t="shared" si="15"/>
        <v>#DIV/0!</v>
      </c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</row>
    <row r="214" spans="1:20" ht="15.6" customHeight="1" x14ac:dyDescent="0.25">
      <c r="A214" s="167"/>
      <c r="B214" s="44" t="s">
        <v>94</v>
      </c>
      <c r="C214" s="45" t="s">
        <v>96</v>
      </c>
      <c r="D214" s="51"/>
      <c r="E214" s="51"/>
      <c r="F214" s="51"/>
      <c r="G214" s="99" t="e">
        <f t="shared" si="16"/>
        <v>#DIV/0!</v>
      </c>
      <c r="H214" s="7" t="e">
        <f t="shared" si="18"/>
        <v>#DIV/0!</v>
      </c>
      <c r="I214" s="100" t="e">
        <f t="shared" si="15"/>
        <v>#DIV/0!</v>
      </c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</row>
    <row r="215" spans="1:20" ht="15.6" customHeight="1" x14ac:dyDescent="0.25">
      <c r="A215" s="167"/>
      <c r="B215" s="44" t="s">
        <v>95</v>
      </c>
      <c r="C215" s="45" t="s">
        <v>31</v>
      </c>
      <c r="D215" s="51"/>
      <c r="E215" s="51"/>
      <c r="F215" s="51"/>
      <c r="G215" s="99" t="e">
        <f t="shared" si="16"/>
        <v>#DIV/0!</v>
      </c>
      <c r="H215" s="7" t="e">
        <f t="shared" si="18"/>
        <v>#DIV/0!</v>
      </c>
      <c r="I215" s="100" t="e">
        <f t="shared" si="15"/>
        <v>#DIV/0!</v>
      </c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</row>
    <row r="216" spans="1:20" ht="15.6" customHeight="1" thickBot="1" x14ac:dyDescent="0.3">
      <c r="A216" s="168"/>
      <c r="B216" s="49" t="s">
        <v>97</v>
      </c>
      <c r="C216" s="50" t="s">
        <v>98</v>
      </c>
      <c r="D216" s="15"/>
      <c r="E216" s="15"/>
      <c r="F216" s="15"/>
      <c r="G216" s="101" t="e">
        <f t="shared" si="16"/>
        <v>#DIV/0!</v>
      </c>
      <c r="H216" s="17" t="e">
        <f t="shared" si="18"/>
        <v>#DIV/0!</v>
      </c>
      <c r="I216" s="102" t="e">
        <f t="shared" si="15"/>
        <v>#DIV/0!</v>
      </c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</row>
  </sheetData>
  <mergeCells count="66">
    <mergeCell ref="A192:A216"/>
    <mergeCell ref="H165:I165"/>
    <mergeCell ref="A167:A191"/>
    <mergeCell ref="K189:T189"/>
    <mergeCell ref="K190:K191"/>
    <mergeCell ref="L190:L191"/>
    <mergeCell ref="M190:N190"/>
    <mergeCell ref="O190:P190"/>
    <mergeCell ref="Q190:R190"/>
    <mergeCell ref="S190:T190"/>
    <mergeCell ref="A138:A162"/>
    <mergeCell ref="C163:F163"/>
    <mergeCell ref="C164:G164"/>
    <mergeCell ref="A165:A166"/>
    <mergeCell ref="B165:B166"/>
    <mergeCell ref="C165:C166"/>
    <mergeCell ref="D165:F165"/>
    <mergeCell ref="G165:G166"/>
    <mergeCell ref="G111:G112"/>
    <mergeCell ref="H111:I111"/>
    <mergeCell ref="A113:A137"/>
    <mergeCell ref="K135:T135"/>
    <mergeCell ref="K136:K137"/>
    <mergeCell ref="L136:L137"/>
    <mergeCell ref="M136:N136"/>
    <mergeCell ref="O136:P136"/>
    <mergeCell ref="Q136:R136"/>
    <mergeCell ref="S136:T136"/>
    <mergeCell ref="A84:A108"/>
    <mergeCell ref="C109:F109"/>
    <mergeCell ref="A111:A112"/>
    <mergeCell ref="B111:B112"/>
    <mergeCell ref="C111:C112"/>
    <mergeCell ref="D111:F111"/>
    <mergeCell ref="H57:I57"/>
    <mergeCell ref="A59:A83"/>
    <mergeCell ref="K81:T81"/>
    <mergeCell ref="K82:K83"/>
    <mergeCell ref="L82:L83"/>
    <mergeCell ref="M82:N82"/>
    <mergeCell ref="O82:P82"/>
    <mergeCell ref="Q82:R82"/>
    <mergeCell ref="S82:T82"/>
    <mergeCell ref="A30:A54"/>
    <mergeCell ref="C56:G56"/>
    <mergeCell ref="A57:A58"/>
    <mergeCell ref="B57:B58"/>
    <mergeCell ref="C57:C58"/>
    <mergeCell ref="D57:F57"/>
    <mergeCell ref="G57:G58"/>
    <mergeCell ref="H3:I3"/>
    <mergeCell ref="A5:A29"/>
    <mergeCell ref="K27:T27"/>
    <mergeCell ref="K28:K29"/>
    <mergeCell ref="L28:L29"/>
    <mergeCell ref="M28:N28"/>
    <mergeCell ref="O28:P28"/>
    <mergeCell ref="Q28:R28"/>
    <mergeCell ref="S28:T28"/>
    <mergeCell ref="C1:G1"/>
    <mergeCell ref="C2:G2"/>
    <mergeCell ref="A3:A4"/>
    <mergeCell ref="B3:B4"/>
    <mergeCell ref="C3:C4"/>
    <mergeCell ref="D3:F3"/>
    <mergeCell ref="G3:G4"/>
  </mergeCells>
  <conditionalFormatting sqref="E16:E39">
    <cfRule type="cellIs" dxfId="108" priority="48" stopIfTrue="1" operator="lessThan">
      <formula>5</formula>
    </cfRule>
  </conditionalFormatting>
  <conditionalFormatting sqref="F50:F53 E5:F36 F37:F48 E37:E54">
    <cfRule type="cellIs" dxfId="107" priority="47" stopIfTrue="1" operator="lessThanOrEqual">
      <formula>8</formula>
    </cfRule>
  </conditionalFormatting>
  <conditionalFormatting sqref="G5:G54">
    <cfRule type="cellIs" dxfId="106" priority="46" stopIfTrue="1" operator="lessThan">
      <formula>7.5</formula>
    </cfRule>
  </conditionalFormatting>
  <conditionalFormatting sqref="H5:H54">
    <cfRule type="cellIs" dxfId="105" priority="45" stopIfTrue="1" operator="greaterThanOrEqual">
      <formula>19</formula>
    </cfRule>
  </conditionalFormatting>
  <conditionalFormatting sqref="H40:H54">
    <cfRule type="cellIs" dxfId="104" priority="42" operator="greaterThan">
      <formula>13</formula>
    </cfRule>
    <cfRule type="cellIs" dxfId="103" priority="43" stopIfTrue="1" operator="greaterThan">
      <formula>13</formula>
    </cfRule>
    <cfRule type="cellIs" dxfId="102" priority="44" stopIfTrue="1" operator="greaterThanOrEqual">
      <formula>14</formula>
    </cfRule>
  </conditionalFormatting>
  <conditionalFormatting sqref="D5:D54">
    <cfRule type="cellIs" dxfId="101" priority="41" stopIfTrue="1" operator="equal">
      <formula>10</formula>
    </cfRule>
  </conditionalFormatting>
  <conditionalFormatting sqref="H5:H54">
    <cfRule type="cellIs" dxfId="100" priority="36" operator="greaterThan">
      <formula>13</formula>
    </cfRule>
    <cfRule type="cellIs" dxfId="99" priority="37" stopIfTrue="1" operator="greaterThan">
      <formula>13</formula>
    </cfRule>
    <cfRule type="cellIs" dxfId="98" priority="38" stopIfTrue="1" operator="greaterThan">
      <formula>13</formula>
    </cfRule>
    <cfRule type="cellIs" dxfId="97" priority="39" stopIfTrue="1" operator="greaterThan">
      <formula>13</formula>
    </cfRule>
    <cfRule type="cellIs" dxfId="96" priority="40" stopIfTrue="1" operator="equal">
      <formula>14</formula>
    </cfRule>
  </conditionalFormatting>
  <conditionalFormatting sqref="H21:H54">
    <cfRule type="cellIs" dxfId="95" priority="34" operator="greaterThan">
      <formula>18</formula>
    </cfRule>
    <cfRule type="cellIs" dxfId="94" priority="35" stopIfTrue="1" operator="greaterThan">
      <formula>18</formula>
    </cfRule>
  </conditionalFormatting>
  <conditionalFormatting sqref="I5:I54">
    <cfRule type="cellIs" dxfId="93" priority="32" operator="lessThan">
      <formula>3</formula>
    </cfRule>
    <cfRule type="cellIs" dxfId="92" priority="33" operator="greaterThan">
      <formula>44</formula>
    </cfRule>
  </conditionalFormatting>
  <conditionalFormatting sqref="H5:H54">
    <cfRule type="cellIs" dxfId="91" priority="30" operator="lessThan">
      <formula>4</formula>
    </cfRule>
    <cfRule type="cellIs" dxfId="90" priority="31" operator="lessThan">
      <formula>3</formula>
    </cfRule>
  </conditionalFormatting>
  <conditionalFormatting sqref="E43:E44">
    <cfRule type="cellIs" dxfId="89" priority="29" stopIfTrue="1" operator="lessThan">
      <formula>5</formula>
    </cfRule>
  </conditionalFormatting>
  <conditionalFormatting sqref="E70:E78 E97:E98">
    <cfRule type="cellIs" dxfId="88" priority="28" stopIfTrue="1" operator="lessThan">
      <formula>5</formula>
    </cfRule>
  </conditionalFormatting>
  <conditionalFormatting sqref="F59:F107 E59:E98 E167:F216 E105:E108">
    <cfRule type="cellIs" dxfId="87" priority="27" stopIfTrue="1" operator="lessThanOrEqual">
      <formula>8</formula>
    </cfRule>
  </conditionalFormatting>
  <conditionalFormatting sqref="H182:H216">
    <cfRule type="cellIs" dxfId="86" priority="26" stopIfTrue="1" operator="greaterThanOrEqual">
      <formula>19</formula>
    </cfRule>
  </conditionalFormatting>
  <conditionalFormatting sqref="G113:G162">
    <cfRule type="cellIs" priority="25" stopIfTrue="1" operator="greaterThanOrEqual">
      <formula>9</formula>
    </cfRule>
  </conditionalFormatting>
  <conditionalFormatting sqref="I113:I162">
    <cfRule type="cellIs" dxfId="85" priority="23" operator="greaterThan">
      <formula>44</formula>
    </cfRule>
    <cfRule type="cellIs" dxfId="84" priority="24" stopIfTrue="1" operator="lessThan">
      <formula>4</formula>
    </cfRule>
  </conditionalFormatting>
  <conditionalFormatting sqref="H128:H162">
    <cfRule type="cellIs" dxfId="83" priority="22" stopIfTrue="1" operator="greaterThanOrEqual">
      <formula>19</formula>
    </cfRule>
  </conditionalFormatting>
  <conditionalFormatting sqref="H113:H162">
    <cfRule type="cellIs" dxfId="82" priority="21" stopIfTrue="1" operator="greaterThanOrEqual">
      <formula>14</formula>
    </cfRule>
  </conditionalFormatting>
  <conditionalFormatting sqref="H167:H216">
    <cfRule type="cellIs" dxfId="81" priority="20" stopIfTrue="1" operator="greaterThanOrEqual">
      <formula>14</formula>
    </cfRule>
  </conditionalFormatting>
  <conditionalFormatting sqref="D167:D216 D59:D108">
    <cfRule type="cellIs" dxfId="80" priority="19" stopIfTrue="1" operator="equal">
      <formula>10</formula>
    </cfRule>
  </conditionalFormatting>
  <conditionalFormatting sqref="G167:G216">
    <cfRule type="cellIs" priority="18" stopIfTrue="1" operator="greaterThanOrEqual">
      <formula>8.7</formula>
    </cfRule>
  </conditionalFormatting>
  <conditionalFormatting sqref="D167:D216">
    <cfRule type="dataBar" priority="16">
      <dataBar>
        <cfvo type="min"/>
        <cfvo type="max"/>
        <color theme="0"/>
      </dataBar>
    </cfRule>
    <cfRule type="dataBar" priority="17">
      <dataBar>
        <cfvo type="num" val="10"/>
        <cfvo type="max"/>
        <color rgb="FF638EC6"/>
      </dataBar>
    </cfRule>
  </conditionalFormatting>
  <conditionalFormatting sqref="H113:H162">
    <cfRule type="cellIs" dxfId="79" priority="15" operator="lessThan">
      <formula>4</formula>
    </cfRule>
  </conditionalFormatting>
  <conditionalFormatting sqref="H167:H216">
    <cfRule type="cellIs" dxfId="78" priority="14" operator="lessThan">
      <formula>4</formula>
    </cfRule>
  </conditionalFormatting>
  <conditionalFormatting sqref="I167:I216">
    <cfRule type="cellIs" dxfId="77" priority="12" operator="lessThan">
      <formula>3</formula>
    </cfRule>
    <cfRule type="cellIs" dxfId="76" priority="13" operator="greaterThan">
      <formula>44</formula>
    </cfRule>
  </conditionalFormatting>
  <conditionalFormatting sqref="E124:E132 E151:E152">
    <cfRule type="cellIs" dxfId="75" priority="11" stopIfTrue="1" operator="lessThan">
      <formula>5</formula>
    </cfRule>
  </conditionalFormatting>
  <conditionalFormatting sqref="F113:F161 E113:E152 E159:E162">
    <cfRule type="cellIs" dxfId="74" priority="10" stopIfTrue="1" operator="lessThanOrEqual">
      <formula>8</formula>
    </cfRule>
  </conditionalFormatting>
  <conditionalFormatting sqref="D113:D162">
    <cfRule type="cellIs" dxfId="73" priority="2" operator="lessThan">
      <formula>5</formula>
    </cfRule>
    <cfRule type="cellIs" dxfId="72" priority="9" stopIfTrue="1" operator="equal">
      <formula>10</formula>
    </cfRule>
  </conditionalFormatting>
  <conditionalFormatting sqref="H59:H108">
    <cfRule type="cellIs" dxfId="71" priority="3" operator="lessThan">
      <formula>4</formula>
    </cfRule>
    <cfRule type="cellIs" dxfId="70" priority="6" operator="lessThan">
      <formula>2</formula>
    </cfRule>
    <cfRule type="cellIs" dxfId="69" priority="8" operator="greaterThan">
      <formula>17</formula>
    </cfRule>
  </conditionalFormatting>
  <conditionalFormatting sqref="H25:H54">
    <cfRule type="cellIs" dxfId="68" priority="7" operator="greaterThan">
      <formula>13</formula>
    </cfRule>
  </conditionalFormatting>
  <conditionalFormatting sqref="I59:I108">
    <cfRule type="cellIs" dxfId="67" priority="4" operator="lessThan">
      <formula>4</formula>
    </cfRule>
    <cfRule type="cellIs" dxfId="66" priority="5" operator="greaterThan">
      <formula>45</formula>
    </cfRule>
  </conditionalFormatting>
  <conditionalFormatting sqref="G59:G108">
    <cfRule type="cellIs" dxfId="65" priority="1" stopIfTrue="1" operator="lessThan">
      <formula>7.5</formula>
    </cfRule>
  </conditionalFormatting>
  <dataValidations count="1">
    <dataValidation type="decimal" operator="lessThanOrEqual" allowBlank="1" showInputMessage="1" showErrorMessage="1" errorTitle="Chú Ý" error="Nhập sai" promptTitle="Điểm nhập" sqref="F50:F53 D51:E54 D5:E30 F5:F43 D37:E44 D167:F216 D59:E80 D90:E98 F59:F97 D113:E134 D144:E152 F113:F151">
      <formula1>10</formula1>
    </dataValidation>
  </dataValidations>
  <printOptions horizontalCentered="1"/>
  <pageMargins left="0" right="0" top="0" bottom="0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0"/>
  <sheetViews>
    <sheetView tabSelected="1" topLeftCell="A136" workbookViewId="0">
      <selection activeCell="N60" sqref="N60"/>
    </sheetView>
  </sheetViews>
  <sheetFormatPr defaultRowHeight="15" x14ac:dyDescent="0.25"/>
  <cols>
    <col min="1" max="1" width="7.7109375" customWidth="1"/>
    <col min="2" max="2" width="9.42578125" customWidth="1"/>
    <col min="3" max="3" width="17.28515625" customWidth="1"/>
    <col min="4" max="4" width="7.85546875" customWidth="1"/>
    <col min="5" max="5" width="6.7109375" customWidth="1"/>
    <col min="6" max="7" width="6.85546875" customWidth="1"/>
    <col min="8" max="8" width="0" hidden="1" customWidth="1"/>
    <col min="9" max="9" width="9.140625" customWidth="1"/>
    <col min="10" max="10" width="9.7109375" customWidth="1"/>
    <col min="11" max="11" width="10.42578125" customWidth="1"/>
    <col min="12" max="12" width="10.28515625" customWidth="1"/>
    <col min="16" max="16" width="6.7109375" customWidth="1"/>
    <col min="17" max="17" width="7.42578125" customWidth="1"/>
    <col min="18" max="23" width="6.7109375" customWidth="1"/>
  </cols>
  <sheetData>
    <row r="1" spans="1:11" ht="22.5" x14ac:dyDescent="0.3">
      <c r="A1" s="1"/>
      <c r="B1" s="1"/>
      <c r="C1" s="200" t="s">
        <v>435</v>
      </c>
      <c r="D1" s="200"/>
      <c r="E1" s="200"/>
      <c r="F1" s="200"/>
      <c r="G1" s="200"/>
      <c r="H1" s="200"/>
      <c r="I1" s="200"/>
      <c r="J1" s="1"/>
      <c r="K1" s="110"/>
    </row>
    <row r="2" spans="1:11" ht="18" x14ac:dyDescent="0.25">
      <c r="A2" s="2"/>
      <c r="B2" s="2"/>
      <c r="C2" s="147" t="s">
        <v>434</v>
      </c>
      <c r="D2" s="147"/>
      <c r="E2" s="147"/>
      <c r="F2" s="147"/>
      <c r="G2" s="147"/>
      <c r="H2" s="147"/>
      <c r="I2" s="147"/>
      <c r="J2" s="131" t="s">
        <v>433</v>
      </c>
      <c r="K2" s="110"/>
    </row>
    <row r="3" spans="1:11" x14ac:dyDescent="0.25">
      <c r="A3" s="197" t="s">
        <v>0</v>
      </c>
      <c r="B3" s="189" t="s">
        <v>1</v>
      </c>
      <c r="C3" s="191" t="s">
        <v>2</v>
      </c>
      <c r="D3" s="193" t="s">
        <v>431</v>
      </c>
      <c r="E3" s="194"/>
      <c r="F3" s="194"/>
      <c r="G3" s="194"/>
      <c r="H3" s="194"/>
      <c r="I3" s="195" t="s">
        <v>236</v>
      </c>
      <c r="J3" s="186" t="s">
        <v>3</v>
      </c>
      <c r="K3" s="186"/>
    </row>
    <row r="4" spans="1:11" x14ac:dyDescent="0.25">
      <c r="A4" s="198"/>
      <c r="B4" s="190"/>
      <c r="C4" s="192"/>
      <c r="D4" s="111">
        <v>9</v>
      </c>
      <c r="E4" s="111">
        <v>10</v>
      </c>
      <c r="F4" s="111"/>
      <c r="G4" s="111"/>
      <c r="H4" s="111"/>
      <c r="I4" s="196"/>
      <c r="J4" s="112" t="s">
        <v>4</v>
      </c>
      <c r="K4" s="113" t="s">
        <v>5</v>
      </c>
    </row>
    <row r="5" spans="1:11" ht="15" customHeight="1" x14ac:dyDescent="0.25">
      <c r="A5" s="205" t="s">
        <v>6</v>
      </c>
      <c r="B5" s="3" t="s">
        <v>7</v>
      </c>
      <c r="C5" s="4" t="s">
        <v>8</v>
      </c>
      <c r="D5" s="5">
        <f>'T9'!H5</f>
        <v>9.9</v>
      </c>
      <c r="E5" s="5">
        <f>'T10'!H5</f>
        <v>9.8000000000000007</v>
      </c>
      <c r="F5" s="5"/>
      <c r="G5" s="5"/>
      <c r="H5" s="5"/>
      <c r="I5" s="6">
        <f t="shared" ref="I5:I54" si="0" xml:space="preserve"> ROUND(AVERAGE(D5:H5),1)</f>
        <v>9.9</v>
      </c>
      <c r="J5" s="7">
        <f>RANK(I5,$I$5:$I$19)</f>
        <v>1</v>
      </c>
      <c r="K5" s="7">
        <f t="shared" ref="K5:K54" si="1">RANK(I5,$I$5:$I$54)</f>
        <v>1</v>
      </c>
    </row>
    <row r="6" spans="1:11" ht="15" customHeight="1" x14ac:dyDescent="0.25">
      <c r="A6" s="155"/>
      <c r="B6" s="8" t="s">
        <v>9</v>
      </c>
      <c r="C6" s="9" t="s">
        <v>104</v>
      </c>
      <c r="D6" s="5">
        <f>'T9'!H6</f>
        <v>9.8000000000000007</v>
      </c>
      <c r="E6" s="5">
        <f>'T10'!H6</f>
        <v>9.9</v>
      </c>
      <c r="F6" s="5"/>
      <c r="G6" s="5"/>
      <c r="H6" s="5"/>
      <c r="I6" s="6">
        <f t="shared" si="0"/>
        <v>9.9</v>
      </c>
      <c r="J6" s="7">
        <f t="shared" ref="J6:J19" si="2">RANK(I6,$I$5:$I$19)</f>
        <v>1</v>
      </c>
      <c r="K6" s="7">
        <f t="shared" si="1"/>
        <v>1</v>
      </c>
    </row>
    <row r="7" spans="1:11" ht="15" customHeight="1" x14ac:dyDescent="0.25">
      <c r="A7" s="155"/>
      <c r="B7" s="8" t="s">
        <v>11</v>
      </c>
      <c r="C7" s="9" t="s">
        <v>16</v>
      </c>
      <c r="D7" s="5">
        <f>'T9'!H7</f>
        <v>9.6999999999999993</v>
      </c>
      <c r="E7" s="5">
        <f>'T10'!H7</f>
        <v>9.5</v>
      </c>
      <c r="F7" s="5"/>
      <c r="G7" s="5"/>
      <c r="H7" s="5"/>
      <c r="I7" s="6">
        <f t="shared" si="0"/>
        <v>9.6</v>
      </c>
      <c r="J7" s="7">
        <f t="shared" si="2"/>
        <v>3</v>
      </c>
      <c r="K7" s="7">
        <f t="shared" si="1"/>
        <v>5</v>
      </c>
    </row>
    <row r="8" spans="1:11" ht="15" customHeight="1" x14ac:dyDescent="0.25">
      <c r="A8" s="155"/>
      <c r="B8" s="8" t="s">
        <v>13</v>
      </c>
      <c r="C8" s="9" t="s">
        <v>14</v>
      </c>
      <c r="D8" s="5">
        <f>'T9'!H8</f>
        <v>9.5</v>
      </c>
      <c r="E8" s="5">
        <f>'T10'!H8</f>
        <v>9.3000000000000007</v>
      </c>
      <c r="F8" s="5"/>
      <c r="G8" s="5"/>
      <c r="H8" s="5"/>
      <c r="I8" s="6">
        <f t="shared" si="0"/>
        <v>9.4</v>
      </c>
      <c r="J8" s="7">
        <f t="shared" si="2"/>
        <v>10</v>
      </c>
      <c r="K8" s="7">
        <f t="shared" si="1"/>
        <v>24</v>
      </c>
    </row>
    <row r="9" spans="1:11" ht="15" customHeight="1" x14ac:dyDescent="0.25">
      <c r="A9" s="155"/>
      <c r="B9" s="8" t="s">
        <v>15</v>
      </c>
      <c r="C9" s="9" t="s">
        <v>79</v>
      </c>
      <c r="D9" s="5">
        <f>'T9'!H9</f>
        <v>9.1999999999999993</v>
      </c>
      <c r="E9" s="5">
        <f>'T10'!H9</f>
        <v>9.4</v>
      </c>
      <c r="F9" s="5"/>
      <c r="G9" s="5"/>
      <c r="H9" s="5"/>
      <c r="I9" s="6">
        <f t="shared" si="0"/>
        <v>9.3000000000000007</v>
      </c>
      <c r="J9" s="7">
        <f t="shared" si="2"/>
        <v>13</v>
      </c>
      <c r="K9" s="7">
        <f t="shared" si="1"/>
        <v>30</v>
      </c>
    </row>
    <row r="10" spans="1:11" ht="15" customHeight="1" x14ac:dyDescent="0.25">
      <c r="A10" s="155"/>
      <c r="B10" s="8" t="s">
        <v>17</v>
      </c>
      <c r="C10" s="9" t="s">
        <v>105</v>
      </c>
      <c r="D10" s="5">
        <f>'T9'!H10</f>
        <v>9.1</v>
      </c>
      <c r="E10" s="5">
        <f>'T10'!H10</f>
        <v>9.1</v>
      </c>
      <c r="F10" s="5"/>
      <c r="G10" s="5"/>
      <c r="H10" s="5"/>
      <c r="I10" s="6">
        <f t="shared" si="0"/>
        <v>9.1</v>
      </c>
      <c r="J10" s="7">
        <f t="shared" si="2"/>
        <v>15</v>
      </c>
      <c r="K10" s="7">
        <f t="shared" si="1"/>
        <v>40</v>
      </c>
    </row>
    <row r="11" spans="1:11" ht="15" customHeight="1" x14ac:dyDescent="0.25">
      <c r="A11" s="155"/>
      <c r="B11" s="8" t="s">
        <v>19</v>
      </c>
      <c r="C11" s="9" t="s">
        <v>18</v>
      </c>
      <c r="D11" s="5">
        <f>'T9'!H11</f>
        <v>9.1</v>
      </c>
      <c r="E11" s="5">
        <f>'T10'!H11</f>
        <v>9.4</v>
      </c>
      <c r="F11" s="5"/>
      <c r="G11" s="5"/>
      <c r="H11" s="5"/>
      <c r="I11" s="6">
        <f t="shared" si="0"/>
        <v>9.3000000000000007</v>
      </c>
      <c r="J11" s="7">
        <f t="shared" si="2"/>
        <v>13</v>
      </c>
      <c r="K11" s="7">
        <f t="shared" si="1"/>
        <v>30</v>
      </c>
    </row>
    <row r="12" spans="1:11" ht="15" customHeight="1" x14ac:dyDescent="0.25">
      <c r="A12" s="155"/>
      <c r="B12" s="8" t="s">
        <v>21</v>
      </c>
      <c r="C12" s="9" t="s">
        <v>20</v>
      </c>
      <c r="D12" s="5">
        <f>'T9'!H12</f>
        <v>9.6999999999999993</v>
      </c>
      <c r="E12" s="5">
        <f>'T10'!H12</f>
        <v>9.5</v>
      </c>
      <c r="F12" s="5"/>
      <c r="G12" s="5"/>
      <c r="H12" s="5"/>
      <c r="I12" s="6">
        <f t="shared" si="0"/>
        <v>9.6</v>
      </c>
      <c r="J12" s="7">
        <f t="shared" si="2"/>
        <v>3</v>
      </c>
      <c r="K12" s="7">
        <f t="shared" si="1"/>
        <v>5</v>
      </c>
    </row>
    <row r="13" spans="1:11" ht="15" customHeight="1" x14ac:dyDescent="0.25">
      <c r="A13" s="155"/>
      <c r="B13" s="8" t="s">
        <v>23</v>
      </c>
      <c r="C13" s="9" t="s">
        <v>22</v>
      </c>
      <c r="D13" s="5">
        <f>'T9'!H13</f>
        <v>9.5</v>
      </c>
      <c r="E13" s="5">
        <f>'T10'!H13</f>
        <v>9.3000000000000007</v>
      </c>
      <c r="F13" s="5"/>
      <c r="G13" s="5"/>
      <c r="H13" s="5"/>
      <c r="I13" s="6">
        <f t="shared" si="0"/>
        <v>9.4</v>
      </c>
      <c r="J13" s="7">
        <f t="shared" si="2"/>
        <v>10</v>
      </c>
      <c r="K13" s="7">
        <f t="shared" si="1"/>
        <v>24</v>
      </c>
    </row>
    <row r="14" spans="1:11" ht="15" customHeight="1" x14ac:dyDescent="0.25">
      <c r="A14" s="155"/>
      <c r="B14" s="8" t="s">
        <v>25</v>
      </c>
      <c r="C14" s="9" t="s">
        <v>10</v>
      </c>
      <c r="D14" s="5">
        <f>'T9'!H14</f>
        <v>9.3000000000000007</v>
      </c>
      <c r="E14" s="5">
        <f>'T10'!H14</f>
        <v>9.6</v>
      </c>
      <c r="F14" s="5"/>
      <c r="G14" s="5"/>
      <c r="H14" s="5"/>
      <c r="I14" s="6">
        <f t="shared" si="0"/>
        <v>9.5</v>
      </c>
      <c r="J14" s="7">
        <f t="shared" si="2"/>
        <v>8</v>
      </c>
      <c r="K14" s="7">
        <f t="shared" si="1"/>
        <v>16</v>
      </c>
    </row>
    <row r="15" spans="1:11" ht="15" customHeight="1" x14ac:dyDescent="0.25">
      <c r="A15" s="155"/>
      <c r="B15" s="8" t="s">
        <v>26</v>
      </c>
      <c r="C15" s="9" t="s">
        <v>34</v>
      </c>
      <c r="D15" s="5">
        <f>'T9'!H15</f>
        <v>9.6</v>
      </c>
      <c r="E15" s="5">
        <f>'T10'!H15</f>
        <v>9.6</v>
      </c>
      <c r="F15" s="5"/>
      <c r="G15" s="5"/>
      <c r="H15" s="5"/>
      <c r="I15" s="6">
        <f t="shared" si="0"/>
        <v>9.6</v>
      </c>
      <c r="J15" s="7">
        <f t="shared" si="2"/>
        <v>3</v>
      </c>
      <c r="K15" s="7">
        <f t="shared" si="1"/>
        <v>5</v>
      </c>
    </row>
    <row r="16" spans="1:11" ht="15" customHeight="1" x14ac:dyDescent="0.25">
      <c r="A16" s="155"/>
      <c r="B16" s="8" t="s">
        <v>27</v>
      </c>
      <c r="C16" s="9" t="s">
        <v>33</v>
      </c>
      <c r="D16" s="5">
        <f>'T9'!H16</f>
        <v>9.3000000000000007</v>
      </c>
      <c r="E16" s="5">
        <f>'T10'!H16</f>
        <v>9.4</v>
      </c>
      <c r="F16" s="5"/>
      <c r="G16" s="5"/>
      <c r="H16" s="5"/>
      <c r="I16" s="6">
        <f t="shared" si="0"/>
        <v>9.4</v>
      </c>
      <c r="J16" s="7">
        <f t="shared" si="2"/>
        <v>10</v>
      </c>
      <c r="K16" s="7">
        <f t="shared" si="1"/>
        <v>24</v>
      </c>
    </row>
    <row r="17" spans="1:23" ht="15" customHeight="1" x14ac:dyDescent="0.25">
      <c r="A17" s="155"/>
      <c r="B17" s="8" t="s">
        <v>29</v>
      </c>
      <c r="C17" s="9" t="s">
        <v>35</v>
      </c>
      <c r="D17" s="5">
        <f>'T9'!H17</f>
        <v>9.5</v>
      </c>
      <c r="E17" s="5">
        <f>'T10'!H17</f>
        <v>9.6</v>
      </c>
      <c r="F17" s="5"/>
      <c r="G17" s="5"/>
      <c r="H17" s="5"/>
      <c r="I17" s="6">
        <f t="shared" si="0"/>
        <v>9.6</v>
      </c>
      <c r="J17" s="7">
        <f t="shared" si="2"/>
        <v>3</v>
      </c>
      <c r="K17" s="7">
        <f t="shared" si="1"/>
        <v>5</v>
      </c>
    </row>
    <row r="18" spans="1:23" ht="15" customHeight="1" x14ac:dyDescent="0.25">
      <c r="A18" s="155"/>
      <c r="B18" s="8" t="s">
        <v>30</v>
      </c>
      <c r="C18" s="9" t="s">
        <v>106</v>
      </c>
      <c r="D18" s="5">
        <f>'T9'!H18</f>
        <v>9.5</v>
      </c>
      <c r="E18" s="5">
        <f>'T10'!H18</f>
        <v>9.6999999999999993</v>
      </c>
      <c r="F18" s="5"/>
      <c r="G18" s="5"/>
      <c r="H18" s="5"/>
      <c r="I18" s="6">
        <f t="shared" si="0"/>
        <v>9.6</v>
      </c>
      <c r="J18" s="7">
        <f t="shared" si="2"/>
        <v>3</v>
      </c>
      <c r="K18" s="7">
        <f t="shared" si="1"/>
        <v>5</v>
      </c>
    </row>
    <row r="19" spans="1:23" ht="15" customHeight="1" thickBot="1" x14ac:dyDescent="0.3">
      <c r="A19" s="155"/>
      <c r="B19" s="13" t="s">
        <v>32</v>
      </c>
      <c r="C19" s="14" t="s">
        <v>12</v>
      </c>
      <c r="D19" s="15">
        <f>'T9'!H19</f>
        <v>9.5</v>
      </c>
      <c r="E19" s="15">
        <f>'T10'!H19</f>
        <v>9.5</v>
      </c>
      <c r="F19" s="15"/>
      <c r="G19" s="15"/>
      <c r="H19" s="15"/>
      <c r="I19" s="16">
        <f t="shared" si="0"/>
        <v>9.5</v>
      </c>
      <c r="J19" s="17">
        <f t="shared" si="2"/>
        <v>8</v>
      </c>
      <c r="K19" s="17">
        <f t="shared" si="1"/>
        <v>16</v>
      </c>
    </row>
    <row r="20" spans="1:23" ht="15" customHeight="1" x14ac:dyDescent="0.25">
      <c r="A20" s="155"/>
      <c r="B20" s="18" t="s">
        <v>36</v>
      </c>
      <c r="C20" s="53" t="s">
        <v>75</v>
      </c>
      <c r="D20" s="5">
        <f>'T9'!H20</f>
        <v>9.1</v>
      </c>
      <c r="E20" s="5">
        <f>'T10'!H20</f>
        <v>9</v>
      </c>
      <c r="F20" s="5"/>
      <c r="G20" s="5"/>
      <c r="H20" s="5"/>
      <c r="I20" s="6">
        <f t="shared" si="0"/>
        <v>9.1</v>
      </c>
      <c r="J20" s="7">
        <f>RANK(I20,$I$20:$I$39)</f>
        <v>14</v>
      </c>
      <c r="K20" s="12">
        <f t="shared" si="1"/>
        <v>40</v>
      </c>
    </row>
    <row r="21" spans="1:23" ht="15" customHeight="1" x14ac:dyDescent="0.25">
      <c r="A21" s="155"/>
      <c r="B21" s="20" t="s">
        <v>38</v>
      </c>
      <c r="C21" s="22" t="s">
        <v>107</v>
      </c>
      <c r="D21" s="5">
        <f>'T9'!H21</f>
        <v>9.4</v>
      </c>
      <c r="E21" s="5">
        <f>'T10'!H21</f>
        <v>9.5</v>
      </c>
      <c r="F21" s="5"/>
      <c r="G21" s="5"/>
      <c r="H21" s="5"/>
      <c r="I21" s="6">
        <f t="shared" si="0"/>
        <v>9.5</v>
      </c>
      <c r="J21" s="7">
        <f t="shared" ref="J21:J39" si="3">RANK(I21,$I$20:$I$39)</f>
        <v>7</v>
      </c>
      <c r="K21" s="11">
        <f t="shared" si="1"/>
        <v>16</v>
      </c>
    </row>
    <row r="22" spans="1:23" ht="15" customHeight="1" x14ac:dyDescent="0.25">
      <c r="A22" s="155"/>
      <c r="B22" s="20" t="s">
        <v>39</v>
      </c>
      <c r="C22" s="22" t="s">
        <v>40</v>
      </c>
      <c r="D22" s="5">
        <f>'T9'!H22</f>
        <v>9.4</v>
      </c>
      <c r="E22" s="5">
        <f>'T10'!H22</f>
        <v>8.8000000000000007</v>
      </c>
      <c r="F22" s="5"/>
      <c r="G22" s="5"/>
      <c r="H22" s="5"/>
      <c r="I22" s="6">
        <f t="shared" si="0"/>
        <v>9.1</v>
      </c>
      <c r="J22" s="7">
        <f t="shared" si="3"/>
        <v>14</v>
      </c>
      <c r="K22" s="11">
        <f t="shared" si="1"/>
        <v>40</v>
      </c>
    </row>
    <row r="23" spans="1:23" ht="15" customHeight="1" x14ac:dyDescent="0.25">
      <c r="A23" s="155"/>
      <c r="B23" s="20" t="s">
        <v>41</v>
      </c>
      <c r="C23" s="22" t="s">
        <v>108</v>
      </c>
      <c r="D23" s="5">
        <f>'T9'!H23</f>
        <v>8.6</v>
      </c>
      <c r="E23" s="5">
        <f>'T10'!H23</f>
        <v>8.9</v>
      </c>
      <c r="F23" s="5"/>
      <c r="G23" s="5"/>
      <c r="H23" s="5"/>
      <c r="I23" s="6">
        <f t="shared" si="0"/>
        <v>8.8000000000000007</v>
      </c>
      <c r="J23" s="7">
        <f t="shared" si="3"/>
        <v>20</v>
      </c>
      <c r="K23" s="11">
        <f t="shared" si="1"/>
        <v>50</v>
      </c>
    </row>
    <row r="24" spans="1:23" ht="15" customHeight="1" x14ac:dyDescent="0.25">
      <c r="A24" s="155"/>
      <c r="B24" s="20" t="s">
        <v>48</v>
      </c>
      <c r="C24" s="22" t="s">
        <v>116</v>
      </c>
      <c r="D24" s="51">
        <f>'T9'!H24</f>
        <v>9.6999999999999993</v>
      </c>
      <c r="E24" s="51">
        <f>'T10'!H24</f>
        <v>9.4</v>
      </c>
      <c r="F24" s="51"/>
      <c r="G24" s="51"/>
      <c r="H24" s="51"/>
      <c r="I24" s="10">
        <f t="shared" si="0"/>
        <v>9.6</v>
      </c>
      <c r="J24" s="7">
        <f t="shared" si="3"/>
        <v>3</v>
      </c>
      <c r="K24" s="11">
        <f t="shared" si="1"/>
        <v>5</v>
      </c>
    </row>
    <row r="25" spans="1:23" ht="15" customHeight="1" x14ac:dyDescent="0.25">
      <c r="A25" s="155"/>
      <c r="B25" s="18" t="s">
        <v>54</v>
      </c>
      <c r="C25" s="19" t="s">
        <v>63</v>
      </c>
      <c r="D25" s="5">
        <f>'T9'!H25</f>
        <v>8.9</v>
      </c>
      <c r="E25" s="5">
        <f>'T10'!H25</f>
        <v>9.4</v>
      </c>
      <c r="F25" s="5"/>
      <c r="G25" s="5"/>
      <c r="H25" s="5"/>
      <c r="I25" s="6">
        <f t="shared" si="0"/>
        <v>9.1999999999999993</v>
      </c>
      <c r="J25" s="7">
        <f t="shared" si="3"/>
        <v>13</v>
      </c>
      <c r="K25" s="7">
        <f t="shared" si="1"/>
        <v>36</v>
      </c>
    </row>
    <row r="26" spans="1:23" ht="15" customHeight="1" x14ac:dyDescent="0.25">
      <c r="A26" s="155"/>
      <c r="B26" s="20" t="s">
        <v>56</v>
      </c>
      <c r="C26" s="21" t="s">
        <v>109</v>
      </c>
      <c r="D26" s="5">
        <f>'T9'!H26</f>
        <v>8.8000000000000007</v>
      </c>
      <c r="E26" s="5">
        <f>'T10'!H26</f>
        <v>9.4</v>
      </c>
      <c r="F26" s="5"/>
      <c r="G26" s="5"/>
      <c r="H26" s="5"/>
      <c r="I26" s="6">
        <f t="shared" si="0"/>
        <v>9.1</v>
      </c>
      <c r="J26" s="7">
        <f t="shared" si="3"/>
        <v>14</v>
      </c>
      <c r="K26" s="7">
        <f t="shared" si="1"/>
        <v>40</v>
      </c>
    </row>
    <row r="27" spans="1:23" ht="15" customHeight="1" x14ac:dyDescent="0.25">
      <c r="A27" s="155"/>
      <c r="B27" s="20" t="s">
        <v>57</v>
      </c>
      <c r="C27" s="22" t="s">
        <v>85</v>
      </c>
      <c r="D27" s="5">
        <f>'T9'!H27</f>
        <v>9.4</v>
      </c>
      <c r="E27" s="5">
        <f>'T10'!H27</f>
        <v>8.6999999999999993</v>
      </c>
      <c r="F27" s="5"/>
      <c r="G27" s="5"/>
      <c r="H27" s="5"/>
      <c r="I27" s="6">
        <f t="shared" si="0"/>
        <v>9.1</v>
      </c>
      <c r="J27" s="7">
        <f t="shared" si="3"/>
        <v>14</v>
      </c>
      <c r="K27" s="7">
        <f t="shared" si="1"/>
        <v>40</v>
      </c>
      <c r="N27" s="169" t="s">
        <v>432</v>
      </c>
      <c r="O27" s="169"/>
      <c r="P27" s="169"/>
      <c r="Q27" s="169"/>
      <c r="R27" s="169"/>
      <c r="S27" s="169"/>
      <c r="T27" s="169"/>
      <c r="U27" s="169"/>
      <c r="V27" s="169"/>
      <c r="W27" s="169"/>
    </row>
    <row r="28" spans="1:23" ht="15" customHeight="1" x14ac:dyDescent="0.25">
      <c r="A28" s="155"/>
      <c r="B28" s="20" t="s">
        <v>58</v>
      </c>
      <c r="C28" s="22" t="s">
        <v>91</v>
      </c>
      <c r="D28" s="5">
        <f>'T9'!H28</f>
        <v>9.1</v>
      </c>
      <c r="E28" s="5">
        <f>'T10'!H28</f>
        <v>9.4</v>
      </c>
      <c r="F28" s="5"/>
      <c r="G28" s="5"/>
      <c r="H28" s="5"/>
      <c r="I28" s="6">
        <f t="shared" si="0"/>
        <v>9.3000000000000007</v>
      </c>
      <c r="J28" s="7">
        <f t="shared" si="3"/>
        <v>11</v>
      </c>
      <c r="K28" s="7">
        <f t="shared" si="1"/>
        <v>30</v>
      </c>
      <c r="N28" s="170" t="s">
        <v>42</v>
      </c>
      <c r="O28" s="172" t="s">
        <v>43</v>
      </c>
      <c r="P28" s="174" t="s">
        <v>44</v>
      </c>
      <c r="Q28" s="174"/>
      <c r="R28" s="161" t="s">
        <v>45</v>
      </c>
      <c r="S28" s="175"/>
      <c r="T28" s="161" t="s">
        <v>46</v>
      </c>
      <c r="U28" s="176"/>
      <c r="V28" s="174" t="s">
        <v>47</v>
      </c>
      <c r="W28" s="174"/>
    </row>
    <row r="29" spans="1:23" ht="15" customHeight="1" thickBot="1" x14ac:dyDescent="0.3">
      <c r="A29" s="156"/>
      <c r="B29" s="23" t="s">
        <v>61</v>
      </c>
      <c r="C29" s="24" t="s">
        <v>24</v>
      </c>
      <c r="D29" s="15">
        <f>'T9'!H29</f>
        <v>9.6999999999999993</v>
      </c>
      <c r="E29" s="15">
        <f>'T10'!H29</f>
        <v>9.4</v>
      </c>
      <c r="F29" s="15"/>
      <c r="G29" s="15"/>
      <c r="H29" s="15"/>
      <c r="I29" s="16">
        <f t="shared" si="0"/>
        <v>9.6</v>
      </c>
      <c r="J29" s="17">
        <f t="shared" si="3"/>
        <v>3</v>
      </c>
      <c r="K29" s="17">
        <f t="shared" si="1"/>
        <v>5</v>
      </c>
      <c r="N29" s="171"/>
      <c r="O29" s="173"/>
      <c r="P29" s="114" t="s">
        <v>50</v>
      </c>
      <c r="Q29" s="115" t="s">
        <v>51</v>
      </c>
      <c r="R29" s="114" t="s">
        <v>50</v>
      </c>
      <c r="S29" s="115" t="s">
        <v>51</v>
      </c>
      <c r="T29" s="116" t="s">
        <v>52</v>
      </c>
      <c r="U29" s="115" t="s">
        <v>51</v>
      </c>
      <c r="V29" s="116" t="s">
        <v>52</v>
      </c>
      <c r="W29" s="25" t="s">
        <v>51</v>
      </c>
    </row>
    <row r="30" spans="1:23" ht="15" customHeight="1" x14ac:dyDescent="0.25">
      <c r="A30" s="158" t="s">
        <v>53</v>
      </c>
      <c r="B30" s="26" t="s">
        <v>62</v>
      </c>
      <c r="C30" s="27" t="s">
        <v>333</v>
      </c>
      <c r="D30" s="5">
        <f>'T9'!H30</f>
        <v>9.8000000000000007</v>
      </c>
      <c r="E30" s="5">
        <f>'T10'!H30</f>
        <v>9.6999999999999993</v>
      </c>
      <c r="F30" s="5"/>
      <c r="G30" s="5"/>
      <c r="H30" s="5"/>
      <c r="I30" s="6">
        <f t="shared" si="0"/>
        <v>9.8000000000000007</v>
      </c>
      <c r="J30" s="7">
        <f t="shared" si="3"/>
        <v>1</v>
      </c>
      <c r="K30" s="28">
        <f t="shared" si="1"/>
        <v>3</v>
      </c>
      <c r="N30" s="29">
        <v>12</v>
      </c>
      <c r="O30" s="30">
        <f>SUM(P30+R30+T30+V30)</f>
        <v>15</v>
      </c>
      <c r="P30" s="31">
        <f>COUNTIF($I$5:$I19,"&gt;=9.0")</f>
        <v>15</v>
      </c>
      <c r="Q30" s="32">
        <f>P30/20</f>
        <v>0.75</v>
      </c>
      <c r="R30" s="31">
        <f>COUNTIF($I$5:$I19,"&gt;=8.5")-P30</f>
        <v>0</v>
      </c>
      <c r="S30" s="32">
        <f xml:space="preserve"> R30/20</f>
        <v>0</v>
      </c>
      <c r="T30" s="31">
        <f>COUNTIF($I$5:$I19,"&gt;=8.0")-P30-R30</f>
        <v>0</v>
      </c>
      <c r="U30" s="33">
        <f>T30/20</f>
        <v>0</v>
      </c>
      <c r="V30" s="31">
        <f>COUNTIF($I$5:$I19,"&lt;=8.0")</f>
        <v>0</v>
      </c>
      <c r="W30" s="32">
        <f>V30/16</f>
        <v>0</v>
      </c>
    </row>
    <row r="31" spans="1:23" ht="15" customHeight="1" x14ac:dyDescent="0.25">
      <c r="A31" s="159"/>
      <c r="B31" s="20" t="s">
        <v>64</v>
      </c>
      <c r="C31" s="21" t="s">
        <v>69</v>
      </c>
      <c r="D31" s="5">
        <f>'T9'!H31</f>
        <v>9.6</v>
      </c>
      <c r="E31" s="5">
        <f>'T10'!H31</f>
        <v>9.9</v>
      </c>
      <c r="F31" s="5"/>
      <c r="G31" s="5"/>
      <c r="H31" s="5"/>
      <c r="I31" s="6">
        <f t="shared" si="0"/>
        <v>9.8000000000000007</v>
      </c>
      <c r="J31" s="7">
        <f t="shared" si="3"/>
        <v>1</v>
      </c>
      <c r="K31" s="7">
        <f t="shared" si="1"/>
        <v>3</v>
      </c>
      <c r="N31" s="29">
        <v>11</v>
      </c>
      <c r="O31" s="30">
        <f>SUM(P31+R31+T31+V31)</f>
        <v>15</v>
      </c>
      <c r="P31" s="31">
        <f>COUNTIF($I$40:$I$54,"&gt;=9")</f>
        <v>15</v>
      </c>
      <c r="Q31" s="32">
        <f>P31/15</f>
        <v>1</v>
      </c>
      <c r="R31" s="31">
        <f>COUNTIF($I$40:$I$54,"&gt;8.5")-P31</f>
        <v>0</v>
      </c>
      <c r="S31" s="34">
        <f>R31/15</f>
        <v>0</v>
      </c>
      <c r="T31" s="31">
        <f>COUNTIF($I$40:$I$54,"&gt;=8")-P31-R31</f>
        <v>0</v>
      </c>
      <c r="U31" s="33">
        <f>T31/15</f>
        <v>0</v>
      </c>
      <c r="V31" s="31">
        <f>COUNTIF($I$40:$I$54,",=8")</f>
        <v>0</v>
      </c>
      <c r="W31" s="32">
        <f>V31/20</f>
        <v>0</v>
      </c>
    </row>
    <row r="32" spans="1:23" ht="15" customHeight="1" x14ac:dyDescent="0.25">
      <c r="A32" s="159"/>
      <c r="B32" s="20" t="s">
        <v>65</v>
      </c>
      <c r="C32" s="22" t="s">
        <v>77</v>
      </c>
      <c r="D32" s="5">
        <f>'T9'!H32</f>
        <v>9.3000000000000007</v>
      </c>
      <c r="E32" s="5">
        <f>'T10'!H32</f>
        <v>9.4</v>
      </c>
      <c r="F32" s="5"/>
      <c r="G32" s="5"/>
      <c r="H32" s="5"/>
      <c r="I32" s="6">
        <f t="shared" si="0"/>
        <v>9.4</v>
      </c>
      <c r="J32" s="7">
        <f t="shared" si="3"/>
        <v>10</v>
      </c>
      <c r="K32" s="7">
        <f t="shared" si="1"/>
        <v>24</v>
      </c>
      <c r="N32" s="29">
        <v>10</v>
      </c>
      <c r="O32" s="30">
        <f>SUM(P32+R32+T32+V32)</f>
        <v>20</v>
      </c>
      <c r="P32" s="35">
        <f>COUNTIF($I$20:$I$39,"&gt;=9")</f>
        <v>19</v>
      </c>
      <c r="Q32" s="32">
        <f>P32/15</f>
        <v>1.2666666666666666</v>
      </c>
      <c r="R32" s="31">
        <f>COUNTIF($I$20:$I$39,"&gt;=8.5") -P32</f>
        <v>1</v>
      </c>
      <c r="S32" s="34">
        <f>R32/15</f>
        <v>6.6666666666666666E-2</v>
      </c>
      <c r="T32" s="31">
        <f>COUNTIF($I$20:$I$39,"&gt;=8")-P32-R32</f>
        <v>0</v>
      </c>
      <c r="U32" s="33">
        <f>T32/15</f>
        <v>0</v>
      </c>
      <c r="V32" s="35">
        <f>COUNTIF($I$20:$I$39,",=8")</f>
        <v>0</v>
      </c>
      <c r="W32" s="32">
        <f>100%-Q32-S32-U32</f>
        <v>-0.33333333333333326</v>
      </c>
    </row>
    <row r="33" spans="1:23" ht="15" customHeight="1" x14ac:dyDescent="0.25">
      <c r="A33" s="159"/>
      <c r="B33" s="20" t="s">
        <v>66</v>
      </c>
      <c r="C33" s="22" t="s">
        <v>110</v>
      </c>
      <c r="D33" s="5">
        <f>'T9'!H33</f>
        <v>9</v>
      </c>
      <c r="E33" s="5">
        <f>'T10'!H33</f>
        <v>9</v>
      </c>
      <c r="F33" s="5"/>
      <c r="G33" s="5"/>
      <c r="H33" s="5"/>
      <c r="I33" s="6">
        <f t="shared" si="0"/>
        <v>9</v>
      </c>
      <c r="J33" s="7">
        <f t="shared" si="3"/>
        <v>18</v>
      </c>
      <c r="K33" s="7">
        <f t="shared" si="1"/>
        <v>46</v>
      </c>
      <c r="N33" s="36" t="s">
        <v>60</v>
      </c>
      <c r="O33" s="37">
        <f>SUM(O30:O32)</f>
        <v>50</v>
      </c>
      <c r="P33" s="132">
        <f>SUM(P30:P32)</f>
        <v>49</v>
      </c>
      <c r="Q33" s="133">
        <f>P33/50</f>
        <v>0.98</v>
      </c>
      <c r="R33" s="132">
        <f>SUM(R30:R32)</f>
        <v>1</v>
      </c>
      <c r="S33" s="134">
        <f>R33/50</f>
        <v>0.02</v>
      </c>
      <c r="T33" s="132">
        <f>SUM(T30:T32)</f>
        <v>0</v>
      </c>
      <c r="U33" s="135">
        <f>T33/50</f>
        <v>0</v>
      </c>
      <c r="V33" s="132">
        <f>SUM(V30:V32)</f>
        <v>0</v>
      </c>
      <c r="W33" s="136">
        <f>V33/50</f>
        <v>0</v>
      </c>
    </row>
    <row r="34" spans="1:23" ht="15" customHeight="1" x14ac:dyDescent="0.25">
      <c r="A34" s="159"/>
      <c r="B34" s="20" t="s">
        <v>68</v>
      </c>
      <c r="C34" s="22" t="s">
        <v>117</v>
      </c>
      <c r="D34" s="5">
        <f>'T9'!H34</f>
        <v>9.6</v>
      </c>
      <c r="E34" s="5">
        <f>'T10'!H34</f>
        <v>9.3000000000000007</v>
      </c>
      <c r="F34" s="5"/>
      <c r="G34" s="5"/>
      <c r="H34" s="5"/>
      <c r="I34" s="10">
        <f t="shared" si="0"/>
        <v>9.5</v>
      </c>
      <c r="J34" s="7">
        <f t="shared" si="3"/>
        <v>7</v>
      </c>
      <c r="K34" s="11">
        <f t="shared" si="1"/>
        <v>16</v>
      </c>
    </row>
    <row r="35" spans="1:23" ht="15" customHeight="1" x14ac:dyDescent="0.25">
      <c r="A35" s="159"/>
      <c r="B35" s="18" t="s">
        <v>99</v>
      </c>
      <c r="C35" s="21" t="s">
        <v>71</v>
      </c>
      <c r="D35" s="5">
        <f>'T9'!H35</f>
        <v>9.8000000000000007</v>
      </c>
      <c r="E35" s="5">
        <f>'T10'!H35</f>
        <v>9.3000000000000007</v>
      </c>
      <c r="F35" s="5"/>
      <c r="G35" s="5"/>
      <c r="H35" s="5"/>
      <c r="I35" s="6">
        <f t="shared" si="0"/>
        <v>9.6</v>
      </c>
      <c r="J35" s="7">
        <f t="shared" si="3"/>
        <v>3</v>
      </c>
      <c r="K35" s="7">
        <f t="shared" si="1"/>
        <v>5</v>
      </c>
    </row>
    <row r="36" spans="1:23" ht="15" customHeight="1" x14ac:dyDescent="0.25">
      <c r="A36" s="159"/>
      <c r="B36" s="20" t="s">
        <v>100</v>
      </c>
      <c r="C36" s="21" t="s">
        <v>111</v>
      </c>
      <c r="D36" s="5">
        <f>'T9'!H36</f>
        <v>9.1999999999999993</v>
      </c>
      <c r="E36" s="5">
        <f>'T10'!H36</f>
        <v>8.8000000000000007</v>
      </c>
      <c r="F36" s="5"/>
      <c r="G36" s="5"/>
      <c r="H36" s="5"/>
      <c r="I36" s="6">
        <f t="shared" si="0"/>
        <v>9</v>
      </c>
      <c r="J36" s="7">
        <f t="shared" si="3"/>
        <v>18</v>
      </c>
      <c r="K36" s="7">
        <f t="shared" si="1"/>
        <v>46</v>
      </c>
    </row>
    <row r="37" spans="1:23" ht="15" customHeight="1" x14ac:dyDescent="0.25">
      <c r="A37" s="159"/>
      <c r="B37" s="20" t="s">
        <v>101</v>
      </c>
      <c r="C37" s="22" t="s">
        <v>37</v>
      </c>
      <c r="D37" s="5">
        <f>'T9'!H37</f>
        <v>9.1</v>
      </c>
      <c r="E37" s="5">
        <f>'T10'!H37</f>
        <v>9.8000000000000007</v>
      </c>
      <c r="F37" s="5"/>
      <c r="G37" s="5"/>
      <c r="H37" s="5"/>
      <c r="I37" s="6">
        <f t="shared" si="0"/>
        <v>9.5</v>
      </c>
      <c r="J37" s="7">
        <f t="shared" si="3"/>
        <v>7</v>
      </c>
      <c r="K37" s="7">
        <f t="shared" si="1"/>
        <v>16</v>
      </c>
    </row>
    <row r="38" spans="1:23" ht="15" customHeight="1" x14ac:dyDescent="0.25">
      <c r="A38" s="159"/>
      <c r="B38" s="20" t="s">
        <v>102</v>
      </c>
      <c r="C38" s="22" t="s">
        <v>28</v>
      </c>
      <c r="D38" s="5">
        <f>'T9'!H38</f>
        <v>9</v>
      </c>
      <c r="E38" s="5">
        <f>'T10'!H38</f>
        <v>9.5</v>
      </c>
      <c r="F38" s="5"/>
      <c r="G38" s="5"/>
      <c r="H38" s="5"/>
      <c r="I38" s="6">
        <f t="shared" si="0"/>
        <v>9.3000000000000007</v>
      </c>
      <c r="J38" s="7">
        <f t="shared" si="3"/>
        <v>11</v>
      </c>
      <c r="K38" s="7">
        <f t="shared" si="1"/>
        <v>30</v>
      </c>
    </row>
    <row r="39" spans="1:23" ht="15" customHeight="1" thickBot="1" x14ac:dyDescent="0.3">
      <c r="A39" s="159"/>
      <c r="B39" s="23" t="s">
        <v>103</v>
      </c>
      <c r="C39" s="24" t="s">
        <v>93</v>
      </c>
      <c r="D39" s="15">
        <f>'T9'!H39</f>
        <v>9.4</v>
      </c>
      <c r="E39" s="15">
        <f>'T10'!H39</f>
        <v>9.6999999999999993</v>
      </c>
      <c r="F39" s="15"/>
      <c r="G39" s="15"/>
      <c r="H39" s="15"/>
      <c r="I39" s="16">
        <f t="shared" si="0"/>
        <v>9.6</v>
      </c>
      <c r="J39" s="17">
        <f t="shared" si="3"/>
        <v>3</v>
      </c>
      <c r="K39" s="17">
        <f t="shared" si="1"/>
        <v>5</v>
      </c>
    </row>
    <row r="40" spans="1:23" ht="15" customHeight="1" x14ac:dyDescent="0.25">
      <c r="A40" s="159"/>
      <c r="B40" s="42" t="s">
        <v>70</v>
      </c>
      <c r="C40" s="43" t="s">
        <v>49</v>
      </c>
      <c r="D40" s="5">
        <f>'T9'!H40</f>
        <v>9.3000000000000007</v>
      </c>
      <c r="E40" s="5">
        <f>'T10'!H40</f>
        <v>9.8000000000000007</v>
      </c>
      <c r="F40" s="5"/>
      <c r="G40" s="5"/>
      <c r="H40" s="5"/>
      <c r="I40" s="6">
        <f t="shared" si="0"/>
        <v>9.6</v>
      </c>
      <c r="J40" s="7">
        <f>RANK(I40,$I$40:$I$54)</f>
        <v>1</v>
      </c>
      <c r="K40" s="7">
        <f t="shared" si="1"/>
        <v>5</v>
      </c>
    </row>
    <row r="41" spans="1:23" ht="15" customHeight="1" x14ac:dyDescent="0.25">
      <c r="A41" s="159"/>
      <c r="B41" s="44" t="s">
        <v>72</v>
      </c>
      <c r="C41" s="45" t="s">
        <v>67</v>
      </c>
      <c r="D41" s="5">
        <f>'T9'!H41</f>
        <v>9.3000000000000007</v>
      </c>
      <c r="E41" s="5">
        <f>'T10'!H41</f>
        <v>9.6</v>
      </c>
      <c r="F41" s="5"/>
      <c r="G41" s="5"/>
      <c r="H41" s="5"/>
      <c r="I41" s="6">
        <f t="shared" si="0"/>
        <v>9.5</v>
      </c>
      <c r="J41" s="7">
        <f t="shared" ref="J41:J54" si="4">RANK(I41,$I$40:$I$54)</f>
        <v>3</v>
      </c>
      <c r="K41" s="7">
        <f t="shared" si="1"/>
        <v>16</v>
      </c>
    </row>
    <row r="42" spans="1:23" ht="15" customHeight="1" x14ac:dyDescent="0.25">
      <c r="A42" s="159"/>
      <c r="B42" s="44" t="s">
        <v>74</v>
      </c>
      <c r="C42" s="45" t="s">
        <v>112</v>
      </c>
      <c r="D42" s="5">
        <f>'T9'!H42</f>
        <v>9.4</v>
      </c>
      <c r="E42" s="5">
        <f>'T10'!H42</f>
        <v>9.4</v>
      </c>
      <c r="F42" s="5"/>
      <c r="G42" s="5"/>
      <c r="H42" s="5"/>
      <c r="I42" s="6">
        <f t="shared" si="0"/>
        <v>9.4</v>
      </c>
      <c r="J42" s="7">
        <f t="shared" si="4"/>
        <v>6</v>
      </c>
      <c r="K42" s="7">
        <f t="shared" si="1"/>
        <v>24</v>
      </c>
    </row>
    <row r="43" spans="1:23" ht="15" customHeight="1" x14ac:dyDescent="0.25">
      <c r="A43" s="159"/>
      <c r="B43" s="44" t="s">
        <v>76</v>
      </c>
      <c r="C43" s="46" t="s">
        <v>59</v>
      </c>
      <c r="D43" s="5">
        <f>'T9'!H43</f>
        <v>9.3000000000000007</v>
      </c>
      <c r="E43" s="5">
        <f>'T10'!H43</f>
        <v>9.6</v>
      </c>
      <c r="F43" s="5"/>
      <c r="G43" s="5"/>
      <c r="H43" s="5"/>
      <c r="I43" s="6">
        <f t="shared" si="0"/>
        <v>9.5</v>
      </c>
      <c r="J43" s="7">
        <f t="shared" si="4"/>
        <v>3</v>
      </c>
      <c r="K43" s="7">
        <f t="shared" si="1"/>
        <v>16</v>
      </c>
    </row>
    <row r="44" spans="1:23" ht="15" customHeight="1" x14ac:dyDescent="0.25">
      <c r="A44" s="159"/>
      <c r="B44" s="44" t="s">
        <v>78</v>
      </c>
      <c r="C44" s="45" t="s">
        <v>113</v>
      </c>
      <c r="D44" s="5">
        <f>'T9'!H44</f>
        <v>9.1</v>
      </c>
      <c r="E44" s="5">
        <f>'T10'!H44</f>
        <v>9</v>
      </c>
      <c r="F44" s="5"/>
      <c r="G44" s="5"/>
      <c r="H44" s="5"/>
      <c r="I44" s="6">
        <f t="shared" si="0"/>
        <v>9.1</v>
      </c>
      <c r="J44" s="7">
        <f t="shared" si="4"/>
        <v>13</v>
      </c>
      <c r="K44" s="7">
        <f t="shared" si="1"/>
        <v>40</v>
      </c>
    </row>
    <row r="45" spans="1:23" ht="15" customHeight="1" x14ac:dyDescent="0.25">
      <c r="A45" s="159"/>
      <c r="B45" s="44" t="s">
        <v>80</v>
      </c>
      <c r="C45" s="45" t="s">
        <v>81</v>
      </c>
      <c r="D45" s="5">
        <f>'T9'!H45</f>
        <v>9</v>
      </c>
      <c r="E45" s="5">
        <f>'T10'!H45</f>
        <v>9.6</v>
      </c>
      <c r="F45" s="5"/>
      <c r="G45" s="5"/>
      <c r="H45" s="5"/>
      <c r="I45" s="6">
        <f t="shared" si="0"/>
        <v>9.3000000000000007</v>
      </c>
      <c r="J45" s="7">
        <f t="shared" si="4"/>
        <v>8</v>
      </c>
      <c r="K45" s="7">
        <f t="shared" si="1"/>
        <v>30</v>
      </c>
    </row>
    <row r="46" spans="1:23" ht="15" customHeight="1" x14ac:dyDescent="0.25">
      <c r="A46" s="159"/>
      <c r="B46" s="44" t="s">
        <v>82</v>
      </c>
      <c r="C46" s="45" t="s">
        <v>83</v>
      </c>
      <c r="D46" s="5">
        <f>'T9'!H46</f>
        <v>8.8000000000000007</v>
      </c>
      <c r="E46" s="5">
        <f>'T10'!H46</f>
        <v>9.5</v>
      </c>
      <c r="F46" s="5"/>
      <c r="G46" s="5"/>
      <c r="H46" s="5"/>
      <c r="I46" s="6">
        <f t="shared" si="0"/>
        <v>9.1999999999999993</v>
      </c>
      <c r="J46" s="7">
        <f t="shared" si="4"/>
        <v>10</v>
      </c>
      <c r="K46" s="7">
        <f t="shared" si="1"/>
        <v>36</v>
      </c>
    </row>
    <row r="47" spans="1:23" ht="15" customHeight="1" x14ac:dyDescent="0.25">
      <c r="A47" s="159"/>
      <c r="B47" s="44" t="s">
        <v>84</v>
      </c>
      <c r="C47" s="45" t="s">
        <v>114</v>
      </c>
      <c r="D47" s="5">
        <f>'T9'!H47</f>
        <v>9.3000000000000007</v>
      </c>
      <c r="E47" s="5">
        <f>'T10'!H47</f>
        <v>9</v>
      </c>
      <c r="F47" s="5"/>
      <c r="G47" s="5"/>
      <c r="H47" s="5"/>
      <c r="I47" s="6">
        <f t="shared" si="0"/>
        <v>9.1999999999999993</v>
      </c>
      <c r="J47" s="7">
        <f t="shared" si="4"/>
        <v>10</v>
      </c>
      <c r="K47" s="7">
        <f t="shared" si="1"/>
        <v>36</v>
      </c>
    </row>
    <row r="48" spans="1:23" ht="15" customHeight="1" x14ac:dyDescent="0.25">
      <c r="A48" s="159"/>
      <c r="B48" s="44" t="s">
        <v>86</v>
      </c>
      <c r="C48" s="47" t="s">
        <v>55</v>
      </c>
      <c r="D48" s="5">
        <f>'T9'!H48</f>
        <v>9.4</v>
      </c>
      <c r="E48" s="5">
        <f>'T10'!H48</f>
        <v>9.5</v>
      </c>
      <c r="F48" s="5"/>
      <c r="G48" s="5"/>
      <c r="H48" s="5"/>
      <c r="I48" s="6">
        <f t="shared" si="0"/>
        <v>9.5</v>
      </c>
      <c r="J48" s="7">
        <f t="shared" si="4"/>
        <v>3</v>
      </c>
      <c r="K48" s="7">
        <f t="shared" si="1"/>
        <v>16</v>
      </c>
    </row>
    <row r="49" spans="1:11" ht="15" customHeight="1" x14ac:dyDescent="0.25">
      <c r="A49" s="159"/>
      <c r="B49" s="44" t="s">
        <v>88</v>
      </c>
      <c r="C49" s="45" t="s">
        <v>89</v>
      </c>
      <c r="D49" s="5">
        <f>'T9'!H49</f>
        <v>8.9</v>
      </c>
      <c r="E49" s="5">
        <f>'T10'!H49</f>
        <v>9</v>
      </c>
      <c r="F49" s="5"/>
      <c r="G49" s="5"/>
      <c r="H49" s="5"/>
      <c r="I49" s="6">
        <f t="shared" si="0"/>
        <v>9</v>
      </c>
      <c r="J49" s="7">
        <f t="shared" si="4"/>
        <v>14</v>
      </c>
      <c r="K49" s="7">
        <f t="shared" si="1"/>
        <v>46</v>
      </c>
    </row>
    <row r="50" spans="1:11" ht="15" customHeight="1" x14ac:dyDescent="0.25">
      <c r="A50" s="159"/>
      <c r="B50" s="44" t="s">
        <v>90</v>
      </c>
      <c r="C50" s="45" t="s">
        <v>87</v>
      </c>
      <c r="D50" s="5">
        <f>'T9'!H50</f>
        <v>9.6</v>
      </c>
      <c r="E50" s="5">
        <f>'T10'!H50</f>
        <v>9.5</v>
      </c>
      <c r="F50" s="5"/>
      <c r="G50" s="5"/>
      <c r="H50" s="5"/>
      <c r="I50" s="6">
        <f t="shared" si="0"/>
        <v>9.6</v>
      </c>
      <c r="J50" s="7">
        <f t="shared" si="4"/>
        <v>1</v>
      </c>
      <c r="K50" s="7">
        <f t="shared" si="1"/>
        <v>5</v>
      </c>
    </row>
    <row r="51" spans="1:11" ht="15" customHeight="1" x14ac:dyDescent="0.25">
      <c r="A51" s="159"/>
      <c r="B51" s="44" t="s">
        <v>92</v>
      </c>
      <c r="C51" s="48" t="s">
        <v>115</v>
      </c>
      <c r="D51" s="5">
        <f>'T9'!H51</f>
        <v>9.4</v>
      </c>
      <c r="E51" s="5">
        <f>'T10'!H51</f>
        <v>9</v>
      </c>
      <c r="F51" s="5"/>
      <c r="G51" s="5"/>
      <c r="H51" s="5"/>
      <c r="I51" s="6">
        <f t="shared" si="0"/>
        <v>9.1999999999999993</v>
      </c>
      <c r="J51" s="7">
        <f t="shared" si="4"/>
        <v>10</v>
      </c>
      <c r="K51" s="7">
        <f t="shared" si="1"/>
        <v>36</v>
      </c>
    </row>
    <row r="52" spans="1:11" ht="15" customHeight="1" x14ac:dyDescent="0.25">
      <c r="A52" s="159"/>
      <c r="B52" s="44" t="s">
        <v>94</v>
      </c>
      <c r="C52" s="45" t="s">
        <v>96</v>
      </c>
      <c r="D52" s="5">
        <f>'T9'!H52</f>
        <v>9</v>
      </c>
      <c r="E52" s="5">
        <f>'T10'!H52</f>
        <v>9</v>
      </c>
      <c r="F52" s="5"/>
      <c r="G52" s="5"/>
      <c r="H52" s="5"/>
      <c r="I52" s="6">
        <f t="shared" si="0"/>
        <v>9</v>
      </c>
      <c r="J52" s="7">
        <f t="shared" si="4"/>
        <v>14</v>
      </c>
      <c r="K52" s="7">
        <f t="shared" si="1"/>
        <v>46</v>
      </c>
    </row>
    <row r="53" spans="1:11" ht="15" customHeight="1" x14ac:dyDescent="0.25">
      <c r="A53" s="159"/>
      <c r="B53" s="44" t="s">
        <v>95</v>
      </c>
      <c r="C53" s="45" t="s">
        <v>31</v>
      </c>
      <c r="D53" s="5">
        <f>'T9'!H53</f>
        <v>9.1999999999999993</v>
      </c>
      <c r="E53" s="5">
        <f>'T10'!H53</f>
        <v>9.3000000000000007</v>
      </c>
      <c r="F53" s="5"/>
      <c r="G53" s="5"/>
      <c r="H53" s="5"/>
      <c r="I53" s="6">
        <f t="shared" si="0"/>
        <v>9.3000000000000007</v>
      </c>
      <c r="J53" s="7">
        <f t="shared" si="4"/>
        <v>8</v>
      </c>
      <c r="K53" s="7">
        <f t="shared" si="1"/>
        <v>30</v>
      </c>
    </row>
    <row r="54" spans="1:11" ht="15" customHeight="1" thickBot="1" x14ac:dyDescent="0.3">
      <c r="A54" s="207"/>
      <c r="B54" s="49" t="s">
        <v>97</v>
      </c>
      <c r="C54" s="50" t="s">
        <v>98</v>
      </c>
      <c r="D54" s="15">
        <f>'T9'!H54</f>
        <v>9.5</v>
      </c>
      <c r="E54" s="15">
        <f>'T10'!H54</f>
        <v>9.3000000000000007</v>
      </c>
      <c r="F54" s="15"/>
      <c r="G54" s="15"/>
      <c r="H54" s="15"/>
      <c r="I54" s="16">
        <f t="shared" si="0"/>
        <v>9.4</v>
      </c>
      <c r="J54" s="17">
        <f t="shared" si="4"/>
        <v>6</v>
      </c>
      <c r="K54" s="17">
        <f t="shared" si="1"/>
        <v>24</v>
      </c>
    </row>
    <row r="55" spans="1:11" ht="18.75" x14ac:dyDescent="0.3">
      <c r="A55" s="137"/>
      <c r="B55" s="137"/>
      <c r="C55" s="137"/>
      <c r="D55" s="138" t="s">
        <v>243</v>
      </c>
      <c r="E55" s="138"/>
      <c r="F55" s="138"/>
      <c r="G55" s="138"/>
      <c r="H55" s="137"/>
      <c r="I55" s="137"/>
      <c r="J55" s="137"/>
      <c r="K55" s="137"/>
    </row>
    <row r="56" spans="1:11" ht="25.5" x14ac:dyDescent="0.25">
      <c r="A56" s="141" t="s">
        <v>0</v>
      </c>
      <c r="B56" s="125" t="s">
        <v>1</v>
      </c>
      <c r="C56" s="139" t="s">
        <v>2</v>
      </c>
      <c r="D56" s="193" t="s">
        <v>431</v>
      </c>
      <c r="E56" s="194"/>
      <c r="F56" s="194"/>
      <c r="G56" s="194"/>
      <c r="H56" s="206"/>
      <c r="I56" s="127" t="s">
        <v>236</v>
      </c>
      <c r="J56" s="203" t="s">
        <v>3</v>
      </c>
      <c r="K56" s="204"/>
    </row>
    <row r="57" spans="1:11" ht="15" customHeight="1" x14ac:dyDescent="0.25">
      <c r="A57" s="142"/>
      <c r="B57" s="126"/>
      <c r="C57" s="140"/>
      <c r="D57" s="111">
        <v>9</v>
      </c>
      <c r="E57" s="111">
        <v>10</v>
      </c>
      <c r="F57" s="111"/>
      <c r="G57" s="111"/>
      <c r="H57" s="111"/>
      <c r="I57" s="128"/>
      <c r="J57" s="112" t="s">
        <v>4</v>
      </c>
      <c r="K57" s="113" t="s">
        <v>5</v>
      </c>
    </row>
    <row r="58" spans="1:11" ht="15" customHeight="1" x14ac:dyDescent="0.25">
      <c r="A58" s="205" t="s">
        <v>6</v>
      </c>
      <c r="B58" s="3" t="s">
        <v>7</v>
      </c>
      <c r="C58" s="4" t="s">
        <v>8</v>
      </c>
      <c r="D58" s="51">
        <f>'T9'!H58</f>
        <v>9.8000000000000007</v>
      </c>
      <c r="E58" s="51">
        <f>'T10'!H58</f>
        <v>9.6</v>
      </c>
      <c r="F58" s="51"/>
      <c r="G58" s="51"/>
      <c r="H58" s="51"/>
      <c r="I58" s="6">
        <f t="shared" ref="I58:I107" si="5" xml:space="preserve"> ROUND(AVERAGE(D58:H58),1)</f>
        <v>9.6999999999999993</v>
      </c>
      <c r="J58" s="7">
        <f>RANK(I58,$I$58:$I$72)</f>
        <v>1</v>
      </c>
      <c r="K58" s="7">
        <f t="shared" ref="K58:K89" si="6">RANK(I58,$I$58:$I$107)</f>
        <v>1</v>
      </c>
    </row>
    <row r="59" spans="1:11" ht="15" customHeight="1" x14ac:dyDescent="0.25">
      <c r="A59" s="155"/>
      <c r="B59" s="8" t="s">
        <v>9</v>
      </c>
      <c r="C59" s="9" t="s">
        <v>104</v>
      </c>
      <c r="D59" s="51">
        <f>'T9'!H59</f>
        <v>9.4</v>
      </c>
      <c r="E59" s="51">
        <f>'T10'!H59</f>
        <v>9.6</v>
      </c>
      <c r="F59" s="51"/>
      <c r="G59" s="51"/>
      <c r="H59" s="51"/>
      <c r="I59" s="6">
        <f t="shared" si="5"/>
        <v>9.5</v>
      </c>
      <c r="J59" s="7">
        <f t="shared" ref="J59:J72" si="7">RANK(I59,$I$58:$I$72)</f>
        <v>2</v>
      </c>
      <c r="K59" s="7">
        <f t="shared" si="6"/>
        <v>3</v>
      </c>
    </row>
    <row r="60" spans="1:11" ht="15" customHeight="1" x14ac:dyDescent="0.25">
      <c r="A60" s="155"/>
      <c r="B60" s="8" t="s">
        <v>11</v>
      </c>
      <c r="C60" s="9" t="s">
        <v>16</v>
      </c>
      <c r="D60" s="51">
        <f>'T9'!H60</f>
        <v>9</v>
      </c>
      <c r="E60" s="51">
        <f>'T10'!H60</f>
        <v>8.8000000000000007</v>
      </c>
      <c r="F60" s="51"/>
      <c r="G60" s="51"/>
      <c r="H60" s="51"/>
      <c r="I60" s="6">
        <f t="shared" si="5"/>
        <v>8.9</v>
      </c>
      <c r="J60" s="7">
        <f t="shared" si="7"/>
        <v>8</v>
      </c>
      <c r="K60" s="7">
        <f t="shared" si="6"/>
        <v>20</v>
      </c>
    </row>
    <row r="61" spans="1:11" ht="15" customHeight="1" x14ac:dyDescent="0.25">
      <c r="A61" s="155"/>
      <c r="B61" s="8" t="s">
        <v>13</v>
      </c>
      <c r="C61" s="9" t="s">
        <v>14</v>
      </c>
      <c r="D61" s="51">
        <f>'T9'!H61</f>
        <v>8.6</v>
      </c>
      <c r="E61" s="51">
        <f>'T10'!H61</f>
        <v>8.5</v>
      </c>
      <c r="F61" s="51"/>
      <c r="G61" s="51"/>
      <c r="H61" s="51"/>
      <c r="I61" s="6">
        <f t="shared" si="5"/>
        <v>8.6</v>
      </c>
      <c r="J61" s="7">
        <f t="shared" si="7"/>
        <v>12</v>
      </c>
      <c r="K61" s="7">
        <f t="shared" si="6"/>
        <v>28</v>
      </c>
    </row>
    <row r="62" spans="1:11" ht="15" customHeight="1" x14ac:dyDescent="0.25">
      <c r="A62" s="155"/>
      <c r="B62" s="8" t="s">
        <v>15</v>
      </c>
      <c r="C62" s="9" t="s">
        <v>79</v>
      </c>
      <c r="D62" s="51">
        <f>'T9'!H62</f>
        <v>8.1</v>
      </c>
      <c r="E62" s="51">
        <f>'T10'!H62</f>
        <v>8.3000000000000007</v>
      </c>
      <c r="F62" s="51"/>
      <c r="G62" s="51"/>
      <c r="H62" s="51"/>
      <c r="I62" s="6">
        <f t="shared" si="5"/>
        <v>8.1999999999999993</v>
      </c>
      <c r="J62" s="7">
        <f t="shared" si="7"/>
        <v>13</v>
      </c>
      <c r="K62" s="7">
        <f t="shared" si="6"/>
        <v>41</v>
      </c>
    </row>
    <row r="63" spans="1:11" ht="15" customHeight="1" x14ac:dyDescent="0.25">
      <c r="A63" s="155"/>
      <c r="B63" s="8" t="s">
        <v>17</v>
      </c>
      <c r="C63" s="9" t="s">
        <v>105</v>
      </c>
      <c r="D63" s="51">
        <f>'T9'!H63</f>
        <v>7.6</v>
      </c>
      <c r="E63" s="51">
        <f>'T10'!H63</f>
        <v>7.8</v>
      </c>
      <c r="F63" s="51"/>
      <c r="G63" s="51"/>
      <c r="H63" s="51"/>
      <c r="I63" s="6">
        <f t="shared" si="5"/>
        <v>7.7</v>
      </c>
      <c r="J63" s="7">
        <f t="shared" si="7"/>
        <v>15</v>
      </c>
      <c r="K63" s="7">
        <f t="shared" si="6"/>
        <v>47</v>
      </c>
    </row>
    <row r="64" spans="1:11" ht="15" customHeight="1" x14ac:dyDescent="0.25">
      <c r="A64" s="155"/>
      <c r="B64" s="8" t="s">
        <v>19</v>
      </c>
      <c r="C64" s="9" t="s">
        <v>18</v>
      </c>
      <c r="D64" s="51">
        <f>'T9'!H64</f>
        <v>7.8</v>
      </c>
      <c r="E64" s="51">
        <f>'T10'!H64</f>
        <v>8.3000000000000007</v>
      </c>
      <c r="F64" s="51"/>
      <c r="G64" s="51"/>
      <c r="H64" s="51"/>
      <c r="I64" s="6">
        <f t="shared" si="5"/>
        <v>8.1</v>
      </c>
      <c r="J64" s="7">
        <f t="shared" si="7"/>
        <v>14</v>
      </c>
      <c r="K64" s="7">
        <f t="shared" si="6"/>
        <v>44</v>
      </c>
    </row>
    <row r="65" spans="1:11" ht="15" customHeight="1" x14ac:dyDescent="0.25">
      <c r="A65" s="155"/>
      <c r="B65" s="8" t="s">
        <v>21</v>
      </c>
      <c r="C65" s="9" t="s">
        <v>20</v>
      </c>
      <c r="D65" s="51">
        <f>'T9'!H65</f>
        <v>9.6</v>
      </c>
      <c r="E65" s="51">
        <f>'T10'!H65</f>
        <v>9.4</v>
      </c>
      <c r="F65" s="51"/>
      <c r="G65" s="51"/>
      <c r="H65" s="51"/>
      <c r="I65" s="6">
        <f t="shared" si="5"/>
        <v>9.5</v>
      </c>
      <c r="J65" s="7">
        <f t="shared" si="7"/>
        <v>2</v>
      </c>
      <c r="K65" s="7">
        <f t="shared" si="6"/>
        <v>3</v>
      </c>
    </row>
    <row r="66" spans="1:11" ht="15" customHeight="1" x14ac:dyDescent="0.25">
      <c r="A66" s="155"/>
      <c r="B66" s="8" t="s">
        <v>23</v>
      </c>
      <c r="C66" s="9" t="s">
        <v>22</v>
      </c>
      <c r="D66" s="51">
        <f>'T9'!H66</f>
        <v>8.8000000000000007</v>
      </c>
      <c r="E66" s="51">
        <f>'T10'!H66</f>
        <v>8.8000000000000007</v>
      </c>
      <c r="F66" s="51"/>
      <c r="G66" s="51"/>
      <c r="H66" s="51"/>
      <c r="I66" s="6">
        <f t="shared" si="5"/>
        <v>8.8000000000000007</v>
      </c>
      <c r="J66" s="7">
        <f t="shared" si="7"/>
        <v>9</v>
      </c>
      <c r="K66" s="7">
        <f t="shared" si="6"/>
        <v>22</v>
      </c>
    </row>
    <row r="67" spans="1:11" ht="15" customHeight="1" x14ac:dyDescent="0.25">
      <c r="A67" s="155"/>
      <c r="B67" s="8" t="s">
        <v>25</v>
      </c>
      <c r="C67" s="9" t="s">
        <v>10</v>
      </c>
      <c r="D67" s="51">
        <f>'T9'!H67</f>
        <v>9.1</v>
      </c>
      <c r="E67" s="51">
        <f>'T10'!H67</f>
        <v>9.1</v>
      </c>
      <c r="F67" s="51"/>
      <c r="G67" s="51"/>
      <c r="H67" s="51"/>
      <c r="I67" s="6">
        <f t="shared" si="5"/>
        <v>9.1</v>
      </c>
      <c r="J67" s="7">
        <f t="shared" si="7"/>
        <v>7</v>
      </c>
      <c r="K67" s="7">
        <f t="shared" si="6"/>
        <v>16</v>
      </c>
    </row>
    <row r="68" spans="1:11" ht="15" customHeight="1" x14ac:dyDescent="0.25">
      <c r="A68" s="155"/>
      <c r="B68" s="8" t="s">
        <v>26</v>
      </c>
      <c r="C68" s="9" t="s">
        <v>34</v>
      </c>
      <c r="D68" s="51">
        <f>'T9'!H68</f>
        <v>9.4</v>
      </c>
      <c r="E68" s="51">
        <f>'T10'!H68</f>
        <v>9</v>
      </c>
      <c r="F68" s="51"/>
      <c r="G68" s="51"/>
      <c r="H68" s="51"/>
      <c r="I68" s="6">
        <f t="shared" si="5"/>
        <v>9.1999999999999993</v>
      </c>
      <c r="J68" s="7">
        <f t="shared" si="7"/>
        <v>4</v>
      </c>
      <c r="K68" s="7">
        <f t="shared" si="6"/>
        <v>9</v>
      </c>
    </row>
    <row r="69" spans="1:11" ht="15" customHeight="1" x14ac:dyDescent="0.25">
      <c r="A69" s="155"/>
      <c r="B69" s="8" t="s">
        <v>27</v>
      </c>
      <c r="C69" s="9" t="s">
        <v>33</v>
      </c>
      <c r="D69" s="51">
        <f>'T9'!H69</f>
        <v>8.8000000000000007</v>
      </c>
      <c r="E69" s="51">
        <f>'T10'!H69</f>
        <v>8.5</v>
      </c>
      <c r="F69" s="51"/>
      <c r="G69" s="51"/>
      <c r="H69" s="51"/>
      <c r="I69" s="6">
        <f t="shared" si="5"/>
        <v>8.6999999999999993</v>
      </c>
      <c r="J69" s="7">
        <f t="shared" si="7"/>
        <v>10</v>
      </c>
      <c r="K69" s="7">
        <f t="shared" si="6"/>
        <v>25</v>
      </c>
    </row>
    <row r="70" spans="1:11" ht="15" customHeight="1" x14ac:dyDescent="0.25">
      <c r="A70" s="155"/>
      <c r="B70" s="8" t="s">
        <v>29</v>
      </c>
      <c r="C70" s="9" t="s">
        <v>35</v>
      </c>
      <c r="D70" s="51">
        <f>'T9'!H70</f>
        <v>9</v>
      </c>
      <c r="E70" s="51">
        <f>'T10'!H70</f>
        <v>9.3000000000000007</v>
      </c>
      <c r="F70" s="51"/>
      <c r="G70" s="51"/>
      <c r="H70" s="51"/>
      <c r="I70" s="6">
        <f t="shared" si="5"/>
        <v>9.1999999999999993</v>
      </c>
      <c r="J70" s="7">
        <f t="shared" si="7"/>
        <v>4</v>
      </c>
      <c r="K70" s="7">
        <f t="shared" si="6"/>
        <v>9</v>
      </c>
    </row>
    <row r="71" spans="1:11" ht="15" customHeight="1" x14ac:dyDescent="0.25">
      <c r="A71" s="155"/>
      <c r="B71" s="8" t="s">
        <v>30</v>
      </c>
      <c r="C71" s="9" t="s">
        <v>106</v>
      </c>
      <c r="D71" s="51">
        <f>'T9'!H71</f>
        <v>9</v>
      </c>
      <c r="E71" s="51">
        <f>'T10'!H71</f>
        <v>9.4</v>
      </c>
      <c r="F71" s="51"/>
      <c r="G71" s="51"/>
      <c r="H71" s="51"/>
      <c r="I71" s="6">
        <f t="shared" si="5"/>
        <v>9.1999999999999993</v>
      </c>
      <c r="J71" s="7">
        <f t="shared" si="7"/>
        <v>4</v>
      </c>
      <c r="K71" s="7">
        <f t="shared" si="6"/>
        <v>9</v>
      </c>
    </row>
    <row r="72" spans="1:11" ht="15" customHeight="1" thickBot="1" x14ac:dyDescent="0.3">
      <c r="A72" s="155"/>
      <c r="B72" s="13" t="s">
        <v>32</v>
      </c>
      <c r="C72" s="14" t="s">
        <v>12</v>
      </c>
      <c r="D72" s="15">
        <f>'T9'!H72</f>
        <v>8.8000000000000007</v>
      </c>
      <c r="E72" s="15">
        <f>'T10'!H72</f>
        <v>8.6</v>
      </c>
      <c r="F72" s="15"/>
      <c r="G72" s="15"/>
      <c r="H72" s="15"/>
      <c r="I72" s="16">
        <f t="shared" si="5"/>
        <v>8.6999999999999993</v>
      </c>
      <c r="J72" s="17">
        <f t="shared" si="7"/>
        <v>10</v>
      </c>
      <c r="K72" s="17">
        <f t="shared" si="6"/>
        <v>25</v>
      </c>
    </row>
    <row r="73" spans="1:11" ht="15" customHeight="1" x14ac:dyDescent="0.25">
      <c r="A73" s="155"/>
      <c r="B73" s="18" t="s">
        <v>36</v>
      </c>
      <c r="C73" s="53" t="s">
        <v>75</v>
      </c>
      <c r="D73" s="5">
        <f>'T9'!H73</f>
        <v>8.9</v>
      </c>
      <c r="E73" s="5">
        <f>'T10'!H73</f>
        <v>9</v>
      </c>
      <c r="F73" s="5"/>
      <c r="G73" s="5"/>
      <c r="H73" s="5"/>
      <c r="I73" s="6">
        <f t="shared" si="5"/>
        <v>9</v>
      </c>
      <c r="J73" s="7">
        <f>RANK(I73,$I$73:$I$92)</f>
        <v>9</v>
      </c>
      <c r="K73" s="7">
        <f t="shared" si="6"/>
        <v>18</v>
      </c>
    </row>
    <row r="74" spans="1:11" ht="15" customHeight="1" x14ac:dyDescent="0.25">
      <c r="A74" s="155"/>
      <c r="B74" s="20" t="s">
        <v>38</v>
      </c>
      <c r="C74" s="22" t="s">
        <v>107</v>
      </c>
      <c r="D74" s="51">
        <f>'T9'!H74</f>
        <v>9</v>
      </c>
      <c r="E74" s="51">
        <f>'T10'!H74</f>
        <v>9.3000000000000007</v>
      </c>
      <c r="F74" s="51"/>
      <c r="G74" s="51"/>
      <c r="H74" s="51"/>
      <c r="I74" s="6">
        <f t="shared" si="5"/>
        <v>9.1999999999999993</v>
      </c>
      <c r="J74" s="7">
        <f t="shared" ref="J74:J92" si="8">RANK(I74,$I$73:$I$92)</f>
        <v>6</v>
      </c>
      <c r="K74" s="7">
        <f t="shared" si="6"/>
        <v>9</v>
      </c>
    </row>
    <row r="75" spans="1:11" ht="15" customHeight="1" x14ac:dyDescent="0.25">
      <c r="A75" s="155"/>
      <c r="B75" s="20" t="s">
        <v>39</v>
      </c>
      <c r="C75" s="22" t="s">
        <v>40</v>
      </c>
      <c r="D75" s="51">
        <f>'T9'!H75</f>
        <v>8.6</v>
      </c>
      <c r="E75" s="51">
        <f>'T10'!H75</f>
        <v>8.1</v>
      </c>
      <c r="F75" s="51"/>
      <c r="G75" s="51"/>
      <c r="H75" s="51"/>
      <c r="I75" s="6">
        <f t="shared" si="5"/>
        <v>8.4</v>
      </c>
      <c r="J75" s="7">
        <f t="shared" si="8"/>
        <v>15</v>
      </c>
      <c r="K75" s="7">
        <f t="shared" si="6"/>
        <v>37</v>
      </c>
    </row>
    <row r="76" spans="1:11" ht="15" customHeight="1" x14ac:dyDescent="0.25">
      <c r="A76" s="155"/>
      <c r="B76" s="20" t="s">
        <v>41</v>
      </c>
      <c r="C76" s="22" t="s">
        <v>108</v>
      </c>
      <c r="D76" s="51">
        <f>'T9'!H76</f>
        <v>7.1</v>
      </c>
      <c r="E76" s="51">
        <f>'T10'!H76</f>
        <v>8.3000000000000007</v>
      </c>
      <c r="F76" s="51"/>
      <c r="G76" s="51"/>
      <c r="H76" s="51"/>
      <c r="I76" s="6">
        <f t="shared" si="5"/>
        <v>7.7</v>
      </c>
      <c r="J76" s="7">
        <f t="shared" si="8"/>
        <v>20</v>
      </c>
      <c r="K76" s="7">
        <f t="shared" si="6"/>
        <v>47</v>
      </c>
    </row>
    <row r="77" spans="1:11" ht="15" customHeight="1" x14ac:dyDescent="0.25">
      <c r="A77" s="155"/>
      <c r="B77" s="20" t="s">
        <v>48</v>
      </c>
      <c r="C77" s="22" t="s">
        <v>116</v>
      </c>
      <c r="D77" s="51">
        <f>'T9'!H77</f>
        <v>9.3000000000000007</v>
      </c>
      <c r="E77" s="51">
        <f>'T10'!H77</f>
        <v>9.4</v>
      </c>
      <c r="F77" s="51"/>
      <c r="G77" s="51"/>
      <c r="H77" s="51"/>
      <c r="I77" s="10">
        <f t="shared" si="5"/>
        <v>9.4</v>
      </c>
      <c r="J77" s="7">
        <f t="shared" si="8"/>
        <v>3</v>
      </c>
      <c r="K77" s="11">
        <f t="shared" si="6"/>
        <v>6</v>
      </c>
    </row>
    <row r="78" spans="1:11" ht="15" customHeight="1" x14ac:dyDescent="0.25">
      <c r="A78" s="155"/>
      <c r="B78" s="18" t="s">
        <v>54</v>
      </c>
      <c r="C78" s="19" t="s">
        <v>63</v>
      </c>
      <c r="D78" s="51">
        <f>'T9'!H78</f>
        <v>8</v>
      </c>
      <c r="E78" s="51">
        <f>'T10'!H78</f>
        <v>9.6</v>
      </c>
      <c r="F78" s="5"/>
      <c r="G78" s="5"/>
      <c r="H78" s="5"/>
      <c r="I78" s="6">
        <f t="shared" si="5"/>
        <v>8.8000000000000007</v>
      </c>
      <c r="J78" s="7">
        <f t="shared" si="8"/>
        <v>11</v>
      </c>
      <c r="K78" s="7">
        <f t="shared" si="6"/>
        <v>22</v>
      </c>
    </row>
    <row r="79" spans="1:11" ht="15" customHeight="1" x14ac:dyDescent="0.25">
      <c r="A79" s="155"/>
      <c r="B79" s="20" t="s">
        <v>56</v>
      </c>
      <c r="C79" s="21" t="s">
        <v>109</v>
      </c>
      <c r="D79" s="51">
        <f>'T9'!H79</f>
        <v>8</v>
      </c>
      <c r="E79" s="51">
        <f>'T10'!H79</f>
        <v>8.6</v>
      </c>
      <c r="F79" s="51"/>
      <c r="G79" s="51"/>
      <c r="H79" s="51"/>
      <c r="I79" s="6">
        <f t="shared" si="5"/>
        <v>8.3000000000000007</v>
      </c>
      <c r="J79" s="7">
        <f t="shared" si="8"/>
        <v>16</v>
      </c>
      <c r="K79" s="7">
        <f t="shared" si="6"/>
        <v>38</v>
      </c>
    </row>
    <row r="80" spans="1:11" ht="15" customHeight="1" x14ac:dyDescent="0.25">
      <c r="A80" s="155"/>
      <c r="B80" s="20" t="s">
        <v>57</v>
      </c>
      <c r="C80" s="22" t="s">
        <v>85</v>
      </c>
      <c r="D80" s="51">
        <f>'T9'!H80</f>
        <v>9</v>
      </c>
      <c r="E80" s="51">
        <f>'T10'!H80</f>
        <v>7.9</v>
      </c>
      <c r="F80" s="51"/>
      <c r="G80" s="51"/>
      <c r="H80" s="51"/>
      <c r="I80" s="6">
        <f t="shared" si="5"/>
        <v>8.5</v>
      </c>
      <c r="J80" s="7">
        <f t="shared" si="8"/>
        <v>14</v>
      </c>
      <c r="K80" s="7">
        <f t="shared" si="6"/>
        <v>33</v>
      </c>
    </row>
    <row r="81" spans="1:11" ht="15" customHeight="1" x14ac:dyDescent="0.25">
      <c r="A81" s="155"/>
      <c r="B81" s="20" t="s">
        <v>58</v>
      </c>
      <c r="C81" s="22" t="s">
        <v>91</v>
      </c>
      <c r="D81" s="51">
        <f>'T9'!H81</f>
        <v>8</v>
      </c>
      <c r="E81" s="51">
        <f>'T10'!H81</f>
        <v>8.6</v>
      </c>
      <c r="F81" s="51"/>
      <c r="G81" s="51"/>
      <c r="H81" s="51"/>
      <c r="I81" s="6">
        <f t="shared" si="5"/>
        <v>8.3000000000000007</v>
      </c>
      <c r="J81" s="7">
        <f t="shared" si="8"/>
        <v>16</v>
      </c>
      <c r="K81" s="7">
        <f t="shared" si="6"/>
        <v>38</v>
      </c>
    </row>
    <row r="82" spans="1:11" ht="15" customHeight="1" thickBot="1" x14ac:dyDescent="0.3">
      <c r="A82" s="156"/>
      <c r="B82" s="23" t="s">
        <v>61</v>
      </c>
      <c r="C82" s="24" t="s">
        <v>24</v>
      </c>
      <c r="D82" s="15">
        <f>'T9'!H82</f>
        <v>9.4</v>
      </c>
      <c r="E82" s="15">
        <f>'T10'!H82</f>
        <v>9</v>
      </c>
      <c r="F82" s="15"/>
      <c r="G82" s="15"/>
      <c r="H82" s="15"/>
      <c r="I82" s="16">
        <f t="shared" si="5"/>
        <v>9.1999999999999993</v>
      </c>
      <c r="J82" s="17">
        <f t="shared" si="8"/>
        <v>6</v>
      </c>
      <c r="K82" s="17">
        <f t="shared" si="6"/>
        <v>9</v>
      </c>
    </row>
    <row r="83" spans="1:11" ht="15" customHeight="1" x14ac:dyDescent="0.25">
      <c r="A83" s="166" t="s">
        <v>53</v>
      </c>
      <c r="B83" s="26" t="s">
        <v>62</v>
      </c>
      <c r="C83" s="27" t="s">
        <v>333</v>
      </c>
      <c r="D83" s="5">
        <f>'T9'!H83</f>
        <v>9.4</v>
      </c>
      <c r="E83" s="5">
        <f>'T10'!H83</f>
        <v>9.6</v>
      </c>
      <c r="F83" s="5"/>
      <c r="G83" s="5"/>
      <c r="H83" s="5"/>
      <c r="I83" s="6">
        <f t="shared" si="5"/>
        <v>9.5</v>
      </c>
      <c r="J83" s="7">
        <f t="shared" si="8"/>
        <v>2</v>
      </c>
      <c r="K83" s="7">
        <f t="shared" si="6"/>
        <v>3</v>
      </c>
    </row>
    <row r="84" spans="1:11" ht="15" customHeight="1" x14ac:dyDescent="0.25">
      <c r="A84" s="167"/>
      <c r="B84" s="20" t="s">
        <v>64</v>
      </c>
      <c r="C84" s="21" t="s">
        <v>69</v>
      </c>
      <c r="D84" s="51">
        <f>'T9'!H84</f>
        <v>9.3000000000000007</v>
      </c>
      <c r="E84" s="51">
        <f>'T10'!H84</f>
        <v>9.8000000000000007</v>
      </c>
      <c r="F84" s="51"/>
      <c r="G84" s="51"/>
      <c r="H84" s="51"/>
      <c r="I84" s="6">
        <f t="shared" si="5"/>
        <v>9.6</v>
      </c>
      <c r="J84" s="7">
        <f t="shared" si="8"/>
        <v>1</v>
      </c>
      <c r="K84" s="7">
        <f t="shared" si="6"/>
        <v>2</v>
      </c>
    </row>
    <row r="85" spans="1:11" ht="15" customHeight="1" x14ac:dyDescent="0.25">
      <c r="A85" s="167"/>
      <c r="B85" s="20" t="s">
        <v>65</v>
      </c>
      <c r="C85" s="22" t="s">
        <v>77</v>
      </c>
      <c r="D85" s="51">
        <f>'T9'!H85</f>
        <v>9</v>
      </c>
      <c r="E85" s="51">
        <f>'T10'!H85</f>
        <v>8.8000000000000007</v>
      </c>
      <c r="F85" s="51"/>
      <c r="G85" s="51"/>
      <c r="H85" s="51"/>
      <c r="I85" s="6">
        <f t="shared" si="5"/>
        <v>8.9</v>
      </c>
      <c r="J85" s="7">
        <f t="shared" si="8"/>
        <v>10</v>
      </c>
      <c r="K85" s="7">
        <f t="shared" si="6"/>
        <v>20</v>
      </c>
    </row>
    <row r="86" spans="1:11" ht="15" customHeight="1" x14ac:dyDescent="0.25">
      <c r="A86" s="167"/>
      <c r="B86" s="20" t="s">
        <v>66</v>
      </c>
      <c r="C86" s="22" t="s">
        <v>110</v>
      </c>
      <c r="D86" s="51">
        <f>'T9'!H86</f>
        <v>8</v>
      </c>
      <c r="E86" s="51">
        <f>'T10'!H86</f>
        <v>8.3000000000000007</v>
      </c>
      <c r="F86" s="51"/>
      <c r="G86" s="51"/>
      <c r="H86" s="51"/>
      <c r="I86" s="6">
        <f t="shared" si="5"/>
        <v>8.1999999999999993</v>
      </c>
      <c r="J86" s="7">
        <f t="shared" si="8"/>
        <v>18</v>
      </c>
      <c r="K86" s="7">
        <f t="shared" si="6"/>
        <v>41</v>
      </c>
    </row>
    <row r="87" spans="1:11" ht="15" customHeight="1" x14ac:dyDescent="0.25">
      <c r="A87" s="167"/>
      <c r="B87" s="52" t="s">
        <v>68</v>
      </c>
      <c r="C87" s="22" t="s">
        <v>117</v>
      </c>
      <c r="D87" s="51">
        <f>'T9'!H87</f>
        <v>9</v>
      </c>
      <c r="E87" s="51">
        <f>'T10'!H87</f>
        <v>9.3000000000000007</v>
      </c>
      <c r="F87" s="51"/>
      <c r="G87" s="51"/>
      <c r="H87" s="51"/>
      <c r="I87" s="10">
        <f t="shared" si="5"/>
        <v>9.1999999999999993</v>
      </c>
      <c r="J87" s="7">
        <f t="shared" si="8"/>
        <v>6</v>
      </c>
      <c r="K87" s="7">
        <f t="shared" si="6"/>
        <v>9</v>
      </c>
    </row>
    <row r="88" spans="1:11" ht="15" customHeight="1" x14ac:dyDescent="0.25">
      <c r="A88" s="167"/>
      <c r="B88" s="18" t="s">
        <v>99</v>
      </c>
      <c r="C88" s="21" t="s">
        <v>71</v>
      </c>
      <c r="D88" s="51">
        <f>'T9'!H88</f>
        <v>9.6</v>
      </c>
      <c r="E88" s="51">
        <f>'T10'!H88</f>
        <v>9.1</v>
      </c>
      <c r="F88" s="51"/>
      <c r="G88" s="51"/>
      <c r="H88" s="51"/>
      <c r="I88" s="6">
        <f t="shared" si="5"/>
        <v>9.4</v>
      </c>
      <c r="J88" s="7">
        <f t="shared" si="8"/>
        <v>3</v>
      </c>
      <c r="K88" s="7">
        <f t="shared" si="6"/>
        <v>6</v>
      </c>
    </row>
    <row r="89" spans="1:11" ht="15" customHeight="1" x14ac:dyDescent="0.25">
      <c r="A89" s="167"/>
      <c r="B89" s="20" t="s">
        <v>100</v>
      </c>
      <c r="C89" s="21" t="s">
        <v>111</v>
      </c>
      <c r="D89" s="51">
        <f>'T9'!H89</f>
        <v>8.4</v>
      </c>
      <c r="E89" s="51">
        <f>'T10'!H89</f>
        <v>7.9</v>
      </c>
      <c r="F89" s="51"/>
      <c r="G89" s="51"/>
      <c r="H89" s="51"/>
      <c r="I89" s="6">
        <f t="shared" si="5"/>
        <v>8.1999999999999993</v>
      </c>
      <c r="J89" s="7">
        <f t="shared" si="8"/>
        <v>18</v>
      </c>
      <c r="K89" s="7">
        <f t="shared" si="6"/>
        <v>41</v>
      </c>
    </row>
    <row r="90" spans="1:11" ht="15" customHeight="1" x14ac:dyDescent="0.25">
      <c r="A90" s="167"/>
      <c r="B90" s="20" t="s">
        <v>101</v>
      </c>
      <c r="C90" s="22" t="s">
        <v>37</v>
      </c>
      <c r="D90" s="51">
        <f>'T9'!H90</f>
        <v>7.9</v>
      </c>
      <c r="E90" s="51">
        <f>'T10'!H90</f>
        <v>9.4</v>
      </c>
      <c r="F90" s="51"/>
      <c r="G90" s="51"/>
      <c r="H90" s="51"/>
      <c r="I90" s="6">
        <f t="shared" si="5"/>
        <v>8.6999999999999993</v>
      </c>
      <c r="J90" s="7">
        <f t="shared" si="8"/>
        <v>12</v>
      </c>
      <c r="K90" s="7">
        <f t="shared" ref="K90:K107" si="9">RANK(I90,$I$58:$I$107)</f>
        <v>25</v>
      </c>
    </row>
    <row r="91" spans="1:11" ht="15" customHeight="1" x14ac:dyDescent="0.25">
      <c r="A91" s="167"/>
      <c r="B91" s="20" t="s">
        <v>102</v>
      </c>
      <c r="C91" s="22" t="s">
        <v>28</v>
      </c>
      <c r="D91" s="51">
        <f>'T9'!H91</f>
        <v>7.9</v>
      </c>
      <c r="E91" s="51">
        <f>'T10'!H91</f>
        <v>9.3000000000000007</v>
      </c>
      <c r="F91" s="51"/>
      <c r="G91" s="51"/>
      <c r="H91" s="51"/>
      <c r="I91" s="6">
        <f t="shared" si="5"/>
        <v>8.6</v>
      </c>
      <c r="J91" s="7">
        <f t="shared" si="8"/>
        <v>13</v>
      </c>
      <c r="K91" s="7">
        <f t="shared" si="9"/>
        <v>28</v>
      </c>
    </row>
    <row r="92" spans="1:11" ht="15" customHeight="1" thickBot="1" x14ac:dyDescent="0.3">
      <c r="A92" s="167"/>
      <c r="B92" s="23" t="s">
        <v>103</v>
      </c>
      <c r="C92" s="24" t="s">
        <v>93</v>
      </c>
      <c r="D92" s="15">
        <f>'T9'!H92</f>
        <v>9.1</v>
      </c>
      <c r="E92" s="15">
        <f>'T10'!H92</f>
        <v>9.6</v>
      </c>
      <c r="F92" s="15"/>
      <c r="G92" s="15"/>
      <c r="H92" s="15"/>
      <c r="I92" s="16">
        <f t="shared" si="5"/>
        <v>9.4</v>
      </c>
      <c r="J92" s="17">
        <f t="shared" si="8"/>
        <v>3</v>
      </c>
      <c r="K92" s="17">
        <f t="shared" si="9"/>
        <v>6</v>
      </c>
    </row>
    <row r="93" spans="1:11" ht="15" customHeight="1" x14ac:dyDescent="0.25">
      <c r="A93" s="167"/>
      <c r="B93" s="42" t="s">
        <v>70</v>
      </c>
      <c r="C93" s="43" t="s">
        <v>49</v>
      </c>
      <c r="D93" s="5">
        <f>'T9'!H93</f>
        <v>8.4</v>
      </c>
      <c r="E93" s="5">
        <f>'T10'!H93</f>
        <v>9.6</v>
      </c>
      <c r="F93" s="5"/>
      <c r="G93" s="5"/>
      <c r="H93" s="5"/>
      <c r="I93" s="6">
        <f t="shared" si="5"/>
        <v>9</v>
      </c>
      <c r="J93" s="7">
        <f>RANK(I93,$I$93:$I$107)</f>
        <v>3</v>
      </c>
      <c r="K93" s="7">
        <f t="shared" si="9"/>
        <v>18</v>
      </c>
    </row>
    <row r="94" spans="1:11" ht="15" customHeight="1" x14ac:dyDescent="0.25">
      <c r="A94" s="167"/>
      <c r="B94" s="44" t="s">
        <v>72</v>
      </c>
      <c r="C94" s="45" t="s">
        <v>67</v>
      </c>
      <c r="D94" s="51">
        <f>'T9'!H94</f>
        <v>8.1</v>
      </c>
      <c r="E94" s="51">
        <f>'T10'!H94</f>
        <v>8.9</v>
      </c>
      <c r="F94" s="51"/>
      <c r="G94" s="51"/>
      <c r="H94" s="51"/>
      <c r="I94" s="6">
        <f t="shared" si="5"/>
        <v>8.5</v>
      </c>
      <c r="J94" s="7">
        <f t="shared" ref="J94:J107" si="10">RANK(I94,$I$93:$I$107)</f>
        <v>8</v>
      </c>
      <c r="K94" s="7">
        <f t="shared" si="9"/>
        <v>33</v>
      </c>
    </row>
    <row r="95" spans="1:11" ht="15" customHeight="1" x14ac:dyDescent="0.25">
      <c r="A95" s="167"/>
      <c r="B95" s="44" t="s">
        <v>74</v>
      </c>
      <c r="C95" s="45" t="s">
        <v>112</v>
      </c>
      <c r="D95" s="51">
        <f>'T9'!H95</f>
        <v>9.1</v>
      </c>
      <c r="E95" s="51">
        <f>'T10'!H95</f>
        <v>9.3000000000000007</v>
      </c>
      <c r="F95" s="51"/>
      <c r="G95" s="51"/>
      <c r="H95" s="51"/>
      <c r="I95" s="6">
        <f t="shared" si="5"/>
        <v>9.1999999999999993</v>
      </c>
      <c r="J95" s="7">
        <f t="shared" si="10"/>
        <v>1</v>
      </c>
      <c r="K95" s="7">
        <f t="shared" si="9"/>
        <v>9</v>
      </c>
    </row>
    <row r="96" spans="1:11" ht="15" customHeight="1" x14ac:dyDescent="0.25">
      <c r="A96" s="167"/>
      <c r="B96" s="44" t="s">
        <v>76</v>
      </c>
      <c r="C96" s="46" t="s">
        <v>59</v>
      </c>
      <c r="D96" s="51">
        <f>'T9'!H96</f>
        <v>8.3000000000000007</v>
      </c>
      <c r="E96" s="51">
        <f>'T10'!H96</f>
        <v>8.9</v>
      </c>
      <c r="F96" s="51"/>
      <c r="G96" s="51"/>
      <c r="H96" s="51"/>
      <c r="I96" s="6">
        <f t="shared" si="5"/>
        <v>8.6</v>
      </c>
      <c r="J96" s="7">
        <f t="shared" si="10"/>
        <v>5</v>
      </c>
      <c r="K96" s="7">
        <f t="shared" si="9"/>
        <v>28</v>
      </c>
    </row>
    <row r="97" spans="1:11" ht="15" customHeight="1" x14ac:dyDescent="0.25">
      <c r="A97" s="167"/>
      <c r="B97" s="44" t="s">
        <v>78</v>
      </c>
      <c r="C97" s="45" t="s">
        <v>113</v>
      </c>
      <c r="D97" s="51">
        <f>'T9'!H97</f>
        <v>8.3000000000000007</v>
      </c>
      <c r="E97" s="51">
        <f>'T10'!H97</f>
        <v>8.6</v>
      </c>
      <c r="F97" s="51"/>
      <c r="G97" s="51"/>
      <c r="H97" s="51"/>
      <c r="I97" s="6">
        <f t="shared" si="5"/>
        <v>8.5</v>
      </c>
      <c r="J97" s="7">
        <f t="shared" si="10"/>
        <v>8</v>
      </c>
      <c r="K97" s="7">
        <f t="shared" si="9"/>
        <v>33</v>
      </c>
    </row>
    <row r="98" spans="1:11" ht="15" customHeight="1" x14ac:dyDescent="0.25">
      <c r="A98" s="167"/>
      <c r="B98" s="44" t="s">
        <v>80</v>
      </c>
      <c r="C98" s="45" t="s">
        <v>81</v>
      </c>
      <c r="D98" s="51">
        <f>'T9'!H98</f>
        <v>8.5</v>
      </c>
      <c r="E98" s="51">
        <f>'T10'!H98</f>
        <v>9</v>
      </c>
      <c r="F98" s="51"/>
      <c r="G98" s="51"/>
      <c r="H98" s="51"/>
      <c r="I98" s="6">
        <f t="shared" si="5"/>
        <v>8.8000000000000007</v>
      </c>
      <c r="J98" s="7">
        <f t="shared" si="10"/>
        <v>4</v>
      </c>
      <c r="K98" s="7">
        <f t="shared" si="9"/>
        <v>22</v>
      </c>
    </row>
    <row r="99" spans="1:11" ht="15" customHeight="1" x14ac:dyDescent="0.25">
      <c r="A99" s="167"/>
      <c r="B99" s="44" t="s">
        <v>82</v>
      </c>
      <c r="C99" s="45" t="s">
        <v>83</v>
      </c>
      <c r="D99" s="51">
        <f>'T9'!H99</f>
        <v>7.1</v>
      </c>
      <c r="E99" s="51">
        <f>'T10'!H99</f>
        <v>9.1</v>
      </c>
      <c r="F99" s="51"/>
      <c r="G99" s="51"/>
      <c r="H99" s="51"/>
      <c r="I99" s="6">
        <f t="shared" si="5"/>
        <v>8.1</v>
      </c>
      <c r="J99" s="7">
        <f t="shared" si="10"/>
        <v>12</v>
      </c>
      <c r="K99" s="7">
        <f t="shared" si="9"/>
        <v>44</v>
      </c>
    </row>
    <row r="100" spans="1:11" ht="15" customHeight="1" x14ac:dyDescent="0.25">
      <c r="A100" s="167"/>
      <c r="B100" s="44" t="s">
        <v>84</v>
      </c>
      <c r="C100" s="45" t="s">
        <v>114</v>
      </c>
      <c r="D100" s="51">
        <f>'T9'!H100</f>
        <v>8.1</v>
      </c>
      <c r="E100" s="51">
        <f>'T10'!H100</f>
        <v>7.8</v>
      </c>
      <c r="F100" s="51"/>
      <c r="G100" s="51"/>
      <c r="H100" s="51"/>
      <c r="I100" s="6">
        <f t="shared" si="5"/>
        <v>8</v>
      </c>
      <c r="J100" s="7">
        <f t="shared" si="10"/>
        <v>13</v>
      </c>
      <c r="K100" s="7">
        <f t="shared" si="9"/>
        <v>46</v>
      </c>
    </row>
    <row r="101" spans="1:11" ht="15" customHeight="1" x14ac:dyDescent="0.25">
      <c r="A101" s="167"/>
      <c r="B101" s="44" t="s">
        <v>86</v>
      </c>
      <c r="C101" s="47" t="s">
        <v>55</v>
      </c>
      <c r="D101" s="51">
        <f>'T9'!H101</f>
        <v>8.6</v>
      </c>
      <c r="E101" s="51">
        <f>'T10'!H101</f>
        <v>8.5</v>
      </c>
      <c r="F101" s="51"/>
      <c r="G101" s="51"/>
      <c r="H101" s="51"/>
      <c r="I101" s="6">
        <f t="shared" si="5"/>
        <v>8.6</v>
      </c>
      <c r="J101" s="7">
        <f t="shared" si="10"/>
        <v>5</v>
      </c>
      <c r="K101" s="7">
        <f t="shared" si="9"/>
        <v>28</v>
      </c>
    </row>
    <row r="102" spans="1:11" ht="15" customHeight="1" x14ac:dyDescent="0.25">
      <c r="A102" s="167"/>
      <c r="B102" s="44" t="s">
        <v>88</v>
      </c>
      <c r="C102" s="45" t="s">
        <v>89</v>
      </c>
      <c r="D102" s="51">
        <f>'T9'!H102</f>
        <v>7.6</v>
      </c>
      <c r="E102" s="51">
        <f>'T10'!H102</f>
        <v>7.4</v>
      </c>
      <c r="F102" s="51"/>
      <c r="G102" s="51"/>
      <c r="H102" s="51"/>
      <c r="I102" s="6">
        <f t="shared" si="5"/>
        <v>7.5</v>
      </c>
      <c r="J102" s="7">
        <f t="shared" si="10"/>
        <v>14</v>
      </c>
      <c r="K102" s="7">
        <f t="shared" si="9"/>
        <v>49</v>
      </c>
    </row>
    <row r="103" spans="1:11" ht="15" customHeight="1" x14ac:dyDescent="0.25">
      <c r="A103" s="167"/>
      <c r="B103" s="44" t="s">
        <v>90</v>
      </c>
      <c r="C103" s="45" t="s">
        <v>87</v>
      </c>
      <c r="D103" s="51">
        <f>'T9'!H103</f>
        <v>9</v>
      </c>
      <c r="E103" s="51">
        <f>'T10'!H103</f>
        <v>9.1</v>
      </c>
      <c r="F103" s="51"/>
      <c r="G103" s="51"/>
      <c r="H103" s="51"/>
      <c r="I103" s="6">
        <f t="shared" si="5"/>
        <v>9.1</v>
      </c>
      <c r="J103" s="7">
        <f t="shared" si="10"/>
        <v>2</v>
      </c>
      <c r="K103" s="7">
        <f t="shared" si="9"/>
        <v>16</v>
      </c>
    </row>
    <row r="104" spans="1:11" ht="15" customHeight="1" x14ac:dyDescent="0.25">
      <c r="A104" s="167"/>
      <c r="B104" s="44" t="s">
        <v>92</v>
      </c>
      <c r="C104" s="48" t="s">
        <v>115</v>
      </c>
      <c r="D104" s="51">
        <f>'T9'!H104</f>
        <v>8.6</v>
      </c>
      <c r="E104" s="51">
        <f>'T10'!H104</f>
        <v>8.3000000000000007</v>
      </c>
      <c r="F104" s="51"/>
      <c r="G104" s="51"/>
      <c r="H104" s="51"/>
      <c r="I104" s="6">
        <f t="shared" si="5"/>
        <v>8.5</v>
      </c>
      <c r="J104" s="7">
        <f t="shared" si="10"/>
        <v>8</v>
      </c>
      <c r="K104" s="7">
        <f t="shared" si="9"/>
        <v>33</v>
      </c>
    </row>
    <row r="105" spans="1:11" ht="15" customHeight="1" x14ac:dyDescent="0.25">
      <c r="A105" s="167"/>
      <c r="B105" s="44" t="s">
        <v>94</v>
      </c>
      <c r="C105" s="45" t="s">
        <v>96</v>
      </c>
      <c r="D105" s="51">
        <f>'T9'!H105</f>
        <v>7.3</v>
      </c>
      <c r="E105" s="51">
        <f>'T10'!H105</f>
        <v>7.6</v>
      </c>
      <c r="F105" s="51"/>
      <c r="G105" s="51"/>
      <c r="H105" s="51"/>
      <c r="I105" s="6">
        <f t="shared" si="5"/>
        <v>7.5</v>
      </c>
      <c r="J105" s="7">
        <f t="shared" si="10"/>
        <v>14</v>
      </c>
      <c r="K105" s="7">
        <f t="shared" si="9"/>
        <v>49</v>
      </c>
    </row>
    <row r="106" spans="1:11" ht="15" customHeight="1" x14ac:dyDescent="0.25">
      <c r="A106" s="167"/>
      <c r="B106" s="44" t="s">
        <v>95</v>
      </c>
      <c r="C106" s="45" t="s">
        <v>31</v>
      </c>
      <c r="D106" s="51">
        <f>'T9'!H106</f>
        <v>7.8</v>
      </c>
      <c r="E106" s="51">
        <f>'T10'!H106</f>
        <v>8.8000000000000007</v>
      </c>
      <c r="F106" s="51"/>
      <c r="G106" s="51"/>
      <c r="H106" s="51"/>
      <c r="I106" s="6">
        <f t="shared" si="5"/>
        <v>8.3000000000000007</v>
      </c>
      <c r="J106" s="7">
        <f t="shared" si="10"/>
        <v>11</v>
      </c>
      <c r="K106" s="7">
        <f t="shared" si="9"/>
        <v>38</v>
      </c>
    </row>
    <row r="107" spans="1:11" ht="15" customHeight="1" thickBot="1" x14ac:dyDescent="0.3">
      <c r="A107" s="168"/>
      <c r="B107" s="49" t="s">
        <v>97</v>
      </c>
      <c r="C107" s="50" t="s">
        <v>98</v>
      </c>
      <c r="D107" s="51">
        <f>'T9'!H107</f>
        <v>8.9</v>
      </c>
      <c r="E107" s="51">
        <f>'T10'!H107</f>
        <v>8.3000000000000007</v>
      </c>
      <c r="F107" s="15"/>
      <c r="G107" s="15"/>
      <c r="H107" s="15"/>
      <c r="I107" s="16">
        <f t="shared" si="5"/>
        <v>8.6</v>
      </c>
      <c r="J107" s="17">
        <f t="shared" si="10"/>
        <v>5</v>
      </c>
      <c r="K107" s="17">
        <f t="shared" si="9"/>
        <v>28</v>
      </c>
    </row>
    <row r="108" spans="1:11" ht="18.75" x14ac:dyDescent="0.3">
      <c r="A108" s="137"/>
      <c r="B108" s="137"/>
      <c r="C108" s="137"/>
      <c r="D108" s="138" t="s">
        <v>244</v>
      </c>
      <c r="E108" s="138"/>
      <c r="F108" s="138"/>
      <c r="G108" s="138"/>
      <c r="H108" s="137"/>
      <c r="I108" s="137"/>
      <c r="J108" s="137"/>
      <c r="K108" s="137"/>
    </row>
    <row r="109" spans="1:11" ht="15.75" customHeight="1" x14ac:dyDescent="0.25">
      <c r="A109" s="129" t="s">
        <v>0</v>
      </c>
      <c r="B109" s="125" t="s">
        <v>1</v>
      </c>
      <c r="C109" s="139" t="s">
        <v>2</v>
      </c>
      <c r="D109" s="193" t="s">
        <v>431</v>
      </c>
      <c r="E109" s="194"/>
      <c r="F109" s="194"/>
      <c r="G109" s="194"/>
      <c r="H109" s="206"/>
      <c r="I109" s="201" t="s">
        <v>236</v>
      </c>
      <c r="J109" s="203" t="s">
        <v>3</v>
      </c>
      <c r="K109" s="204"/>
    </row>
    <row r="110" spans="1:11" ht="15.75" x14ac:dyDescent="0.25">
      <c r="A110" s="130"/>
      <c r="B110" s="126"/>
      <c r="C110" s="140"/>
      <c r="D110" s="111">
        <v>9</v>
      </c>
      <c r="E110" s="111">
        <v>10</v>
      </c>
      <c r="F110" s="111"/>
      <c r="G110" s="111"/>
      <c r="H110" s="111"/>
      <c r="I110" s="202"/>
      <c r="J110" s="112" t="s">
        <v>4</v>
      </c>
      <c r="K110" s="113" t="s">
        <v>5</v>
      </c>
    </row>
    <row r="111" spans="1:11" ht="15" customHeight="1" x14ac:dyDescent="0.25">
      <c r="A111" s="205" t="s">
        <v>6</v>
      </c>
      <c r="B111" s="3" t="s">
        <v>7</v>
      </c>
      <c r="C111" s="4" t="s">
        <v>8</v>
      </c>
      <c r="D111" s="5">
        <f>'T9'!H111</f>
        <v>9.9</v>
      </c>
      <c r="E111" s="5">
        <f>'T10'!H111</f>
        <v>9.9</v>
      </c>
      <c r="F111" s="5"/>
      <c r="G111" s="5"/>
      <c r="H111" s="5"/>
      <c r="I111" s="6">
        <f t="shared" ref="I111:I160" si="11" xml:space="preserve"> ROUND(AVERAGE(D111:H111),1)</f>
        <v>9.9</v>
      </c>
      <c r="J111" s="7">
        <f>RANK(I111,$I$111:$I$125)</f>
        <v>2</v>
      </c>
      <c r="K111" s="7">
        <f t="shared" ref="K111:K142" si="12">RANK(I111,$I$111:$I$160)</f>
        <v>2</v>
      </c>
    </row>
    <row r="112" spans="1:11" ht="15" customHeight="1" x14ac:dyDescent="0.25">
      <c r="A112" s="155"/>
      <c r="B112" s="8" t="s">
        <v>9</v>
      </c>
      <c r="C112" s="9" t="s">
        <v>104</v>
      </c>
      <c r="D112" s="5">
        <f>'T9'!H112</f>
        <v>9.9</v>
      </c>
      <c r="E112" s="5">
        <f>'T10'!H112</f>
        <v>10</v>
      </c>
      <c r="F112" s="5"/>
      <c r="G112" s="5"/>
      <c r="H112" s="5"/>
      <c r="I112" s="6">
        <f t="shared" si="11"/>
        <v>10</v>
      </c>
      <c r="J112" s="7">
        <f t="shared" ref="J112:J125" si="13">RANK(I112,$I$111:$I$125)</f>
        <v>1</v>
      </c>
      <c r="K112" s="7">
        <f t="shared" si="12"/>
        <v>1</v>
      </c>
    </row>
    <row r="113" spans="1:11" ht="15" customHeight="1" x14ac:dyDescent="0.25">
      <c r="A113" s="155"/>
      <c r="B113" s="8" t="s">
        <v>11</v>
      </c>
      <c r="C113" s="9" t="s">
        <v>16</v>
      </c>
      <c r="D113" s="5">
        <f>'T9'!H113</f>
        <v>10</v>
      </c>
      <c r="E113" s="5">
        <f>'T10'!H113</f>
        <v>9.8000000000000007</v>
      </c>
      <c r="F113" s="5"/>
      <c r="G113" s="5"/>
      <c r="H113" s="5"/>
      <c r="I113" s="6">
        <f t="shared" si="11"/>
        <v>9.9</v>
      </c>
      <c r="J113" s="7">
        <f t="shared" si="13"/>
        <v>2</v>
      </c>
      <c r="K113" s="7">
        <f t="shared" si="12"/>
        <v>2</v>
      </c>
    </row>
    <row r="114" spans="1:11" ht="15" customHeight="1" x14ac:dyDescent="0.25">
      <c r="A114" s="155"/>
      <c r="B114" s="8" t="s">
        <v>13</v>
      </c>
      <c r="C114" s="9" t="s">
        <v>14</v>
      </c>
      <c r="D114" s="5">
        <f>'T9'!H114</f>
        <v>9.9</v>
      </c>
      <c r="E114" s="5">
        <f>'T10'!H114</f>
        <v>9.5</v>
      </c>
      <c r="F114" s="5"/>
      <c r="G114" s="5"/>
      <c r="H114" s="5"/>
      <c r="I114" s="6">
        <f t="shared" si="11"/>
        <v>9.6999999999999993</v>
      </c>
      <c r="J114" s="7">
        <f t="shared" si="13"/>
        <v>4</v>
      </c>
      <c r="K114" s="7">
        <f t="shared" si="12"/>
        <v>8</v>
      </c>
    </row>
    <row r="115" spans="1:11" ht="15" customHeight="1" x14ac:dyDescent="0.25">
      <c r="A115" s="155"/>
      <c r="B115" s="8" t="s">
        <v>15</v>
      </c>
      <c r="C115" s="9" t="s">
        <v>79</v>
      </c>
      <c r="D115" s="5">
        <f>'T9'!H115</f>
        <v>9.5</v>
      </c>
      <c r="E115" s="5">
        <f>'T10'!H115</f>
        <v>9.9</v>
      </c>
      <c r="F115" s="5"/>
      <c r="G115" s="5"/>
      <c r="H115" s="5"/>
      <c r="I115" s="6">
        <f t="shared" si="11"/>
        <v>9.6999999999999993</v>
      </c>
      <c r="J115" s="7">
        <f t="shared" si="13"/>
        <v>4</v>
      </c>
      <c r="K115" s="7">
        <f t="shared" si="12"/>
        <v>8</v>
      </c>
    </row>
    <row r="116" spans="1:11" ht="15" customHeight="1" x14ac:dyDescent="0.25">
      <c r="A116" s="155"/>
      <c r="B116" s="8" t="s">
        <v>17</v>
      </c>
      <c r="C116" s="9" t="s">
        <v>105</v>
      </c>
      <c r="D116" s="5">
        <f>'T9'!H116</f>
        <v>9.5</v>
      </c>
      <c r="E116" s="5">
        <f>'T10'!H116</f>
        <v>9.6</v>
      </c>
      <c r="F116" s="5"/>
      <c r="G116" s="5"/>
      <c r="H116" s="5"/>
      <c r="I116" s="6">
        <f t="shared" si="11"/>
        <v>9.6</v>
      </c>
      <c r="J116" s="7">
        <f t="shared" si="13"/>
        <v>9</v>
      </c>
      <c r="K116" s="7">
        <f t="shared" si="12"/>
        <v>18</v>
      </c>
    </row>
    <row r="117" spans="1:11" ht="15" customHeight="1" x14ac:dyDescent="0.25">
      <c r="A117" s="155"/>
      <c r="B117" s="8" t="s">
        <v>19</v>
      </c>
      <c r="C117" s="9" t="s">
        <v>18</v>
      </c>
      <c r="D117" s="5">
        <f>'T9'!H117</f>
        <v>9.4</v>
      </c>
      <c r="E117" s="5">
        <f>'T10'!H117</f>
        <v>9.8000000000000007</v>
      </c>
      <c r="F117" s="5"/>
      <c r="G117" s="5"/>
      <c r="H117" s="5"/>
      <c r="I117" s="6">
        <f t="shared" si="11"/>
        <v>9.6</v>
      </c>
      <c r="J117" s="7">
        <f t="shared" si="13"/>
        <v>9</v>
      </c>
      <c r="K117" s="7">
        <f t="shared" si="12"/>
        <v>18</v>
      </c>
    </row>
    <row r="118" spans="1:11" ht="15" customHeight="1" x14ac:dyDescent="0.25">
      <c r="A118" s="155"/>
      <c r="B118" s="8" t="s">
        <v>21</v>
      </c>
      <c r="C118" s="9" t="s">
        <v>20</v>
      </c>
      <c r="D118" s="5">
        <f>'T9'!H118</f>
        <v>9.4</v>
      </c>
      <c r="E118" s="5">
        <f>'T10'!H118</f>
        <v>9.1</v>
      </c>
      <c r="F118" s="5"/>
      <c r="G118" s="5"/>
      <c r="H118" s="5"/>
      <c r="I118" s="6">
        <f t="shared" si="11"/>
        <v>9.3000000000000007</v>
      </c>
      <c r="J118" s="7">
        <f t="shared" si="13"/>
        <v>15</v>
      </c>
      <c r="K118" s="7">
        <f t="shared" si="12"/>
        <v>37</v>
      </c>
    </row>
    <row r="119" spans="1:11" ht="15" customHeight="1" x14ac:dyDescent="0.25">
      <c r="A119" s="155"/>
      <c r="B119" s="8" t="s">
        <v>23</v>
      </c>
      <c r="C119" s="9" t="s">
        <v>22</v>
      </c>
      <c r="D119" s="5">
        <f>'T9'!H119</f>
        <v>9.8000000000000007</v>
      </c>
      <c r="E119" s="5">
        <f>'T10'!H119</f>
        <v>9.5</v>
      </c>
      <c r="F119" s="5"/>
      <c r="G119" s="5"/>
      <c r="H119" s="5"/>
      <c r="I119" s="6">
        <f t="shared" si="11"/>
        <v>9.6999999999999993</v>
      </c>
      <c r="J119" s="7">
        <f t="shared" si="13"/>
        <v>4</v>
      </c>
      <c r="K119" s="7">
        <f t="shared" si="12"/>
        <v>8</v>
      </c>
    </row>
    <row r="120" spans="1:11" ht="15" customHeight="1" x14ac:dyDescent="0.25">
      <c r="A120" s="155"/>
      <c r="B120" s="8" t="s">
        <v>25</v>
      </c>
      <c r="C120" s="9" t="s">
        <v>10</v>
      </c>
      <c r="D120" s="5">
        <f>'T9'!H120</f>
        <v>9</v>
      </c>
      <c r="E120" s="5">
        <f>'T10'!H120</f>
        <v>9.8000000000000007</v>
      </c>
      <c r="F120" s="5"/>
      <c r="G120" s="5"/>
      <c r="H120" s="5"/>
      <c r="I120" s="6">
        <f t="shared" si="11"/>
        <v>9.4</v>
      </c>
      <c r="J120" s="7">
        <f t="shared" si="13"/>
        <v>13</v>
      </c>
      <c r="K120" s="7">
        <f t="shared" si="12"/>
        <v>27</v>
      </c>
    </row>
    <row r="121" spans="1:11" ht="15" customHeight="1" x14ac:dyDescent="0.25">
      <c r="A121" s="155"/>
      <c r="B121" s="8" t="s">
        <v>26</v>
      </c>
      <c r="C121" s="9" t="s">
        <v>34</v>
      </c>
      <c r="D121" s="5">
        <f>'T9'!H121</f>
        <v>9.5</v>
      </c>
      <c r="E121" s="5">
        <f>'T10'!H121</f>
        <v>9.6</v>
      </c>
      <c r="F121" s="5"/>
      <c r="G121" s="5"/>
      <c r="H121" s="5"/>
      <c r="I121" s="6">
        <f t="shared" si="11"/>
        <v>9.6</v>
      </c>
      <c r="J121" s="7">
        <f t="shared" si="13"/>
        <v>9</v>
      </c>
      <c r="K121" s="7">
        <f t="shared" si="12"/>
        <v>18</v>
      </c>
    </row>
    <row r="122" spans="1:11" ht="15" customHeight="1" x14ac:dyDescent="0.25">
      <c r="A122" s="155"/>
      <c r="B122" s="8" t="s">
        <v>27</v>
      </c>
      <c r="C122" s="9" t="s">
        <v>33</v>
      </c>
      <c r="D122" s="5">
        <f>'T9'!H122</f>
        <v>9.3000000000000007</v>
      </c>
      <c r="E122" s="5">
        <f>'T10'!H122</f>
        <v>9.5</v>
      </c>
      <c r="F122" s="5"/>
      <c r="G122" s="5"/>
      <c r="H122" s="5"/>
      <c r="I122" s="6">
        <f t="shared" si="11"/>
        <v>9.4</v>
      </c>
      <c r="J122" s="7">
        <f t="shared" si="13"/>
        <v>13</v>
      </c>
      <c r="K122" s="7">
        <f t="shared" si="12"/>
        <v>27</v>
      </c>
    </row>
    <row r="123" spans="1:11" ht="15" customHeight="1" x14ac:dyDescent="0.25">
      <c r="A123" s="155"/>
      <c r="B123" s="8" t="s">
        <v>29</v>
      </c>
      <c r="C123" s="9" t="s">
        <v>35</v>
      </c>
      <c r="D123" s="5">
        <f>'T9'!H123</f>
        <v>9.4</v>
      </c>
      <c r="E123" s="5">
        <f>'T10'!H123</f>
        <v>9.8000000000000007</v>
      </c>
      <c r="F123" s="5"/>
      <c r="G123" s="5"/>
      <c r="H123" s="5"/>
      <c r="I123" s="6">
        <f t="shared" si="11"/>
        <v>9.6</v>
      </c>
      <c r="J123" s="7">
        <f t="shared" si="13"/>
        <v>9</v>
      </c>
      <c r="K123" s="7">
        <f t="shared" si="12"/>
        <v>18</v>
      </c>
    </row>
    <row r="124" spans="1:11" ht="15" customHeight="1" x14ac:dyDescent="0.25">
      <c r="A124" s="155"/>
      <c r="B124" s="8" t="s">
        <v>30</v>
      </c>
      <c r="C124" s="9" t="s">
        <v>106</v>
      </c>
      <c r="D124" s="5">
        <f>'T9'!H124</f>
        <v>9.5</v>
      </c>
      <c r="E124" s="5">
        <f>'T10'!H124</f>
        <v>9.8000000000000007</v>
      </c>
      <c r="F124" s="5"/>
      <c r="G124" s="5"/>
      <c r="H124" s="5"/>
      <c r="I124" s="6">
        <f t="shared" si="11"/>
        <v>9.6999999999999993</v>
      </c>
      <c r="J124" s="7">
        <f t="shared" si="13"/>
        <v>4</v>
      </c>
      <c r="K124" s="7">
        <f t="shared" si="12"/>
        <v>8</v>
      </c>
    </row>
    <row r="125" spans="1:11" ht="15" customHeight="1" thickBot="1" x14ac:dyDescent="0.3">
      <c r="A125" s="155"/>
      <c r="B125" s="13" t="s">
        <v>32</v>
      </c>
      <c r="C125" s="14" t="s">
        <v>12</v>
      </c>
      <c r="D125" s="15">
        <f>'T9'!H125</f>
        <v>9.6</v>
      </c>
      <c r="E125" s="15">
        <f>'T10'!H125</f>
        <v>9.8000000000000007</v>
      </c>
      <c r="F125" s="15"/>
      <c r="G125" s="15"/>
      <c r="H125" s="15"/>
      <c r="I125" s="16">
        <f t="shared" si="11"/>
        <v>9.6999999999999993</v>
      </c>
      <c r="J125" s="17">
        <f t="shared" si="13"/>
        <v>4</v>
      </c>
      <c r="K125" s="17">
        <f t="shared" si="12"/>
        <v>8</v>
      </c>
    </row>
    <row r="126" spans="1:11" ht="15" customHeight="1" x14ac:dyDescent="0.25">
      <c r="A126" s="155"/>
      <c r="B126" s="18" t="s">
        <v>36</v>
      </c>
      <c r="C126" s="53" t="s">
        <v>75</v>
      </c>
      <c r="D126" s="5">
        <f>'T9'!H126</f>
        <v>8.5</v>
      </c>
      <c r="E126" s="5">
        <f>'T10'!H126</f>
        <v>8.3000000000000007</v>
      </c>
      <c r="F126" s="5"/>
      <c r="G126" s="5"/>
      <c r="H126" s="5"/>
      <c r="I126" s="6">
        <f t="shared" si="11"/>
        <v>8.4</v>
      </c>
      <c r="J126" s="7">
        <f>RANK(I126,$I$126:$I$145)</f>
        <v>20</v>
      </c>
      <c r="K126" s="7">
        <f t="shared" si="12"/>
        <v>50</v>
      </c>
    </row>
    <row r="127" spans="1:11" ht="15" customHeight="1" x14ac:dyDescent="0.25">
      <c r="A127" s="155"/>
      <c r="B127" s="20" t="s">
        <v>38</v>
      </c>
      <c r="C127" s="22" t="s">
        <v>107</v>
      </c>
      <c r="D127" s="5">
        <f>'T9'!H127</f>
        <v>9.5</v>
      </c>
      <c r="E127" s="5">
        <f>'T10'!H127</f>
        <v>9.3000000000000007</v>
      </c>
      <c r="F127" s="5"/>
      <c r="G127" s="5"/>
      <c r="H127" s="5"/>
      <c r="I127" s="6">
        <f t="shared" si="11"/>
        <v>9.4</v>
      </c>
      <c r="J127" s="7">
        <f t="shared" ref="J127:J145" si="14">RANK(I127,$I$126:$I$145)</f>
        <v>6</v>
      </c>
      <c r="K127" s="7">
        <f t="shared" si="12"/>
        <v>27</v>
      </c>
    </row>
    <row r="128" spans="1:11" ht="15" customHeight="1" x14ac:dyDescent="0.25">
      <c r="A128" s="155"/>
      <c r="B128" s="20" t="s">
        <v>39</v>
      </c>
      <c r="C128" s="22" t="s">
        <v>40</v>
      </c>
      <c r="D128" s="5">
        <f>'T9'!H128</f>
        <v>9.5</v>
      </c>
      <c r="E128" s="5">
        <f>'T10'!H128</f>
        <v>8.3000000000000007</v>
      </c>
      <c r="F128" s="5"/>
      <c r="G128" s="5"/>
      <c r="H128" s="5"/>
      <c r="I128" s="6">
        <f t="shared" si="11"/>
        <v>8.9</v>
      </c>
      <c r="J128" s="7">
        <f t="shared" si="14"/>
        <v>17</v>
      </c>
      <c r="K128" s="7">
        <f t="shared" si="12"/>
        <v>46</v>
      </c>
    </row>
    <row r="129" spans="1:11" ht="15" customHeight="1" x14ac:dyDescent="0.25">
      <c r="A129" s="155"/>
      <c r="B129" s="20" t="s">
        <v>41</v>
      </c>
      <c r="C129" s="22" t="s">
        <v>108</v>
      </c>
      <c r="D129" s="5">
        <f>'T9'!H129</f>
        <v>9.3000000000000007</v>
      </c>
      <c r="E129" s="5">
        <f>'T10'!H129</f>
        <v>8.4</v>
      </c>
      <c r="F129" s="5"/>
      <c r="G129" s="5"/>
      <c r="H129" s="5"/>
      <c r="I129" s="6">
        <f t="shared" si="11"/>
        <v>8.9</v>
      </c>
      <c r="J129" s="7">
        <f t="shared" si="14"/>
        <v>17</v>
      </c>
      <c r="K129" s="7">
        <f t="shared" si="12"/>
        <v>46</v>
      </c>
    </row>
    <row r="130" spans="1:11" ht="15" customHeight="1" x14ac:dyDescent="0.25">
      <c r="A130" s="155"/>
      <c r="B130" s="20" t="s">
        <v>48</v>
      </c>
      <c r="C130" s="22" t="s">
        <v>116</v>
      </c>
      <c r="D130" s="5">
        <f>'T9'!H130</f>
        <v>9.8000000000000007</v>
      </c>
      <c r="E130" s="5">
        <f>'T10'!H130</f>
        <v>8.9</v>
      </c>
      <c r="F130" s="143"/>
      <c r="G130" s="143"/>
      <c r="H130" s="143"/>
      <c r="I130" s="144">
        <f t="shared" si="11"/>
        <v>9.4</v>
      </c>
      <c r="J130" s="145">
        <f t="shared" si="14"/>
        <v>6</v>
      </c>
      <c r="K130" s="145">
        <f t="shared" si="12"/>
        <v>27</v>
      </c>
    </row>
    <row r="131" spans="1:11" ht="15" customHeight="1" x14ac:dyDescent="0.25">
      <c r="A131" s="155"/>
      <c r="B131" s="18" t="s">
        <v>54</v>
      </c>
      <c r="C131" s="19" t="s">
        <v>63</v>
      </c>
      <c r="D131" s="5">
        <f>'T9'!H131</f>
        <v>8.9</v>
      </c>
      <c r="E131" s="5">
        <f>'T10'!H131</f>
        <v>9</v>
      </c>
      <c r="F131" s="5"/>
      <c r="G131" s="5"/>
      <c r="H131" s="5"/>
      <c r="I131" s="6">
        <f t="shared" si="11"/>
        <v>9</v>
      </c>
      <c r="J131" s="7">
        <f t="shared" si="14"/>
        <v>15</v>
      </c>
      <c r="K131" s="7">
        <f t="shared" si="12"/>
        <v>43</v>
      </c>
    </row>
    <row r="132" spans="1:11" ht="15" customHeight="1" x14ac:dyDescent="0.25">
      <c r="A132" s="155"/>
      <c r="B132" s="20" t="s">
        <v>56</v>
      </c>
      <c r="C132" s="21" t="s">
        <v>109</v>
      </c>
      <c r="D132" s="5">
        <f>'T9'!H132</f>
        <v>8.5</v>
      </c>
      <c r="E132" s="5">
        <f>'T10'!H132</f>
        <v>9.6</v>
      </c>
      <c r="F132" s="5"/>
      <c r="G132" s="5"/>
      <c r="H132" s="5"/>
      <c r="I132" s="6">
        <f t="shared" si="11"/>
        <v>9.1</v>
      </c>
      <c r="J132" s="7">
        <f t="shared" si="14"/>
        <v>13</v>
      </c>
      <c r="K132" s="7">
        <f t="shared" si="12"/>
        <v>41</v>
      </c>
    </row>
    <row r="133" spans="1:11" ht="15" customHeight="1" x14ac:dyDescent="0.25">
      <c r="A133" s="155"/>
      <c r="B133" s="20" t="s">
        <v>57</v>
      </c>
      <c r="C133" s="22" t="s">
        <v>85</v>
      </c>
      <c r="D133" s="5">
        <f>'T9'!H133</f>
        <v>9.1</v>
      </c>
      <c r="E133" s="5">
        <f>'T10'!H133</f>
        <v>8.1</v>
      </c>
      <c r="F133" s="5"/>
      <c r="G133" s="5"/>
      <c r="H133" s="5"/>
      <c r="I133" s="6">
        <f t="shared" si="11"/>
        <v>8.6</v>
      </c>
      <c r="J133" s="7">
        <f t="shared" si="14"/>
        <v>19</v>
      </c>
      <c r="K133" s="7">
        <f t="shared" si="12"/>
        <v>49</v>
      </c>
    </row>
    <row r="134" spans="1:11" ht="15" customHeight="1" x14ac:dyDescent="0.25">
      <c r="A134" s="155"/>
      <c r="B134" s="20" t="s">
        <v>58</v>
      </c>
      <c r="C134" s="22" t="s">
        <v>91</v>
      </c>
      <c r="D134" s="5">
        <f>'T9'!H134</f>
        <v>9.3000000000000007</v>
      </c>
      <c r="E134" s="5">
        <f>'T10'!H134</f>
        <v>9.5</v>
      </c>
      <c r="F134" s="5"/>
      <c r="G134" s="5"/>
      <c r="H134" s="5"/>
      <c r="I134" s="6">
        <f t="shared" si="11"/>
        <v>9.4</v>
      </c>
      <c r="J134" s="7">
        <f t="shared" si="14"/>
        <v>6</v>
      </c>
      <c r="K134" s="7">
        <f t="shared" si="12"/>
        <v>27</v>
      </c>
    </row>
    <row r="135" spans="1:11" ht="15" customHeight="1" thickBot="1" x14ac:dyDescent="0.3">
      <c r="A135" s="156"/>
      <c r="B135" s="23" t="s">
        <v>61</v>
      </c>
      <c r="C135" s="24" t="s">
        <v>24</v>
      </c>
      <c r="D135" s="15">
        <f>'T9'!H135</f>
        <v>9.6</v>
      </c>
      <c r="E135" s="15">
        <f>'T10'!H135</f>
        <v>9.3000000000000007</v>
      </c>
      <c r="F135" s="15"/>
      <c r="G135" s="15"/>
      <c r="H135" s="15"/>
      <c r="I135" s="16">
        <f t="shared" si="11"/>
        <v>9.5</v>
      </c>
      <c r="J135" s="17">
        <f t="shared" si="14"/>
        <v>4</v>
      </c>
      <c r="K135" s="17">
        <f t="shared" si="12"/>
        <v>23</v>
      </c>
    </row>
    <row r="136" spans="1:11" ht="15" customHeight="1" x14ac:dyDescent="0.25">
      <c r="A136" s="166" t="s">
        <v>53</v>
      </c>
      <c r="B136" s="26" t="s">
        <v>62</v>
      </c>
      <c r="C136" s="27" t="s">
        <v>333</v>
      </c>
      <c r="D136" s="5">
        <f>'T9'!H136</f>
        <v>10</v>
      </c>
      <c r="E136" s="5">
        <f>'T10'!H136</f>
        <v>9.4</v>
      </c>
      <c r="F136" s="5"/>
      <c r="G136" s="5"/>
      <c r="H136" s="5"/>
      <c r="I136" s="6">
        <f t="shared" si="11"/>
        <v>9.6999999999999993</v>
      </c>
      <c r="J136" s="7">
        <f t="shared" si="14"/>
        <v>3</v>
      </c>
      <c r="K136" s="7">
        <f t="shared" si="12"/>
        <v>8</v>
      </c>
    </row>
    <row r="137" spans="1:11" ht="15" customHeight="1" x14ac:dyDescent="0.25">
      <c r="A137" s="167"/>
      <c r="B137" s="20" t="s">
        <v>64</v>
      </c>
      <c r="C137" s="21" t="s">
        <v>69</v>
      </c>
      <c r="D137" s="5">
        <f>'T9'!H137</f>
        <v>9.5</v>
      </c>
      <c r="E137" s="5">
        <f>'T10'!H137</f>
        <v>10</v>
      </c>
      <c r="F137" s="5"/>
      <c r="G137" s="5"/>
      <c r="H137" s="5"/>
      <c r="I137" s="6">
        <f t="shared" si="11"/>
        <v>9.8000000000000007</v>
      </c>
      <c r="J137" s="7">
        <f t="shared" si="14"/>
        <v>1</v>
      </c>
      <c r="K137" s="7">
        <f t="shared" si="12"/>
        <v>6</v>
      </c>
    </row>
    <row r="138" spans="1:11" ht="15" customHeight="1" x14ac:dyDescent="0.25">
      <c r="A138" s="167"/>
      <c r="B138" s="20" t="s">
        <v>65</v>
      </c>
      <c r="C138" s="22" t="s">
        <v>77</v>
      </c>
      <c r="D138" s="5">
        <f>'T9'!H138</f>
        <v>9</v>
      </c>
      <c r="E138" s="5">
        <f>'T10'!H138</f>
        <v>9.8000000000000007</v>
      </c>
      <c r="F138" s="5"/>
      <c r="G138" s="5"/>
      <c r="H138" s="5"/>
      <c r="I138" s="6">
        <f t="shared" si="11"/>
        <v>9.4</v>
      </c>
      <c r="J138" s="7">
        <f t="shared" si="14"/>
        <v>6</v>
      </c>
      <c r="K138" s="7">
        <f t="shared" si="12"/>
        <v>27</v>
      </c>
    </row>
    <row r="139" spans="1:11" ht="15" customHeight="1" x14ac:dyDescent="0.25">
      <c r="A139" s="167"/>
      <c r="B139" s="20" t="s">
        <v>66</v>
      </c>
      <c r="C139" s="22" t="s">
        <v>110</v>
      </c>
      <c r="D139" s="5">
        <f>'T9'!H139</f>
        <v>9.1</v>
      </c>
      <c r="E139" s="5">
        <f>'T10'!H139</f>
        <v>8.9</v>
      </c>
      <c r="F139" s="5"/>
      <c r="G139" s="5"/>
      <c r="H139" s="5"/>
      <c r="I139" s="6">
        <f t="shared" si="11"/>
        <v>9</v>
      </c>
      <c r="J139" s="7">
        <f t="shared" si="14"/>
        <v>15</v>
      </c>
      <c r="K139" s="7">
        <f t="shared" si="12"/>
        <v>43</v>
      </c>
    </row>
    <row r="140" spans="1:11" ht="15" customHeight="1" x14ac:dyDescent="0.25">
      <c r="A140" s="167"/>
      <c r="B140" s="52" t="s">
        <v>68</v>
      </c>
      <c r="C140" s="22" t="s">
        <v>117</v>
      </c>
      <c r="D140" s="5">
        <f>'T9'!H140</f>
        <v>9.9</v>
      </c>
      <c r="E140" s="5">
        <f>'T10'!H140</f>
        <v>8.9</v>
      </c>
      <c r="F140" s="5"/>
      <c r="G140" s="5"/>
      <c r="H140" s="5"/>
      <c r="I140" s="118">
        <f t="shared" si="11"/>
        <v>9.4</v>
      </c>
      <c r="J140" s="7">
        <f t="shared" si="14"/>
        <v>6</v>
      </c>
      <c r="K140" s="7">
        <f t="shared" si="12"/>
        <v>27</v>
      </c>
    </row>
    <row r="141" spans="1:11" ht="15" customHeight="1" x14ac:dyDescent="0.25">
      <c r="A141" s="167"/>
      <c r="B141" s="18" t="s">
        <v>99</v>
      </c>
      <c r="C141" s="21" t="s">
        <v>71</v>
      </c>
      <c r="D141" s="5">
        <f>'T9'!H141</f>
        <v>9.9</v>
      </c>
      <c r="E141" s="5">
        <f>'T10'!H141</f>
        <v>9.1</v>
      </c>
      <c r="F141" s="5"/>
      <c r="G141" s="5"/>
      <c r="H141" s="5"/>
      <c r="I141" s="6">
        <f t="shared" si="11"/>
        <v>9.5</v>
      </c>
      <c r="J141" s="7">
        <f t="shared" si="14"/>
        <v>4</v>
      </c>
      <c r="K141" s="7">
        <f t="shared" si="12"/>
        <v>23</v>
      </c>
    </row>
    <row r="142" spans="1:11" ht="15" customHeight="1" x14ac:dyDescent="0.25">
      <c r="A142" s="167"/>
      <c r="B142" s="20" t="s">
        <v>100</v>
      </c>
      <c r="C142" s="21" t="s">
        <v>111</v>
      </c>
      <c r="D142" s="5">
        <f>'T9'!H142</f>
        <v>9.1</v>
      </c>
      <c r="E142" s="5">
        <f>'T10'!H142</f>
        <v>9</v>
      </c>
      <c r="F142" s="5"/>
      <c r="G142" s="5"/>
      <c r="H142" s="5"/>
      <c r="I142" s="6">
        <f t="shared" si="11"/>
        <v>9.1</v>
      </c>
      <c r="J142" s="7">
        <f t="shared" si="14"/>
        <v>13</v>
      </c>
      <c r="K142" s="7">
        <f t="shared" si="12"/>
        <v>41</v>
      </c>
    </row>
    <row r="143" spans="1:11" ht="15" customHeight="1" x14ac:dyDescent="0.25">
      <c r="A143" s="167"/>
      <c r="B143" s="20" t="s">
        <v>101</v>
      </c>
      <c r="C143" s="22" t="s">
        <v>37</v>
      </c>
      <c r="D143" s="5">
        <f>'T9'!H143</f>
        <v>9.5</v>
      </c>
      <c r="E143" s="5">
        <f>'T10'!H143</f>
        <v>10</v>
      </c>
      <c r="F143" s="5"/>
      <c r="G143" s="5"/>
      <c r="H143" s="5"/>
      <c r="I143" s="6">
        <f t="shared" si="11"/>
        <v>9.8000000000000007</v>
      </c>
      <c r="J143" s="7">
        <f t="shared" si="14"/>
        <v>1</v>
      </c>
      <c r="K143" s="7">
        <f t="shared" ref="K143:K160" si="15">RANK(I143,$I$111:$I$160)</f>
        <v>6</v>
      </c>
    </row>
    <row r="144" spans="1:11" ht="15" customHeight="1" x14ac:dyDescent="0.25">
      <c r="A144" s="167"/>
      <c r="B144" s="20" t="s">
        <v>102</v>
      </c>
      <c r="C144" s="22" t="s">
        <v>28</v>
      </c>
      <c r="D144" s="5">
        <f>'T9'!H144</f>
        <v>9.3000000000000007</v>
      </c>
      <c r="E144" s="5">
        <f>'T10'!H144</f>
        <v>9.4</v>
      </c>
      <c r="F144" s="5"/>
      <c r="G144" s="5"/>
      <c r="H144" s="5"/>
      <c r="I144" s="6">
        <f t="shared" si="11"/>
        <v>9.4</v>
      </c>
      <c r="J144" s="7">
        <f t="shared" si="14"/>
        <v>6</v>
      </c>
      <c r="K144" s="7">
        <f t="shared" si="15"/>
        <v>27</v>
      </c>
    </row>
    <row r="145" spans="1:11" ht="15" customHeight="1" thickBot="1" x14ac:dyDescent="0.3">
      <c r="A145" s="167"/>
      <c r="B145" s="23" t="s">
        <v>103</v>
      </c>
      <c r="C145" s="24" t="s">
        <v>93</v>
      </c>
      <c r="D145" s="15">
        <f>'T9'!H145</f>
        <v>9</v>
      </c>
      <c r="E145" s="15">
        <f>'T10'!H145</f>
        <v>9.5</v>
      </c>
      <c r="F145" s="15"/>
      <c r="G145" s="15"/>
      <c r="H145" s="15"/>
      <c r="I145" s="16">
        <f t="shared" si="11"/>
        <v>9.3000000000000007</v>
      </c>
      <c r="J145" s="17">
        <f t="shared" si="14"/>
        <v>12</v>
      </c>
      <c r="K145" s="17">
        <f t="shared" si="15"/>
        <v>37</v>
      </c>
    </row>
    <row r="146" spans="1:11" ht="15" customHeight="1" x14ac:dyDescent="0.25">
      <c r="A146" s="167"/>
      <c r="B146" s="42" t="s">
        <v>70</v>
      </c>
      <c r="C146" s="43" t="s">
        <v>49</v>
      </c>
      <c r="D146" s="5">
        <f>'T9'!H146</f>
        <v>9.4</v>
      </c>
      <c r="E146" s="5">
        <f>'T10'!H146</f>
        <v>9.9</v>
      </c>
      <c r="F146" s="5"/>
      <c r="G146" s="5"/>
      <c r="H146" s="5"/>
      <c r="I146" s="6">
        <f t="shared" si="11"/>
        <v>9.6999999999999993</v>
      </c>
      <c r="J146" s="7">
        <f t="shared" ref="J146:J160" si="16">RANK(I146,$I$146:$I$160)</f>
        <v>3</v>
      </c>
      <c r="K146" s="7">
        <f t="shared" si="15"/>
        <v>8</v>
      </c>
    </row>
    <row r="147" spans="1:11" ht="15" customHeight="1" x14ac:dyDescent="0.25">
      <c r="A147" s="167"/>
      <c r="B147" s="44" t="s">
        <v>72</v>
      </c>
      <c r="C147" s="45" t="s">
        <v>67</v>
      </c>
      <c r="D147" s="5">
        <f>'T9'!H147</f>
        <v>9.8000000000000007</v>
      </c>
      <c r="E147" s="5">
        <f>'T10'!H147</f>
        <v>10</v>
      </c>
      <c r="F147" s="5"/>
      <c r="G147" s="5"/>
      <c r="H147" s="5"/>
      <c r="I147" s="6">
        <f t="shared" si="11"/>
        <v>9.9</v>
      </c>
      <c r="J147" s="7">
        <f t="shared" si="16"/>
        <v>1</v>
      </c>
      <c r="K147" s="7">
        <f t="shared" si="15"/>
        <v>2</v>
      </c>
    </row>
    <row r="148" spans="1:11" ht="15" customHeight="1" x14ac:dyDescent="0.25">
      <c r="A148" s="167"/>
      <c r="B148" s="44" t="s">
        <v>74</v>
      </c>
      <c r="C148" s="45" t="s">
        <v>112</v>
      </c>
      <c r="D148" s="5">
        <f>'T9'!H148</f>
        <v>9</v>
      </c>
      <c r="E148" s="5">
        <f>'T10'!H148</f>
        <v>8.9</v>
      </c>
      <c r="F148" s="5"/>
      <c r="G148" s="5"/>
      <c r="H148" s="5"/>
      <c r="I148" s="6">
        <f t="shared" si="11"/>
        <v>9</v>
      </c>
      <c r="J148" s="7">
        <f t="shared" si="16"/>
        <v>14</v>
      </c>
      <c r="K148" s="7">
        <f t="shared" si="15"/>
        <v>43</v>
      </c>
    </row>
    <row r="149" spans="1:11" ht="15" customHeight="1" x14ac:dyDescent="0.25">
      <c r="A149" s="167"/>
      <c r="B149" s="44" t="s">
        <v>76</v>
      </c>
      <c r="C149" s="46" t="s">
        <v>59</v>
      </c>
      <c r="D149" s="5">
        <f>'T9'!H149</f>
        <v>9.5</v>
      </c>
      <c r="E149" s="5">
        <f>'T10'!H149</f>
        <v>9.9</v>
      </c>
      <c r="F149" s="5"/>
      <c r="G149" s="5"/>
      <c r="H149" s="5"/>
      <c r="I149" s="6">
        <f t="shared" si="11"/>
        <v>9.6999999999999993</v>
      </c>
      <c r="J149" s="7">
        <f t="shared" si="16"/>
        <v>3</v>
      </c>
      <c r="K149" s="7">
        <f t="shared" si="15"/>
        <v>8</v>
      </c>
    </row>
    <row r="150" spans="1:11" ht="15" customHeight="1" x14ac:dyDescent="0.25">
      <c r="A150" s="167"/>
      <c r="B150" s="44" t="s">
        <v>78</v>
      </c>
      <c r="C150" s="45" t="s">
        <v>113</v>
      </c>
      <c r="D150" s="5">
        <f>'T9'!H150</f>
        <v>9</v>
      </c>
      <c r="E150" s="5">
        <f>'T10'!H150</f>
        <v>8.4</v>
      </c>
      <c r="F150" s="5"/>
      <c r="G150" s="5"/>
      <c r="H150" s="5"/>
      <c r="I150" s="6">
        <f t="shared" si="11"/>
        <v>8.6999999999999993</v>
      </c>
      <c r="J150" s="7">
        <f t="shared" si="16"/>
        <v>15</v>
      </c>
      <c r="K150" s="7">
        <f t="shared" si="15"/>
        <v>48</v>
      </c>
    </row>
    <row r="151" spans="1:11" ht="15" customHeight="1" x14ac:dyDescent="0.25">
      <c r="A151" s="167"/>
      <c r="B151" s="44" t="s">
        <v>80</v>
      </c>
      <c r="C151" s="45" t="s">
        <v>81</v>
      </c>
      <c r="D151" s="5">
        <f>'T9'!H151</f>
        <v>8.9</v>
      </c>
      <c r="E151" s="5">
        <f>'T10'!H151</f>
        <v>9.9</v>
      </c>
      <c r="F151" s="5"/>
      <c r="G151" s="5"/>
      <c r="H151" s="5"/>
      <c r="I151" s="6">
        <f t="shared" si="11"/>
        <v>9.4</v>
      </c>
      <c r="J151" s="7">
        <f t="shared" si="16"/>
        <v>10</v>
      </c>
      <c r="K151" s="7">
        <f t="shared" si="15"/>
        <v>27</v>
      </c>
    </row>
    <row r="152" spans="1:11" ht="15" customHeight="1" x14ac:dyDescent="0.25">
      <c r="A152" s="167"/>
      <c r="B152" s="44" t="s">
        <v>82</v>
      </c>
      <c r="C152" s="45" t="s">
        <v>83</v>
      </c>
      <c r="D152" s="5">
        <f>'T9'!H152</f>
        <v>9.4</v>
      </c>
      <c r="E152" s="5">
        <f>'T10'!H152</f>
        <v>9.4</v>
      </c>
      <c r="F152" s="5"/>
      <c r="G152" s="5"/>
      <c r="H152" s="5"/>
      <c r="I152" s="6">
        <f t="shared" si="11"/>
        <v>9.4</v>
      </c>
      <c r="J152" s="7">
        <f t="shared" si="16"/>
        <v>10</v>
      </c>
      <c r="K152" s="7">
        <f t="shared" si="15"/>
        <v>27</v>
      </c>
    </row>
    <row r="153" spans="1:11" ht="15" customHeight="1" x14ac:dyDescent="0.25">
      <c r="A153" s="167"/>
      <c r="B153" s="44" t="s">
        <v>84</v>
      </c>
      <c r="C153" s="45" t="s">
        <v>114</v>
      </c>
      <c r="D153" s="5">
        <f>'T9'!H153</f>
        <v>9.6</v>
      </c>
      <c r="E153" s="5">
        <f>'T10'!H153</f>
        <v>9.3000000000000007</v>
      </c>
      <c r="F153" s="5"/>
      <c r="G153" s="5"/>
      <c r="H153" s="5"/>
      <c r="I153" s="6">
        <f t="shared" si="11"/>
        <v>9.5</v>
      </c>
      <c r="J153" s="7">
        <f t="shared" si="16"/>
        <v>8</v>
      </c>
      <c r="K153" s="7">
        <f t="shared" si="15"/>
        <v>23</v>
      </c>
    </row>
    <row r="154" spans="1:11" ht="15" customHeight="1" x14ac:dyDescent="0.25">
      <c r="A154" s="167"/>
      <c r="B154" s="44" t="s">
        <v>86</v>
      </c>
      <c r="C154" s="47" t="s">
        <v>55</v>
      </c>
      <c r="D154" s="5">
        <f>'T9'!H154</f>
        <v>9.5</v>
      </c>
      <c r="E154" s="5">
        <f>'T10'!H154</f>
        <v>9.9</v>
      </c>
      <c r="F154" s="5"/>
      <c r="G154" s="5"/>
      <c r="H154" s="5"/>
      <c r="I154" s="6">
        <f t="shared" si="11"/>
        <v>9.6999999999999993</v>
      </c>
      <c r="J154" s="7">
        <f t="shared" si="16"/>
        <v>3</v>
      </c>
      <c r="K154" s="7">
        <f t="shared" si="15"/>
        <v>8</v>
      </c>
    </row>
    <row r="155" spans="1:11" ht="15" customHeight="1" x14ac:dyDescent="0.25">
      <c r="A155" s="167"/>
      <c r="B155" s="44" t="s">
        <v>88</v>
      </c>
      <c r="C155" s="45" t="s">
        <v>89</v>
      </c>
      <c r="D155" s="5">
        <f>'T9'!H155</f>
        <v>9.1</v>
      </c>
      <c r="E155" s="5">
        <f>'T10'!H155</f>
        <v>9.5</v>
      </c>
      <c r="F155" s="5"/>
      <c r="G155" s="5"/>
      <c r="H155" s="5"/>
      <c r="I155" s="6">
        <f t="shared" si="11"/>
        <v>9.3000000000000007</v>
      </c>
      <c r="J155" s="7">
        <f t="shared" si="16"/>
        <v>12</v>
      </c>
      <c r="K155" s="7">
        <f t="shared" si="15"/>
        <v>37</v>
      </c>
    </row>
    <row r="156" spans="1:11" ht="15" customHeight="1" x14ac:dyDescent="0.25">
      <c r="A156" s="167"/>
      <c r="B156" s="44" t="s">
        <v>90</v>
      </c>
      <c r="C156" s="45" t="s">
        <v>87</v>
      </c>
      <c r="D156" s="5">
        <f>'T9'!H156</f>
        <v>9.6</v>
      </c>
      <c r="E156" s="5">
        <f>'T10'!H156</f>
        <v>9.4</v>
      </c>
      <c r="F156" s="5"/>
      <c r="G156" s="5"/>
      <c r="H156" s="5"/>
      <c r="I156" s="6">
        <f t="shared" si="11"/>
        <v>9.5</v>
      </c>
      <c r="J156" s="7">
        <f t="shared" si="16"/>
        <v>8</v>
      </c>
      <c r="K156" s="7">
        <f t="shared" si="15"/>
        <v>23</v>
      </c>
    </row>
    <row r="157" spans="1:11" ht="15" customHeight="1" x14ac:dyDescent="0.25">
      <c r="A157" s="167"/>
      <c r="B157" s="44" t="s">
        <v>92</v>
      </c>
      <c r="C157" s="48" t="s">
        <v>115</v>
      </c>
      <c r="D157" s="5">
        <f>'T9'!H157</f>
        <v>9.5</v>
      </c>
      <c r="E157" s="5">
        <f>'T10'!H157</f>
        <v>8.9</v>
      </c>
      <c r="F157" s="5"/>
      <c r="G157" s="5"/>
      <c r="H157" s="5"/>
      <c r="I157" s="6">
        <f t="shared" si="11"/>
        <v>9.1999999999999993</v>
      </c>
      <c r="J157" s="7">
        <f t="shared" si="16"/>
        <v>13</v>
      </c>
      <c r="K157" s="7">
        <f t="shared" si="15"/>
        <v>40</v>
      </c>
    </row>
    <row r="158" spans="1:11" ht="15" customHeight="1" x14ac:dyDescent="0.25">
      <c r="A158" s="167"/>
      <c r="B158" s="44" t="s">
        <v>94</v>
      </c>
      <c r="C158" s="45" t="s">
        <v>96</v>
      </c>
      <c r="D158" s="5">
        <f>'T9'!H158</f>
        <v>9.8000000000000007</v>
      </c>
      <c r="E158" s="5">
        <f>'T10'!H158</f>
        <v>9.4</v>
      </c>
      <c r="F158" s="5"/>
      <c r="G158" s="5"/>
      <c r="H158" s="5"/>
      <c r="I158" s="6">
        <f t="shared" si="11"/>
        <v>9.6</v>
      </c>
      <c r="J158" s="7">
        <f t="shared" si="16"/>
        <v>7</v>
      </c>
      <c r="K158" s="7">
        <f t="shared" si="15"/>
        <v>18</v>
      </c>
    </row>
    <row r="159" spans="1:11" ht="15" customHeight="1" x14ac:dyDescent="0.25">
      <c r="A159" s="167"/>
      <c r="B159" s="44" t="s">
        <v>95</v>
      </c>
      <c r="C159" s="45" t="s">
        <v>31</v>
      </c>
      <c r="D159" s="5">
        <f>'T9'!H159</f>
        <v>9.9</v>
      </c>
      <c r="E159" s="5">
        <f>'T10'!H159</f>
        <v>9.4</v>
      </c>
      <c r="F159" s="5"/>
      <c r="G159" s="5"/>
      <c r="H159" s="5"/>
      <c r="I159" s="6">
        <f t="shared" si="11"/>
        <v>9.6999999999999993</v>
      </c>
      <c r="J159" s="7">
        <f t="shared" si="16"/>
        <v>3</v>
      </c>
      <c r="K159" s="7">
        <f t="shared" si="15"/>
        <v>8</v>
      </c>
    </row>
    <row r="160" spans="1:11" ht="15" customHeight="1" thickBot="1" x14ac:dyDescent="0.3">
      <c r="A160" s="187"/>
      <c r="B160" s="49" t="s">
        <v>97</v>
      </c>
      <c r="C160" s="50" t="s">
        <v>98</v>
      </c>
      <c r="D160" s="15">
        <f>'T9'!H160</f>
        <v>9.9</v>
      </c>
      <c r="E160" s="15">
        <f>'T10'!H160</f>
        <v>9.8000000000000007</v>
      </c>
      <c r="F160" s="15"/>
      <c r="G160" s="15"/>
      <c r="H160" s="15"/>
      <c r="I160" s="16">
        <f t="shared" si="11"/>
        <v>9.9</v>
      </c>
      <c r="J160" s="17">
        <f t="shared" si="16"/>
        <v>1</v>
      </c>
      <c r="K160" s="17">
        <f t="shared" si="15"/>
        <v>2</v>
      </c>
    </row>
  </sheetData>
  <mergeCells count="26">
    <mergeCell ref="C1:I1"/>
    <mergeCell ref="C2:I2"/>
    <mergeCell ref="A3:A4"/>
    <mergeCell ref="B3:B4"/>
    <mergeCell ref="C3:C4"/>
    <mergeCell ref="D3:H3"/>
    <mergeCell ref="I3:I4"/>
    <mergeCell ref="J3:K3"/>
    <mergeCell ref="A5:A29"/>
    <mergeCell ref="N27:W27"/>
    <mergeCell ref="N28:N29"/>
    <mergeCell ref="O28:O29"/>
    <mergeCell ref="P28:Q28"/>
    <mergeCell ref="R28:S28"/>
    <mergeCell ref="T28:U28"/>
    <mergeCell ref="V28:W28"/>
    <mergeCell ref="A111:A135"/>
    <mergeCell ref="A136:A160"/>
    <mergeCell ref="A83:A107"/>
    <mergeCell ref="D109:H109"/>
    <mergeCell ref="A30:A54"/>
    <mergeCell ref="I109:I110"/>
    <mergeCell ref="J109:K109"/>
    <mergeCell ref="J56:K56"/>
    <mergeCell ref="A58:A82"/>
    <mergeCell ref="D56:H56"/>
  </mergeCells>
  <conditionalFormatting sqref="E5:H54">
    <cfRule type="cellIs" dxfId="64" priority="65" stopIfTrue="1" operator="lessThanOrEqual">
      <formula>8</formula>
    </cfRule>
  </conditionalFormatting>
  <conditionalFormatting sqref="I5:I54">
    <cfRule type="cellIs" dxfId="63" priority="64" stopIfTrue="1" operator="lessThan">
      <formula>7.5</formula>
    </cfRule>
  </conditionalFormatting>
  <conditionalFormatting sqref="J5:J54">
    <cfRule type="cellIs" dxfId="62" priority="63" stopIfTrue="1" operator="greaterThanOrEqual">
      <formula>19</formula>
    </cfRule>
  </conditionalFormatting>
  <conditionalFormatting sqref="J40:J54">
    <cfRule type="cellIs" dxfId="61" priority="60" operator="greaterThan">
      <formula>13</formula>
    </cfRule>
    <cfRule type="cellIs" dxfId="60" priority="61" stopIfTrue="1" operator="greaterThan">
      <formula>13</formula>
    </cfRule>
    <cfRule type="cellIs" dxfId="59" priority="62" stopIfTrue="1" operator="greaterThanOrEqual">
      <formula>14</formula>
    </cfRule>
  </conditionalFormatting>
  <conditionalFormatting sqref="D5:D54">
    <cfRule type="cellIs" dxfId="58" priority="59" stopIfTrue="1" operator="equal">
      <formula>10</formula>
    </cfRule>
  </conditionalFormatting>
  <conditionalFormatting sqref="J5:J54">
    <cfRule type="cellIs" dxfId="57" priority="54" operator="greaterThan">
      <formula>13</formula>
    </cfRule>
    <cfRule type="cellIs" dxfId="56" priority="55" stopIfTrue="1" operator="greaterThan">
      <formula>13</formula>
    </cfRule>
    <cfRule type="cellIs" dxfId="55" priority="56" stopIfTrue="1" operator="greaterThan">
      <formula>13</formula>
    </cfRule>
    <cfRule type="cellIs" dxfId="54" priority="57" stopIfTrue="1" operator="greaterThan">
      <formula>13</formula>
    </cfRule>
    <cfRule type="cellIs" dxfId="53" priority="58" stopIfTrue="1" operator="equal">
      <formula>14</formula>
    </cfRule>
  </conditionalFormatting>
  <conditionalFormatting sqref="J21:J54">
    <cfRule type="cellIs" dxfId="52" priority="52" operator="greaterThan">
      <formula>18</formula>
    </cfRule>
    <cfRule type="cellIs" dxfId="51" priority="53" stopIfTrue="1" operator="greaterThan">
      <formula>18</formula>
    </cfRule>
  </conditionalFormatting>
  <conditionalFormatting sqref="K5:K54">
    <cfRule type="cellIs" dxfId="50" priority="43" operator="lessThan">
      <formula>4</formula>
    </cfRule>
    <cfRule type="cellIs" dxfId="49" priority="44" operator="lessThan">
      <formula>4</formula>
    </cfRule>
    <cfRule type="cellIs" dxfId="48" priority="45" operator="lessThan">
      <formula>4</formula>
    </cfRule>
    <cfRule type="cellIs" dxfId="47" priority="46" operator="lessThan">
      <formula>4</formula>
    </cfRule>
    <cfRule type="cellIs" dxfId="46" priority="50" operator="lessThan">
      <formula>3</formula>
    </cfRule>
    <cfRule type="cellIs" dxfId="45" priority="51" operator="greaterThan">
      <formula>44</formula>
    </cfRule>
  </conditionalFormatting>
  <conditionalFormatting sqref="J5:J54">
    <cfRule type="cellIs" dxfId="44" priority="48" operator="lessThan">
      <formula>4</formula>
    </cfRule>
    <cfRule type="cellIs" dxfId="43" priority="49" operator="lessThan">
      <formula>3</formula>
    </cfRule>
  </conditionalFormatting>
  <conditionalFormatting sqref="J25:J54">
    <cfRule type="cellIs" dxfId="42" priority="47" operator="greaterThan">
      <formula>13</formula>
    </cfRule>
  </conditionalFormatting>
  <conditionalFormatting sqref="I58:I107">
    <cfRule type="cellIs" dxfId="41" priority="42" stopIfTrue="1" operator="lessThan">
      <formula>7.5</formula>
    </cfRule>
  </conditionalFormatting>
  <conditionalFormatting sqref="J58:J107">
    <cfRule type="cellIs" dxfId="40" priority="41" stopIfTrue="1" operator="greaterThanOrEqual">
      <formula>19</formula>
    </cfRule>
  </conditionalFormatting>
  <conditionalFormatting sqref="J93:J107">
    <cfRule type="cellIs" dxfId="39" priority="38" operator="greaterThan">
      <formula>13</formula>
    </cfRule>
    <cfRule type="cellIs" dxfId="38" priority="39" stopIfTrue="1" operator="greaterThan">
      <formula>13</formula>
    </cfRule>
    <cfRule type="cellIs" dxfId="37" priority="40" stopIfTrue="1" operator="greaterThanOrEqual">
      <formula>14</formula>
    </cfRule>
  </conditionalFormatting>
  <conditionalFormatting sqref="J58:J107">
    <cfRule type="cellIs" dxfId="36" priority="33" operator="greaterThan">
      <formula>13</formula>
    </cfRule>
    <cfRule type="cellIs" dxfId="35" priority="34" stopIfTrue="1" operator="greaterThan">
      <formula>13</formula>
    </cfRule>
    <cfRule type="cellIs" dxfId="34" priority="35" stopIfTrue="1" operator="greaterThan">
      <formula>13</formula>
    </cfRule>
    <cfRule type="cellIs" dxfId="33" priority="36" stopIfTrue="1" operator="greaterThan">
      <formula>13</formula>
    </cfRule>
    <cfRule type="cellIs" dxfId="32" priority="37" stopIfTrue="1" operator="equal">
      <formula>14</formula>
    </cfRule>
  </conditionalFormatting>
  <conditionalFormatting sqref="J74:J107">
    <cfRule type="cellIs" dxfId="31" priority="31" operator="greaterThan">
      <formula>18</formula>
    </cfRule>
    <cfRule type="cellIs" dxfId="30" priority="32" stopIfTrue="1" operator="greaterThan">
      <formula>18</formula>
    </cfRule>
  </conditionalFormatting>
  <conditionalFormatting sqref="K58:K107">
    <cfRule type="cellIs" dxfId="29" priority="25" operator="lessThan">
      <formula>4</formula>
    </cfRule>
    <cfRule type="cellIs" dxfId="28" priority="29" operator="lessThan">
      <formula>3</formula>
    </cfRule>
    <cfRule type="cellIs" dxfId="27" priority="30" operator="greaterThan">
      <formula>44</formula>
    </cfRule>
  </conditionalFormatting>
  <conditionalFormatting sqref="J58:J107">
    <cfRule type="cellIs" dxfId="26" priority="27" operator="lessThan">
      <formula>4</formula>
    </cfRule>
    <cfRule type="cellIs" dxfId="25" priority="28" operator="lessThan">
      <formula>3</formula>
    </cfRule>
  </conditionalFormatting>
  <conditionalFormatting sqref="J78:J107">
    <cfRule type="cellIs" dxfId="24" priority="26" operator="greaterThan">
      <formula>13</formula>
    </cfRule>
  </conditionalFormatting>
  <conditionalFormatting sqref="I111:I160">
    <cfRule type="cellIs" dxfId="23" priority="24" stopIfTrue="1" operator="lessThan">
      <formula>7.5</formula>
    </cfRule>
  </conditionalFormatting>
  <conditionalFormatting sqref="J111:J160">
    <cfRule type="cellIs" dxfId="22" priority="23" stopIfTrue="1" operator="greaterThanOrEqual">
      <formula>19</formula>
    </cfRule>
  </conditionalFormatting>
  <conditionalFormatting sqref="J146:J160">
    <cfRule type="cellIs" dxfId="21" priority="20" operator="greaterThan">
      <formula>13</formula>
    </cfRule>
    <cfRule type="cellIs" dxfId="20" priority="21" stopIfTrue="1" operator="greaterThan">
      <formula>13</formula>
    </cfRule>
    <cfRule type="cellIs" dxfId="19" priority="22" stopIfTrue="1" operator="greaterThanOrEqual">
      <formula>14</formula>
    </cfRule>
  </conditionalFormatting>
  <conditionalFormatting sqref="J111:J160">
    <cfRule type="cellIs" dxfId="18" priority="15" operator="greaterThan">
      <formula>13</formula>
    </cfRule>
    <cfRule type="cellIs" dxfId="17" priority="16" stopIfTrue="1" operator="greaterThan">
      <formula>13</formula>
    </cfRule>
    <cfRule type="cellIs" dxfId="16" priority="17" stopIfTrue="1" operator="greaterThan">
      <formula>13</formula>
    </cfRule>
    <cfRule type="cellIs" dxfId="15" priority="18" stopIfTrue="1" operator="greaterThan">
      <formula>13</formula>
    </cfRule>
    <cfRule type="cellIs" dxfId="14" priority="19" stopIfTrue="1" operator="equal">
      <formula>14</formula>
    </cfRule>
  </conditionalFormatting>
  <conditionalFormatting sqref="J127:J160">
    <cfRule type="cellIs" dxfId="13" priority="13" operator="greaterThan">
      <formula>18</formula>
    </cfRule>
    <cfRule type="cellIs" dxfId="12" priority="14" stopIfTrue="1" operator="greaterThan">
      <formula>18</formula>
    </cfRule>
  </conditionalFormatting>
  <conditionalFormatting sqref="K111:K160">
    <cfRule type="cellIs" dxfId="11" priority="7" operator="lessThan">
      <formula>4</formula>
    </cfRule>
    <cfRule type="cellIs" dxfId="10" priority="11" operator="lessThan">
      <formula>3</formula>
    </cfRule>
    <cfRule type="cellIs" dxfId="9" priority="12" operator="greaterThan">
      <formula>44</formula>
    </cfRule>
  </conditionalFormatting>
  <conditionalFormatting sqref="J111:J160">
    <cfRule type="cellIs" dxfId="8" priority="9" operator="lessThan">
      <formula>4</formula>
    </cfRule>
    <cfRule type="cellIs" dxfId="7" priority="10" operator="lessThan">
      <formula>3</formula>
    </cfRule>
  </conditionalFormatting>
  <conditionalFormatting sqref="J131:J160">
    <cfRule type="cellIs" dxfId="6" priority="8" operator="greaterThan">
      <formula>13</formula>
    </cfRule>
  </conditionalFormatting>
  <conditionalFormatting sqref="E111:F160">
    <cfRule type="cellIs" dxfId="5" priority="6" stopIfTrue="1" operator="lessThanOrEqual">
      <formula>8</formula>
    </cfRule>
  </conditionalFormatting>
  <conditionalFormatting sqref="D111:D160">
    <cfRule type="cellIs" dxfId="4" priority="5" stopIfTrue="1" operator="equal">
      <formula>10</formula>
    </cfRule>
  </conditionalFormatting>
  <conditionalFormatting sqref="G111:H160">
    <cfRule type="cellIs" dxfId="3" priority="4" stopIfTrue="1" operator="lessThanOrEqual">
      <formula>8</formula>
    </cfRule>
  </conditionalFormatting>
  <conditionalFormatting sqref="D58:D107">
    <cfRule type="cellIs" dxfId="2" priority="3" stopIfTrue="1" operator="equal">
      <formula>10</formula>
    </cfRule>
  </conditionalFormatting>
  <conditionalFormatting sqref="E58:F107">
    <cfRule type="cellIs" dxfId="1" priority="2" stopIfTrue="1" operator="equal">
      <formula>10</formula>
    </cfRule>
  </conditionalFormatting>
  <conditionalFormatting sqref="G58:H107">
    <cfRule type="cellIs" dxfId="0" priority="1" stopIfTrue="1" operator="equal">
      <formula>10</formula>
    </cfRule>
  </conditionalFormatting>
  <dataValidations count="1">
    <dataValidation type="decimal" operator="lessThanOrEqual" allowBlank="1" showInputMessage="1" showErrorMessage="1" errorTitle="Chú Ý" error="Nhập sai" promptTitle="Điểm nhập" sqref="D58:H107 D5:H54 D111:H160">
      <formula1>10</formula1>
    </dataValidation>
  </dataValidations>
  <printOptions horizontalCentered="1"/>
  <pageMargins left="0" right="0" top="0.25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W9</vt:lpstr>
      <vt:lpstr>T9</vt:lpstr>
      <vt:lpstr>W10</vt:lpstr>
      <vt:lpstr>T10</vt:lpstr>
      <vt:lpstr>W11</vt:lpstr>
      <vt:lpstr>HK1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2018-11-05T07:50:56Z</dcterms:modified>
</cp:coreProperties>
</file>