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OneDrive\Documents\Tổ lý 2023-2024\ĐỀ THI\CUOI KY 2\"/>
    </mc:Choice>
  </mc:AlternateContent>
  <xr:revisionPtr revIDLastSave="0" documentId="8_{5AA274B6-6F9B-4A8C-9A3F-CFBCB45BB91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0 CK2" sheetId="8" r:id="rId1"/>
    <sheet name="11CK2" sheetId="7" r:id="rId2"/>
    <sheet name="12CK2" sheetId="12" r:id="rId3"/>
  </sheets>
  <calcPr calcId="191029"/>
</workbook>
</file>

<file path=xl/calcChain.xml><?xml version="1.0" encoding="utf-8"?>
<calcChain xmlns="http://schemas.openxmlformats.org/spreadsheetml/2006/main">
  <c r="W23" i="12" l="1"/>
  <c r="R22" i="12"/>
  <c r="P22" i="12"/>
  <c r="O22" i="12"/>
  <c r="N22" i="12"/>
  <c r="L22" i="12"/>
  <c r="J22" i="12"/>
  <c r="H22" i="12"/>
  <c r="F22" i="12"/>
  <c r="D22" i="12"/>
  <c r="Y21" i="12"/>
  <c r="U21" i="12"/>
  <c r="T21" i="12"/>
  <c r="S21" i="12"/>
  <c r="Q21" i="12"/>
  <c r="M21" i="12"/>
  <c r="K21" i="12"/>
  <c r="I21" i="12"/>
  <c r="G21" i="12"/>
  <c r="E21" i="12"/>
  <c r="V21" i="12" s="1"/>
  <c r="T20" i="12"/>
  <c r="Y20" i="12" s="1"/>
  <c r="Q20" i="12"/>
  <c r="M20" i="12"/>
  <c r="I20" i="12"/>
  <c r="E20" i="12"/>
  <c r="V20" i="12" s="1"/>
  <c r="T19" i="12"/>
  <c r="Y19" i="12" s="1"/>
  <c r="Q19" i="12"/>
  <c r="M19" i="12"/>
  <c r="I19" i="12"/>
  <c r="E19" i="12"/>
  <c r="V19" i="12" s="1"/>
  <c r="T18" i="12"/>
  <c r="Y18" i="12" s="1"/>
  <c r="Q18" i="12"/>
  <c r="M18" i="12"/>
  <c r="I18" i="12"/>
  <c r="E18" i="12"/>
  <c r="V18" i="12" s="1"/>
  <c r="T17" i="12"/>
  <c r="Y17" i="12" s="1"/>
  <c r="Q17" i="12"/>
  <c r="M17" i="12"/>
  <c r="I17" i="12"/>
  <c r="E17" i="12"/>
  <c r="V17" i="12" s="1"/>
  <c r="T16" i="12"/>
  <c r="Y16" i="12" s="1"/>
  <c r="Q16" i="12"/>
  <c r="M16" i="12"/>
  <c r="I16" i="12"/>
  <c r="E16" i="12"/>
  <c r="V16" i="12" s="1"/>
  <c r="T15" i="12"/>
  <c r="Y15" i="12" s="1"/>
  <c r="Q15" i="12"/>
  <c r="M15" i="12"/>
  <c r="I15" i="12"/>
  <c r="E15" i="12"/>
  <c r="V15" i="12" s="1"/>
  <c r="T14" i="12"/>
  <c r="Y14" i="12" s="1"/>
  <c r="Q14" i="12"/>
  <c r="M14" i="12"/>
  <c r="I14" i="12"/>
  <c r="E14" i="12"/>
  <c r="V14" i="12" s="1"/>
  <c r="U13" i="12"/>
  <c r="T13" i="12"/>
  <c r="Y13" i="12" s="1"/>
  <c r="S13" i="12"/>
  <c r="Q13" i="12"/>
  <c r="M13" i="12"/>
  <c r="K13" i="12"/>
  <c r="I13" i="12"/>
  <c r="G13" i="12"/>
  <c r="E13" i="12"/>
  <c r="V13" i="12" s="1"/>
  <c r="Y12" i="12"/>
  <c r="T12" i="12"/>
  <c r="Q12" i="12"/>
  <c r="M12" i="12"/>
  <c r="I12" i="12"/>
  <c r="E12" i="12"/>
  <c r="V12" i="12" s="1"/>
  <c r="Y11" i="12"/>
  <c r="U11" i="12"/>
  <c r="T11" i="12"/>
  <c r="S11" i="12"/>
  <c r="Q11" i="12"/>
  <c r="M11" i="12"/>
  <c r="K11" i="12"/>
  <c r="I11" i="12"/>
  <c r="G11" i="12"/>
  <c r="E11" i="12"/>
  <c r="V11" i="12" s="1"/>
  <c r="U10" i="12"/>
  <c r="T10" i="12"/>
  <c r="Y10" i="12" s="1"/>
  <c r="Q10" i="12"/>
  <c r="M10" i="12"/>
  <c r="K10" i="12"/>
  <c r="I10" i="12"/>
  <c r="G10" i="12"/>
  <c r="E10" i="12"/>
  <c r="V10" i="12" s="1"/>
  <c r="U9" i="12"/>
  <c r="U22" i="12" s="1"/>
  <c r="T9" i="12"/>
  <c r="T22" i="12" s="1"/>
  <c r="S9" i="12"/>
  <c r="S22" i="12" s="1"/>
  <c r="Q9" i="12"/>
  <c r="Q22" i="12" s="1"/>
  <c r="M9" i="12"/>
  <c r="M22" i="12" s="1"/>
  <c r="K9" i="12"/>
  <c r="K22" i="12" s="1"/>
  <c r="I9" i="12"/>
  <c r="I22" i="12" s="1"/>
  <c r="G9" i="12"/>
  <c r="G22" i="12" s="1"/>
  <c r="E9" i="12"/>
  <c r="E22" i="12" s="1"/>
  <c r="Y9" i="12" l="1"/>
  <c r="V9" i="12"/>
  <c r="V22" i="12" l="1"/>
  <c r="W9" i="12"/>
  <c r="W12" i="12" l="1"/>
  <c r="W15" i="12"/>
  <c r="W17" i="12"/>
  <c r="W19" i="12"/>
  <c r="W20" i="12"/>
  <c r="W11" i="12"/>
  <c r="W13" i="12"/>
  <c r="W10" i="12"/>
  <c r="W22" i="12" s="1"/>
  <c r="Y22" i="12" s="1"/>
  <c r="W14" i="12"/>
  <c r="W16" i="12"/>
  <c r="W21" i="12"/>
  <c r="W18" i="12"/>
  <c r="W17" i="7" l="1"/>
  <c r="AB16" i="7"/>
  <c r="AA16" i="7"/>
  <c r="Z16" i="7"/>
  <c r="X16" i="7"/>
  <c r="W9" i="7" s="1"/>
  <c r="R16" i="7"/>
  <c r="P16" i="7"/>
  <c r="N16" i="7"/>
  <c r="L16" i="7"/>
  <c r="J16" i="7"/>
  <c r="H16" i="7"/>
  <c r="F16" i="7"/>
  <c r="D16" i="7"/>
  <c r="U15" i="7"/>
  <c r="T15" i="7"/>
  <c r="S15" i="7"/>
  <c r="O15" i="7"/>
  <c r="K15" i="7"/>
  <c r="G15" i="7"/>
  <c r="V15" i="7" s="1"/>
  <c r="U14" i="7"/>
  <c r="T14" i="7"/>
  <c r="S14" i="7"/>
  <c r="Q14" i="7"/>
  <c r="O14" i="7"/>
  <c r="M14" i="7"/>
  <c r="K14" i="7"/>
  <c r="I14" i="7"/>
  <c r="G14" i="7"/>
  <c r="E14" i="7"/>
  <c r="U13" i="7"/>
  <c r="T13" i="7"/>
  <c r="S13" i="7"/>
  <c r="Q13" i="7"/>
  <c r="O13" i="7"/>
  <c r="M13" i="7"/>
  <c r="K13" i="7"/>
  <c r="I13" i="7"/>
  <c r="G13" i="7"/>
  <c r="E13" i="7"/>
  <c r="U12" i="7"/>
  <c r="T12" i="7"/>
  <c r="S12" i="7"/>
  <c r="O12" i="7"/>
  <c r="M12" i="7"/>
  <c r="K12" i="7"/>
  <c r="G12" i="7"/>
  <c r="E12" i="7"/>
  <c r="U11" i="7"/>
  <c r="T11" i="7"/>
  <c r="S11" i="7"/>
  <c r="Q11" i="7"/>
  <c r="M11" i="7"/>
  <c r="K11" i="7"/>
  <c r="I11" i="7"/>
  <c r="G11" i="7"/>
  <c r="E11" i="7"/>
  <c r="U10" i="7"/>
  <c r="T10" i="7"/>
  <c r="S10" i="7"/>
  <c r="Q10" i="7"/>
  <c r="O10" i="7"/>
  <c r="M10" i="7"/>
  <c r="K10" i="7"/>
  <c r="I10" i="7"/>
  <c r="G10" i="7"/>
  <c r="E10" i="7"/>
  <c r="U9" i="7"/>
  <c r="T9" i="7"/>
  <c r="S9" i="7"/>
  <c r="Q9" i="7"/>
  <c r="Q16" i="7" s="1"/>
  <c r="O9" i="7"/>
  <c r="O16" i="7" s="1"/>
  <c r="M9" i="7"/>
  <c r="K9" i="7"/>
  <c r="I9" i="7"/>
  <c r="G9" i="7"/>
  <c r="E9" i="7"/>
  <c r="K10" i="8"/>
  <c r="W16" i="8"/>
  <c r="AB15" i="8"/>
  <c r="AA15" i="8"/>
  <c r="Z15" i="8"/>
  <c r="X15" i="8"/>
  <c r="W14" i="8" s="1"/>
  <c r="Y14" i="8" s="1"/>
  <c r="R15" i="8"/>
  <c r="P15" i="8"/>
  <c r="P17" i="8" s="1"/>
  <c r="N15" i="8"/>
  <c r="L15" i="8"/>
  <c r="J15" i="8"/>
  <c r="H15" i="8"/>
  <c r="F15" i="8"/>
  <c r="D15" i="8"/>
  <c r="U14" i="8"/>
  <c r="T14" i="8"/>
  <c r="S14" i="8"/>
  <c r="Q14" i="8"/>
  <c r="O14" i="8"/>
  <c r="M14" i="8"/>
  <c r="K14" i="8"/>
  <c r="I14" i="8"/>
  <c r="G14" i="8"/>
  <c r="E14" i="8"/>
  <c r="U13" i="8"/>
  <c r="T13" i="8"/>
  <c r="S13" i="8"/>
  <c r="Q13" i="8"/>
  <c r="O13" i="8"/>
  <c r="M13" i="8"/>
  <c r="K13" i="8"/>
  <c r="I13" i="8"/>
  <c r="G13" i="8"/>
  <c r="E13" i="8"/>
  <c r="U12" i="8"/>
  <c r="T12" i="8"/>
  <c r="K12" i="8"/>
  <c r="G12" i="8"/>
  <c r="V12" i="8" s="1"/>
  <c r="U11" i="8"/>
  <c r="T11" i="8"/>
  <c r="S11" i="8"/>
  <c r="Q11" i="8"/>
  <c r="O11" i="8"/>
  <c r="M11" i="8"/>
  <c r="K11" i="8"/>
  <c r="I11" i="8"/>
  <c r="G11" i="8"/>
  <c r="E11" i="8"/>
  <c r="U10" i="8"/>
  <c r="T10" i="8"/>
  <c r="S10" i="8"/>
  <c r="Q10" i="8"/>
  <c r="O10" i="8"/>
  <c r="M10" i="8"/>
  <c r="I10" i="8"/>
  <c r="G10" i="8"/>
  <c r="E10" i="8"/>
  <c r="U9" i="8"/>
  <c r="T9" i="8"/>
  <c r="S9" i="8"/>
  <c r="Q9" i="8"/>
  <c r="O9" i="8"/>
  <c r="M9" i="8"/>
  <c r="K9" i="8"/>
  <c r="I9" i="8"/>
  <c r="G9" i="8"/>
  <c r="E9" i="8"/>
  <c r="W13" i="7" l="1"/>
  <c r="Y13" i="7" s="1"/>
  <c r="D18" i="7"/>
  <c r="H18" i="7"/>
  <c r="W11" i="8"/>
  <c r="Y11" i="8" s="1"/>
  <c r="W15" i="7"/>
  <c r="Y15" i="7" s="1"/>
  <c r="W14" i="7"/>
  <c r="Y14" i="7" s="1"/>
  <c r="W11" i="7"/>
  <c r="Y11" i="7" s="1"/>
  <c r="W10" i="7"/>
  <c r="Y10" i="7" s="1"/>
  <c r="P18" i="7"/>
  <c r="Y9" i="7"/>
  <c r="V11" i="7"/>
  <c r="V9" i="7"/>
  <c r="U16" i="7"/>
  <c r="W12" i="7"/>
  <c r="Y12" i="7" s="1"/>
  <c r="S15" i="8"/>
  <c r="K16" i="7"/>
  <c r="V13" i="7"/>
  <c r="V14" i="7"/>
  <c r="S16" i="7"/>
  <c r="T16" i="7"/>
  <c r="G16" i="7"/>
  <c r="V12" i="7"/>
  <c r="I16" i="7"/>
  <c r="M16" i="7"/>
  <c r="V10" i="7"/>
  <c r="L18" i="7"/>
  <c r="E16" i="7"/>
  <c r="W12" i="8"/>
  <c r="Y12" i="8" s="1"/>
  <c r="G15" i="8"/>
  <c r="O15" i="8"/>
  <c r="L17" i="8"/>
  <c r="K15" i="8"/>
  <c r="V11" i="8"/>
  <c r="U15" i="8"/>
  <c r="D17" i="8"/>
  <c r="H17" i="8"/>
  <c r="V9" i="8"/>
  <c r="I15" i="8"/>
  <c r="M15" i="8"/>
  <c r="Q15" i="8"/>
  <c r="T15" i="8"/>
  <c r="W9" i="8"/>
  <c r="V10" i="8"/>
  <c r="W10" i="8"/>
  <c r="Y10" i="8" s="1"/>
  <c r="V13" i="8"/>
  <c r="W13" i="8"/>
  <c r="Y13" i="8" s="1"/>
  <c r="V14" i="8"/>
  <c r="E15" i="8"/>
  <c r="W18" i="7" l="1"/>
  <c r="Y16" i="7"/>
  <c r="V16" i="7"/>
  <c r="W16" i="7"/>
  <c r="V15" i="8"/>
  <c r="W17" i="8"/>
  <c r="W15" i="8"/>
  <c r="Y9" i="8"/>
  <c r="Y1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tc={061CA7F5-7698-4299-B8A5-46BCFECDF4EA}</author>
    <author>tc={A95FCE5B-3769-40DC-A72D-651BDA1F7216}</author>
    <author>tc={C2E5AC17-A775-4DBB-AEB4-25DE2FF74833}</author>
    <author>tc={F206EAF8-F324-4781-B858-28674F144A9F}</author>
    <author>tc={F54C2EA8-F5EF-4AF2-BA82-359AB8113C4A}</author>
    <author>tc={D6A0F699-9648-45B7-83B4-5966871F0517}</author>
    <author>tc={3DE8E802-9242-4A3C-97A1-F71664C691A8}</author>
    <author>tc={10E158DA-B01E-40A8-ACD7-5CD81F0DDE68}</author>
    <author>tc={8CDA7BB8-1B07-4789-9BDB-1FD06DD1F103}</author>
    <author>tc={1131B941-BCFF-41DE-864B-E8ED39EB10D2}</author>
    <author>tc={162542D8-A7B7-4C99-9880-BC31072AEB5D}</author>
  </authors>
  <commentList>
    <comment ref="D8" authorId="0" shapeId="0" xr:uid="{00000000-0006-0000-0600-000001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trắc nghiệm</t>
        </r>
      </text>
    </comment>
    <comment ref="E8" authorId="1" shapeId="0" xr:uid="{00000000-0006-0000-0600-000002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câu hỏi trắc nghiệm nhận biết từ 0,5 —&gt; 0,75 phút/câu</t>
        </r>
      </text>
    </comment>
    <comment ref="F8" authorId="2" shapeId="0" xr:uid="{00000000-0006-0000-0600-000003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tự luận, học sinh đọc câu hỏi mức này trả lời được các ý trong sách giáo khoa hoặc kiến thức thầy cô truyền tải trên lớp ở mức biết/tái hiện, liệt kê
- thời gian câu hỏi này khoảng 3 phút/câu, phần trả lời theo ý mỗi ý 0,25</t>
        </r>
      </text>
    </comment>
    <comment ref="G8" authorId="3" shapeId="0" xr:uid="{00000000-0006-0000-0600-000004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TL Nhận biết từ 3 - 4 phút/câu (1 điểm)</t>
        </r>
      </text>
    </comment>
    <comment ref="I8" authorId="4" shapeId="0" xr:uid="{00000000-0006-0000-0600-000005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ở mức độ thông hiểu được thiết kế tối đa 4 dòng (phần dẫn và phần phương án lựa chọn) thời gian từ 1,0 -1,25phút/câu</t>
        </r>
      </text>
    </comment>
    <comment ref="K8" authorId="5" shapeId="0" xr:uid="{00000000-0006-0000-0600-000006000000}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câu tự luận nhận biết được tính theo ý (0,25 đ) x số ý x (1 phút —&gt; 1,25 phút) 
</t>
        </r>
      </text>
    </comment>
    <comment ref="L8" authorId="6" shapeId="0" xr:uid="{00000000-0006-0000-0600-000007000000}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câu dạng vận dụng, áp dụng kiến thức có trong chuẩn và học liệu trong sách giáo khoa vào một trường hợp cụ thể.
</t>
        </r>
      </text>
    </comment>
    <comment ref="M8" authorId="7" shapeId="0" xr:uid="{00000000-0006-0000-0600-000008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từ 1,5 - 1,75 phút/câu</t>
        </r>
      </text>
    </comment>
    <comment ref="O8" authorId="8" shapeId="0" xr:uid="{00000000-0006-0000-0600-000009000000}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câu vận dụng tự luận = (1,25  - 1,5) x số ý = câu có 4 ý từ 5- 6 phút. </t>
        </r>
      </text>
    </comment>
    <comment ref="Q8" authorId="9" shapeId="0" xr:uid="{00000000-0006-0000-0600-00000A000000}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từ 2 - 2,5 phút/câu
</t>
        </r>
      </text>
    </comment>
    <comment ref="S8" authorId="10" shapeId="0" xr:uid="{00000000-0006-0000-0600-00000B000000}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từ (2,5 - 3) * số ý . khoảng 5 - 6 phút/ câu.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tc={061CA7F5-7698-4299-B8A5-46BCFECDF4EA}</author>
    <author>tc={A95FCE5B-3769-40DC-A72D-651BDA1F7216}</author>
    <author>tc={C2E5AC17-A775-4DBB-AEB4-25DE2FF74833}</author>
    <author>tc={F206EAF8-F324-4781-B858-28674F144A9F}</author>
    <author>tc={F54C2EA8-F5EF-4AF2-BA82-359AB8113C4A}</author>
    <author>tc={D6A0F699-9648-45B7-83B4-5966871F0517}</author>
    <author>tc={3DE8E802-9242-4A3C-97A1-F71664C691A8}</author>
    <author>tc={10E158DA-B01E-40A8-ACD7-5CD81F0DDE68}</author>
    <author>tc={8CDA7BB8-1B07-4789-9BDB-1FD06DD1F103}</author>
    <author>tc={1131B941-BCFF-41DE-864B-E8ED39EB10D2}</author>
    <author>tc={162542D8-A7B7-4C99-9880-BC31072AEB5D}</author>
  </authors>
  <commentList>
    <comment ref="D8" authorId="0" shapeId="0" xr:uid="{00000000-0006-0000-0700-000001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trắc nghiệm</t>
        </r>
      </text>
    </comment>
    <comment ref="E8" authorId="1" shapeId="0" xr:uid="{00000000-0006-0000-0700-000002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câu hỏi trắc nghiệm nhận biết từ 0,5 —&gt; 0,75 phút/câu</t>
        </r>
      </text>
    </comment>
    <comment ref="F8" authorId="2" shapeId="0" xr:uid="{00000000-0006-0000-0700-000003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tự luận, học sinh đọc câu hỏi mức này trả lời được các ý trong sách giáo khoa hoặc kiến thức thầy cô truyền tải trên lớp ở mức biết/tái hiện, liệt kê
- thời gian câu hỏi này khoảng 3 phút/câu, phần trả lời theo ý mỗi ý 0,25</t>
        </r>
      </text>
    </comment>
    <comment ref="G8" authorId="3" shapeId="0" xr:uid="{00000000-0006-0000-0700-000004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TL Nhận biết từ 3 - 4 phút/câu (1 điểm)</t>
        </r>
      </text>
    </comment>
    <comment ref="I8" authorId="4" shapeId="0" xr:uid="{00000000-0006-0000-0700-000005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ở mức độ thông hiểu được thiết kế tối đa 4 dòng (phần dẫn và phần phương án lựa chọn) thời gian từ 1,0 -1,25phút/câu</t>
        </r>
      </text>
    </comment>
    <comment ref="K8" authorId="5" shapeId="0" xr:uid="{00000000-0006-0000-0700-000006000000}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câu tự luận nhận biết được tính theo ý (0,25 đ) x số ý x (1 phút —&gt; 1,25 phút) 
</t>
        </r>
      </text>
    </comment>
    <comment ref="L8" authorId="6" shapeId="0" xr:uid="{00000000-0006-0000-0700-000007000000}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câu dạng vận dụng, áp dụng kiến thức có trong chuẩn và học liệu trong sách giáo khoa vào một trường hợp cụ thể.
</t>
        </r>
      </text>
    </comment>
    <comment ref="M8" authorId="7" shapeId="0" xr:uid="{00000000-0006-0000-0700-000008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từ 1,5 - 1,75 phút/câu</t>
        </r>
      </text>
    </comment>
    <comment ref="O8" authorId="8" shapeId="0" xr:uid="{00000000-0006-0000-0700-000009000000}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câu vận dụng tự luận = (1,25  - 1,5) x số ý = câu có 4 ý từ 5- 6 phút. </t>
        </r>
      </text>
    </comment>
    <comment ref="Q8" authorId="9" shapeId="0" xr:uid="{00000000-0006-0000-0700-00000A000000}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từ 2 - 2,5 phút/câu
</t>
        </r>
      </text>
    </comment>
    <comment ref="S8" authorId="10" shapeId="0" xr:uid="{00000000-0006-0000-0700-00000B000000}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từ (2,5 - 3) * số ý . khoảng 5 - 6 phút/ câu.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tc={061CA7F5-7698-4299-B8A5-46BCFECDF4EA}</author>
    <author>tc={A95FCE5B-3769-40DC-A72D-651BDA1F7216}</author>
    <author>tc={C2E5AC17-A775-4DBB-AEB4-25DE2FF74833}</author>
    <author>tc={F206EAF8-F324-4781-B858-28674F144A9F}</author>
    <author>tc={F54C2EA8-F5EF-4AF2-BA82-359AB8113C4A}</author>
    <author>tc={D6A0F699-9648-45B7-83B4-5966871F0517}</author>
    <author>tc={3DE8E802-9242-4A3C-97A1-F71664C691A8}</author>
    <author>tc={10E158DA-B01E-40A8-ACD7-5CD81F0DDE68}</author>
    <author>tc={8CDA7BB8-1B07-4789-9BDB-1FD06DD1F103}</author>
    <author>tc={1131B941-BCFF-41DE-864B-E8ED39EB10D2}</author>
    <author>tc={162542D8-A7B7-4C99-9880-BC31072AEB5D}</author>
  </authors>
  <commentList>
    <comment ref="D8" authorId="0" shapeId="0" xr:uid="{E68D22D4-0097-4E1F-BABD-D2CC88C21496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trắc nghiệm</t>
        </r>
      </text>
    </comment>
    <comment ref="E8" authorId="1" shapeId="0" xr:uid="{B5062B4D-7827-431E-9087-8A90584194CB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câu hỏi trắc nghiệm nhận biết từ 0,5 —&gt; 0,75 phút/câu</t>
        </r>
      </text>
    </comment>
    <comment ref="F8" authorId="2" shapeId="0" xr:uid="{A28D40A4-90A1-4396-A907-15958D14D722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tự luận, học sinh đọc câu hỏi mức này trả lời được các ý trong sách giáo khoa hoặc kiến thức thầy cô truyền tải trên lớp ở mức biết/tái hiện, liệt kê
- thời gian câu hỏi này khoảng 3 phút/câu, phần trả lời theo ý mỗi ý 0,25</t>
        </r>
      </text>
    </comment>
    <comment ref="G8" authorId="3" shapeId="0" xr:uid="{851C7567-2AAC-4117-A41C-DAEC1350046F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TL Nhận biết từ 3 - 4 phút/câu (1 điểm)</t>
        </r>
      </text>
    </comment>
    <comment ref="I8" authorId="4" shapeId="0" xr:uid="{5CE78151-9A04-4C1D-AC4E-165A80A0E8F5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ở mức độ thông hiểu được thiết kế tối đa 4 dòng (phần dẫn và phần phương án lựa chọn) thời gian từ 1,0 -1,25phút/câu</t>
        </r>
      </text>
    </comment>
    <comment ref="K8" authorId="5" shapeId="0" xr:uid="{925764A4-FC68-4D19-A71A-4D0184B1D8D4}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câu tự luận nhận biết được tính theo ý (0,25 đ) x số ý x (1 phút —&gt; 1,25 phút) 
</t>
        </r>
      </text>
    </comment>
    <comment ref="L8" authorId="6" shapeId="0" xr:uid="{466E19E0-2537-404A-B9CB-7F41856E9D4C}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câu dạng vận dụng, áp dụng kiến thức có trong chuẩn và học liệu trong sách giáo khoa vào một trường hợp cụ thể.
</t>
        </r>
      </text>
    </comment>
    <comment ref="M8" authorId="7" shapeId="0" xr:uid="{A752D0B1-38AC-4557-B8A5-31A537F68CCD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từ 1,5 - 1,75 phút/câu</t>
        </r>
      </text>
    </comment>
    <comment ref="O8" authorId="8" shapeId="0" xr:uid="{F773C9FE-9830-4A65-BE67-6B43A3EBFEF9}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câu vận dụng tự luận = (1,25  - 1,5) x số ý = câu có 4 ý từ 5- 6 phút. </t>
        </r>
      </text>
    </comment>
    <comment ref="Q8" authorId="9" shapeId="0" xr:uid="{5A0969DD-C8C8-407D-B310-C9D8A44238BC}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từ 2 - 2,5 phút/câu
</t>
        </r>
      </text>
    </comment>
    <comment ref="S8" authorId="10" shapeId="0" xr:uid="{77578595-5171-4C53-973B-276FF2F00847}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từ (2,5 - 3) * số ý . khoảng 5 - 6 phút/ câu. </t>
        </r>
      </text>
    </comment>
  </commentList>
</comments>
</file>

<file path=xl/sharedStrings.xml><?xml version="1.0" encoding="utf-8"?>
<sst xmlns="http://schemas.openxmlformats.org/spreadsheetml/2006/main" count="169" uniqueCount="70">
  <si>
    <t>thời gian/ câu trắc nghiệm/tự luận</t>
  </si>
  <si>
    <t>stt</t>
  </si>
  <si>
    <t>NỘI DUNG KIẾN THỨC</t>
  </si>
  <si>
    <t>CÂU HỎI THEO MỨC ĐỘ NHẬN THỨC</t>
  </si>
  <si>
    <t>Tổng thời gian</t>
  </si>
  <si>
    <t>NHẬN BIÊT</t>
  </si>
  <si>
    <t>THÔNG HIỂU</t>
  </si>
  <si>
    <t>VẬN DỤNG</t>
  </si>
  <si>
    <t>VẬN DỤNG CAO</t>
  </si>
  <si>
    <t>chTN</t>
  </si>
  <si>
    <t>Thời gian</t>
  </si>
  <si>
    <t>ch TL</t>
  </si>
  <si>
    <t>chTL</t>
  </si>
  <si>
    <t>đơn vị kiến thức</t>
  </si>
  <si>
    <t>tổng số câu</t>
  </si>
  <si>
    <t>tỉ lệ %</t>
  </si>
  <si>
    <t>thời lượng giảng dạy</t>
  </si>
  <si>
    <t>số điểm tương đương</t>
  </si>
  <si>
    <t>số điểm cân chỉnh</t>
  </si>
  <si>
    <t>tổng số câu TN</t>
  </si>
  <si>
    <t>tổng số câu TL</t>
  </si>
  <si>
    <t xml:space="preserve">tổng </t>
  </si>
  <si>
    <t xml:space="preserve">tỉ lệ </t>
  </si>
  <si>
    <t>tổng điểm</t>
  </si>
  <si>
    <t>tỉ lệ % thời gian KT</t>
  </si>
  <si>
    <t>thời lượng giảng dạy(tiết)</t>
  </si>
  <si>
    <t>MÔN  VẬT LÝ 10, THỜI GIAN 45 PHÚT</t>
  </si>
  <si>
    <t>2 tiết</t>
  </si>
  <si>
    <t>3 tiết</t>
  </si>
  <si>
    <t>MÔN  VẬT LÝ 11, THỜI GIAN 45 PHÚT</t>
  </si>
  <si>
    <t>MA TRẬN ĐỀ KIỂM TRA CUỐI KỲ 2</t>
  </si>
  <si>
    <t>Khúc xạ ánh sáng</t>
  </si>
  <si>
    <t>Từ trường. Cảm ứng diện từ</t>
  </si>
  <si>
    <t>Mắt và dụng cụ quang học</t>
  </si>
  <si>
    <t>MÔN  VẬT LÝ LỚP 12, THỜI GIAN 45 PHÚT</t>
  </si>
  <si>
    <t>1 tiết</t>
  </si>
  <si>
    <t>Chương 4</t>
  </si>
  <si>
    <t>Mạch dao động</t>
  </si>
  <si>
    <t>Tán sắc ánh sáng</t>
  </si>
  <si>
    <t>Giao thoa ánh sáng</t>
  </si>
  <si>
    <t>Các loại quang phổ</t>
  </si>
  <si>
    <t>Chương 6</t>
  </si>
  <si>
    <t>Tính chất và cấu tạo hạt nhân</t>
  </si>
  <si>
    <t>Năng lượng liên kết, phản ứng hạt nhân</t>
  </si>
  <si>
    <t>Phóng xạ</t>
  </si>
  <si>
    <t>Chương 7</t>
  </si>
  <si>
    <t>Động năng, thế năng, cơ năng</t>
  </si>
  <si>
    <t>Moment lực.Tổng hợp, phân tích lực</t>
  </si>
  <si>
    <t>Năng lượng, công, công suất, hiệu suất</t>
  </si>
  <si>
    <t>Động lượng. Bảo toàn động lượng. Va chạm</t>
  </si>
  <si>
    <t>Chuyển động tròn</t>
  </si>
  <si>
    <t>CHƯƠNG 5</t>
  </si>
  <si>
    <t>CHƯƠNG 6</t>
  </si>
  <si>
    <t>CHƯƠNG 7</t>
  </si>
  <si>
    <t>CHƯƠNG 8</t>
  </si>
  <si>
    <t>Bài 17. Điện trường</t>
  </si>
  <si>
    <t>Bài 18. Điện trường đều</t>
  </si>
  <si>
    <t>Bài 19. Thế năng điện</t>
  </si>
  <si>
    <t>Bài 22. Cường độ dòng điện</t>
  </si>
  <si>
    <t>Bài 23. Điện trở. Định luật Ohm</t>
  </si>
  <si>
    <t>Bài 24. Nguồn điện</t>
  </si>
  <si>
    <t>Bài 25. Năng lượng và công suất điện</t>
  </si>
  <si>
    <t>điện từ trường+ Sóng điện từ+ Nguyên tắc thông tin liên lạc vô tuyến</t>
  </si>
  <si>
    <t>Chương 5</t>
  </si>
  <si>
    <t>Tia hồng ngoại tử ngoại , tia X</t>
  </si>
  <si>
    <t>Hiện tượng quang điện, thuyết lượng tử</t>
  </si>
  <si>
    <t>Hiện tượng quang điện trong &amp; quang phát quang</t>
  </si>
  <si>
    <t>Mẫu nguyên tử Bo + Sơ lược về laser</t>
  </si>
  <si>
    <t>Phản ứng nhiệt hạch và Phân hạch</t>
  </si>
  <si>
    <t>MA TRẬN ĐỀ KIỂM TRA CUỐI  KỲ 2 NĂM HỌC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</si>
</sst>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_(* #,##0.00_);_(* \(#,##0.00\);_(* &quot;-&quot;_);_(@_)"/>
    <numFmt numFmtId="165" formatCode="_(* #,##0.0_);_(* \(#,##0.0\);_(* &quot;-&quot;_);_(@_)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3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i/>
      <sz val="14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9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165" fontId="10" fillId="0" borderId="1" xfId="1" applyNumberFormat="1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9" fontId="10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1" fontId="13" fillId="0" borderId="1" xfId="0" applyNumberFormat="1" applyFont="1" applyBorder="1" applyAlignment="1">
      <alignment vertical="center"/>
    </xf>
    <xf numFmtId="9" fontId="13" fillId="0" borderId="1" xfId="2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41" fontId="12" fillId="0" borderId="1" xfId="0" applyNumberFormat="1" applyFont="1" applyBorder="1" applyAlignment="1">
      <alignment vertical="center"/>
    </xf>
    <xf numFmtId="166" fontId="10" fillId="0" borderId="1" xfId="2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9" fontId="10" fillId="0" borderId="1" xfId="2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66" fontId="10" fillId="0" borderId="2" xfId="2" applyNumberFormat="1" applyFont="1" applyBorder="1" applyAlignment="1">
      <alignment horizontal="right" vertical="center"/>
    </xf>
    <xf numFmtId="1" fontId="10" fillId="0" borderId="1" xfId="2" applyNumberFormat="1" applyFont="1" applyBorder="1" applyAlignment="1">
      <alignment horizontal="center" vertical="center"/>
    </xf>
    <xf numFmtId="1" fontId="10" fillId="0" borderId="2" xfId="2" applyNumberFormat="1" applyFont="1" applyBorder="1" applyAlignment="1">
      <alignment horizontal="center" vertical="center"/>
    </xf>
    <xf numFmtId="1" fontId="10" fillId="0" borderId="4" xfId="2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9" fillId="0" borderId="0" xfId="0" applyFont="1"/>
    <xf numFmtId="0" fontId="15" fillId="0" borderId="0" xfId="0" applyFont="1"/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9" fillId="0" borderId="0" xfId="0" applyFont="1"/>
    <xf numFmtId="0" fontId="1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/>
    <xf numFmtId="0" fontId="12" fillId="0" borderId="7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B17"/>
  <sheetViews>
    <sheetView topLeftCell="A3" workbookViewId="0">
      <selection activeCell="C11" sqref="C11"/>
    </sheetView>
  </sheetViews>
  <sheetFormatPr defaultColWidth="12.28515625" defaultRowHeight="15.75" x14ac:dyDescent="0.25"/>
  <cols>
    <col min="1" max="1" width="7.7109375" style="3" customWidth="1"/>
    <col min="2" max="2" width="17.140625" style="3" customWidth="1"/>
    <col min="3" max="3" width="41" style="3" customWidth="1"/>
    <col min="4" max="4" width="6.5703125" style="3" hidden="1" customWidth="1"/>
    <col min="5" max="5" width="9.5703125" style="3" hidden="1" customWidth="1"/>
    <col min="6" max="6" width="6.5703125" style="3" customWidth="1"/>
    <col min="7" max="7" width="7.7109375" style="3" customWidth="1"/>
    <col min="8" max="9" width="6.5703125" style="3" hidden="1" customWidth="1"/>
    <col min="10" max="11" width="6.5703125" style="3" customWidth="1"/>
    <col min="12" max="13" width="6.5703125" style="3" hidden="1" customWidth="1"/>
    <col min="14" max="15" width="6.5703125" style="3" customWidth="1"/>
    <col min="16" max="17" width="6.5703125" style="3" hidden="1" customWidth="1"/>
    <col min="18" max="19" width="6.5703125" style="3" customWidth="1"/>
    <col min="20" max="20" width="10.140625" style="3" hidden="1" customWidth="1"/>
    <col min="21" max="21" width="7.28515625" style="3" customWidth="1"/>
    <col min="22" max="22" width="10.140625" style="3" customWidth="1"/>
    <col min="23" max="23" width="9.7109375" style="3" customWidth="1"/>
    <col min="24" max="24" width="8.140625" style="3" customWidth="1"/>
    <col min="25" max="25" width="6.7109375" style="3" customWidth="1"/>
    <col min="26" max="26" width="6.140625" style="3" customWidth="1"/>
    <col min="27" max="27" width="11.28515625" style="3" hidden="1" customWidth="1"/>
    <col min="28" max="28" width="8.42578125" style="3" customWidth="1"/>
    <col min="29" max="16384" width="12.28515625" style="3"/>
  </cols>
  <sheetData>
    <row r="2" spans="1:28" ht="25.5" x14ac:dyDescent="0.25">
      <c r="A2" s="47" t="s">
        <v>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25.5" x14ac:dyDescent="0.25">
      <c r="A3" s="47" t="s">
        <v>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x14ac:dyDescent="0.25">
      <c r="B4" s="4" t="s">
        <v>0</v>
      </c>
      <c r="C4" s="4"/>
      <c r="D4" s="5"/>
      <c r="E4" s="5">
        <v>0.75</v>
      </c>
      <c r="F4" s="5"/>
      <c r="G4" s="5">
        <v>3</v>
      </c>
      <c r="H4" s="5"/>
      <c r="I4" s="5">
        <v>1</v>
      </c>
      <c r="J4" s="5"/>
      <c r="K4" s="5">
        <v>5</v>
      </c>
      <c r="L4" s="5"/>
      <c r="M4" s="5">
        <v>1.5</v>
      </c>
      <c r="N4" s="5"/>
      <c r="O4" s="5">
        <v>6</v>
      </c>
      <c r="P4" s="5"/>
      <c r="Q4" s="5">
        <v>2.5</v>
      </c>
      <c r="R4" s="5"/>
      <c r="S4" s="5">
        <v>6</v>
      </c>
      <c r="T4" s="5"/>
    </row>
    <row r="6" spans="1:28" ht="20.25" x14ac:dyDescent="0.25">
      <c r="A6" s="48" t="s">
        <v>1</v>
      </c>
      <c r="B6" s="48" t="s">
        <v>2</v>
      </c>
      <c r="C6" s="49" t="s">
        <v>13</v>
      </c>
      <c r="D6" s="52" t="s">
        <v>3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48" t="s">
        <v>14</v>
      </c>
      <c r="U6" s="48"/>
      <c r="V6" s="48" t="s">
        <v>4</v>
      </c>
      <c r="W6" s="48" t="s">
        <v>15</v>
      </c>
      <c r="X6" s="48" t="s">
        <v>25</v>
      </c>
      <c r="Y6" s="48" t="s">
        <v>17</v>
      </c>
      <c r="Z6" s="48" t="s">
        <v>18</v>
      </c>
      <c r="AA6" s="48" t="s">
        <v>19</v>
      </c>
      <c r="AB6" s="48" t="s">
        <v>20</v>
      </c>
    </row>
    <row r="7" spans="1:28" x14ac:dyDescent="0.25">
      <c r="A7" s="48"/>
      <c r="B7" s="48"/>
      <c r="C7" s="50"/>
      <c r="D7" s="48" t="s">
        <v>5</v>
      </c>
      <c r="E7" s="48"/>
      <c r="F7" s="48"/>
      <c r="G7" s="48"/>
      <c r="H7" s="48" t="s">
        <v>6</v>
      </c>
      <c r="I7" s="48"/>
      <c r="J7" s="48"/>
      <c r="K7" s="48"/>
      <c r="L7" s="48" t="s">
        <v>7</v>
      </c>
      <c r="M7" s="48"/>
      <c r="N7" s="48"/>
      <c r="O7" s="48"/>
      <c r="P7" s="48" t="s">
        <v>8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</row>
    <row r="8" spans="1:28" ht="31.5" x14ac:dyDescent="0.25">
      <c r="A8" s="48"/>
      <c r="B8" s="48"/>
      <c r="C8" s="51"/>
      <c r="D8" s="6" t="s">
        <v>9</v>
      </c>
      <c r="E8" s="6" t="s">
        <v>10</v>
      </c>
      <c r="F8" s="6" t="s">
        <v>11</v>
      </c>
      <c r="G8" s="6" t="s">
        <v>10</v>
      </c>
      <c r="H8" s="6" t="s">
        <v>9</v>
      </c>
      <c r="I8" s="6" t="s">
        <v>10</v>
      </c>
      <c r="J8" s="6" t="s">
        <v>11</v>
      </c>
      <c r="K8" s="6" t="s">
        <v>10</v>
      </c>
      <c r="L8" s="6" t="s">
        <v>9</v>
      </c>
      <c r="M8" s="6" t="s">
        <v>10</v>
      </c>
      <c r="N8" s="6" t="s">
        <v>11</v>
      </c>
      <c r="O8" s="6" t="s">
        <v>10</v>
      </c>
      <c r="P8" s="6" t="s">
        <v>9</v>
      </c>
      <c r="Q8" s="6" t="s">
        <v>10</v>
      </c>
      <c r="R8" s="6" t="s">
        <v>11</v>
      </c>
      <c r="S8" s="6" t="s">
        <v>10</v>
      </c>
      <c r="T8" s="6" t="s">
        <v>9</v>
      </c>
      <c r="U8" s="6" t="s">
        <v>12</v>
      </c>
      <c r="V8" s="48"/>
      <c r="W8" s="48"/>
      <c r="X8" s="48"/>
      <c r="Y8" s="48"/>
      <c r="Z8" s="48"/>
      <c r="AA8" s="48"/>
      <c r="AB8" s="48"/>
    </row>
    <row r="9" spans="1:28" s="2" customFormat="1" ht="37.5" x14ac:dyDescent="0.25">
      <c r="A9" s="7">
        <v>1</v>
      </c>
      <c r="B9" s="38" t="s">
        <v>51</v>
      </c>
      <c r="C9" s="33" t="s">
        <v>47</v>
      </c>
      <c r="D9" s="8"/>
      <c r="E9" s="9">
        <f>D9*E$4</f>
        <v>0</v>
      </c>
      <c r="F9" s="8">
        <v>1</v>
      </c>
      <c r="G9" s="10">
        <f>F9*G$4</f>
        <v>3</v>
      </c>
      <c r="H9" s="8"/>
      <c r="I9" s="11">
        <f>H9*I$4</f>
        <v>0</v>
      </c>
      <c r="J9" s="8">
        <v>1</v>
      </c>
      <c r="K9" s="11">
        <f>J9*K$4</f>
        <v>5</v>
      </c>
      <c r="L9" s="8"/>
      <c r="M9" s="11">
        <f>L9*M$4</f>
        <v>0</v>
      </c>
      <c r="N9" s="8"/>
      <c r="O9" s="11">
        <f>N9*O$4</f>
        <v>0</v>
      </c>
      <c r="P9" s="8"/>
      <c r="Q9" s="11">
        <f>P9*Q$4</f>
        <v>0</v>
      </c>
      <c r="R9" s="8"/>
      <c r="S9" s="11">
        <f>R9*S$4</f>
        <v>0</v>
      </c>
      <c r="T9" s="8">
        <f>D9+H9+L9+P9</f>
        <v>0</v>
      </c>
      <c r="U9" s="8">
        <f>F9+J9+N9+R9</f>
        <v>2</v>
      </c>
      <c r="V9" s="12">
        <f t="shared" ref="V9:V14" si="0">E9+G9+I9+K9+M9+O9+Q9+S9</f>
        <v>8</v>
      </c>
      <c r="W9" s="34">
        <f>X9/X15</f>
        <v>0.16666666666666666</v>
      </c>
      <c r="X9" s="36">
        <v>4</v>
      </c>
      <c r="Y9" s="30">
        <f>W9*10</f>
        <v>1.6666666666666665</v>
      </c>
      <c r="Z9" s="16">
        <v>2</v>
      </c>
      <c r="AA9" s="16"/>
      <c r="AB9" s="15">
        <v>2</v>
      </c>
    </row>
    <row r="10" spans="1:28" s="2" customFormat="1" ht="37.5" x14ac:dyDescent="0.25">
      <c r="A10" s="58">
        <v>2</v>
      </c>
      <c r="B10" s="56" t="s">
        <v>52</v>
      </c>
      <c r="C10" s="13" t="s">
        <v>48</v>
      </c>
      <c r="D10" s="8"/>
      <c r="E10" s="9">
        <f t="shared" ref="E10:E14" si="1">D10*E$4</f>
        <v>0</v>
      </c>
      <c r="F10" s="8">
        <v>1</v>
      </c>
      <c r="G10" s="10">
        <f t="shared" ref="G10:G14" si="2">F10*G$4</f>
        <v>3</v>
      </c>
      <c r="H10" s="8"/>
      <c r="I10" s="11">
        <f t="shared" ref="I10:I14" si="3">H10*I$4</f>
        <v>0</v>
      </c>
      <c r="J10" s="8">
        <v>1</v>
      </c>
      <c r="K10" s="11">
        <f>J10*K$4</f>
        <v>5</v>
      </c>
      <c r="L10" s="8"/>
      <c r="M10" s="11">
        <f t="shared" ref="M10:M14" si="4">L10*M$4</f>
        <v>0</v>
      </c>
      <c r="N10" s="8"/>
      <c r="O10" s="11">
        <f t="shared" ref="O10:O14" si="5">N10*O$4</f>
        <v>0</v>
      </c>
      <c r="P10" s="8"/>
      <c r="Q10" s="11">
        <f t="shared" ref="Q10:Q14" si="6">P10*Q$4</f>
        <v>0</v>
      </c>
      <c r="R10" s="8"/>
      <c r="S10" s="11">
        <f t="shared" ref="S10:S14" si="7">R10*S$4</f>
        <v>0</v>
      </c>
      <c r="T10" s="8">
        <f t="shared" ref="T10:T14" si="8">D10+H10+L10+P10</f>
        <v>0</v>
      </c>
      <c r="U10" s="8">
        <f t="shared" ref="U10:U14" si="9">F10+J10+N10+R10</f>
        <v>2</v>
      </c>
      <c r="V10" s="12">
        <f t="shared" si="0"/>
        <v>8</v>
      </c>
      <c r="W10" s="34">
        <f>X10/X15</f>
        <v>0.25</v>
      </c>
      <c r="X10" s="37">
        <v>6</v>
      </c>
      <c r="Y10" s="30">
        <f t="shared" ref="Y10:Y14" si="10">W10*10</f>
        <v>2.5</v>
      </c>
      <c r="Z10" s="16">
        <v>2</v>
      </c>
      <c r="AA10" s="16"/>
      <c r="AB10" s="15">
        <v>2</v>
      </c>
    </row>
    <row r="11" spans="1:28" s="2" customFormat="1" ht="18.75" customHeight="1" x14ac:dyDescent="0.25">
      <c r="A11" s="59"/>
      <c r="B11" s="57"/>
      <c r="C11" s="13" t="s">
        <v>46</v>
      </c>
      <c r="D11" s="8"/>
      <c r="E11" s="9">
        <f t="shared" si="1"/>
        <v>0</v>
      </c>
      <c r="F11" s="8"/>
      <c r="G11" s="10">
        <f t="shared" si="2"/>
        <v>0</v>
      </c>
      <c r="H11" s="8"/>
      <c r="I11" s="11">
        <f t="shared" si="3"/>
        <v>0</v>
      </c>
      <c r="J11" s="8"/>
      <c r="K11" s="11">
        <f t="shared" ref="K11:K14" si="11">J11*K$4</f>
        <v>0</v>
      </c>
      <c r="L11" s="8"/>
      <c r="M11" s="11">
        <f t="shared" si="4"/>
        <v>0</v>
      </c>
      <c r="N11" s="8">
        <v>1</v>
      </c>
      <c r="O11" s="11">
        <f>N11*O$4</f>
        <v>6</v>
      </c>
      <c r="P11" s="8"/>
      <c r="Q11" s="11">
        <f t="shared" si="6"/>
        <v>0</v>
      </c>
      <c r="R11" s="8">
        <v>1</v>
      </c>
      <c r="S11" s="11">
        <f t="shared" si="7"/>
        <v>6</v>
      </c>
      <c r="T11" s="8">
        <f t="shared" si="8"/>
        <v>0</v>
      </c>
      <c r="U11" s="8">
        <f t="shared" si="9"/>
        <v>2</v>
      </c>
      <c r="V11" s="12">
        <f t="shared" si="0"/>
        <v>12</v>
      </c>
      <c r="W11" s="34">
        <f>X11/X15</f>
        <v>0.16666666666666666</v>
      </c>
      <c r="X11" s="35">
        <v>4</v>
      </c>
      <c r="Y11" s="30">
        <f t="shared" si="10"/>
        <v>1.6666666666666665</v>
      </c>
      <c r="Z11" s="16">
        <v>2</v>
      </c>
      <c r="AA11" s="16"/>
      <c r="AB11" s="15">
        <v>2</v>
      </c>
    </row>
    <row r="12" spans="1:28" s="2" customFormat="1" ht="37.5" x14ac:dyDescent="0.25">
      <c r="A12" s="7">
        <v>3</v>
      </c>
      <c r="B12" s="38" t="s">
        <v>53</v>
      </c>
      <c r="C12" s="13" t="s">
        <v>49</v>
      </c>
      <c r="D12" s="8"/>
      <c r="E12" s="11"/>
      <c r="F12" s="8">
        <v>1</v>
      </c>
      <c r="G12" s="10">
        <f t="shared" si="2"/>
        <v>3</v>
      </c>
      <c r="H12" s="8"/>
      <c r="I12" s="11"/>
      <c r="J12" s="8">
        <v>1</v>
      </c>
      <c r="K12" s="11">
        <f t="shared" si="11"/>
        <v>5</v>
      </c>
      <c r="L12" s="8"/>
      <c r="M12" s="11"/>
      <c r="N12" s="8"/>
      <c r="O12" s="11"/>
      <c r="P12" s="8"/>
      <c r="Q12" s="11"/>
      <c r="R12" s="8"/>
      <c r="S12" s="11"/>
      <c r="T12" s="8">
        <f>D11+H11+L11+P11</f>
        <v>0</v>
      </c>
      <c r="U12" s="8">
        <f t="shared" si="9"/>
        <v>2</v>
      </c>
      <c r="V12" s="12">
        <f t="shared" si="0"/>
        <v>8</v>
      </c>
      <c r="W12" s="34">
        <f>X12/X15</f>
        <v>0.25</v>
      </c>
      <c r="X12" s="35">
        <v>6</v>
      </c>
      <c r="Y12" s="30">
        <f t="shared" si="10"/>
        <v>2.5</v>
      </c>
      <c r="Z12" s="16">
        <v>2</v>
      </c>
      <c r="AA12" s="16"/>
      <c r="AB12" s="15">
        <v>2</v>
      </c>
    </row>
    <row r="13" spans="1:28" s="2" customFormat="1" ht="18.75" x14ac:dyDescent="0.25">
      <c r="A13" s="7">
        <v>4</v>
      </c>
      <c r="B13" s="45" t="s">
        <v>54</v>
      </c>
      <c r="C13" s="46" t="s">
        <v>50</v>
      </c>
      <c r="D13" s="8"/>
      <c r="E13" s="11">
        <f t="shared" si="1"/>
        <v>0</v>
      </c>
      <c r="F13" s="8">
        <v>1</v>
      </c>
      <c r="G13" s="10">
        <f t="shared" si="2"/>
        <v>3</v>
      </c>
      <c r="H13" s="8"/>
      <c r="I13" s="11">
        <f t="shared" si="3"/>
        <v>0</v>
      </c>
      <c r="J13" s="8"/>
      <c r="K13" s="11">
        <f t="shared" si="11"/>
        <v>0</v>
      </c>
      <c r="L13" s="8"/>
      <c r="M13" s="11">
        <f t="shared" si="4"/>
        <v>0</v>
      </c>
      <c r="N13" s="8">
        <v>1</v>
      </c>
      <c r="O13" s="11">
        <f t="shared" si="5"/>
        <v>6</v>
      </c>
      <c r="P13" s="8"/>
      <c r="Q13" s="11">
        <f t="shared" si="6"/>
        <v>0</v>
      </c>
      <c r="R13" s="8"/>
      <c r="S13" s="11">
        <f t="shared" si="7"/>
        <v>0</v>
      </c>
      <c r="T13" s="8">
        <f t="shared" si="8"/>
        <v>0</v>
      </c>
      <c r="U13" s="8">
        <f t="shared" si="9"/>
        <v>2</v>
      </c>
      <c r="V13" s="12">
        <f t="shared" si="0"/>
        <v>9</v>
      </c>
      <c r="W13" s="34">
        <f>X13/X15</f>
        <v>0.16666666666666666</v>
      </c>
      <c r="X13" s="35">
        <v>4</v>
      </c>
      <c r="Y13" s="30">
        <f t="shared" si="10"/>
        <v>1.6666666666666665</v>
      </c>
      <c r="Z13" s="16">
        <v>2</v>
      </c>
      <c r="AA13" s="16"/>
      <c r="AB13" s="15">
        <v>2</v>
      </c>
    </row>
    <row r="14" spans="1:28" s="2" customFormat="1" ht="18.75" x14ac:dyDescent="0.25">
      <c r="A14" s="7"/>
      <c r="B14" s="13"/>
      <c r="D14" s="8"/>
      <c r="E14" s="11">
        <f t="shared" si="1"/>
        <v>0</v>
      </c>
      <c r="F14" s="8"/>
      <c r="G14" s="10">
        <f t="shared" si="2"/>
        <v>0</v>
      </c>
      <c r="H14" s="8"/>
      <c r="I14" s="11">
        <f t="shared" si="3"/>
        <v>0</v>
      </c>
      <c r="J14" s="8"/>
      <c r="K14" s="11">
        <f t="shared" si="11"/>
        <v>0</v>
      </c>
      <c r="L14" s="8"/>
      <c r="M14" s="11">
        <f t="shared" si="4"/>
        <v>0</v>
      </c>
      <c r="N14" s="8"/>
      <c r="O14" s="11">
        <f t="shared" si="5"/>
        <v>0</v>
      </c>
      <c r="P14" s="8"/>
      <c r="Q14" s="11">
        <f t="shared" si="6"/>
        <v>0</v>
      </c>
      <c r="R14" s="8"/>
      <c r="S14" s="11">
        <f t="shared" si="7"/>
        <v>0</v>
      </c>
      <c r="T14" s="8">
        <f t="shared" si="8"/>
        <v>0</v>
      </c>
      <c r="U14" s="8">
        <f t="shared" si="9"/>
        <v>0</v>
      </c>
      <c r="V14" s="12">
        <f t="shared" si="0"/>
        <v>0</v>
      </c>
      <c r="W14" s="34">
        <f>X14/X15</f>
        <v>0</v>
      </c>
      <c r="X14" s="35"/>
      <c r="Y14" s="30">
        <f t="shared" si="10"/>
        <v>0</v>
      </c>
      <c r="Z14" s="16"/>
      <c r="AA14" s="16"/>
      <c r="AB14" s="15"/>
    </row>
    <row r="15" spans="1:28" s="23" customFormat="1" ht="19.5" x14ac:dyDescent="0.25">
      <c r="A15" s="53" t="s">
        <v>21</v>
      </c>
      <c r="B15" s="53"/>
      <c r="C15" s="17"/>
      <c r="D15" s="18">
        <f t="shared" ref="D15:AA15" si="12">SUM(D9:D14)</f>
        <v>0</v>
      </c>
      <c r="E15" s="18">
        <f t="shared" si="12"/>
        <v>0</v>
      </c>
      <c r="F15" s="18">
        <f t="shared" si="12"/>
        <v>4</v>
      </c>
      <c r="G15" s="18">
        <f t="shared" si="12"/>
        <v>12</v>
      </c>
      <c r="H15" s="18">
        <f t="shared" si="12"/>
        <v>0</v>
      </c>
      <c r="I15" s="18">
        <f t="shared" si="12"/>
        <v>0</v>
      </c>
      <c r="J15" s="18">
        <f t="shared" si="12"/>
        <v>3</v>
      </c>
      <c r="K15" s="18">
        <f t="shared" si="12"/>
        <v>15</v>
      </c>
      <c r="L15" s="18">
        <f t="shared" si="12"/>
        <v>0</v>
      </c>
      <c r="M15" s="18">
        <f t="shared" si="12"/>
        <v>0</v>
      </c>
      <c r="N15" s="18">
        <f t="shared" si="12"/>
        <v>2</v>
      </c>
      <c r="O15" s="18">
        <f t="shared" si="12"/>
        <v>12</v>
      </c>
      <c r="P15" s="18">
        <f t="shared" si="12"/>
        <v>0</v>
      </c>
      <c r="Q15" s="18">
        <f t="shared" si="12"/>
        <v>0</v>
      </c>
      <c r="R15" s="18">
        <f t="shared" si="12"/>
        <v>1</v>
      </c>
      <c r="S15" s="18">
        <f t="shared" si="12"/>
        <v>6</v>
      </c>
      <c r="T15" s="18">
        <f t="shared" si="12"/>
        <v>0</v>
      </c>
      <c r="U15" s="18">
        <f t="shared" si="12"/>
        <v>10</v>
      </c>
      <c r="V15" s="19">
        <f t="shared" si="12"/>
        <v>45</v>
      </c>
      <c r="W15" s="20">
        <f t="shared" si="12"/>
        <v>0.99999999999999989</v>
      </c>
      <c r="X15" s="35">
        <f t="shared" si="12"/>
        <v>24</v>
      </c>
      <c r="Y15" s="21">
        <f t="shared" si="12"/>
        <v>9.9999999999999982</v>
      </c>
      <c r="Z15" s="21">
        <f t="shared" si="12"/>
        <v>10</v>
      </c>
      <c r="AA15" s="21">
        <f t="shared" si="12"/>
        <v>0</v>
      </c>
      <c r="AB15" s="22">
        <f xml:space="preserve"> SUM(AB9:AB14)</f>
        <v>10</v>
      </c>
    </row>
    <row r="16" spans="1:28" s="2" customFormat="1" ht="19.5" x14ac:dyDescent="0.25">
      <c r="A16" s="53" t="s">
        <v>22</v>
      </c>
      <c r="B16" s="53"/>
      <c r="C16" s="17"/>
      <c r="D16" s="54">
        <v>0.4</v>
      </c>
      <c r="E16" s="55"/>
      <c r="F16" s="55"/>
      <c r="G16" s="55"/>
      <c r="H16" s="54">
        <v>0.3</v>
      </c>
      <c r="I16" s="55"/>
      <c r="J16" s="55"/>
      <c r="K16" s="55"/>
      <c r="L16" s="54">
        <v>0.2</v>
      </c>
      <c r="M16" s="55"/>
      <c r="N16" s="55"/>
      <c r="O16" s="55"/>
      <c r="P16" s="54">
        <v>0.1</v>
      </c>
      <c r="Q16" s="55"/>
      <c r="R16" s="55"/>
      <c r="S16" s="55"/>
      <c r="T16" s="24"/>
      <c r="U16" s="24"/>
      <c r="V16" s="24"/>
      <c r="W16" s="25">
        <f>SUM(D16:S16)</f>
        <v>0.99999999999999989</v>
      </c>
      <c r="X16" s="25"/>
      <c r="Y16" s="16"/>
      <c r="Z16" s="16"/>
      <c r="AA16" s="16"/>
      <c r="AB16" s="16"/>
    </row>
    <row r="17" spans="1:28" s="2" customFormat="1" ht="19.5" x14ac:dyDescent="0.25">
      <c r="A17" s="55" t="s">
        <v>23</v>
      </c>
      <c r="B17" s="55"/>
      <c r="C17" s="26"/>
      <c r="D17" s="60">
        <f>D15*0.25+F15*1</f>
        <v>4</v>
      </c>
      <c r="E17" s="61"/>
      <c r="F17" s="61"/>
      <c r="G17" s="62"/>
      <c r="H17" s="60">
        <f>H15*0.25+J15*1</f>
        <v>3</v>
      </c>
      <c r="I17" s="61"/>
      <c r="J17" s="61"/>
      <c r="K17" s="62"/>
      <c r="L17" s="60">
        <f>L15*0.25+N15*1</f>
        <v>2</v>
      </c>
      <c r="M17" s="61"/>
      <c r="N17" s="61"/>
      <c r="O17" s="62"/>
      <c r="P17" s="60">
        <f>P15*0.25+R15*1</f>
        <v>1</v>
      </c>
      <c r="Q17" s="61"/>
      <c r="R17" s="61"/>
      <c r="S17" s="62"/>
      <c r="T17" s="24"/>
      <c r="U17" s="24"/>
      <c r="V17" s="24"/>
      <c r="W17" s="27">
        <f>SUM(D17:S17)</f>
        <v>10</v>
      </c>
      <c r="X17" s="24"/>
      <c r="Y17" s="16"/>
      <c r="Z17" s="16"/>
      <c r="AA17" s="16"/>
      <c r="AB17" s="16"/>
    </row>
  </sheetData>
  <mergeCells count="31">
    <mergeCell ref="A17:B17"/>
    <mergeCell ref="D17:G17"/>
    <mergeCell ref="H17:K17"/>
    <mergeCell ref="L17:O17"/>
    <mergeCell ref="P17:S17"/>
    <mergeCell ref="L7:O7"/>
    <mergeCell ref="P7:S7"/>
    <mergeCell ref="A15:B15"/>
    <mergeCell ref="A16:B16"/>
    <mergeCell ref="D16:G16"/>
    <mergeCell ref="H16:K16"/>
    <mergeCell ref="L16:O16"/>
    <mergeCell ref="P16:S16"/>
    <mergeCell ref="B10:B11"/>
    <mergeCell ref="A10:A11"/>
    <mergeCell ref="A2:AB2"/>
    <mergeCell ref="A3:AB3"/>
    <mergeCell ref="A6:A8"/>
    <mergeCell ref="B6:B8"/>
    <mergeCell ref="C6:C8"/>
    <mergeCell ref="D6:S6"/>
    <mergeCell ref="T6:U7"/>
    <mergeCell ref="V6:V8"/>
    <mergeCell ref="W6:W8"/>
    <mergeCell ref="X6:X8"/>
    <mergeCell ref="Y6:Y8"/>
    <mergeCell ref="Z6:Z8"/>
    <mergeCell ref="AA6:AA8"/>
    <mergeCell ref="AB6:AB8"/>
    <mergeCell ref="D7:G7"/>
    <mergeCell ref="H7:K7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B18"/>
  <sheetViews>
    <sheetView tabSelected="1" workbookViewId="0">
      <selection activeCell="Z19" sqref="Z19"/>
    </sheetView>
  </sheetViews>
  <sheetFormatPr defaultColWidth="12.28515625" defaultRowHeight="15.75" x14ac:dyDescent="0.25"/>
  <cols>
    <col min="1" max="1" width="7.140625" style="3" customWidth="1"/>
    <col min="2" max="2" width="18.140625" style="3" customWidth="1"/>
    <col min="3" max="3" width="40.28515625" style="3" customWidth="1"/>
    <col min="4" max="4" width="6.5703125" style="3" hidden="1" customWidth="1"/>
    <col min="5" max="5" width="9.5703125" style="3" hidden="1" customWidth="1"/>
    <col min="6" max="6" width="6.5703125" style="3" customWidth="1"/>
    <col min="7" max="7" width="7.7109375" style="3" customWidth="1"/>
    <col min="8" max="9" width="6.5703125" style="3" hidden="1" customWidth="1"/>
    <col min="10" max="11" width="6.5703125" style="3" customWidth="1"/>
    <col min="12" max="13" width="6.5703125" style="3" hidden="1" customWidth="1"/>
    <col min="14" max="15" width="6.5703125" style="3" customWidth="1"/>
    <col min="16" max="17" width="6.5703125" style="3" hidden="1" customWidth="1"/>
    <col min="18" max="19" width="6.5703125" style="3" customWidth="1"/>
    <col min="20" max="20" width="10.140625" style="3" hidden="1" customWidth="1"/>
    <col min="21" max="21" width="8" style="3" customWidth="1"/>
    <col min="22" max="22" width="11" style="3" customWidth="1"/>
    <col min="23" max="23" width="10.85546875" style="3" customWidth="1"/>
    <col min="24" max="24" width="8.7109375" style="3" customWidth="1"/>
    <col min="25" max="25" width="11.28515625" style="3" customWidth="1"/>
    <col min="26" max="26" width="7.28515625" style="3" customWidth="1"/>
    <col min="27" max="27" width="11.28515625" style="3" hidden="1" customWidth="1"/>
    <col min="28" max="28" width="7.42578125" style="3" customWidth="1"/>
    <col min="29" max="16384" width="12.28515625" style="3"/>
  </cols>
  <sheetData>
    <row r="2" spans="1:28" ht="25.5" x14ac:dyDescent="0.25">
      <c r="A2" s="47" t="s">
        <v>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25.5" x14ac:dyDescent="0.25">
      <c r="A3" s="47" t="s">
        <v>29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x14ac:dyDescent="0.25">
      <c r="B4" s="4" t="s">
        <v>0</v>
      </c>
      <c r="C4" s="4"/>
      <c r="D4" s="5"/>
      <c r="E4" s="5">
        <v>0.75</v>
      </c>
      <c r="F4" s="5"/>
      <c r="G4" s="5">
        <v>3</v>
      </c>
      <c r="H4" s="5"/>
      <c r="I4" s="5">
        <v>1</v>
      </c>
      <c r="J4" s="5"/>
      <c r="K4" s="5">
        <v>5</v>
      </c>
      <c r="L4" s="5"/>
      <c r="M4" s="5">
        <v>1.5</v>
      </c>
      <c r="N4" s="5"/>
      <c r="O4" s="5">
        <v>6</v>
      </c>
      <c r="P4" s="5"/>
      <c r="Q4" s="5">
        <v>2.5</v>
      </c>
      <c r="R4" s="5"/>
      <c r="S4" s="5">
        <v>6</v>
      </c>
      <c r="T4" s="5"/>
    </row>
    <row r="6" spans="1:28" ht="20.25" x14ac:dyDescent="0.25">
      <c r="A6" s="48" t="s">
        <v>1</v>
      </c>
      <c r="B6" s="48" t="s">
        <v>2</v>
      </c>
      <c r="C6" s="49" t="s">
        <v>13</v>
      </c>
      <c r="D6" s="52" t="s">
        <v>3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48" t="s">
        <v>14</v>
      </c>
      <c r="U6" s="48"/>
      <c r="V6" s="48" t="s">
        <v>4</v>
      </c>
      <c r="W6" s="48" t="s">
        <v>15</v>
      </c>
      <c r="X6" s="48" t="s">
        <v>25</v>
      </c>
      <c r="Y6" s="48" t="s">
        <v>17</v>
      </c>
      <c r="Z6" s="48" t="s">
        <v>18</v>
      </c>
      <c r="AA6" s="48" t="s">
        <v>19</v>
      </c>
      <c r="AB6" s="48" t="s">
        <v>20</v>
      </c>
    </row>
    <row r="7" spans="1:28" x14ac:dyDescent="0.25">
      <c r="A7" s="48"/>
      <c r="B7" s="48"/>
      <c r="C7" s="50"/>
      <c r="D7" s="48" t="s">
        <v>5</v>
      </c>
      <c r="E7" s="48"/>
      <c r="F7" s="48"/>
      <c r="G7" s="48"/>
      <c r="H7" s="48" t="s">
        <v>6</v>
      </c>
      <c r="I7" s="48"/>
      <c r="J7" s="48"/>
      <c r="K7" s="48"/>
      <c r="L7" s="48" t="s">
        <v>7</v>
      </c>
      <c r="M7" s="48"/>
      <c r="N7" s="48"/>
      <c r="O7" s="48"/>
      <c r="P7" s="48" t="s">
        <v>8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</row>
    <row r="8" spans="1:28" ht="31.5" x14ac:dyDescent="0.25">
      <c r="A8" s="48"/>
      <c r="B8" s="48"/>
      <c r="C8" s="51"/>
      <c r="D8" s="6" t="s">
        <v>9</v>
      </c>
      <c r="E8" s="6" t="s">
        <v>10</v>
      </c>
      <c r="F8" s="6" t="s">
        <v>11</v>
      </c>
      <c r="G8" s="6" t="s">
        <v>10</v>
      </c>
      <c r="H8" s="6" t="s">
        <v>9</v>
      </c>
      <c r="I8" s="6" t="s">
        <v>10</v>
      </c>
      <c r="J8" s="6" t="s">
        <v>11</v>
      </c>
      <c r="K8" s="6" t="s">
        <v>10</v>
      </c>
      <c r="L8" s="6" t="s">
        <v>9</v>
      </c>
      <c r="M8" s="6" t="s">
        <v>10</v>
      </c>
      <c r="N8" s="6" t="s">
        <v>11</v>
      </c>
      <c r="O8" s="6" t="s">
        <v>10</v>
      </c>
      <c r="P8" s="6" t="s">
        <v>9</v>
      </c>
      <c r="Q8" s="6" t="s">
        <v>10</v>
      </c>
      <c r="R8" s="6" t="s">
        <v>11</v>
      </c>
      <c r="S8" s="6" t="s">
        <v>10</v>
      </c>
      <c r="T8" s="6" t="s">
        <v>9</v>
      </c>
      <c r="U8" s="6" t="s">
        <v>12</v>
      </c>
      <c r="V8" s="48"/>
      <c r="W8" s="48"/>
      <c r="X8" s="48"/>
      <c r="Y8" s="48"/>
      <c r="Z8" s="48"/>
      <c r="AA8" s="48"/>
      <c r="AB8" s="48"/>
    </row>
    <row r="9" spans="1:28" s="2" customFormat="1" ht="18.75" customHeight="1" x14ac:dyDescent="0.25">
      <c r="A9" s="7">
        <v>1</v>
      </c>
      <c r="B9" s="64" t="s">
        <v>32</v>
      </c>
      <c r="C9" s="33" t="s">
        <v>55</v>
      </c>
      <c r="D9" s="8"/>
      <c r="E9" s="9">
        <f>D9*E$4</f>
        <v>0</v>
      </c>
      <c r="F9" s="8">
        <v>1</v>
      </c>
      <c r="G9" s="10">
        <f>F9*G$4</f>
        <v>3</v>
      </c>
      <c r="H9" s="8"/>
      <c r="I9" s="11">
        <f>H9*I$4</f>
        <v>0</v>
      </c>
      <c r="J9" s="8"/>
      <c r="K9" s="11">
        <f>J9*K$4</f>
        <v>0</v>
      </c>
      <c r="L9" s="8"/>
      <c r="M9" s="11">
        <f>L9*M$4</f>
        <v>0</v>
      </c>
      <c r="N9" s="8"/>
      <c r="O9" s="11">
        <f>N9*O$4</f>
        <v>0</v>
      </c>
      <c r="P9" s="8"/>
      <c r="Q9" s="11">
        <f>P9*Q$4</f>
        <v>0</v>
      </c>
      <c r="R9" s="8"/>
      <c r="S9" s="11">
        <f>R9*S$4</f>
        <v>0</v>
      </c>
      <c r="T9" s="8">
        <f>D9+H9+L9+P9</f>
        <v>0</v>
      </c>
      <c r="U9" s="8">
        <f>F9+J9+N9+R9</f>
        <v>1</v>
      </c>
      <c r="V9" s="12">
        <f t="shared" ref="V9:V15" si="0">E9+G9+I9+K9+M9+O9+Q9+S9</f>
        <v>3</v>
      </c>
      <c r="W9" s="34">
        <f>X9/X16</f>
        <v>0.14285714285714285</v>
      </c>
      <c r="X9" s="36">
        <v>3</v>
      </c>
      <c r="Y9" s="30">
        <f>W9*10</f>
        <v>1.4285714285714284</v>
      </c>
      <c r="Z9" s="16">
        <v>1</v>
      </c>
      <c r="AA9" s="16"/>
      <c r="AB9" s="15">
        <v>1</v>
      </c>
    </row>
    <row r="10" spans="1:28" s="2" customFormat="1" ht="18.75" x14ac:dyDescent="0.25">
      <c r="A10" s="7">
        <v>2</v>
      </c>
      <c r="B10" s="65"/>
      <c r="C10" s="67" t="s">
        <v>56</v>
      </c>
      <c r="D10" s="8"/>
      <c r="E10" s="9">
        <f t="shared" ref="E10:E14" si="1">D10*E$4</f>
        <v>0</v>
      </c>
      <c r="F10" s="8"/>
      <c r="G10" s="10">
        <f t="shared" ref="G10:G15" si="2">F10*G$4</f>
        <v>0</v>
      </c>
      <c r="H10" s="8"/>
      <c r="I10" s="11">
        <f t="shared" ref="I10:I14" si="3">H10*I$4</f>
        <v>0</v>
      </c>
      <c r="J10" s="8">
        <v>1</v>
      </c>
      <c r="K10" s="11">
        <f>J10*K$4</f>
        <v>5</v>
      </c>
      <c r="L10" s="8"/>
      <c r="M10" s="11">
        <f t="shared" ref="M10:M14" si="4">L10*M$4</f>
        <v>0</v>
      </c>
      <c r="N10" s="8"/>
      <c r="O10" s="11">
        <f t="shared" ref="O10:O15" si="5">N10*O$4</f>
        <v>0</v>
      </c>
      <c r="P10" s="8"/>
      <c r="Q10" s="11">
        <f t="shared" ref="Q10:Q14" si="6">P10*Q$4</f>
        <v>0</v>
      </c>
      <c r="R10" s="8"/>
      <c r="S10" s="11">
        <f t="shared" ref="S10:S15" si="7">R10*S$4</f>
        <v>0</v>
      </c>
      <c r="T10" s="8">
        <f t="shared" ref="T10:T15" si="8">D10+H10+L10+P10</f>
        <v>0</v>
      </c>
      <c r="U10" s="8">
        <f t="shared" ref="U10:U15" si="9">F10+J10+N10+R10</f>
        <v>1</v>
      </c>
      <c r="V10" s="12">
        <f t="shared" si="0"/>
        <v>5</v>
      </c>
      <c r="W10" s="34">
        <f>X10/X16</f>
        <v>0.19047619047619047</v>
      </c>
      <c r="X10" s="37">
        <v>4</v>
      </c>
      <c r="Y10" s="30">
        <f t="shared" ref="Y10:Y15" si="10">W10*10</f>
        <v>1.9047619047619047</v>
      </c>
      <c r="Z10" s="16">
        <v>1</v>
      </c>
      <c r="AA10" s="16"/>
      <c r="AB10" s="15">
        <v>1</v>
      </c>
    </row>
    <row r="11" spans="1:28" s="2" customFormat="1" ht="18.75" customHeight="1" x14ac:dyDescent="0.25">
      <c r="A11" s="7">
        <v>3</v>
      </c>
      <c r="B11" s="66"/>
      <c r="C11" s="39" t="s">
        <v>57</v>
      </c>
      <c r="D11" s="8"/>
      <c r="E11" s="9">
        <f t="shared" si="1"/>
        <v>0</v>
      </c>
      <c r="F11" s="8">
        <v>1</v>
      </c>
      <c r="G11" s="10">
        <f t="shared" si="2"/>
        <v>3</v>
      </c>
      <c r="H11" s="8"/>
      <c r="I11" s="11">
        <f t="shared" si="3"/>
        <v>0</v>
      </c>
      <c r="J11" s="8"/>
      <c r="K11" s="11">
        <f t="shared" ref="K11:K15" si="11">J11*K$4</f>
        <v>0</v>
      </c>
      <c r="L11" s="8"/>
      <c r="M11" s="11">
        <f t="shared" si="4"/>
        <v>0</v>
      </c>
      <c r="N11" s="8"/>
      <c r="P11" s="8"/>
      <c r="Q11" s="11">
        <f t="shared" si="6"/>
        <v>0</v>
      </c>
      <c r="R11" s="8"/>
      <c r="S11" s="11">
        <f t="shared" si="7"/>
        <v>0</v>
      </c>
      <c r="T11" s="8">
        <f t="shared" si="8"/>
        <v>0</v>
      </c>
      <c r="U11" s="8">
        <f t="shared" si="9"/>
        <v>1</v>
      </c>
      <c r="V11" s="12">
        <f t="shared" si="0"/>
        <v>3</v>
      </c>
      <c r="W11" s="34">
        <f>X11/X16</f>
        <v>9.5238095238095233E-2</v>
      </c>
      <c r="X11" s="35">
        <v>2</v>
      </c>
      <c r="Y11" s="30">
        <f t="shared" si="10"/>
        <v>0.95238095238095233</v>
      </c>
      <c r="Z11" s="16">
        <v>1</v>
      </c>
      <c r="AA11" s="16"/>
      <c r="AB11" s="15">
        <v>1</v>
      </c>
    </row>
    <row r="12" spans="1:28" s="2" customFormat="1" ht="18.75" x14ac:dyDescent="0.25">
      <c r="A12" s="7">
        <v>4</v>
      </c>
      <c r="B12" s="56" t="s">
        <v>31</v>
      </c>
      <c r="C12" s="39" t="s">
        <v>58</v>
      </c>
      <c r="D12" s="8"/>
      <c r="E12" s="9">
        <f t="shared" si="1"/>
        <v>0</v>
      </c>
      <c r="F12" s="8">
        <v>1</v>
      </c>
      <c r="G12" s="10">
        <f t="shared" si="2"/>
        <v>3</v>
      </c>
      <c r="H12" s="8"/>
      <c r="I12" s="11"/>
      <c r="J12" s="8"/>
      <c r="K12" s="11">
        <f t="shared" si="11"/>
        <v>0</v>
      </c>
      <c r="L12" s="8"/>
      <c r="M12" s="11">
        <f t="shared" si="4"/>
        <v>0</v>
      </c>
      <c r="N12" s="8">
        <v>1</v>
      </c>
      <c r="O12" s="11">
        <f>N12*O$4</f>
        <v>6</v>
      </c>
      <c r="P12" s="8"/>
      <c r="Q12" s="11"/>
      <c r="R12" s="8"/>
      <c r="S12" s="11">
        <f t="shared" si="7"/>
        <v>0</v>
      </c>
      <c r="T12" s="8">
        <f>D11+H11+L11+P11</f>
        <v>0</v>
      </c>
      <c r="U12" s="8">
        <f t="shared" si="9"/>
        <v>2</v>
      </c>
      <c r="V12" s="12">
        <f t="shared" si="0"/>
        <v>9</v>
      </c>
      <c r="W12" s="34">
        <f>X12/X16</f>
        <v>0.14285714285714285</v>
      </c>
      <c r="X12" s="35">
        <v>3</v>
      </c>
      <c r="Y12" s="30">
        <f t="shared" si="10"/>
        <v>1.4285714285714284</v>
      </c>
      <c r="Z12" s="16">
        <v>2</v>
      </c>
      <c r="AA12" s="16"/>
      <c r="AB12" s="15">
        <v>2</v>
      </c>
    </row>
    <row r="13" spans="1:28" s="2" customFormat="1" ht="18.75" x14ac:dyDescent="0.25">
      <c r="A13" s="7">
        <v>5</v>
      </c>
      <c r="B13" s="57"/>
      <c r="C13" s="39" t="s">
        <v>59</v>
      </c>
      <c r="D13" s="8"/>
      <c r="E13" s="11">
        <f t="shared" si="1"/>
        <v>0</v>
      </c>
      <c r="F13" s="8"/>
      <c r="G13" s="10">
        <f t="shared" si="2"/>
        <v>0</v>
      </c>
      <c r="H13" s="8"/>
      <c r="I13" s="11">
        <f t="shared" si="3"/>
        <v>0</v>
      </c>
      <c r="J13" s="8">
        <v>1</v>
      </c>
      <c r="K13" s="11">
        <f t="shared" si="11"/>
        <v>5</v>
      </c>
      <c r="L13" s="8"/>
      <c r="M13" s="11">
        <f t="shared" si="4"/>
        <v>0</v>
      </c>
      <c r="N13" s="8"/>
      <c r="O13" s="11">
        <f>N13*O$4</f>
        <v>0</v>
      </c>
      <c r="P13" s="8"/>
      <c r="Q13" s="11">
        <f t="shared" si="6"/>
        <v>0</v>
      </c>
      <c r="R13" s="8">
        <v>1</v>
      </c>
      <c r="S13" s="11">
        <f t="shared" si="7"/>
        <v>6</v>
      </c>
      <c r="T13" s="8">
        <f t="shared" si="8"/>
        <v>0</v>
      </c>
      <c r="U13" s="8">
        <f t="shared" si="9"/>
        <v>2</v>
      </c>
      <c r="V13" s="12">
        <f t="shared" si="0"/>
        <v>11</v>
      </c>
      <c r="W13" s="34">
        <f>X13/X16</f>
        <v>0.14285714285714285</v>
      </c>
      <c r="X13" s="35">
        <v>3</v>
      </c>
      <c r="Y13" s="30">
        <f t="shared" si="10"/>
        <v>1.4285714285714284</v>
      </c>
      <c r="Z13" s="16">
        <v>2</v>
      </c>
      <c r="AA13" s="16"/>
      <c r="AB13" s="15">
        <v>2</v>
      </c>
    </row>
    <row r="14" spans="1:28" s="2" customFormat="1" ht="18.75" customHeight="1" x14ac:dyDescent="0.25">
      <c r="A14" s="7">
        <v>6</v>
      </c>
      <c r="B14" s="63" t="s">
        <v>33</v>
      </c>
      <c r="C14" s="39" t="s">
        <v>60</v>
      </c>
      <c r="D14" s="8"/>
      <c r="E14" s="11">
        <f t="shared" si="1"/>
        <v>0</v>
      </c>
      <c r="F14" s="8"/>
      <c r="G14" s="10">
        <f t="shared" si="2"/>
        <v>0</v>
      </c>
      <c r="H14" s="8"/>
      <c r="I14" s="11">
        <f t="shared" si="3"/>
        <v>0</v>
      </c>
      <c r="J14" s="8">
        <v>1</v>
      </c>
      <c r="K14" s="11">
        <f t="shared" si="11"/>
        <v>5</v>
      </c>
      <c r="L14" s="8"/>
      <c r="M14" s="11">
        <f t="shared" si="4"/>
        <v>0</v>
      </c>
      <c r="N14" s="8">
        <v>1</v>
      </c>
      <c r="O14" s="11">
        <f t="shared" si="5"/>
        <v>6</v>
      </c>
      <c r="P14" s="8"/>
      <c r="Q14" s="11">
        <f t="shared" si="6"/>
        <v>0</v>
      </c>
      <c r="R14" s="8"/>
      <c r="S14" s="11">
        <f t="shared" si="7"/>
        <v>0</v>
      </c>
      <c r="T14" s="8">
        <f t="shared" si="8"/>
        <v>0</v>
      </c>
      <c r="U14" s="8">
        <f t="shared" si="9"/>
        <v>2</v>
      </c>
      <c r="V14" s="12">
        <f t="shared" si="0"/>
        <v>11</v>
      </c>
      <c r="W14" s="34">
        <f>X14/X16</f>
        <v>0.19047619047619047</v>
      </c>
      <c r="X14" s="35">
        <v>4</v>
      </c>
      <c r="Y14" s="30">
        <f t="shared" si="10"/>
        <v>1.9047619047619047</v>
      </c>
      <c r="Z14" s="16">
        <v>2</v>
      </c>
      <c r="AA14" s="16"/>
      <c r="AB14" s="15">
        <v>2</v>
      </c>
    </row>
    <row r="15" spans="1:28" s="2" customFormat="1" ht="18.75" x14ac:dyDescent="0.25">
      <c r="A15" s="7">
        <v>7</v>
      </c>
      <c r="B15" s="57"/>
      <c r="C15" s="39" t="s">
        <v>61</v>
      </c>
      <c r="D15" s="8"/>
      <c r="E15" s="11"/>
      <c r="F15" s="8">
        <v>1</v>
      </c>
      <c r="G15" s="10">
        <f t="shared" si="2"/>
        <v>3</v>
      </c>
      <c r="H15" s="8"/>
      <c r="I15" s="11"/>
      <c r="J15" s="8"/>
      <c r="K15" s="11">
        <f t="shared" si="11"/>
        <v>0</v>
      </c>
      <c r="L15" s="8"/>
      <c r="M15" s="11"/>
      <c r="N15" s="8"/>
      <c r="O15" s="11">
        <f t="shared" si="5"/>
        <v>0</v>
      </c>
      <c r="P15" s="8"/>
      <c r="Q15" s="11"/>
      <c r="R15" s="8"/>
      <c r="S15" s="11">
        <f t="shared" si="7"/>
        <v>0</v>
      </c>
      <c r="T15" s="8">
        <f t="shared" si="8"/>
        <v>0</v>
      </c>
      <c r="U15" s="8">
        <f t="shared" si="9"/>
        <v>1</v>
      </c>
      <c r="V15" s="12">
        <f t="shared" si="0"/>
        <v>3</v>
      </c>
      <c r="W15" s="34">
        <f>X15/X16</f>
        <v>9.5238095238095233E-2</v>
      </c>
      <c r="X15" s="35">
        <v>2</v>
      </c>
      <c r="Y15" s="30">
        <f t="shared" si="10"/>
        <v>0.95238095238095233</v>
      </c>
      <c r="Z15" s="16">
        <v>1</v>
      </c>
      <c r="AA15" s="16"/>
      <c r="AB15" s="15">
        <v>1</v>
      </c>
    </row>
    <row r="16" spans="1:28" s="23" customFormat="1" ht="19.5" x14ac:dyDescent="0.25">
      <c r="A16" s="53" t="s">
        <v>21</v>
      </c>
      <c r="B16" s="53"/>
      <c r="C16" s="17"/>
      <c r="D16" s="18">
        <f t="shared" ref="D16:AA16" si="12">SUM(D9:D15)</f>
        <v>0</v>
      </c>
      <c r="E16" s="18">
        <f t="shared" si="12"/>
        <v>0</v>
      </c>
      <c r="F16" s="18">
        <f t="shared" si="12"/>
        <v>4</v>
      </c>
      <c r="G16" s="18">
        <f t="shared" si="12"/>
        <v>12</v>
      </c>
      <c r="H16" s="18">
        <f t="shared" si="12"/>
        <v>0</v>
      </c>
      <c r="I16" s="18">
        <f t="shared" si="12"/>
        <v>0</v>
      </c>
      <c r="J16" s="18">
        <f t="shared" si="12"/>
        <v>3</v>
      </c>
      <c r="K16" s="18">
        <f t="shared" si="12"/>
        <v>15</v>
      </c>
      <c r="L16" s="18">
        <f t="shared" si="12"/>
        <v>0</v>
      </c>
      <c r="M16" s="18">
        <f t="shared" si="12"/>
        <v>0</v>
      </c>
      <c r="N16" s="18">
        <f t="shared" si="12"/>
        <v>2</v>
      </c>
      <c r="O16" s="18">
        <f t="shared" si="12"/>
        <v>12</v>
      </c>
      <c r="P16" s="18">
        <f t="shared" si="12"/>
        <v>0</v>
      </c>
      <c r="Q16" s="18">
        <f t="shared" si="12"/>
        <v>0</v>
      </c>
      <c r="R16" s="18">
        <f t="shared" si="12"/>
        <v>1</v>
      </c>
      <c r="S16" s="18">
        <f t="shared" si="12"/>
        <v>6</v>
      </c>
      <c r="T16" s="18">
        <f t="shared" si="12"/>
        <v>0</v>
      </c>
      <c r="U16" s="18">
        <f t="shared" si="12"/>
        <v>10</v>
      </c>
      <c r="V16" s="19">
        <f t="shared" si="12"/>
        <v>45</v>
      </c>
      <c r="W16" s="20">
        <f t="shared" si="12"/>
        <v>0.99999999999999989</v>
      </c>
      <c r="X16" s="35">
        <f t="shared" si="12"/>
        <v>21</v>
      </c>
      <c r="Y16" s="21">
        <f t="shared" si="12"/>
        <v>10</v>
      </c>
      <c r="Z16" s="21">
        <f t="shared" si="12"/>
        <v>10</v>
      </c>
      <c r="AA16" s="21">
        <f t="shared" si="12"/>
        <v>0</v>
      </c>
      <c r="AB16" s="22">
        <f xml:space="preserve"> SUM(AB9:AB15)</f>
        <v>10</v>
      </c>
    </row>
    <row r="17" spans="1:28" s="2" customFormat="1" ht="19.5" x14ac:dyDescent="0.25">
      <c r="A17" s="53" t="s">
        <v>22</v>
      </c>
      <c r="B17" s="53"/>
      <c r="C17" s="17"/>
      <c r="D17" s="54">
        <v>0.4</v>
      </c>
      <c r="E17" s="55"/>
      <c r="F17" s="55"/>
      <c r="G17" s="55"/>
      <c r="H17" s="54">
        <v>0.3</v>
      </c>
      <c r="I17" s="55"/>
      <c r="J17" s="55"/>
      <c r="K17" s="55"/>
      <c r="L17" s="54">
        <v>0.2</v>
      </c>
      <c r="M17" s="55"/>
      <c r="N17" s="55"/>
      <c r="O17" s="55"/>
      <c r="P17" s="54">
        <v>0.1</v>
      </c>
      <c r="Q17" s="55"/>
      <c r="R17" s="55"/>
      <c r="S17" s="55"/>
      <c r="T17" s="24"/>
      <c r="U17" s="24"/>
      <c r="V17" s="24"/>
      <c r="W17" s="25">
        <f>SUM(D17:S17)</f>
        <v>0.99999999999999989</v>
      </c>
      <c r="X17" s="25"/>
      <c r="Y17" s="16"/>
      <c r="Z17" s="16"/>
      <c r="AA17" s="16"/>
      <c r="AB17" s="16"/>
    </row>
    <row r="18" spans="1:28" s="2" customFormat="1" ht="19.5" x14ac:dyDescent="0.25">
      <c r="A18" s="55" t="s">
        <v>23</v>
      </c>
      <c r="B18" s="55"/>
      <c r="C18" s="26"/>
      <c r="D18" s="60">
        <f>D16*0.25+F16*1</f>
        <v>4</v>
      </c>
      <c r="E18" s="61"/>
      <c r="F18" s="61"/>
      <c r="G18" s="62"/>
      <c r="H18" s="60">
        <f>H16*0.25+J16*1</f>
        <v>3</v>
      </c>
      <c r="I18" s="61"/>
      <c r="J18" s="61"/>
      <c r="K18" s="62"/>
      <c r="L18" s="60">
        <f>L16*0.25+N16*1</f>
        <v>2</v>
      </c>
      <c r="M18" s="61"/>
      <c r="N18" s="61"/>
      <c r="O18" s="62"/>
      <c r="P18" s="60">
        <f>P16*0.25+R16*1</f>
        <v>1</v>
      </c>
      <c r="Q18" s="61"/>
      <c r="R18" s="61"/>
      <c r="S18" s="62"/>
      <c r="T18" s="24"/>
      <c r="U18" s="24"/>
      <c r="V18" s="24"/>
      <c r="W18" s="27">
        <f>SUM(D18:S18)</f>
        <v>10</v>
      </c>
      <c r="X18" s="24"/>
      <c r="Y18" s="16"/>
      <c r="Z18" s="16"/>
      <c r="AA18" s="16"/>
      <c r="AB18" s="16"/>
    </row>
  </sheetData>
  <mergeCells count="32">
    <mergeCell ref="A18:B18"/>
    <mergeCell ref="D18:G18"/>
    <mergeCell ref="H18:K18"/>
    <mergeCell ref="L18:O18"/>
    <mergeCell ref="P18:S18"/>
    <mergeCell ref="L7:O7"/>
    <mergeCell ref="P7:S7"/>
    <mergeCell ref="B14:B15"/>
    <mergeCell ref="A16:B16"/>
    <mergeCell ref="A17:B17"/>
    <mergeCell ref="D17:G17"/>
    <mergeCell ref="B9:B11"/>
    <mergeCell ref="B12:B13"/>
    <mergeCell ref="H17:K17"/>
    <mergeCell ref="L17:O17"/>
    <mergeCell ref="P17:S17"/>
    <mergeCell ref="A2:AB2"/>
    <mergeCell ref="A3:AB3"/>
    <mergeCell ref="A6:A8"/>
    <mergeCell ref="B6:B8"/>
    <mergeCell ref="C6:C8"/>
    <mergeCell ref="D6:S6"/>
    <mergeCell ref="T6:U7"/>
    <mergeCell ref="V6:V8"/>
    <mergeCell ref="W6:W8"/>
    <mergeCell ref="X6:X8"/>
    <mergeCell ref="Y6:Y8"/>
    <mergeCell ref="Z6:Z8"/>
    <mergeCell ref="AA6:AA8"/>
    <mergeCell ref="AB6:AB8"/>
    <mergeCell ref="D7:G7"/>
    <mergeCell ref="H7:K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8EC9-57EE-4D95-9660-67185FE6A172}">
  <dimension ref="A2:AB25"/>
  <sheetViews>
    <sheetView workbookViewId="0">
      <selection activeCell="W24" sqref="W24"/>
    </sheetView>
  </sheetViews>
  <sheetFormatPr defaultColWidth="12.28515625" defaultRowHeight="15.75" x14ac:dyDescent="0.25"/>
  <cols>
    <col min="1" max="1" width="7.7109375" style="3" customWidth="1"/>
    <col min="2" max="2" width="18.140625" style="3" customWidth="1"/>
    <col min="3" max="3" width="49.85546875" style="3" customWidth="1"/>
    <col min="4" max="4" width="6.5703125" style="44" customWidth="1"/>
    <col min="5" max="5" width="9.5703125" style="3" customWidth="1"/>
    <col min="6" max="6" width="6.5703125" style="3" hidden="1" customWidth="1"/>
    <col min="7" max="7" width="7.7109375" style="3" hidden="1" customWidth="1"/>
    <col min="8" max="8" width="6.5703125" style="44" customWidth="1"/>
    <col min="9" max="9" width="6.5703125" style="3" customWidth="1"/>
    <col min="10" max="10" width="6.5703125" style="3" hidden="1" customWidth="1"/>
    <col min="11" max="11" width="9.42578125" style="3" hidden="1" customWidth="1"/>
    <col min="12" max="12" width="6.5703125" style="44" customWidth="1"/>
    <col min="13" max="13" width="6.5703125" style="3" customWidth="1"/>
    <col min="14" max="15" width="6.5703125" style="3" hidden="1" customWidth="1"/>
    <col min="16" max="16" width="6.5703125" style="44" customWidth="1"/>
    <col min="17" max="17" width="6.5703125" style="3" customWidth="1"/>
    <col min="18" max="19" width="6.5703125" style="3" hidden="1" customWidth="1"/>
    <col min="20" max="20" width="10.140625" style="3" customWidth="1"/>
    <col min="21" max="21" width="8" style="3" hidden="1" customWidth="1"/>
    <col min="22" max="22" width="11.140625" style="3" customWidth="1"/>
    <col min="23" max="23" width="12" style="3" customWidth="1"/>
    <col min="24" max="24" width="12.28515625" style="3"/>
    <col min="25" max="28" width="11.28515625" style="3" customWidth="1"/>
    <col min="29" max="16384" width="12.28515625" style="3"/>
  </cols>
  <sheetData>
    <row r="2" spans="1:28" ht="25.5" x14ac:dyDescent="0.25">
      <c r="A2" s="47" t="s">
        <v>69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25.5" x14ac:dyDescent="0.25">
      <c r="A3" s="47" t="s">
        <v>34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x14ac:dyDescent="0.25">
      <c r="B4" s="4" t="s">
        <v>0</v>
      </c>
      <c r="C4" s="4"/>
      <c r="D4" s="40"/>
      <c r="E4" s="5">
        <v>1</v>
      </c>
      <c r="F4" s="5"/>
      <c r="G4" s="5">
        <v>4</v>
      </c>
      <c r="H4" s="40"/>
      <c r="I4" s="5">
        <v>1.5</v>
      </c>
      <c r="J4" s="5"/>
      <c r="K4" s="5">
        <v>4</v>
      </c>
      <c r="L4" s="40"/>
      <c r="M4" s="5">
        <v>1.75</v>
      </c>
      <c r="N4" s="5"/>
      <c r="O4" s="5">
        <v>5</v>
      </c>
      <c r="P4" s="40"/>
      <c r="Q4" s="5">
        <v>3</v>
      </c>
      <c r="R4" s="5"/>
      <c r="S4" s="5">
        <v>7</v>
      </c>
      <c r="T4" s="5"/>
    </row>
    <row r="6" spans="1:28" ht="20.25" x14ac:dyDescent="0.25">
      <c r="A6" s="48" t="s">
        <v>1</v>
      </c>
      <c r="B6" s="48" t="s">
        <v>2</v>
      </c>
      <c r="C6" s="49" t="s">
        <v>13</v>
      </c>
      <c r="D6" s="52" t="s">
        <v>3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48" t="s">
        <v>14</v>
      </c>
      <c r="U6" s="48"/>
      <c r="V6" s="48" t="s">
        <v>4</v>
      </c>
      <c r="W6" s="48" t="s">
        <v>24</v>
      </c>
      <c r="X6" s="48" t="s">
        <v>16</v>
      </c>
      <c r="Y6" s="48" t="s">
        <v>17</v>
      </c>
      <c r="Z6" s="48" t="s">
        <v>18</v>
      </c>
      <c r="AA6" s="48" t="s">
        <v>19</v>
      </c>
      <c r="AB6" s="48" t="s">
        <v>20</v>
      </c>
    </row>
    <row r="7" spans="1:28" x14ac:dyDescent="0.25">
      <c r="A7" s="48"/>
      <c r="B7" s="48"/>
      <c r="C7" s="50"/>
      <c r="D7" s="48" t="s">
        <v>5</v>
      </c>
      <c r="E7" s="48"/>
      <c r="F7" s="48"/>
      <c r="G7" s="48"/>
      <c r="H7" s="48" t="s">
        <v>6</v>
      </c>
      <c r="I7" s="48"/>
      <c r="J7" s="48"/>
      <c r="K7" s="48"/>
      <c r="L7" s="48" t="s">
        <v>7</v>
      </c>
      <c r="M7" s="48"/>
      <c r="N7" s="48"/>
      <c r="O7" s="48"/>
      <c r="P7" s="48" t="s">
        <v>8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</row>
    <row r="8" spans="1:28" ht="31.5" x14ac:dyDescent="0.25">
      <c r="A8" s="48"/>
      <c r="B8" s="48"/>
      <c r="C8" s="51"/>
      <c r="D8" s="41" t="s">
        <v>9</v>
      </c>
      <c r="E8" s="6" t="s">
        <v>10</v>
      </c>
      <c r="F8" s="6" t="s">
        <v>11</v>
      </c>
      <c r="G8" s="6" t="s">
        <v>10</v>
      </c>
      <c r="H8" s="41" t="s">
        <v>9</v>
      </c>
      <c r="I8" s="6" t="s">
        <v>10</v>
      </c>
      <c r="J8" s="6" t="s">
        <v>11</v>
      </c>
      <c r="K8" s="6" t="s">
        <v>10</v>
      </c>
      <c r="L8" s="41" t="s">
        <v>9</v>
      </c>
      <c r="M8" s="6" t="s">
        <v>10</v>
      </c>
      <c r="N8" s="6" t="s">
        <v>11</v>
      </c>
      <c r="O8" s="6" t="s">
        <v>10</v>
      </c>
      <c r="P8" s="41" t="s">
        <v>9</v>
      </c>
      <c r="Q8" s="6" t="s">
        <v>10</v>
      </c>
      <c r="R8" s="6" t="s">
        <v>11</v>
      </c>
      <c r="S8" s="6" t="s">
        <v>10</v>
      </c>
      <c r="T8" s="6" t="s">
        <v>9</v>
      </c>
      <c r="U8" s="6" t="s">
        <v>12</v>
      </c>
      <c r="V8" s="48"/>
      <c r="W8" s="48"/>
      <c r="X8" s="48"/>
      <c r="Y8" s="48"/>
      <c r="Z8" s="48"/>
      <c r="AA8" s="48"/>
      <c r="AB8" s="48"/>
    </row>
    <row r="9" spans="1:28" s="2" customFormat="1" ht="18.75" x14ac:dyDescent="0.25">
      <c r="A9" s="7">
        <v>1</v>
      </c>
      <c r="B9" s="64" t="s">
        <v>36</v>
      </c>
      <c r="C9" s="1" t="s">
        <v>37</v>
      </c>
      <c r="D9" s="42">
        <v>1</v>
      </c>
      <c r="E9" s="9">
        <f>D9*E$4</f>
        <v>1</v>
      </c>
      <c r="F9" s="8"/>
      <c r="G9" s="10">
        <f>F9*G$4</f>
        <v>0</v>
      </c>
      <c r="H9" s="42">
        <v>1</v>
      </c>
      <c r="I9" s="11">
        <f>H9*I$4</f>
        <v>1.5</v>
      </c>
      <c r="J9" s="8"/>
      <c r="K9" s="11">
        <f>J9*K$4</f>
        <v>0</v>
      </c>
      <c r="L9" s="42">
        <v>1</v>
      </c>
      <c r="M9" s="11">
        <f>L9*M$4</f>
        <v>1.75</v>
      </c>
      <c r="N9" s="8"/>
      <c r="O9" s="11"/>
      <c r="P9" s="42"/>
      <c r="Q9" s="11">
        <f>P9*Q$4</f>
        <v>0</v>
      </c>
      <c r="R9" s="8"/>
      <c r="S9" s="11">
        <f>R9*S$4</f>
        <v>0</v>
      </c>
      <c r="T9" s="8">
        <f>D9+H9+L9+P9</f>
        <v>3</v>
      </c>
      <c r="U9" s="8">
        <f>F9+J9+N9+R9</f>
        <v>0</v>
      </c>
      <c r="V9" s="12">
        <f t="shared" ref="V9:V21" si="0">E9+G9+I9+K9+M9+O9+Q9+S9</f>
        <v>4.25</v>
      </c>
      <c r="W9" s="29">
        <f>V9/V22</f>
        <v>9.4444444444444442E-2</v>
      </c>
      <c r="X9" s="32" t="s">
        <v>27</v>
      </c>
      <c r="Y9" s="16">
        <f>T9*0.33</f>
        <v>0.99</v>
      </c>
      <c r="Z9" s="16"/>
      <c r="AA9" s="16"/>
      <c r="AB9" s="16"/>
    </row>
    <row r="10" spans="1:28" s="2" customFormat="1" ht="18.75" x14ac:dyDescent="0.25">
      <c r="A10" s="7">
        <v>2</v>
      </c>
      <c r="B10" s="65"/>
      <c r="C10" s="1" t="s">
        <v>62</v>
      </c>
      <c r="D10" s="42">
        <v>1</v>
      </c>
      <c r="E10" s="9">
        <f t="shared" ref="E10:E21" si="1">D10*E$4</f>
        <v>1</v>
      </c>
      <c r="F10" s="8"/>
      <c r="G10" s="10">
        <f t="shared" ref="G10:G21" si="2">F10*G$4</f>
        <v>0</v>
      </c>
      <c r="H10" s="42">
        <v>2</v>
      </c>
      <c r="I10" s="11">
        <f t="shared" ref="I10:I21" si="3">H10*I$4</f>
        <v>3</v>
      </c>
      <c r="J10" s="8"/>
      <c r="K10" s="10">
        <f t="shared" ref="K10:K21" si="4">J10*K$4</f>
        <v>0</v>
      </c>
      <c r="L10" s="42">
        <v>1</v>
      </c>
      <c r="M10" s="11">
        <f t="shared" ref="M10:M21" si="5">L10*M$4</f>
        <v>1.75</v>
      </c>
      <c r="N10" s="8"/>
      <c r="O10" s="11"/>
      <c r="P10" s="42"/>
      <c r="Q10" s="11">
        <f t="shared" ref="Q10:Q21" si="6">P10*Q$4</f>
        <v>0</v>
      </c>
      <c r="R10" s="8"/>
      <c r="S10" s="11"/>
      <c r="T10" s="8">
        <f t="shared" ref="T10:T21" si="7">D10+H10+L10+P10</f>
        <v>4</v>
      </c>
      <c r="U10" s="8">
        <f t="shared" ref="U10:U21" si="8">F10+J10+N10+R10</f>
        <v>0</v>
      </c>
      <c r="V10" s="12">
        <f t="shared" si="0"/>
        <v>5.75</v>
      </c>
      <c r="W10" s="29">
        <f>V10/V22</f>
        <v>0.12777777777777777</v>
      </c>
      <c r="X10" s="32" t="s">
        <v>28</v>
      </c>
      <c r="Y10" s="16">
        <f t="shared" ref="Y10:Y21" si="9">T10*0.33</f>
        <v>1.32</v>
      </c>
      <c r="Z10" s="16"/>
      <c r="AA10" s="16"/>
      <c r="AB10" s="16"/>
    </row>
    <row r="11" spans="1:28" s="2" customFormat="1" ht="18.75" x14ac:dyDescent="0.25">
      <c r="A11" s="7">
        <v>3</v>
      </c>
      <c r="B11" s="65" t="s">
        <v>63</v>
      </c>
      <c r="C11" s="1" t="s">
        <v>38</v>
      </c>
      <c r="D11" s="42">
        <v>1</v>
      </c>
      <c r="E11" s="9">
        <f t="shared" si="1"/>
        <v>1</v>
      </c>
      <c r="F11" s="8"/>
      <c r="G11" s="10">
        <f t="shared" si="2"/>
        <v>0</v>
      </c>
      <c r="H11" s="42"/>
      <c r="I11" s="11">
        <f t="shared" si="3"/>
        <v>0</v>
      </c>
      <c r="J11" s="8"/>
      <c r="K11" s="11">
        <f t="shared" si="4"/>
        <v>0</v>
      </c>
      <c r="L11" s="42"/>
      <c r="M11" s="11">
        <f t="shared" si="5"/>
        <v>0</v>
      </c>
      <c r="N11" s="8"/>
      <c r="O11" s="11"/>
      <c r="P11" s="42"/>
      <c r="Q11" s="11">
        <f t="shared" si="6"/>
        <v>0</v>
      </c>
      <c r="R11" s="8"/>
      <c r="S11" s="11">
        <f t="shared" ref="S11:S21" si="10">R11*S$4</f>
        <v>0</v>
      </c>
      <c r="T11" s="8">
        <f t="shared" si="7"/>
        <v>1</v>
      </c>
      <c r="U11" s="8">
        <f t="shared" si="8"/>
        <v>0</v>
      </c>
      <c r="V11" s="12">
        <f t="shared" si="0"/>
        <v>1</v>
      </c>
      <c r="W11" s="29">
        <f>V11/V22</f>
        <v>2.2222222222222223E-2</v>
      </c>
      <c r="X11" s="32" t="s">
        <v>35</v>
      </c>
      <c r="Y11" s="16">
        <f t="shared" si="9"/>
        <v>0.33</v>
      </c>
      <c r="Z11" s="16"/>
      <c r="AA11" s="16"/>
      <c r="AB11" s="16"/>
    </row>
    <row r="12" spans="1:28" s="2" customFormat="1" ht="18.75" x14ac:dyDescent="0.25">
      <c r="A12" s="7">
        <v>4</v>
      </c>
      <c r="B12" s="65"/>
      <c r="C12" s="2" t="s">
        <v>39</v>
      </c>
      <c r="D12" s="42">
        <v>1</v>
      </c>
      <c r="E12" s="9">
        <f t="shared" si="1"/>
        <v>1</v>
      </c>
      <c r="F12" s="8"/>
      <c r="G12" s="10"/>
      <c r="H12" s="42">
        <v>1</v>
      </c>
      <c r="I12" s="11">
        <f t="shared" si="3"/>
        <v>1.5</v>
      </c>
      <c r="J12" s="8"/>
      <c r="K12" s="11"/>
      <c r="L12" s="42">
        <v>1</v>
      </c>
      <c r="M12" s="11">
        <f t="shared" si="5"/>
        <v>1.75</v>
      </c>
      <c r="N12" s="8"/>
      <c r="O12" s="11"/>
      <c r="P12" s="42">
        <v>1</v>
      </c>
      <c r="Q12" s="11">
        <f t="shared" si="6"/>
        <v>3</v>
      </c>
      <c r="R12" s="8"/>
      <c r="S12" s="11"/>
      <c r="T12" s="8">
        <f t="shared" si="7"/>
        <v>4</v>
      </c>
      <c r="U12" s="8"/>
      <c r="V12" s="12">
        <f t="shared" si="0"/>
        <v>7.25</v>
      </c>
      <c r="W12" s="29">
        <f>V12/V22</f>
        <v>0.16111111111111112</v>
      </c>
      <c r="X12" s="32" t="s">
        <v>28</v>
      </c>
      <c r="Y12" s="16">
        <f t="shared" si="9"/>
        <v>1.32</v>
      </c>
      <c r="Z12" s="16"/>
      <c r="AA12" s="16"/>
      <c r="AB12" s="16"/>
    </row>
    <row r="13" spans="1:28" s="2" customFormat="1" ht="18.75" x14ac:dyDescent="0.25">
      <c r="A13" s="7">
        <v>5</v>
      </c>
      <c r="B13" s="65"/>
      <c r="C13" s="39" t="s">
        <v>40</v>
      </c>
      <c r="D13" s="42">
        <v>1</v>
      </c>
      <c r="E13" s="9">
        <f t="shared" si="1"/>
        <v>1</v>
      </c>
      <c r="F13" s="8"/>
      <c r="G13" s="10">
        <f t="shared" si="2"/>
        <v>0</v>
      </c>
      <c r="H13" s="42"/>
      <c r="I13" s="11">
        <f t="shared" si="3"/>
        <v>0</v>
      </c>
      <c r="J13" s="8"/>
      <c r="K13" s="11">
        <f t="shared" si="4"/>
        <v>0</v>
      </c>
      <c r="L13" s="42"/>
      <c r="M13" s="11">
        <f t="shared" si="5"/>
        <v>0</v>
      </c>
      <c r="N13" s="8"/>
      <c r="O13" s="11"/>
      <c r="P13" s="42"/>
      <c r="Q13" s="11">
        <f t="shared" si="6"/>
        <v>0</v>
      </c>
      <c r="R13" s="8"/>
      <c r="S13" s="11">
        <f t="shared" si="10"/>
        <v>0</v>
      </c>
      <c r="T13" s="8">
        <f t="shared" si="7"/>
        <v>1</v>
      </c>
      <c r="U13" s="8">
        <f t="shared" si="8"/>
        <v>0</v>
      </c>
      <c r="V13" s="12">
        <f t="shared" si="0"/>
        <v>1</v>
      </c>
      <c r="W13" s="29">
        <f>V13/V22</f>
        <v>2.2222222222222223E-2</v>
      </c>
      <c r="X13" s="32" t="s">
        <v>35</v>
      </c>
      <c r="Y13" s="16">
        <f t="shared" si="9"/>
        <v>0.33</v>
      </c>
      <c r="Z13" s="16"/>
      <c r="AA13" s="16"/>
      <c r="AB13" s="16"/>
    </row>
    <row r="14" spans="1:28" s="2" customFormat="1" ht="18.75" x14ac:dyDescent="0.25">
      <c r="A14" s="7">
        <v>6</v>
      </c>
      <c r="B14" s="65"/>
      <c r="C14" s="39" t="s">
        <v>64</v>
      </c>
      <c r="D14" s="42">
        <v>1</v>
      </c>
      <c r="E14" s="9">
        <f t="shared" si="1"/>
        <v>1</v>
      </c>
      <c r="F14" s="8"/>
      <c r="G14" s="10"/>
      <c r="H14" s="42">
        <v>1</v>
      </c>
      <c r="I14" s="11">
        <f t="shared" si="3"/>
        <v>1.5</v>
      </c>
      <c r="J14" s="8"/>
      <c r="K14" s="11"/>
      <c r="L14" s="42"/>
      <c r="M14" s="11">
        <f t="shared" si="5"/>
        <v>0</v>
      </c>
      <c r="N14" s="8"/>
      <c r="O14" s="11"/>
      <c r="P14" s="42"/>
      <c r="Q14" s="11">
        <f t="shared" si="6"/>
        <v>0</v>
      </c>
      <c r="R14" s="8"/>
      <c r="S14" s="11"/>
      <c r="T14" s="8">
        <f t="shared" si="7"/>
        <v>2</v>
      </c>
      <c r="U14" s="8"/>
      <c r="V14" s="12">
        <f t="shared" si="0"/>
        <v>2.5</v>
      </c>
      <c r="W14" s="29">
        <f>V14/V22</f>
        <v>5.5555555555555552E-2</v>
      </c>
      <c r="X14" s="32" t="s">
        <v>28</v>
      </c>
      <c r="Y14" s="16">
        <f t="shared" si="9"/>
        <v>0.66</v>
      </c>
      <c r="Z14" s="16"/>
      <c r="AA14" s="16"/>
      <c r="AB14" s="31"/>
    </row>
    <row r="15" spans="1:28" s="2" customFormat="1" ht="18.75" x14ac:dyDescent="0.25">
      <c r="A15" s="7">
        <v>7</v>
      </c>
      <c r="B15" s="65" t="s">
        <v>41</v>
      </c>
      <c r="C15" s="39" t="s">
        <v>65</v>
      </c>
      <c r="D15" s="42">
        <v>1</v>
      </c>
      <c r="E15" s="9">
        <f t="shared" si="1"/>
        <v>1</v>
      </c>
      <c r="F15" s="8"/>
      <c r="G15" s="10"/>
      <c r="H15" s="42"/>
      <c r="I15" s="11">
        <f t="shared" si="3"/>
        <v>0</v>
      </c>
      <c r="J15" s="8"/>
      <c r="K15" s="11"/>
      <c r="L15" s="42">
        <v>1</v>
      </c>
      <c r="M15" s="11">
        <f t="shared" si="5"/>
        <v>1.75</v>
      </c>
      <c r="N15" s="8"/>
      <c r="O15" s="11"/>
      <c r="P15" s="42">
        <v>1</v>
      </c>
      <c r="Q15" s="11">
        <f t="shared" si="6"/>
        <v>3</v>
      </c>
      <c r="R15" s="8"/>
      <c r="S15" s="11"/>
      <c r="T15" s="8">
        <f t="shared" si="7"/>
        <v>3</v>
      </c>
      <c r="U15" s="8"/>
      <c r="V15" s="12">
        <f t="shared" si="0"/>
        <v>5.75</v>
      </c>
      <c r="W15" s="29">
        <f>V15/V22</f>
        <v>0.12777777777777777</v>
      </c>
      <c r="X15" s="32" t="s">
        <v>28</v>
      </c>
      <c r="Y15" s="16">
        <f t="shared" si="9"/>
        <v>0.99</v>
      </c>
      <c r="Z15" s="16"/>
      <c r="AA15" s="16"/>
      <c r="AB15" s="31"/>
    </row>
    <row r="16" spans="1:28" s="2" customFormat="1" ht="18.75" x14ac:dyDescent="0.25">
      <c r="A16" s="7">
        <v>8</v>
      </c>
      <c r="B16" s="65"/>
      <c r="C16" s="39" t="s">
        <v>66</v>
      </c>
      <c r="D16" s="42">
        <v>1</v>
      </c>
      <c r="E16" s="9">
        <f t="shared" si="1"/>
        <v>1</v>
      </c>
      <c r="F16" s="8"/>
      <c r="G16" s="10"/>
      <c r="H16" s="42">
        <v>1</v>
      </c>
      <c r="I16" s="11">
        <f t="shared" si="3"/>
        <v>1.5</v>
      </c>
      <c r="J16" s="8"/>
      <c r="K16" s="11"/>
      <c r="L16" s="42"/>
      <c r="M16" s="11">
        <f t="shared" si="5"/>
        <v>0</v>
      </c>
      <c r="N16" s="8"/>
      <c r="O16" s="11"/>
      <c r="P16" s="42"/>
      <c r="Q16" s="11">
        <f t="shared" si="6"/>
        <v>0</v>
      </c>
      <c r="R16" s="8"/>
      <c r="S16" s="11"/>
      <c r="T16" s="8">
        <f t="shared" si="7"/>
        <v>2</v>
      </c>
      <c r="U16" s="8"/>
      <c r="V16" s="12">
        <f t="shared" si="0"/>
        <v>2.5</v>
      </c>
      <c r="W16" s="29">
        <f>V16/V22</f>
        <v>5.5555555555555552E-2</v>
      </c>
      <c r="X16" s="32" t="s">
        <v>27</v>
      </c>
      <c r="Y16" s="16">
        <f t="shared" si="9"/>
        <v>0.66</v>
      </c>
      <c r="Z16" s="16"/>
      <c r="AA16" s="16"/>
      <c r="AB16" s="31"/>
    </row>
    <row r="17" spans="1:28" s="2" customFormat="1" ht="18.75" x14ac:dyDescent="0.25">
      <c r="A17" s="7">
        <v>9</v>
      </c>
      <c r="B17" s="65"/>
      <c r="C17" s="39" t="s">
        <v>67</v>
      </c>
      <c r="D17" s="42">
        <v>1</v>
      </c>
      <c r="E17" s="9">
        <f t="shared" si="1"/>
        <v>1</v>
      </c>
      <c r="F17" s="8"/>
      <c r="G17" s="10"/>
      <c r="H17" s="42"/>
      <c r="I17" s="11">
        <f t="shared" si="3"/>
        <v>0</v>
      </c>
      <c r="J17" s="8"/>
      <c r="K17" s="11"/>
      <c r="L17" s="42">
        <v>1</v>
      </c>
      <c r="M17" s="11">
        <f t="shared" si="5"/>
        <v>1.75</v>
      </c>
      <c r="N17" s="8"/>
      <c r="O17" s="11"/>
      <c r="P17" s="42"/>
      <c r="Q17" s="11">
        <f t="shared" si="6"/>
        <v>0</v>
      </c>
      <c r="R17" s="8"/>
      <c r="S17" s="11"/>
      <c r="T17" s="8">
        <f t="shared" si="7"/>
        <v>2</v>
      </c>
      <c r="U17" s="8"/>
      <c r="V17" s="12">
        <f t="shared" si="0"/>
        <v>2.75</v>
      </c>
      <c r="W17" s="29">
        <f>V17/V22</f>
        <v>6.1111111111111109E-2</v>
      </c>
      <c r="X17" s="32" t="s">
        <v>28</v>
      </c>
      <c r="Y17" s="16">
        <f t="shared" si="9"/>
        <v>0.66</v>
      </c>
      <c r="Z17" s="16"/>
      <c r="AA17" s="16"/>
      <c r="AB17" s="31"/>
    </row>
    <row r="18" spans="1:28" s="2" customFormat="1" ht="18.75" x14ac:dyDescent="0.3">
      <c r="A18" s="7">
        <v>10</v>
      </c>
      <c r="B18" s="65" t="s">
        <v>45</v>
      </c>
      <c r="C18" s="68" t="s">
        <v>42</v>
      </c>
      <c r="D18" s="42">
        <v>1</v>
      </c>
      <c r="E18" s="9">
        <f t="shared" si="1"/>
        <v>1</v>
      </c>
      <c r="F18" s="8"/>
      <c r="G18" s="10"/>
      <c r="H18" s="42">
        <v>1</v>
      </c>
      <c r="I18" s="11">
        <f t="shared" si="3"/>
        <v>1.5</v>
      </c>
      <c r="J18" s="8"/>
      <c r="K18" s="11"/>
      <c r="L18" s="42"/>
      <c r="M18" s="11">
        <f t="shared" si="5"/>
        <v>0</v>
      </c>
      <c r="N18" s="8"/>
      <c r="O18" s="11"/>
      <c r="P18" s="42"/>
      <c r="Q18" s="11">
        <f t="shared" si="6"/>
        <v>0</v>
      </c>
      <c r="R18" s="8"/>
      <c r="S18" s="11"/>
      <c r="T18" s="8">
        <f t="shared" si="7"/>
        <v>2</v>
      </c>
      <c r="U18" s="8"/>
      <c r="V18" s="12">
        <f t="shared" si="0"/>
        <v>2.5</v>
      </c>
      <c r="W18" s="29">
        <f>V18/V22</f>
        <v>5.5555555555555552E-2</v>
      </c>
      <c r="X18" s="32" t="s">
        <v>35</v>
      </c>
      <c r="Y18" s="16">
        <f t="shared" si="9"/>
        <v>0.66</v>
      </c>
      <c r="Z18" s="16"/>
      <c r="AA18" s="16"/>
      <c r="AB18" s="31"/>
    </row>
    <row r="19" spans="1:28" s="2" customFormat="1" ht="18.75" x14ac:dyDescent="0.3">
      <c r="A19" s="7">
        <v>11</v>
      </c>
      <c r="B19" s="65"/>
      <c r="C19" s="68" t="s">
        <v>43</v>
      </c>
      <c r="D19" s="42">
        <v>1</v>
      </c>
      <c r="E19" s="9">
        <f t="shared" si="1"/>
        <v>1</v>
      </c>
      <c r="F19" s="8"/>
      <c r="G19" s="10"/>
      <c r="H19" s="42"/>
      <c r="I19" s="11">
        <f t="shared" si="3"/>
        <v>0</v>
      </c>
      <c r="J19" s="8"/>
      <c r="K19" s="11"/>
      <c r="L19" s="42"/>
      <c r="M19" s="11">
        <f t="shared" si="5"/>
        <v>0</v>
      </c>
      <c r="N19" s="8"/>
      <c r="O19" s="11"/>
      <c r="P19" s="42">
        <v>1</v>
      </c>
      <c r="Q19" s="11">
        <f t="shared" si="6"/>
        <v>3</v>
      </c>
      <c r="R19" s="8"/>
      <c r="S19" s="11"/>
      <c r="T19" s="8">
        <f t="shared" si="7"/>
        <v>2</v>
      </c>
      <c r="U19" s="8"/>
      <c r="V19" s="12">
        <f t="shared" si="0"/>
        <v>4</v>
      </c>
      <c r="W19" s="29">
        <f>V19/V22</f>
        <v>8.8888888888888892E-2</v>
      </c>
      <c r="X19" s="32" t="s">
        <v>27</v>
      </c>
      <c r="Y19" s="16">
        <f>T19*0.33</f>
        <v>0.66</v>
      </c>
      <c r="Z19" s="16"/>
      <c r="AA19" s="16"/>
      <c r="AB19" s="31"/>
    </row>
    <row r="20" spans="1:28" s="2" customFormat="1" ht="18.75" x14ac:dyDescent="0.3">
      <c r="A20" s="7"/>
      <c r="B20" s="65"/>
      <c r="C20" s="68" t="s">
        <v>44</v>
      </c>
      <c r="D20" s="42"/>
      <c r="E20" s="9">
        <f t="shared" si="1"/>
        <v>0</v>
      </c>
      <c r="F20" s="8"/>
      <c r="G20" s="10"/>
      <c r="H20" s="42">
        <v>1</v>
      </c>
      <c r="I20" s="11">
        <f t="shared" si="3"/>
        <v>1.5</v>
      </c>
      <c r="J20" s="8"/>
      <c r="K20" s="11"/>
      <c r="L20" s="42">
        <v>1</v>
      </c>
      <c r="M20" s="11">
        <f t="shared" si="5"/>
        <v>1.75</v>
      </c>
      <c r="N20" s="8"/>
      <c r="O20" s="11"/>
      <c r="P20" s="42"/>
      <c r="Q20" s="11">
        <f t="shared" si="6"/>
        <v>0</v>
      </c>
      <c r="R20" s="8"/>
      <c r="S20" s="11"/>
      <c r="T20" s="8">
        <f t="shared" si="7"/>
        <v>2</v>
      </c>
      <c r="U20" s="8"/>
      <c r="V20" s="12">
        <f t="shared" si="0"/>
        <v>3.25</v>
      </c>
      <c r="W20" s="29">
        <f>V20/V22</f>
        <v>7.2222222222222215E-2</v>
      </c>
      <c r="X20" s="32" t="s">
        <v>27</v>
      </c>
      <c r="Y20" s="16">
        <f>T20*0.33</f>
        <v>0.66</v>
      </c>
      <c r="Z20" s="16"/>
      <c r="AA20" s="16"/>
      <c r="AB20" s="31"/>
    </row>
    <row r="21" spans="1:28" s="2" customFormat="1" ht="18.75" x14ac:dyDescent="0.3">
      <c r="A21" s="7">
        <v>12</v>
      </c>
      <c r="B21" s="66"/>
      <c r="C21" s="68" t="s">
        <v>68</v>
      </c>
      <c r="D21" s="42">
        <v>1</v>
      </c>
      <c r="E21" s="9">
        <f t="shared" si="1"/>
        <v>1</v>
      </c>
      <c r="F21" s="8"/>
      <c r="G21" s="10">
        <f t="shared" si="2"/>
        <v>0</v>
      </c>
      <c r="H21" s="42">
        <v>1</v>
      </c>
      <c r="I21" s="11">
        <f t="shared" si="3"/>
        <v>1.5</v>
      </c>
      <c r="J21" s="8"/>
      <c r="K21" s="10">
        <f t="shared" si="4"/>
        <v>0</v>
      </c>
      <c r="L21" s="42"/>
      <c r="M21" s="11">
        <f t="shared" si="5"/>
        <v>0</v>
      </c>
      <c r="N21" s="8"/>
      <c r="O21" s="11"/>
      <c r="P21" s="42"/>
      <c r="Q21" s="11">
        <f t="shared" si="6"/>
        <v>0</v>
      </c>
      <c r="R21" s="8"/>
      <c r="S21" s="11">
        <f t="shared" si="10"/>
        <v>0</v>
      </c>
      <c r="T21" s="8">
        <f t="shared" si="7"/>
        <v>2</v>
      </c>
      <c r="U21" s="8">
        <f t="shared" si="8"/>
        <v>0</v>
      </c>
      <c r="V21" s="12">
        <f t="shared" si="0"/>
        <v>2.5</v>
      </c>
      <c r="W21" s="29">
        <f>V21/V22</f>
        <v>5.5555555555555552E-2</v>
      </c>
      <c r="X21" s="32" t="s">
        <v>27</v>
      </c>
      <c r="Y21" s="16">
        <f t="shared" si="9"/>
        <v>0.66</v>
      </c>
      <c r="Z21" s="16"/>
      <c r="AA21" s="16"/>
      <c r="AB21" s="31"/>
    </row>
    <row r="22" spans="1:28" s="23" customFormat="1" ht="19.5" x14ac:dyDescent="0.25">
      <c r="A22" s="7"/>
      <c r="B22" s="69"/>
      <c r="C22" s="17"/>
      <c r="D22" s="43">
        <f t="shared" ref="D22:V22" si="11">SUM(D9:D21)</f>
        <v>12</v>
      </c>
      <c r="E22" s="18">
        <f t="shared" si="11"/>
        <v>12</v>
      </c>
      <c r="F22" s="18">
        <f t="shared" si="11"/>
        <v>0</v>
      </c>
      <c r="G22" s="18">
        <f t="shared" si="11"/>
        <v>0</v>
      </c>
      <c r="H22" s="43">
        <f t="shared" si="11"/>
        <v>9</v>
      </c>
      <c r="I22" s="18">
        <f t="shared" si="11"/>
        <v>13.5</v>
      </c>
      <c r="J22" s="18">
        <f t="shared" si="11"/>
        <v>0</v>
      </c>
      <c r="K22" s="18">
        <f t="shared" si="11"/>
        <v>0</v>
      </c>
      <c r="L22" s="43">
        <f t="shared" si="11"/>
        <v>6</v>
      </c>
      <c r="M22" s="18">
        <f t="shared" si="11"/>
        <v>10.5</v>
      </c>
      <c r="N22" s="18">
        <f t="shared" si="11"/>
        <v>0</v>
      </c>
      <c r="O22" s="28">
        <f t="shared" si="11"/>
        <v>0</v>
      </c>
      <c r="P22" s="43">
        <f t="shared" si="11"/>
        <v>3</v>
      </c>
      <c r="Q22" s="18">
        <f t="shared" si="11"/>
        <v>9</v>
      </c>
      <c r="R22" s="18">
        <f t="shared" si="11"/>
        <v>0</v>
      </c>
      <c r="S22" s="18">
        <f t="shared" si="11"/>
        <v>0</v>
      </c>
      <c r="T22" s="18">
        <f t="shared" si="11"/>
        <v>30</v>
      </c>
      <c r="U22" s="18">
        <f t="shared" si="11"/>
        <v>0</v>
      </c>
      <c r="V22" s="19">
        <f t="shared" si="11"/>
        <v>45</v>
      </c>
      <c r="W22" s="20">
        <f>SUM(W9:W21)</f>
        <v>1</v>
      </c>
      <c r="X22" s="14"/>
      <c r="Y22" s="16">
        <f t="shared" ref="Y22" si="12">W22*10</f>
        <v>10</v>
      </c>
      <c r="Z22" s="21"/>
      <c r="AA22" s="21"/>
      <c r="AB22" s="22"/>
    </row>
    <row r="23" spans="1:28" s="2" customFormat="1" ht="19.5" x14ac:dyDescent="0.25">
      <c r="A23" s="70" t="s">
        <v>21</v>
      </c>
      <c r="B23" s="69"/>
      <c r="C23" s="17"/>
      <c r="D23" s="54">
        <v>0.4</v>
      </c>
      <c r="E23" s="55"/>
      <c r="F23" s="55"/>
      <c r="G23" s="55"/>
      <c r="H23" s="54">
        <v>0.3</v>
      </c>
      <c r="I23" s="55"/>
      <c r="J23" s="55"/>
      <c r="K23" s="55"/>
      <c r="L23" s="54">
        <v>0.2</v>
      </c>
      <c r="M23" s="55"/>
      <c r="N23" s="55"/>
      <c r="O23" s="55"/>
      <c r="P23" s="54">
        <v>0.1</v>
      </c>
      <c r="Q23" s="55"/>
      <c r="R23" s="55"/>
      <c r="S23" s="55"/>
      <c r="T23" s="24"/>
      <c r="U23" s="24"/>
      <c r="V23" s="24"/>
      <c r="W23" s="25">
        <f>SUM(D23:S23)</f>
        <v>0.99999999999999989</v>
      </c>
      <c r="X23" s="25"/>
      <c r="Y23" s="16"/>
      <c r="Z23" s="16"/>
      <c r="AA23" s="16"/>
      <c r="AB23" s="16"/>
    </row>
    <row r="24" spans="1:28" s="2" customFormat="1" ht="19.5" x14ac:dyDescent="0.25">
      <c r="A24" s="70" t="s">
        <v>22</v>
      </c>
      <c r="B24" s="71"/>
      <c r="C24" s="26"/>
      <c r="D24" s="60"/>
      <c r="E24" s="61"/>
      <c r="F24" s="61"/>
      <c r="G24" s="62"/>
      <c r="H24" s="60"/>
      <c r="I24" s="61"/>
      <c r="J24" s="61"/>
      <c r="K24" s="62"/>
      <c r="L24" s="60"/>
      <c r="M24" s="61"/>
      <c r="N24" s="61"/>
      <c r="O24" s="62"/>
      <c r="P24" s="60"/>
      <c r="Q24" s="61"/>
      <c r="R24" s="61"/>
      <c r="S24" s="62"/>
      <c r="T24" s="24"/>
      <c r="U24" s="24"/>
      <c r="V24" s="24"/>
      <c r="W24" s="27"/>
      <c r="X24" s="24"/>
      <c r="Y24" s="16"/>
      <c r="Z24" s="16"/>
      <c r="AA24" s="16"/>
      <c r="AB24" s="16"/>
    </row>
    <row r="25" spans="1:28" ht="18.75" x14ac:dyDescent="0.25">
      <c r="A25" s="72" t="s">
        <v>23</v>
      </c>
    </row>
  </sheetData>
  <mergeCells count="30">
    <mergeCell ref="L23:O23"/>
    <mergeCell ref="P23:S23"/>
    <mergeCell ref="D24:G24"/>
    <mergeCell ref="H24:K24"/>
    <mergeCell ref="L24:O24"/>
    <mergeCell ref="P24:S24"/>
    <mergeCell ref="B9:B10"/>
    <mergeCell ref="B11:B14"/>
    <mergeCell ref="B15:B17"/>
    <mergeCell ref="B18:B21"/>
    <mergeCell ref="D23:G23"/>
    <mergeCell ref="H23:K23"/>
    <mergeCell ref="Y6:Y8"/>
    <mergeCell ref="Z6:Z8"/>
    <mergeCell ref="AA6:AA8"/>
    <mergeCell ref="AB6:AB8"/>
    <mergeCell ref="D7:G7"/>
    <mergeCell ref="H7:K7"/>
    <mergeCell ref="L7:O7"/>
    <mergeCell ref="P7:S7"/>
    <mergeCell ref="A2:AB2"/>
    <mergeCell ref="A3:AB3"/>
    <mergeCell ref="A6:A8"/>
    <mergeCell ref="B6:B8"/>
    <mergeCell ref="C6:C8"/>
    <mergeCell ref="D6:S6"/>
    <mergeCell ref="T6:U7"/>
    <mergeCell ref="V6:V8"/>
    <mergeCell ref="W6:W8"/>
    <mergeCell ref="X6:X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 CK2</vt:lpstr>
      <vt:lpstr>11CK2</vt:lpstr>
      <vt:lpstr>12CK2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Nam Nguyen Hai</cp:lastModifiedBy>
  <cp:lastPrinted>2021-02-28T04:04:47Z</cp:lastPrinted>
  <dcterms:created xsi:type="dcterms:W3CDTF">2020-11-14T02:40:59Z</dcterms:created>
  <dcterms:modified xsi:type="dcterms:W3CDTF">2024-04-18T03:22:40Z</dcterms:modified>
</cp:coreProperties>
</file>