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765f63ffceaefe/HOÀN/DE KIEM TRA KHOI 12 CUA HOAN/THI HK1 - TOÁN 12 - 2020 - 2021 - C. HOÀN/"/>
    </mc:Choice>
  </mc:AlternateContent>
  <xr:revisionPtr revIDLastSave="0" documentId="8_{4727A9B1-AE27-48A4-BAA0-1B630C1350E7}" xr6:coauthVersionLast="45" xr6:coauthVersionMax="45" xr10:uidLastSave="{00000000-0000-0000-0000-000000000000}"/>
  <bookViews>
    <workbookView xWindow="-110" yWindow="-110" windowWidth="19420" windowHeight="10420" xr2:uid="{069CD149-E59A-FC45-8F9C-51261EE1288F}"/>
  </bookViews>
  <sheets>
    <sheet name="mức độ 7 -3" sheetId="1" r:id="rId1"/>
  </sheets>
  <definedNames>
    <definedName name="_xlnm.Print_Area" localSheetId="0">'mức độ 7 -3'!$A$2:$W$27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Y22" i="1" s="1"/>
  <c r="W20" i="1"/>
  <c r="W19" i="1"/>
  <c r="W16" i="1"/>
  <c r="W15" i="1"/>
  <c r="W18" i="1"/>
  <c r="W13" i="1"/>
  <c r="W12" i="1"/>
  <c r="Y12" i="1" s="1"/>
  <c r="W14" i="1"/>
  <c r="W24" i="1"/>
  <c r="Y24" i="1" s="1"/>
  <c r="W23" i="1"/>
  <c r="Y23" i="1" s="1"/>
  <c r="W21" i="1"/>
  <c r="W17" i="1"/>
  <c r="W11" i="1"/>
  <c r="Y11" i="1" s="1"/>
  <c r="W10" i="1"/>
  <c r="Y10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11" i="1"/>
  <c r="V10" i="1"/>
  <c r="M25" i="1" l="1"/>
  <c r="Y13" i="1"/>
  <c r="Y14" i="1"/>
  <c r="Y15" i="1"/>
  <c r="G25" i="1"/>
  <c r="U25" i="1"/>
  <c r="Y16" i="1"/>
  <c r="T25" i="1"/>
  <c r="Y17" i="1"/>
  <c r="S25" i="1"/>
  <c r="Y18" i="1"/>
  <c r="Y19" i="1"/>
  <c r="Y20" i="1"/>
  <c r="Y21" i="1"/>
  <c r="K25" i="1"/>
  <c r="D25" i="1"/>
  <c r="D27" i="1" s="1"/>
  <c r="F25" i="1"/>
  <c r="H25" i="1"/>
  <c r="H27" i="1" s="1"/>
  <c r="I25" i="1"/>
  <c r="J25" i="1"/>
  <c r="L25" i="1"/>
  <c r="L27" i="1" s="1"/>
  <c r="N25" i="1"/>
  <c r="P25" i="1"/>
  <c r="P27" i="1" s="1"/>
  <c r="R25" i="1"/>
  <c r="Z25" i="1"/>
  <c r="AA25" i="1"/>
  <c r="AB25" i="1"/>
  <c r="W26" i="1"/>
  <c r="Y25" i="1" l="1"/>
  <c r="V25" i="1"/>
  <c r="Q25" i="1"/>
  <c r="E25" i="1"/>
  <c r="O25" i="1"/>
  <c r="W25" i="1"/>
  <c r="W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tc={FECF40E2-522D-D848-9280-A89EB5C07531}</author>
    <author>tc={6EB703B7-149D-644A-A97F-E53A2105BB6D}</author>
    <author>tc={6B504FEE-799F-1F4B-9194-A02D5FBB14A1}</author>
    <author>tc={9C25ADA3-A0DD-AE49-BB3C-59E65AB620DE}</author>
    <author>tc={CF71A66E-3463-7342-A80E-EE928DD366FF}</author>
    <author>tc={E7BFD2F1-ED2C-6D43-ABEB-4A08C0FFAEDC}</author>
    <author>tc={54C89511-5600-D84B-AB46-0E2DC8BB4617}</author>
    <author>tc={0157E8D4-46C7-2347-AE11-FF3BF7DE6F45}</author>
    <author>tc={692E6432-B1FC-734D-AAB1-C6AD9472D7BF}</author>
    <author>tc={BCBEFE35-DBAC-ED41-9E9D-60BAA6E02C97}</author>
    <author>tc={CACDEE2E-AEE1-D549-8120-7F1CB2B005E0}</author>
  </authors>
  <commentList>
    <comment ref="D9" authorId="0" shapeId="0" xr:uid="{FECF40E2-522D-D848-9280-A89EB5C07531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9" authorId="1" shapeId="0" xr:uid="{6EB703B7-149D-644A-A97F-E53A2105BB6D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9" authorId="2" shapeId="0" xr:uid="{6B504FEE-799F-1F4B-9194-A02D5FBB14A1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9" authorId="3" shapeId="0" xr:uid="{9C25ADA3-A0DD-AE49-BB3C-59E65AB620DE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9" authorId="4" shapeId="0" xr:uid="{CF71A66E-3463-7342-A80E-EE928DD366FF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9" authorId="5" shapeId="0" xr:uid="{E7BFD2F1-ED2C-6D43-ABEB-4A08C0FFAEDC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9" authorId="6" shapeId="0" xr:uid="{54C89511-5600-D84B-AB46-0E2DC8BB4617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9" authorId="7" shapeId="0" xr:uid="{0157E8D4-46C7-2347-AE11-FF3BF7DE6F45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9" authorId="8" shapeId="0" xr:uid="{692E6432-B1FC-734D-AAB1-C6AD9472D7BF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9" authorId="9" shapeId="0" xr:uid="{BCBEFE35-DBAC-ED41-9E9D-60BAA6E02C97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9" authorId="10" shapeId="0" xr:uid="{CACDEE2E-AEE1-D549-8120-7F1CB2B005E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<sst xmlns="http://schemas.openxmlformats.org/spreadsheetml/2006/main" count="78" uniqueCount="56">
  <si>
    <t>stt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</si>
  <si>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</si>
  <si>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</si>
  <si>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</si>
  <si>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</si>
  <si>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</si>
  <si>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</si>
  <si>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</si>
  <si>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</si>
  <si>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</si>
  <si>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</si>
  <si>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</si>
  <si>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</si>
  <si>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>tổng số câu</t>
  </si>
  <si>
    <t>thời gian/ câu trắc nghiệm/tự luận</t>
  </si>
  <si>
    <t>số điểm tương đương</t>
  </si>
  <si>
    <t>số điểm cân chỉnh</t>
  </si>
  <si>
    <t>thời lượng giảng dạy</t>
  </si>
  <si>
    <t>3 tiết</t>
  </si>
  <si>
    <t>2 tiết</t>
  </si>
  <si>
    <t>tổng số câu TN</t>
  </si>
  <si>
    <t>tổng số câu TL</t>
  </si>
  <si>
    <t>ĐƠN VỊ KIẾN THỨC</t>
  </si>
  <si>
    <t>MÔN  TOÁN LỚP 12, THỜI GIAN 90 PHÚT</t>
  </si>
  <si>
    <t>Chương 1 : Ứng dụng của đạo hàm để khảo sát và vẽ đồ thị của hàm số</t>
  </si>
  <si>
    <t>Sự biến thiên của hàm số</t>
  </si>
  <si>
    <t>Cực trị của hàm số</t>
  </si>
  <si>
    <t>Đồ thị của hàm số và các bài toán liên quan</t>
  </si>
  <si>
    <t>GTLN - GTNN của hàm số</t>
  </si>
  <si>
    <t xml:space="preserve">Đường tiệm cận </t>
  </si>
  <si>
    <t>Hàm số lũy thừa</t>
  </si>
  <si>
    <t>Hàm số mũ</t>
  </si>
  <si>
    <t>Logarit - Hàm số logarit</t>
  </si>
  <si>
    <t xml:space="preserve">Phương trình mũ, phương trình logarit </t>
  </si>
  <si>
    <t xml:space="preserve">Bất phương trình mũ, bất phương trình logarit </t>
  </si>
  <si>
    <t xml:space="preserve">Chương 1 : Khối đa diện </t>
  </si>
  <si>
    <t>Chương 2 : Hàm số mũ - Hàm số logarit</t>
  </si>
  <si>
    <t>Khái niệm khối đa diện</t>
  </si>
  <si>
    <t>Thể tích khối đa diện</t>
  </si>
  <si>
    <t>Hình nón, khối nón</t>
  </si>
  <si>
    <t>Hình trụ, khối trụ</t>
  </si>
  <si>
    <t xml:space="preserve">Mặt cầu, khối cầu </t>
  </si>
  <si>
    <t>Chương 2 : Mặt tròn xoay - khối tròn xoay</t>
  </si>
  <si>
    <t>75 tiết</t>
  </si>
  <si>
    <t>4 tiết</t>
  </si>
  <si>
    <t>5 tiết</t>
  </si>
  <si>
    <t>6 tiết</t>
  </si>
  <si>
    <t>10 tiết</t>
  </si>
  <si>
    <t>8 tiết</t>
  </si>
  <si>
    <t>MA TRẬN ĐỀ KIỂM TRA CUỐI HỌC KỲ 1 - NĂM HỌC 2020 - 2021</t>
  </si>
  <si>
    <t xml:space="preserve">Tổng </t>
  </si>
  <si>
    <t xml:space="preserve">Tỉ lệ </t>
  </si>
  <si>
    <t>Tổng điểm</t>
  </si>
  <si>
    <t xml:space="preserve">SỞ GIÁO DỤC VÀ ĐÀO TẠO </t>
  </si>
  <si>
    <t>THÀNH PHỐ HỒ CHÍ MINH</t>
  </si>
  <si>
    <t>TRƯỜNG THPT HIỆP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</si>
</sst>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_(* #,##0.00_);_(* \(#,##0.00\);_(* &quot;-&quot;_);_(@_)"/>
    <numFmt numFmtId="166" formatCode="0.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8"/>
      <name val="Calibri"/>
      <family val="2"/>
      <scheme val="minor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164" fontId="8" fillId="0" borderId="6" xfId="2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66" fontId="10" fillId="0" borderId="0" xfId="0" applyNumberFormat="1" applyFont="1"/>
    <xf numFmtId="166" fontId="4" fillId="0" borderId="0" xfId="0" applyNumberFormat="1" applyFont="1"/>
    <xf numFmtId="166" fontId="3" fillId="0" borderId="1" xfId="0" applyNumberFormat="1" applyFont="1" applyBorder="1" applyAlignment="1">
      <alignment vertical="center" wrapText="1"/>
    </xf>
    <xf numFmtId="166" fontId="8" fillId="0" borderId="1" xfId="1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vertical="center"/>
    </xf>
    <xf numFmtId="2" fontId="10" fillId="0" borderId="0" xfId="0" applyNumberFormat="1" applyFont="1"/>
    <xf numFmtId="2" fontId="4" fillId="0" borderId="0" xfId="0" applyNumberFormat="1" applyFont="1"/>
    <xf numFmtId="2" fontId="3" fillId="0" borderId="1" xfId="0" applyNumberFormat="1" applyFont="1" applyBorder="1" applyAlignment="1">
      <alignment vertical="center" wrapText="1"/>
    </xf>
    <xf numFmtId="2" fontId="8" fillId="0" borderId="1" xfId="1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7" fillId="0" borderId="1" xfId="0" applyFont="1" applyBorder="1"/>
    <xf numFmtId="0" fontId="6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 Tan Minh" id="{51084FEC-EF1C-9748-A0D0-B540C20D361A}" userId="S::hotanminh@hcm.edu.vn::bf40d7dd-1373-4d2c-ae2a-015bff612b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0-10-09T15:17:08.81" personId="{51084FEC-EF1C-9748-A0D0-B540C20D361A}" id="{FECF40E2-522D-D848-9280-A89EB5C07531}">
    <text>câu hỏi trắc nghiệm</text>
  </threadedComment>
  <threadedComment ref="E8" dT="2020-10-09T15:17:58.46" personId="{51084FEC-EF1C-9748-A0D0-B540C20D361A}" id="{6EB703B7-149D-644A-A97F-E53A2105BB6D}">
    <text>thời gian câu hỏi trắc nghiệm nhận biết từ 0,5 —&gt; 0,75 phút/câu</text>
  </threadedComment>
  <threadedComment ref="F8" dT="2020-10-09T15:20:29.33" personId="{51084FEC-EF1C-9748-A0D0-B540C20D361A}" id="{6B504FEE-799F-1F4B-9194-A02D5FBB14A1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G8" dT="2020-10-09T15:21:14.97" personId="{51084FEC-EF1C-9748-A0D0-B540C20D361A}" id="{9C25ADA3-A0DD-AE49-BB3C-59E65AB620DE}">
    <text>thời gian TL Nhận biết từ 3 - 4 phút/câu (1 điểm)</text>
  </threadedComment>
  <threadedComment ref="I8" dT="2020-10-09T15:22:42.01" personId="{51084FEC-EF1C-9748-A0D0-B540C20D361A}" id="{CF71A66E-3463-7342-A80E-EE928DD366FF}">
    <text>câu hỏi ở mức độ thông hiểu được thiết kế tối đa 4 dòng (phần dẫn và phần phương án lựa chọn) thời gian từ 1,0 -1,25phút/câu</text>
  </threadedComment>
  <threadedComment ref="K8" dT="2020-10-09T15:24:34.63" personId="{51084FEC-EF1C-9748-A0D0-B540C20D361A}" id="{E7BFD2F1-ED2C-6D43-ABEB-4A08C0FFAEDC}">
    <text xml:space="preserve">thời gian câu tự luận nhận biết được tính theo ý (0,25 đ) x số ý x (1 phút —&gt; 1,25 phút) 
</text>
  </threadedComment>
  <threadedComment ref="L8" dT="2020-10-09T15:25:29.18" personId="{51084FEC-EF1C-9748-A0D0-B540C20D361A}" id="{54C89511-5600-D84B-AB46-0E2DC8BB4617}">
    <text xml:space="preserve">câu dạng vận dụng, áp dụng kiến thức có trong chuẩn và học liệu trong sách giáo khoa vào một trường hợp cụ thể.
</text>
  </threadedComment>
  <threadedComment ref="M8" dT="2020-10-09T15:26:18.55" personId="{51084FEC-EF1C-9748-A0D0-B540C20D361A}" id="{0157E8D4-46C7-2347-AE11-FF3BF7DE6F45}">
    <text>thời gian từ 1,5 - 1,75 phút/câu</text>
  </threadedComment>
  <threadedComment ref="O8" dT="2020-10-09T15:28:14.31" personId="{51084FEC-EF1C-9748-A0D0-B540C20D361A}" id="{692E6432-B1FC-734D-AAB1-C6AD9472D7BF}">
    <text xml:space="preserve">thời gian câu vận dụng tự luận = (1,25  - 1,5) x số ý = câu có 4 ý từ 5- 6 phút. </text>
  </threadedComment>
  <threadedComment ref="Q8" dT="2020-10-09T15:28:50.32" personId="{51084FEC-EF1C-9748-A0D0-B540C20D361A}" id="{BCBEFE35-DBAC-ED41-9E9D-60BAA6E02C97}">
    <text xml:space="preserve">thời gian từ 2 - 2,5 phút/câu
</text>
  </threadedComment>
  <threadedComment ref="S8" dT="2020-10-09T15:30:15.91" personId="{51084FEC-EF1C-9748-A0D0-B540C20D361A}" id="{CACDEE2E-AEE1-D549-8120-7F1CB2B005E0}">
    <text xml:space="preserve">thời gian từ (2,5 - 3) * số ý . khoảng 5 - 6 phút/ câu.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49B6-24FB-E841-B0F4-08B0E0E54855}">
  <sheetPr>
    <pageSetUpPr fitToPage="1"/>
  </sheetPr>
  <dimension ref="A2:AB27"/>
  <sheetViews>
    <sheetView tabSelected="1" zoomScale="70" zoomScaleNormal="70" workbookViewId="0">
      <selection activeCell="A5" sqref="A5"/>
    </sheetView>
  </sheetViews>
  <sheetFormatPr defaultColWidth="10.83203125" defaultRowHeight="15.5" x14ac:dyDescent="0.35"/>
  <cols>
    <col min="1" max="1" width="6.83203125" style="2" customWidth="1"/>
    <col min="2" max="2" width="56.33203125" style="2" customWidth="1"/>
    <col min="3" max="3" width="43.58203125" style="2" customWidth="1"/>
    <col min="4" max="4" width="5.6640625" style="2" customWidth="1"/>
    <col min="5" max="5" width="8.4140625" style="34" customWidth="1"/>
    <col min="6" max="6" width="5.6640625" style="2" customWidth="1"/>
    <col min="7" max="7" width="6.83203125" style="2" customWidth="1"/>
    <col min="8" max="8" width="5.6640625" style="2" customWidth="1"/>
    <col min="9" max="9" width="5.6640625" style="34" customWidth="1"/>
    <col min="10" max="10" width="5.6640625" style="2" customWidth="1"/>
    <col min="11" max="11" width="5.6640625" style="34" customWidth="1"/>
    <col min="12" max="12" width="5.6640625" style="2" customWidth="1"/>
    <col min="13" max="13" width="5.6640625" style="39" customWidth="1"/>
    <col min="14" max="16" width="5.6640625" style="2" customWidth="1"/>
    <col min="17" max="17" width="5.6640625" style="34" customWidth="1"/>
    <col min="18" max="19" width="5.6640625" style="2" customWidth="1"/>
    <col min="20" max="20" width="8.9140625" style="2" customWidth="1"/>
    <col min="21" max="21" width="7" style="2" customWidth="1"/>
    <col min="22" max="22" width="9.6640625" style="2" customWidth="1"/>
    <col min="23" max="23" width="10.5" style="2" customWidth="1"/>
    <col min="24" max="24" width="10.83203125" style="2"/>
    <col min="25" max="25" width="9.9140625" style="2" customWidth="1"/>
    <col min="26" max="26" width="9.9140625" style="17" customWidth="1"/>
    <col min="27" max="28" width="9.9140625" style="2" customWidth="1"/>
    <col min="29" max="16384" width="10.83203125" style="2"/>
  </cols>
  <sheetData>
    <row r="2" spans="1:28" ht="30" customHeight="1" x14ac:dyDescent="0.35">
      <c r="A2" s="53" t="s">
        <v>53</v>
      </c>
      <c r="B2" s="53"/>
      <c r="C2" s="53"/>
      <c r="D2" s="53" t="s">
        <v>49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ht="33" customHeight="1" x14ac:dyDescent="0.35">
      <c r="A3" s="53" t="s">
        <v>54</v>
      </c>
      <c r="B3" s="53"/>
      <c r="C3" s="53"/>
      <c r="D3" s="53" t="s">
        <v>23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28" ht="33" customHeight="1" x14ac:dyDescent="0.35">
      <c r="A4" s="53" t="s">
        <v>55</v>
      </c>
      <c r="B4" s="53"/>
      <c r="C4" s="53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ht="28" customHeight="1" x14ac:dyDescent="0.35">
      <c r="B5" s="3" t="s">
        <v>14</v>
      </c>
      <c r="C5" s="3"/>
      <c r="D5" s="16"/>
      <c r="E5" s="33">
        <v>1</v>
      </c>
      <c r="F5" s="16"/>
      <c r="G5" s="16">
        <v>3</v>
      </c>
      <c r="H5" s="16"/>
      <c r="I5" s="33">
        <v>2</v>
      </c>
      <c r="J5" s="16"/>
      <c r="K5" s="33">
        <v>5</v>
      </c>
      <c r="L5" s="16"/>
      <c r="M5" s="38">
        <v>2.75</v>
      </c>
      <c r="N5" s="16"/>
      <c r="O5" s="16">
        <v>6</v>
      </c>
      <c r="P5" s="16"/>
      <c r="Q5" s="33">
        <v>3.5</v>
      </c>
      <c r="R5" s="16"/>
      <c r="S5" s="16">
        <v>7</v>
      </c>
      <c r="T5" s="16"/>
    </row>
    <row r="6" spans="1:28" ht="25" customHeight="1" x14ac:dyDescent="0.35"/>
    <row r="7" spans="1:28" ht="42" customHeight="1" x14ac:dyDescent="0.35">
      <c r="A7" s="49" t="s">
        <v>0</v>
      </c>
      <c r="B7" s="49" t="s">
        <v>1</v>
      </c>
      <c r="C7" s="58" t="s">
        <v>22</v>
      </c>
      <c r="D7" s="54" t="s">
        <v>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49" t="s">
        <v>13</v>
      </c>
      <c r="U7" s="49"/>
      <c r="V7" s="49" t="s">
        <v>11</v>
      </c>
      <c r="W7" s="49" t="s">
        <v>12</v>
      </c>
      <c r="X7" s="49" t="s">
        <v>17</v>
      </c>
      <c r="Y7" s="49" t="s">
        <v>15</v>
      </c>
      <c r="Z7" s="49" t="s">
        <v>16</v>
      </c>
      <c r="AA7" s="49" t="s">
        <v>20</v>
      </c>
      <c r="AB7" s="49" t="s">
        <v>21</v>
      </c>
    </row>
    <row r="8" spans="1:28" ht="28" customHeight="1" x14ac:dyDescent="0.35">
      <c r="A8" s="49"/>
      <c r="B8" s="49"/>
      <c r="C8" s="59"/>
      <c r="D8" s="49" t="s">
        <v>3</v>
      </c>
      <c r="E8" s="49"/>
      <c r="F8" s="49"/>
      <c r="G8" s="49"/>
      <c r="H8" s="49" t="s">
        <v>4</v>
      </c>
      <c r="I8" s="49"/>
      <c r="J8" s="49"/>
      <c r="K8" s="49"/>
      <c r="L8" s="49" t="s">
        <v>5</v>
      </c>
      <c r="M8" s="49"/>
      <c r="N8" s="49"/>
      <c r="O8" s="49"/>
      <c r="P8" s="49" t="s">
        <v>6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ht="30" x14ac:dyDescent="0.35">
      <c r="A9" s="49"/>
      <c r="B9" s="49"/>
      <c r="C9" s="60"/>
      <c r="D9" s="1" t="s">
        <v>7</v>
      </c>
      <c r="E9" s="35" t="s">
        <v>8</v>
      </c>
      <c r="F9" s="1" t="s">
        <v>9</v>
      </c>
      <c r="G9" s="1" t="s">
        <v>8</v>
      </c>
      <c r="H9" s="1" t="s">
        <v>7</v>
      </c>
      <c r="I9" s="35" t="s">
        <v>8</v>
      </c>
      <c r="J9" s="1" t="s">
        <v>9</v>
      </c>
      <c r="K9" s="35" t="s">
        <v>8</v>
      </c>
      <c r="L9" s="1" t="s">
        <v>7</v>
      </c>
      <c r="M9" s="40" t="s">
        <v>8</v>
      </c>
      <c r="N9" s="1" t="s">
        <v>9</v>
      </c>
      <c r="O9" s="1" t="s">
        <v>8</v>
      </c>
      <c r="P9" s="1" t="s">
        <v>7</v>
      </c>
      <c r="Q9" s="35" t="s">
        <v>8</v>
      </c>
      <c r="R9" s="1" t="s">
        <v>9</v>
      </c>
      <c r="S9" s="1" t="s">
        <v>8</v>
      </c>
      <c r="T9" s="1" t="s">
        <v>7</v>
      </c>
      <c r="U9" s="1" t="s">
        <v>10</v>
      </c>
      <c r="V9" s="49"/>
      <c r="W9" s="49"/>
      <c r="X9" s="49"/>
      <c r="Y9" s="49"/>
      <c r="Z9" s="49"/>
      <c r="AA9" s="49"/>
      <c r="AB9" s="49"/>
    </row>
    <row r="10" spans="1:28" s="4" customFormat="1" ht="34" customHeight="1" x14ac:dyDescent="0.35">
      <c r="A10" s="6">
        <v>1</v>
      </c>
      <c r="B10" s="50" t="s">
        <v>24</v>
      </c>
      <c r="C10" s="32" t="s">
        <v>25</v>
      </c>
      <c r="D10" s="7">
        <v>1</v>
      </c>
      <c r="E10" s="36">
        <v>1</v>
      </c>
      <c r="F10" s="7"/>
      <c r="G10" s="8"/>
      <c r="H10" s="7">
        <v>1</v>
      </c>
      <c r="I10" s="36">
        <v>2</v>
      </c>
      <c r="J10" s="7"/>
      <c r="K10" s="36"/>
      <c r="L10" s="7"/>
      <c r="M10" s="41"/>
      <c r="N10" s="7"/>
      <c r="O10" s="8"/>
      <c r="P10" s="7"/>
      <c r="Q10" s="36"/>
      <c r="R10" s="7"/>
      <c r="S10" s="8"/>
      <c r="T10" s="23">
        <v>2</v>
      </c>
      <c r="U10" s="27"/>
      <c r="V10" s="24">
        <f>E10+G10+I10+K10+M10+O10+Q10+S10</f>
        <v>3</v>
      </c>
      <c r="W10" s="31">
        <f>4/75</f>
        <v>5.3333333333333337E-2</v>
      </c>
      <c r="X10" s="30" t="s">
        <v>44</v>
      </c>
      <c r="Y10" s="23">
        <f>W10*10</f>
        <v>0.53333333333333333</v>
      </c>
      <c r="Z10" s="23">
        <v>0.4</v>
      </c>
      <c r="AA10" s="23">
        <v>2</v>
      </c>
      <c r="AB10" s="27"/>
    </row>
    <row r="11" spans="1:28" s="4" customFormat="1" ht="34" customHeight="1" x14ac:dyDescent="0.35">
      <c r="A11" s="26">
        <v>2</v>
      </c>
      <c r="B11" s="51"/>
      <c r="C11" s="10" t="s">
        <v>26</v>
      </c>
      <c r="D11" s="7">
        <v>1</v>
      </c>
      <c r="E11" s="36">
        <v>1</v>
      </c>
      <c r="F11" s="7"/>
      <c r="G11" s="8"/>
      <c r="H11" s="7"/>
      <c r="I11" s="36"/>
      <c r="J11" s="7"/>
      <c r="K11" s="36"/>
      <c r="L11" s="7"/>
      <c r="M11" s="41"/>
      <c r="N11" s="7"/>
      <c r="O11" s="8"/>
      <c r="P11" s="7">
        <v>1</v>
      </c>
      <c r="Q11" s="36">
        <v>3.5</v>
      </c>
      <c r="R11" s="7"/>
      <c r="S11" s="8"/>
      <c r="T11" s="23">
        <v>2</v>
      </c>
      <c r="U11" s="28"/>
      <c r="V11" s="24">
        <f>E11+G11+I11+K11+M11+O11+Q11+S11</f>
        <v>4.5</v>
      </c>
      <c r="W11" s="31">
        <f t="shared" ref="W11" si="0">4/75</f>
        <v>5.3333333333333337E-2</v>
      </c>
      <c r="X11" s="30" t="s">
        <v>44</v>
      </c>
      <c r="Y11" s="23">
        <f>W11*10</f>
        <v>0.53333333333333333</v>
      </c>
      <c r="Z11" s="23">
        <v>0.4</v>
      </c>
      <c r="AA11" s="23">
        <v>2</v>
      </c>
      <c r="AB11" s="28"/>
    </row>
    <row r="12" spans="1:28" s="4" customFormat="1" ht="34" customHeight="1" x14ac:dyDescent="0.35">
      <c r="A12" s="26">
        <v>3</v>
      </c>
      <c r="B12" s="51"/>
      <c r="C12" s="10" t="s">
        <v>28</v>
      </c>
      <c r="D12" s="7"/>
      <c r="E12" s="36"/>
      <c r="F12" s="7"/>
      <c r="G12" s="8"/>
      <c r="H12" s="7">
        <v>1</v>
      </c>
      <c r="I12" s="36">
        <v>2</v>
      </c>
      <c r="J12" s="7"/>
      <c r="K12" s="36"/>
      <c r="L12" s="7"/>
      <c r="M12" s="41"/>
      <c r="N12" s="7"/>
      <c r="O12" s="8"/>
      <c r="P12" s="7"/>
      <c r="Q12" s="36"/>
      <c r="R12" s="7"/>
      <c r="S12" s="8"/>
      <c r="T12" s="23">
        <v>1</v>
      </c>
      <c r="U12" s="29"/>
      <c r="V12" s="24">
        <f t="shared" ref="V12:V24" si="1">E12+G12+I12+K12+M12+O12+Q12+S12</f>
        <v>2</v>
      </c>
      <c r="W12" s="31">
        <f>3/75</f>
        <v>0.04</v>
      </c>
      <c r="X12" s="30" t="s">
        <v>18</v>
      </c>
      <c r="Y12" s="23">
        <f>W12*10</f>
        <v>0.4</v>
      </c>
      <c r="Z12" s="23">
        <v>0.2</v>
      </c>
      <c r="AA12" s="23">
        <v>1</v>
      </c>
      <c r="AB12" s="29"/>
    </row>
    <row r="13" spans="1:28" s="4" customFormat="1" ht="34" customHeight="1" x14ac:dyDescent="0.35">
      <c r="A13" s="26">
        <v>4</v>
      </c>
      <c r="B13" s="51"/>
      <c r="C13" s="10" t="s">
        <v>29</v>
      </c>
      <c r="D13" s="7"/>
      <c r="E13" s="36"/>
      <c r="F13" s="7"/>
      <c r="G13" s="8"/>
      <c r="H13" s="7">
        <v>1</v>
      </c>
      <c r="I13" s="36">
        <v>2</v>
      </c>
      <c r="J13" s="7"/>
      <c r="K13" s="36"/>
      <c r="L13" s="7"/>
      <c r="M13" s="41"/>
      <c r="N13" s="7"/>
      <c r="O13" s="8"/>
      <c r="P13" s="7"/>
      <c r="Q13" s="36"/>
      <c r="R13" s="7"/>
      <c r="S13" s="8"/>
      <c r="T13" s="23">
        <v>1</v>
      </c>
      <c r="U13" s="19"/>
      <c r="V13" s="24">
        <f t="shared" si="1"/>
        <v>2</v>
      </c>
      <c r="W13" s="31">
        <f>3/75</f>
        <v>0.04</v>
      </c>
      <c r="X13" s="30" t="s">
        <v>18</v>
      </c>
      <c r="Y13" s="23">
        <f>W13*10</f>
        <v>0.4</v>
      </c>
      <c r="Z13" s="23">
        <v>0.2</v>
      </c>
      <c r="AA13" s="23">
        <v>1</v>
      </c>
      <c r="AB13" s="19"/>
    </row>
    <row r="14" spans="1:28" s="4" customFormat="1" ht="34" customHeight="1" x14ac:dyDescent="0.35">
      <c r="A14" s="26">
        <v>5</v>
      </c>
      <c r="B14" s="52"/>
      <c r="C14" s="10" t="s">
        <v>27</v>
      </c>
      <c r="D14" s="7">
        <v>2</v>
      </c>
      <c r="E14" s="36">
        <v>2</v>
      </c>
      <c r="F14" s="7"/>
      <c r="G14" s="8"/>
      <c r="H14" s="7">
        <v>2</v>
      </c>
      <c r="I14" s="36">
        <v>4</v>
      </c>
      <c r="J14" s="7"/>
      <c r="K14" s="36"/>
      <c r="L14" s="7">
        <v>1</v>
      </c>
      <c r="M14" s="43">
        <v>2.75</v>
      </c>
      <c r="N14" s="7"/>
      <c r="O14" s="8"/>
      <c r="P14" s="7">
        <v>1</v>
      </c>
      <c r="Q14" s="36">
        <v>3.5</v>
      </c>
      <c r="R14" s="7"/>
      <c r="S14" s="8"/>
      <c r="T14" s="23">
        <v>6</v>
      </c>
      <c r="U14" s="19"/>
      <c r="V14" s="24">
        <f t="shared" si="1"/>
        <v>12.25</v>
      </c>
      <c r="W14" s="22">
        <f>10/75</f>
        <v>0.13333333333333333</v>
      </c>
      <c r="X14" s="30" t="s">
        <v>47</v>
      </c>
      <c r="Y14" s="23">
        <f t="shared" ref="Y14:Y24" si="2">W14*10</f>
        <v>1.3333333333333333</v>
      </c>
      <c r="Z14" s="23">
        <v>1.2</v>
      </c>
      <c r="AA14" s="23">
        <v>6</v>
      </c>
      <c r="AB14" s="19"/>
    </row>
    <row r="15" spans="1:28" s="4" customFormat="1" ht="34" customHeight="1" x14ac:dyDescent="0.4">
      <c r="A15" s="26">
        <v>6</v>
      </c>
      <c r="B15" s="63" t="s">
        <v>36</v>
      </c>
      <c r="C15" s="44" t="s">
        <v>30</v>
      </c>
      <c r="D15" s="7">
        <v>2</v>
      </c>
      <c r="E15" s="36">
        <v>2</v>
      </c>
      <c r="F15" s="7"/>
      <c r="G15" s="8"/>
      <c r="H15" s="7"/>
      <c r="I15" s="36"/>
      <c r="J15" s="7"/>
      <c r="K15" s="36"/>
      <c r="L15" s="7"/>
      <c r="M15" s="41"/>
      <c r="N15" s="7"/>
      <c r="O15" s="8"/>
      <c r="P15" s="7"/>
      <c r="Q15" s="36"/>
      <c r="R15" s="7"/>
      <c r="S15" s="8"/>
      <c r="T15" s="23">
        <v>2</v>
      </c>
      <c r="U15" s="19"/>
      <c r="V15" s="24">
        <f t="shared" si="1"/>
        <v>2</v>
      </c>
      <c r="W15" s="22">
        <f>3/75</f>
        <v>0.04</v>
      </c>
      <c r="X15" s="30" t="s">
        <v>18</v>
      </c>
      <c r="Y15" s="23">
        <f t="shared" si="2"/>
        <v>0.4</v>
      </c>
      <c r="Z15" s="23">
        <v>0.4</v>
      </c>
      <c r="AA15" s="23">
        <v>2</v>
      </c>
      <c r="AB15" s="19"/>
    </row>
    <row r="16" spans="1:28" s="4" customFormat="1" ht="34" customHeight="1" x14ac:dyDescent="0.35">
      <c r="A16" s="26">
        <v>7</v>
      </c>
      <c r="B16" s="64"/>
      <c r="C16" s="10" t="s">
        <v>31</v>
      </c>
      <c r="D16" s="7">
        <v>1</v>
      </c>
      <c r="E16" s="36">
        <v>1</v>
      </c>
      <c r="F16" s="7"/>
      <c r="G16" s="8"/>
      <c r="H16" s="7"/>
      <c r="I16" s="36"/>
      <c r="J16" s="7"/>
      <c r="K16" s="36"/>
      <c r="L16" s="7">
        <v>1</v>
      </c>
      <c r="M16" s="41">
        <v>2.75</v>
      </c>
      <c r="N16" s="7"/>
      <c r="O16" s="8"/>
      <c r="P16" s="7"/>
      <c r="Q16" s="36"/>
      <c r="R16" s="7"/>
      <c r="S16" s="8"/>
      <c r="T16" s="23">
        <v>2</v>
      </c>
      <c r="U16" s="19"/>
      <c r="V16" s="24">
        <f t="shared" si="1"/>
        <v>3.75</v>
      </c>
      <c r="W16" s="22">
        <f>3/75</f>
        <v>0.04</v>
      </c>
      <c r="X16" s="30" t="s">
        <v>18</v>
      </c>
      <c r="Y16" s="23">
        <f t="shared" si="2"/>
        <v>0.4</v>
      </c>
      <c r="Z16" s="23">
        <v>0.4</v>
      </c>
      <c r="AA16" s="23">
        <v>2</v>
      </c>
      <c r="AB16" s="19"/>
    </row>
    <row r="17" spans="1:28" s="4" customFormat="1" ht="34" customHeight="1" x14ac:dyDescent="0.35">
      <c r="A17" s="26">
        <v>8</v>
      </c>
      <c r="B17" s="64"/>
      <c r="C17" s="10" t="s">
        <v>32</v>
      </c>
      <c r="D17" s="7">
        <v>1</v>
      </c>
      <c r="E17" s="36">
        <v>1</v>
      </c>
      <c r="F17" s="7"/>
      <c r="G17" s="8"/>
      <c r="H17" s="7">
        <v>1</v>
      </c>
      <c r="I17" s="36">
        <v>2</v>
      </c>
      <c r="J17" s="7"/>
      <c r="K17" s="36"/>
      <c r="L17" s="7"/>
      <c r="M17" s="41"/>
      <c r="N17" s="7"/>
      <c r="O17" s="8"/>
      <c r="P17" s="7"/>
      <c r="Q17" s="36"/>
      <c r="R17" s="7"/>
      <c r="S17" s="8"/>
      <c r="T17" s="23">
        <v>2</v>
      </c>
      <c r="U17" s="19"/>
      <c r="V17" s="24">
        <f t="shared" si="1"/>
        <v>3</v>
      </c>
      <c r="W17" s="22">
        <f t="shared" ref="W17" si="3">4/75</f>
        <v>5.3333333333333337E-2</v>
      </c>
      <c r="X17" s="30" t="s">
        <v>44</v>
      </c>
      <c r="Y17" s="23">
        <f t="shared" si="2"/>
        <v>0.53333333333333333</v>
      </c>
      <c r="Z17" s="23">
        <v>0.4</v>
      </c>
      <c r="AA17" s="23">
        <v>2</v>
      </c>
      <c r="AB17" s="19"/>
    </row>
    <row r="18" spans="1:28" s="4" customFormat="1" ht="34" customHeight="1" x14ac:dyDescent="0.4">
      <c r="A18" s="26">
        <v>9</v>
      </c>
      <c r="B18" s="64"/>
      <c r="C18" s="44" t="s">
        <v>33</v>
      </c>
      <c r="D18" s="7">
        <v>2</v>
      </c>
      <c r="E18" s="36">
        <v>2</v>
      </c>
      <c r="F18" s="7"/>
      <c r="G18" s="8"/>
      <c r="H18" s="7">
        <v>1</v>
      </c>
      <c r="I18" s="36">
        <v>2</v>
      </c>
      <c r="J18" s="7">
        <v>2</v>
      </c>
      <c r="K18" s="36">
        <v>10</v>
      </c>
      <c r="L18" s="7"/>
      <c r="M18" s="41"/>
      <c r="N18" s="7"/>
      <c r="O18" s="8"/>
      <c r="P18" s="7">
        <v>1</v>
      </c>
      <c r="Q18" s="36">
        <v>3.5</v>
      </c>
      <c r="R18" s="7"/>
      <c r="S18" s="8"/>
      <c r="T18" s="23">
        <v>4</v>
      </c>
      <c r="U18" s="19">
        <v>2</v>
      </c>
      <c r="V18" s="24">
        <f t="shared" si="1"/>
        <v>17.5</v>
      </c>
      <c r="W18" s="22">
        <f>10/75</f>
        <v>0.13333333333333333</v>
      </c>
      <c r="X18" s="30" t="s">
        <v>47</v>
      </c>
      <c r="Y18" s="23">
        <f t="shared" si="2"/>
        <v>1.3333333333333333</v>
      </c>
      <c r="Z18" s="23">
        <v>1.8</v>
      </c>
      <c r="AA18" s="23">
        <v>4</v>
      </c>
      <c r="AB18" s="19">
        <v>2</v>
      </c>
    </row>
    <row r="19" spans="1:28" s="4" customFormat="1" ht="34" customHeight="1" x14ac:dyDescent="0.4">
      <c r="A19" s="26">
        <v>10</v>
      </c>
      <c r="B19" s="65"/>
      <c r="C19" s="44" t="s">
        <v>34</v>
      </c>
      <c r="D19" s="7">
        <v>1</v>
      </c>
      <c r="E19" s="36">
        <v>1</v>
      </c>
      <c r="F19" s="7"/>
      <c r="G19" s="8"/>
      <c r="H19" s="7">
        <v>2</v>
      </c>
      <c r="I19" s="36">
        <v>4</v>
      </c>
      <c r="J19" s="7"/>
      <c r="K19" s="36"/>
      <c r="L19" s="7"/>
      <c r="M19" s="41"/>
      <c r="N19" s="7">
        <v>1</v>
      </c>
      <c r="O19" s="8">
        <v>6</v>
      </c>
      <c r="P19" s="7"/>
      <c r="Q19" s="36"/>
      <c r="R19" s="7"/>
      <c r="S19" s="8"/>
      <c r="T19" s="23">
        <v>3</v>
      </c>
      <c r="U19" s="19">
        <v>1</v>
      </c>
      <c r="V19" s="24">
        <f t="shared" si="1"/>
        <v>11</v>
      </c>
      <c r="W19" s="22">
        <f>8/75</f>
        <v>0.10666666666666667</v>
      </c>
      <c r="X19" s="30" t="s">
        <v>48</v>
      </c>
      <c r="Y19" s="23">
        <f t="shared" si="2"/>
        <v>1.0666666666666667</v>
      </c>
      <c r="Z19" s="23">
        <v>1.1000000000000001</v>
      </c>
      <c r="AA19" s="23">
        <v>3</v>
      </c>
      <c r="AB19" s="19">
        <v>1</v>
      </c>
    </row>
    <row r="20" spans="1:28" s="4" customFormat="1" ht="34" customHeight="1" x14ac:dyDescent="0.4">
      <c r="A20" s="26">
        <v>11</v>
      </c>
      <c r="B20" s="66" t="s">
        <v>35</v>
      </c>
      <c r="C20" s="44" t="s">
        <v>37</v>
      </c>
      <c r="D20" s="7">
        <v>1</v>
      </c>
      <c r="E20" s="36">
        <v>1</v>
      </c>
      <c r="F20" s="7"/>
      <c r="G20" s="8"/>
      <c r="H20" s="7"/>
      <c r="I20" s="36"/>
      <c r="J20" s="7"/>
      <c r="K20" s="36"/>
      <c r="L20" s="7"/>
      <c r="M20" s="41"/>
      <c r="N20" s="7"/>
      <c r="O20" s="8"/>
      <c r="P20" s="7"/>
      <c r="Q20" s="36"/>
      <c r="R20" s="7"/>
      <c r="S20" s="8"/>
      <c r="T20" s="23">
        <v>1</v>
      </c>
      <c r="U20" s="19"/>
      <c r="V20" s="24">
        <f t="shared" si="1"/>
        <v>1</v>
      </c>
      <c r="W20" s="22">
        <f>2/75</f>
        <v>2.6666666666666668E-2</v>
      </c>
      <c r="X20" s="30" t="s">
        <v>19</v>
      </c>
      <c r="Y20" s="23">
        <f t="shared" si="2"/>
        <v>0.26666666666666666</v>
      </c>
      <c r="Z20" s="23">
        <v>0.2</v>
      </c>
      <c r="AA20" s="23">
        <v>1</v>
      </c>
      <c r="AB20" s="19"/>
    </row>
    <row r="21" spans="1:28" s="4" customFormat="1" ht="34" customHeight="1" x14ac:dyDescent="0.4">
      <c r="A21" s="26">
        <v>12</v>
      </c>
      <c r="B21" s="67"/>
      <c r="C21" s="44" t="s">
        <v>38</v>
      </c>
      <c r="D21" s="7">
        <v>2</v>
      </c>
      <c r="E21" s="36">
        <v>2</v>
      </c>
      <c r="F21" s="7"/>
      <c r="G21" s="8"/>
      <c r="H21" s="7">
        <v>1</v>
      </c>
      <c r="I21" s="36">
        <v>2</v>
      </c>
      <c r="J21" s="7"/>
      <c r="K21" s="36"/>
      <c r="L21" s="7"/>
      <c r="M21" s="41"/>
      <c r="N21" s="7"/>
      <c r="O21" s="8"/>
      <c r="P21" s="7"/>
      <c r="Q21" s="36"/>
      <c r="R21" s="7"/>
      <c r="S21" s="8"/>
      <c r="T21" s="23">
        <v>3</v>
      </c>
      <c r="U21" s="19"/>
      <c r="V21" s="24">
        <f t="shared" si="1"/>
        <v>4</v>
      </c>
      <c r="W21" s="22">
        <f>5/75</f>
        <v>6.6666666666666666E-2</v>
      </c>
      <c r="X21" s="30" t="s">
        <v>45</v>
      </c>
      <c r="Y21" s="23">
        <f t="shared" si="2"/>
        <v>0.66666666666666663</v>
      </c>
      <c r="Z21" s="23">
        <v>0.6</v>
      </c>
      <c r="AA21" s="23">
        <v>3</v>
      </c>
      <c r="AB21" s="19"/>
    </row>
    <row r="22" spans="1:28" s="4" customFormat="1" ht="34" customHeight="1" x14ac:dyDescent="0.4">
      <c r="A22" s="26">
        <v>13</v>
      </c>
      <c r="B22" s="50" t="s">
        <v>42</v>
      </c>
      <c r="C22" s="44" t="s">
        <v>39</v>
      </c>
      <c r="D22" s="7">
        <v>1</v>
      </c>
      <c r="E22" s="36">
        <v>1</v>
      </c>
      <c r="F22" s="7"/>
      <c r="G22" s="8"/>
      <c r="H22" s="7"/>
      <c r="I22" s="36"/>
      <c r="J22" s="7">
        <v>1</v>
      </c>
      <c r="K22" s="36">
        <v>5</v>
      </c>
      <c r="L22" s="7"/>
      <c r="M22" s="41"/>
      <c r="N22" s="7"/>
      <c r="O22" s="8"/>
      <c r="P22" s="7">
        <v>1</v>
      </c>
      <c r="Q22" s="36">
        <v>3.5</v>
      </c>
      <c r="R22" s="7"/>
      <c r="S22" s="8"/>
      <c r="T22" s="23">
        <v>2</v>
      </c>
      <c r="U22" s="19">
        <v>1</v>
      </c>
      <c r="V22" s="24">
        <f t="shared" si="1"/>
        <v>9.5</v>
      </c>
      <c r="W22" s="22">
        <f>6/75</f>
        <v>0.08</v>
      </c>
      <c r="X22" s="30" t="s">
        <v>46</v>
      </c>
      <c r="Y22" s="23">
        <f t="shared" si="2"/>
        <v>0.8</v>
      </c>
      <c r="Z22" s="23">
        <v>0.9</v>
      </c>
      <c r="AA22" s="23">
        <v>2</v>
      </c>
      <c r="AB22" s="19">
        <v>1</v>
      </c>
    </row>
    <row r="23" spans="1:28" s="4" customFormat="1" ht="34" customHeight="1" x14ac:dyDescent="0.4">
      <c r="A23" s="26">
        <v>14</v>
      </c>
      <c r="B23" s="51"/>
      <c r="C23" s="44" t="s">
        <v>40</v>
      </c>
      <c r="D23" s="7">
        <v>2</v>
      </c>
      <c r="E23" s="36">
        <v>2</v>
      </c>
      <c r="F23" s="7"/>
      <c r="G23" s="8"/>
      <c r="H23" s="7"/>
      <c r="I23" s="36"/>
      <c r="J23" s="7">
        <v>1</v>
      </c>
      <c r="K23" s="36">
        <v>5</v>
      </c>
      <c r="L23" s="7"/>
      <c r="M23" s="41"/>
      <c r="N23" s="7"/>
      <c r="O23" s="8"/>
      <c r="P23" s="7"/>
      <c r="Q23" s="36"/>
      <c r="R23" s="7"/>
      <c r="S23" s="8"/>
      <c r="T23" s="23">
        <v>2</v>
      </c>
      <c r="U23" s="19">
        <v>1</v>
      </c>
      <c r="V23" s="24">
        <f t="shared" si="1"/>
        <v>7</v>
      </c>
      <c r="W23" s="22">
        <f>5/75</f>
        <v>6.6666666666666666E-2</v>
      </c>
      <c r="X23" s="30" t="s">
        <v>45</v>
      </c>
      <c r="Y23" s="23">
        <f t="shared" si="2"/>
        <v>0.66666666666666663</v>
      </c>
      <c r="Z23" s="23">
        <v>0.9</v>
      </c>
      <c r="AA23" s="23">
        <v>2</v>
      </c>
      <c r="AB23" s="19">
        <v>1</v>
      </c>
    </row>
    <row r="24" spans="1:28" s="4" customFormat="1" ht="34" customHeight="1" x14ac:dyDescent="0.4">
      <c r="A24" s="26">
        <v>15</v>
      </c>
      <c r="B24" s="52"/>
      <c r="C24" s="44" t="s">
        <v>41</v>
      </c>
      <c r="D24" s="7">
        <v>1</v>
      </c>
      <c r="E24" s="36">
        <v>1</v>
      </c>
      <c r="F24" s="7">
        <v>1</v>
      </c>
      <c r="G24" s="8">
        <v>3</v>
      </c>
      <c r="H24" s="7"/>
      <c r="I24" s="36"/>
      <c r="J24" s="7"/>
      <c r="K24" s="36"/>
      <c r="L24" s="7"/>
      <c r="M24" s="41"/>
      <c r="N24" s="7"/>
      <c r="O24" s="8"/>
      <c r="P24" s="7">
        <v>1</v>
      </c>
      <c r="Q24" s="36">
        <v>3.5</v>
      </c>
      <c r="R24" s="7"/>
      <c r="S24" s="8"/>
      <c r="T24" s="23">
        <v>2</v>
      </c>
      <c r="U24" s="19">
        <v>1</v>
      </c>
      <c r="V24" s="24">
        <f t="shared" si="1"/>
        <v>7.5</v>
      </c>
      <c r="W24" s="22">
        <f>5/75</f>
        <v>6.6666666666666666E-2</v>
      </c>
      <c r="X24" s="30" t="s">
        <v>45</v>
      </c>
      <c r="Y24" s="23">
        <f t="shared" si="2"/>
        <v>0.66666666666666663</v>
      </c>
      <c r="Z24" s="23">
        <v>0.9</v>
      </c>
      <c r="AA24" s="23">
        <v>2</v>
      </c>
      <c r="AB24" s="19">
        <v>1</v>
      </c>
    </row>
    <row r="25" spans="1:28" s="5" customFormat="1" ht="34" customHeight="1" x14ac:dyDescent="0.35">
      <c r="A25" s="62" t="s">
        <v>50</v>
      </c>
      <c r="B25" s="62"/>
      <c r="C25" s="18"/>
      <c r="D25" s="12">
        <f t="shared" ref="D25:W25" si="4">SUM(D10:D24)</f>
        <v>18</v>
      </c>
      <c r="E25" s="37">
        <f t="shared" si="4"/>
        <v>18</v>
      </c>
      <c r="F25" s="12">
        <f t="shared" si="4"/>
        <v>1</v>
      </c>
      <c r="G25" s="12">
        <f t="shared" si="4"/>
        <v>3</v>
      </c>
      <c r="H25" s="12">
        <f t="shared" si="4"/>
        <v>10</v>
      </c>
      <c r="I25" s="37">
        <f t="shared" si="4"/>
        <v>20</v>
      </c>
      <c r="J25" s="12">
        <f t="shared" si="4"/>
        <v>4</v>
      </c>
      <c r="K25" s="37">
        <f t="shared" si="4"/>
        <v>20</v>
      </c>
      <c r="L25" s="12">
        <f t="shared" si="4"/>
        <v>2</v>
      </c>
      <c r="M25" s="42">
        <f t="shared" si="4"/>
        <v>5.5</v>
      </c>
      <c r="N25" s="12">
        <f t="shared" si="4"/>
        <v>1</v>
      </c>
      <c r="O25" s="12">
        <f t="shared" si="4"/>
        <v>6</v>
      </c>
      <c r="P25" s="12">
        <f t="shared" si="4"/>
        <v>5</v>
      </c>
      <c r="Q25" s="37">
        <f t="shared" si="4"/>
        <v>17.5</v>
      </c>
      <c r="R25" s="12">
        <f t="shared" si="4"/>
        <v>0</v>
      </c>
      <c r="S25" s="12">
        <f t="shared" si="4"/>
        <v>0</v>
      </c>
      <c r="T25" s="12">
        <f t="shared" si="4"/>
        <v>35</v>
      </c>
      <c r="U25" s="12">
        <f t="shared" si="4"/>
        <v>6</v>
      </c>
      <c r="V25" s="13">
        <f t="shared" si="4"/>
        <v>90</v>
      </c>
      <c r="W25" s="14">
        <f t="shared" si="4"/>
        <v>0.99999999999999989</v>
      </c>
      <c r="X25" s="9" t="s">
        <v>43</v>
      </c>
      <c r="Y25" s="20">
        <f>SUM(Y10:Y24)</f>
        <v>9.9999999999999982</v>
      </c>
      <c r="Z25" s="25">
        <f>SUM(Z10:Z24)</f>
        <v>10</v>
      </c>
      <c r="AA25" s="20">
        <f>SUM(AA10:AA24)</f>
        <v>35</v>
      </c>
      <c r="AB25" s="20">
        <f xml:space="preserve"> SUM(AB10:AB24)</f>
        <v>6</v>
      </c>
    </row>
    <row r="26" spans="1:28" s="4" customFormat="1" ht="34" customHeight="1" x14ac:dyDescent="0.35">
      <c r="A26" s="62" t="s">
        <v>51</v>
      </c>
      <c r="B26" s="62"/>
      <c r="C26" s="18"/>
      <c r="D26" s="47">
        <v>0.41</v>
      </c>
      <c r="E26" s="48"/>
      <c r="F26" s="48"/>
      <c r="G26" s="48"/>
      <c r="H26" s="47">
        <v>0.4</v>
      </c>
      <c r="I26" s="48"/>
      <c r="J26" s="48"/>
      <c r="K26" s="48"/>
      <c r="L26" s="47">
        <v>0.09</v>
      </c>
      <c r="M26" s="48"/>
      <c r="N26" s="48"/>
      <c r="O26" s="48"/>
      <c r="P26" s="47">
        <v>0.1</v>
      </c>
      <c r="Q26" s="48"/>
      <c r="R26" s="48"/>
      <c r="S26" s="48"/>
      <c r="T26" s="11"/>
      <c r="U26" s="11"/>
      <c r="V26" s="11"/>
      <c r="W26" s="15">
        <f>SUM(D26:S26)</f>
        <v>1</v>
      </c>
      <c r="X26" s="15"/>
      <c r="Y26" s="19"/>
      <c r="Z26" s="23"/>
      <c r="AA26" s="19"/>
      <c r="AB26" s="19"/>
    </row>
    <row r="27" spans="1:28" s="4" customFormat="1" ht="34" customHeight="1" x14ac:dyDescent="0.35">
      <c r="A27" s="61" t="s">
        <v>52</v>
      </c>
      <c r="B27" s="61"/>
      <c r="C27" s="21"/>
      <c r="D27" s="55">
        <f>D25*0.2+F25*0.5</f>
        <v>4.0999999999999996</v>
      </c>
      <c r="E27" s="56"/>
      <c r="F27" s="56"/>
      <c r="G27" s="57"/>
      <c r="H27" s="55">
        <f>H25*0.2+J25*0.5</f>
        <v>4</v>
      </c>
      <c r="I27" s="56"/>
      <c r="J27" s="56"/>
      <c r="K27" s="57"/>
      <c r="L27" s="55">
        <f>L25*0.2+N25*0.5</f>
        <v>0.9</v>
      </c>
      <c r="M27" s="56"/>
      <c r="N27" s="56"/>
      <c r="O27" s="57"/>
      <c r="P27" s="55">
        <f>P25*0.2+R25*0.5</f>
        <v>1</v>
      </c>
      <c r="Q27" s="56"/>
      <c r="R27" s="56"/>
      <c r="S27" s="57"/>
      <c r="T27" s="11"/>
      <c r="U27" s="11"/>
      <c r="V27" s="11"/>
      <c r="W27" s="46">
        <f>SUM(D27:S27)</f>
        <v>10</v>
      </c>
      <c r="X27" s="11"/>
      <c r="Y27" s="19"/>
      <c r="Z27" s="23"/>
      <c r="AA27" s="19"/>
      <c r="AB27" s="19"/>
    </row>
  </sheetData>
  <mergeCells count="36">
    <mergeCell ref="A4:C4"/>
    <mergeCell ref="D2:AB2"/>
    <mergeCell ref="D3:AB3"/>
    <mergeCell ref="A2:C2"/>
    <mergeCell ref="A3:C3"/>
    <mergeCell ref="A27:B27"/>
    <mergeCell ref="D27:G27"/>
    <mergeCell ref="H27:K27"/>
    <mergeCell ref="L27:O27"/>
    <mergeCell ref="B7:B9"/>
    <mergeCell ref="A7:A9"/>
    <mergeCell ref="A25:B25"/>
    <mergeCell ref="A26:B26"/>
    <mergeCell ref="D26:G26"/>
    <mergeCell ref="B10:B14"/>
    <mergeCell ref="B15:B19"/>
    <mergeCell ref="B20:B21"/>
    <mergeCell ref="Z7:Z9"/>
    <mergeCell ref="P27:S27"/>
    <mergeCell ref="H26:K26"/>
    <mergeCell ref="L26:O26"/>
    <mergeCell ref="C7:C9"/>
    <mergeCell ref="P26:S26"/>
    <mergeCell ref="V7:V9"/>
    <mergeCell ref="W7:W9"/>
    <mergeCell ref="B22:B24"/>
    <mergeCell ref="AB7:AB9"/>
    <mergeCell ref="X7:X9"/>
    <mergeCell ref="AA7:AA9"/>
    <mergeCell ref="D7:S7"/>
    <mergeCell ref="D8:G8"/>
    <mergeCell ref="H8:K8"/>
    <mergeCell ref="L8:O8"/>
    <mergeCell ref="P8:S8"/>
    <mergeCell ref="T7:U8"/>
    <mergeCell ref="Y7:Y9"/>
  </mergeCells>
  <phoneticPr fontId="12" type="noConversion"/>
  <pageMargins left="0.7" right="0.7" top="0.75" bottom="0.75" header="0.3" footer="0.3"/>
  <pageSetup paperSize="9" scale="64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120FF-7DFA-451D-85D8-59FE71ED9A37}">
  <ds:schemaRefs>
    <ds:schemaRef ds:uri="http://purl.org/dc/elements/1.1/"/>
    <ds:schemaRef ds:uri="http://www.w3.org/XML/1998/namespace"/>
    <ds:schemaRef ds:uri="http://schemas.microsoft.com/office/2006/documentManagement/types"/>
    <ds:schemaRef ds:uri="aa52b841-768d-48f4-81fb-a5854feadef9"/>
    <ds:schemaRef ds:uri="http://purl.org/dc/dcmitype/"/>
    <ds:schemaRef ds:uri="e3efed53-b9cf-4816-a53e-9161a5d93bc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mức độ 7 -3</vt:lpstr>
      <vt:lpstr>'mức độ 7 -3'!Print_Area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Hoang Cong Chuc</cp:lastModifiedBy>
  <dcterms:created xsi:type="dcterms:W3CDTF">2020-10-09T15:09:03Z</dcterms:created>
  <dcterms:modified xsi:type="dcterms:W3CDTF">2020-12-16T16:02:01Z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