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S" sheetId="1" r:id="rId4"/>
    <sheet state="hidden" name="nhap" sheetId="2" r:id="rId5"/>
    <sheet state="hidden" name="MaGv" sheetId="3" r:id="rId6"/>
    <sheet state="visible" name="tkbTen" sheetId="4" r:id="rId7"/>
    <sheet state="visible" name="Lớp theo tổ hợp môn" sheetId="5" r:id="rId8"/>
    <sheet state="visible" name="to" sheetId="6" r:id="rId9"/>
    <sheet state="visible" name="lop" sheetId="7" r:id="rId10"/>
    <sheet state="visible" name="gv" sheetId="8" r:id="rId11"/>
    <sheet state="hidden" name="Sheet1" sheetId="9" r:id="rId12"/>
  </sheets>
  <externalReferences>
    <externalReference r:id="rId13"/>
  </externalReferences>
  <definedNames>
    <definedName name="dsma">DS!$C:$N</definedName>
    <definedName name="dsten">DS!$D:$R</definedName>
    <definedName name="_sh3">MaGv!$C$6:$AZ$6</definedName>
    <definedName name="_ts4">MaGv!$C$62:$AZ$62</definedName>
    <definedName name="dsmatenmon">DS!$C:$N</definedName>
    <definedName name="_sh4">MaGv!$C$7:$AZ$7</definedName>
    <definedName name="dsttlop">nhap!$C$2:$BB$3</definedName>
    <definedName name="_st3">MaGv!$C$16:$AZ$16</definedName>
    <definedName name="_th1">MaGv!$C$39:$AZ$39</definedName>
    <definedName name="dscn2">DS!$R$3:$T$47</definedName>
    <definedName name="_tt4">MaGv!$C$52:$AZ$52</definedName>
    <definedName name="_sb3">MaGv!$C$11:$AZ$11</definedName>
    <definedName name="_ss2">MaGv!$C$25:$AZ$25</definedName>
    <definedName name="_ts1">MaGv!$C$59:$AZ$59</definedName>
    <definedName name="_tb1">MaGv!$C$64:$AZ$64</definedName>
    <definedName name="t">#REF!</definedName>
    <definedName name="tkbto">to!$C$2:$CY$64</definedName>
    <definedName name="_sy5">MaGv!$C$33:$AZ$33</definedName>
    <definedName name="_ts5">MaGv!$C$63:$AZ$63</definedName>
    <definedName name="_ss5">MaGv!$C$28:$AZ$28</definedName>
    <definedName name="_ta3">MaGv!$C$46:$AZ$46</definedName>
    <definedName name="_tn3">MaGv!$C$56:$AZ$56</definedName>
    <definedName name="_tt5">MaGv!$C$53:$AZ$53</definedName>
    <definedName name="_tb2">MaGv!$C$65:$AZ$65</definedName>
    <definedName name="_ss3">MaGv!$C$26:$AZ$26</definedName>
    <definedName name="_sy3">MaGv!$C$31:$AZ$31</definedName>
    <definedName name="_tt3">MaGv!$C$51:$AZ$51</definedName>
    <definedName name="sai">#REF!</definedName>
    <definedName name="_sn1">MaGv!$C$19:$AZ$19</definedName>
    <definedName name="ds">DS!$D:$R</definedName>
    <definedName name="_sn2">MaGv!$C$20:$AZ$20</definedName>
    <definedName name="_ta4">MaGv!$C$47:$AZ$47</definedName>
    <definedName name="_sh2">MaGv!$C$5:$AZ$5</definedName>
    <definedName name="_sh5">MaGv!$C$8:$AZ$8</definedName>
    <definedName name="_th3">MaGv!$C$41:$AZ$41</definedName>
    <definedName name="_tn5">MaGv!$C$58:$AZ$58</definedName>
    <definedName name="_ta2">MaGv!$C$45:$AZ$45</definedName>
    <definedName name="tkbc">MaGv!$C$38:$AZ$68</definedName>
    <definedName name="_ss1">MaGv!$C$24:$AZ$24</definedName>
    <definedName name="_tt1">MaGv!$C$49:$AZ$49</definedName>
    <definedName name="_th5">MaGv!$C$43:$AZ$43</definedName>
    <definedName name="_tn1">MaGv!$C$54:$AZ$54</definedName>
    <definedName name="_ss4">MaGv!$C$27:$AZ$27</definedName>
    <definedName name="_ts2">MaGv!$C$60:$AZ$60</definedName>
    <definedName name="_st4">MaGv!$C$17:$AZ$17</definedName>
    <definedName name="_th2">MaGv!$C$40:$AZ$40</definedName>
    <definedName name="gvsotiet">DS!$C:$L</definedName>
    <definedName name="_sh1">MaGv!$C$4:$AZ$4</definedName>
    <definedName name="_st1">MaGv!$C$14:$AZ$14</definedName>
    <definedName name="_sy1">MaGv!$C$29:$AZ$29</definedName>
    <definedName name="_sy2">MaGv!$C$30:$AZ$30</definedName>
    <definedName name="_sb1">MaGv!$C$9:$AZ$9</definedName>
    <definedName name="_sn5">MaGv!$C$23:$AZ$23</definedName>
    <definedName name="_sy4">MaGv!$C$32:$AZ$32</definedName>
    <definedName name="macn">DS!$C:$D</definedName>
    <definedName name="_ta5">MaGv!$C$48:$AZ$48</definedName>
    <definedName name="_sb4">MaGv!$C$12:$AZ$12</definedName>
    <definedName name="_th4">MaGv!$C$42:$AZ$42</definedName>
    <definedName name="dsmaten">DS!$C:$D</definedName>
    <definedName name="_sn4">MaGv!$C$22:$AZ$22</definedName>
    <definedName name="_tn2">MaGv!$C$55:$AZ$55</definedName>
    <definedName name="_tn4">MaGv!$C$57:$AZ$57</definedName>
    <definedName name="tkbs">MaGv!$C$3:$AZ$33</definedName>
    <definedName name="_sn3">MaGv!$C$21:$AZ$21</definedName>
    <definedName name="_tb3">MaGv!$C$66:$AZ$66</definedName>
    <definedName name="_ta1">MaGv!$C$44:$AZ$44</definedName>
    <definedName name="_sb2">MaGv!$C$10:$AZ$10</definedName>
    <definedName name="_ts3">MaGv!$C$61:$AZ$61</definedName>
    <definedName name="_st2">MaGv!$C$15:$AZ$15</definedName>
    <definedName name="_st5">MaGv!$C$18:$AZ$18</definedName>
    <definedName name="_tb4">MaGv!$C$67:$AZ$67</definedName>
    <definedName name="_tt2">MaGv!$C$50:$AZ$50</definedName>
    <definedName name="sotiet">DS!$Z$4:$AP$7</definedName>
    <definedName name="dscn">DS!$B:$G</definedName>
    <definedName name="ten">DS!$D:$R</definedName>
    <definedName name="_tb5">MaGv!$C$68:$AZ$68</definedName>
    <definedName name="dslop">DS!$B:$G</definedName>
    <definedName name="_sb5">MaGv!$C$13:$AZ$13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W2">
      <text>
        <t xml:space="preserve">nhap ten lop vao đay
</t>
      </text>
    </comment>
    <comment authorId="0" ref="AF2">
      <text>
        <t xml:space="preserve">nhap ten lop vao đay
</t>
      </text>
    </comment>
    <comment authorId="0" ref="W19">
      <text>
        <t xml:space="preserve">nhap ten lop vao đay
</t>
      </text>
    </comment>
    <comment authorId="0" ref="AF19">
      <text>
        <t xml:space="preserve">nhap ten lop vao đay
</t>
      </text>
    </comment>
    <comment authorId="0" ref="W36">
      <text>
        <t xml:space="preserve">nhap ten lop vao đay
</t>
      </text>
    </comment>
    <comment authorId="0" ref="AF36">
      <text>
        <t xml:space="preserve">nhap ten lop vao đay
</t>
      </text>
    </comment>
    <comment authorId="0" ref="W53">
      <text>
        <t xml:space="preserve">nhap ten lop vao đay
</t>
      </text>
    </comment>
    <comment authorId="0" ref="AF53">
      <text>
        <t xml:space="preserve">nhap ten lop vao đay
</t>
      </text>
    </comment>
    <comment authorId="0" ref="W70">
      <text>
        <t xml:space="preserve">nhap ten lop vao đay
</t>
      </text>
    </comment>
    <comment authorId="0" ref="AF70">
      <text>
        <t xml:space="preserve">nhap ten lop vao đay
</t>
      </text>
    </comment>
    <comment authorId="0" ref="W87">
      <text>
        <t xml:space="preserve">nhap ten lop vao đay
</t>
      </text>
    </comment>
    <comment authorId="0" ref="AF87">
      <text>
        <t xml:space="preserve">nhap ten lop vao đay
</t>
      </text>
    </comment>
    <comment authorId="0" ref="W104">
      <text>
        <t xml:space="preserve">nhap ten lop vao đay
</t>
      </text>
    </comment>
    <comment authorId="0" ref="AF104">
      <text>
        <t xml:space="preserve">nhap ten lop vao đay
</t>
      </text>
    </comment>
    <comment authorId="0" ref="W121">
      <text>
        <t xml:space="preserve">nhap ten lop vao đay
</t>
      </text>
    </comment>
    <comment authorId="0" ref="AF121">
      <text>
        <t xml:space="preserve">nhap ten lop vao đay
</t>
      </text>
    </comment>
    <comment authorId="0" ref="W138">
      <text>
        <t xml:space="preserve">nhap ten lop vao đay
</t>
      </text>
    </comment>
    <comment authorId="0" ref="AF138">
      <text>
        <t xml:space="preserve">nhap ten lop vao đay
</t>
      </text>
    </comment>
    <comment authorId="0" ref="W155">
      <text>
        <t xml:space="preserve">nhap ten lop vao đay
</t>
      </text>
    </comment>
    <comment authorId="0" ref="AF155">
      <text>
        <t xml:space="preserve">nhap ten lop vao đay
</t>
      </text>
    </comment>
    <comment authorId="0" ref="W172">
      <text>
        <t xml:space="preserve">nhap ten lop vao đay
</t>
      </text>
    </comment>
    <comment authorId="0" ref="AF172">
      <text>
        <t xml:space="preserve">nhap ten lop vao đay
</t>
      </text>
    </comment>
    <comment authorId="0" ref="W189">
      <text>
        <t xml:space="preserve">nhap ten lop vao đay
</t>
      </text>
    </comment>
    <comment authorId="0" ref="AF189">
      <text>
        <t xml:space="preserve">nhap ten lop vao đay
</t>
      </text>
    </comment>
    <comment authorId="0" ref="W206">
      <text>
        <t xml:space="preserve">nhap ten lop vao đay
</t>
      </text>
    </comment>
    <comment authorId="0" ref="AF206">
      <text>
        <t xml:space="preserve">nhap ten lop vao đay
</t>
      </text>
    </comment>
    <comment authorId="0" ref="W223">
      <text>
        <t xml:space="preserve">nhap ten lop vao đay
</t>
      </text>
    </comment>
    <comment authorId="0" ref="AF223">
      <text>
        <t xml:space="preserve">nhap ten lop vao đay
</t>
      </text>
    </comment>
    <comment authorId="0" ref="W240">
      <text>
        <t xml:space="preserve">nhap ten lop vao đay
</t>
      </text>
    </comment>
    <comment authorId="0" ref="AF240">
      <text>
        <t xml:space="preserve">nhap ten lop vao đay
</t>
      </text>
    </comment>
    <comment authorId="0" ref="W257">
      <text>
        <t xml:space="preserve">nhap ten lop vao đay
</t>
      </text>
    </comment>
    <comment authorId="0" ref="AF257">
      <text>
        <t xml:space="preserve">nhap ten lop vao đay
</t>
      </text>
    </comment>
    <comment authorId="0" ref="W274">
      <text>
        <t xml:space="preserve">nhap ten lop vao đay
</t>
      </text>
    </comment>
    <comment authorId="0" ref="AF274">
      <text>
        <t xml:space="preserve">nhap ten lop vao đay
</t>
      </text>
    </comment>
    <comment authorId="0" ref="W291">
      <text>
        <t xml:space="preserve">nhap ten lop vao đay
</t>
      </text>
    </comment>
    <comment authorId="0" ref="AF291">
      <text>
        <t xml:space="preserve">nhap ten lop vao đay
</t>
      </text>
    </comment>
    <comment authorId="0" ref="W308">
      <text>
        <t xml:space="preserve">nhap ten lop vao đay
</t>
      </text>
    </comment>
    <comment authorId="0" ref="AF308">
      <text>
        <t xml:space="preserve">nhap ten lop vao đay
</t>
      </text>
    </comment>
    <comment authorId="0" ref="W325">
      <text>
        <t xml:space="preserve">nhap ten lop vao đay
</t>
      </text>
    </comment>
    <comment authorId="0" ref="AF325">
      <text>
        <t xml:space="preserve">nhap ten lop vao đay
</t>
      </text>
    </comment>
    <comment authorId="0" ref="W342">
      <text>
        <t xml:space="preserve">nhap ten lop vao đay
</t>
      </text>
    </comment>
    <comment authorId="0" ref="AF342">
      <text>
        <t xml:space="preserve">nhap ten lop vao đay
</t>
      </text>
    </comment>
    <comment authorId="0" ref="W359">
      <text>
        <t xml:space="preserve">nhap ten lop vao đay
</t>
      </text>
    </comment>
    <comment authorId="0" ref="AF359">
      <text>
        <t xml:space="preserve">nhap ten lop vao đay
</t>
      </text>
    </comment>
    <comment authorId="0" ref="W376">
      <text>
        <t xml:space="preserve">nhap ten lop vao đay
</t>
      </text>
    </comment>
    <comment authorId="0" ref="AF376">
      <text>
        <t xml:space="preserve">nhap ten lop vao đay
</t>
      </text>
    </comment>
    <comment authorId="0" ref="W393">
      <text>
        <t xml:space="preserve">nhap ten lop vao đay
</t>
      </text>
    </comment>
    <comment authorId="0" ref="AF393">
      <text>
        <t xml:space="preserve">nhap ten lop vao đay
</t>
      </text>
    </comment>
    <comment authorId="0" ref="W410">
      <text>
        <t xml:space="preserve">nhap ten lop vao đay
</t>
      </text>
    </comment>
    <comment authorId="0" ref="AF410">
      <text>
        <t xml:space="preserve">nhap ten lop vao đay
</t>
      </text>
    </comment>
  </commentList>
</comments>
</file>

<file path=xl/sharedStrings.xml><?xml version="1.0" encoding="utf-8"?>
<sst xmlns="http://schemas.openxmlformats.org/spreadsheetml/2006/main" count="5901" uniqueCount="633">
  <si>
    <t>BT01</t>
  </si>
  <si>
    <t>Toán-Mai</t>
  </si>
  <si>
    <t>Đặng Thị Thanh Mai</t>
  </si>
  <si>
    <t>T.MAI</t>
  </si>
  <si>
    <t>Toán</t>
  </si>
  <si>
    <t>A1</t>
  </si>
  <si>
    <t>Huỳnh Thị Thúy Trang</t>
  </si>
  <si>
    <t>BT02</t>
  </si>
  <si>
    <t>Toán-Minh.T</t>
  </si>
  <si>
    <t>Tưởng Nhật Minh</t>
  </si>
  <si>
    <t>MINH</t>
  </si>
  <si>
    <t>A2</t>
  </si>
  <si>
    <t>Lê Thị Trang</t>
  </si>
  <si>
    <t>BT03</t>
  </si>
  <si>
    <t>Toán-Phong</t>
  </si>
  <si>
    <t>Phan Nguyễn Xuân Phong</t>
  </si>
  <si>
    <t>PHONG</t>
  </si>
  <si>
    <t>A3</t>
  </si>
  <si>
    <t>Nguyễn Thị Cẩm Thanh</t>
  </si>
  <si>
    <t>Lý</t>
  </si>
  <si>
    <t>Hóa</t>
  </si>
  <si>
    <t>Sinh</t>
  </si>
  <si>
    <t>CN</t>
  </si>
  <si>
    <t>AVBN</t>
  </si>
  <si>
    <t>TD</t>
  </si>
  <si>
    <t>QGQP</t>
  </si>
  <si>
    <t>tin</t>
  </si>
  <si>
    <t>văn</t>
  </si>
  <si>
    <t>sử</t>
  </si>
  <si>
    <t>địa</t>
  </si>
  <si>
    <t>cd</t>
  </si>
  <si>
    <t>anh</t>
  </si>
  <si>
    <t>nghề</t>
  </si>
  <si>
    <t>cn</t>
  </si>
  <si>
    <t>cộng</t>
  </si>
  <si>
    <t>BT04</t>
  </si>
  <si>
    <t>Toán-Thế</t>
  </si>
  <si>
    <t>Hoàng Trần Thế</t>
  </si>
  <si>
    <t>THẾ</t>
  </si>
  <si>
    <t>A4</t>
  </si>
  <si>
    <t>Lê Thị Hồng Mai</t>
  </si>
  <si>
    <t>T</t>
  </si>
  <si>
    <t>L</t>
  </si>
  <si>
    <t>H</t>
  </si>
  <si>
    <t>S</t>
  </si>
  <si>
    <t>C</t>
  </si>
  <si>
    <t>z</t>
  </si>
  <si>
    <t>E</t>
  </si>
  <si>
    <t>Q</t>
  </si>
  <si>
    <t>I</t>
  </si>
  <si>
    <t>V</t>
  </si>
  <si>
    <t>U</t>
  </si>
  <si>
    <t>D</t>
  </si>
  <si>
    <t>G</t>
  </si>
  <si>
    <t>A</t>
  </si>
  <si>
    <t>N</t>
  </si>
  <si>
    <t>BT05</t>
  </si>
  <si>
    <t>Toán-Trang.H</t>
  </si>
  <si>
    <t>TRANG</t>
  </si>
  <si>
    <t>A5</t>
  </si>
  <si>
    <t>Hồng Thị Mỹ Phượng</t>
  </si>
  <si>
    <t>BT06</t>
  </si>
  <si>
    <t>Toán-Hoa</t>
  </si>
  <si>
    <t>Cao Thị Hoa</t>
  </si>
  <si>
    <t>HOA</t>
  </si>
  <si>
    <t>A6</t>
  </si>
  <si>
    <t>Bùi Thị Hạnh</t>
  </si>
  <si>
    <t>BT07</t>
  </si>
  <si>
    <t>Toán-Thanh.N</t>
  </si>
  <si>
    <t>THANH</t>
  </si>
  <si>
    <t>A7</t>
  </si>
  <si>
    <t>Phạm Quốc Vinh</t>
  </si>
  <si>
    <t>BT08</t>
  </si>
  <si>
    <t>Toán-Hương.T</t>
  </si>
  <si>
    <t>Trần Thị Hương</t>
  </si>
  <si>
    <t>HƯƠNG</t>
  </si>
  <si>
    <t>A8</t>
  </si>
  <si>
    <t>Nguyễn Thanh Hà</t>
  </si>
  <si>
    <t>BT09</t>
  </si>
  <si>
    <t>Toán-Điệp</t>
  </si>
  <si>
    <t>Lâm Văn Trường Điệp</t>
  </si>
  <si>
    <t>ĐIỆP</t>
  </si>
  <si>
    <t>A9</t>
  </si>
  <si>
    <t>Lê Thị Thuỳ Trang</t>
  </si>
  <si>
    <t>BT10</t>
  </si>
  <si>
    <t>Toán-Trang</t>
  </si>
  <si>
    <t>L.TRANG</t>
  </si>
  <si>
    <t>A10</t>
  </si>
  <si>
    <t>Lê Thị Hoàng Song</t>
  </si>
  <si>
    <t>BT11</t>
  </si>
  <si>
    <t>Toán-Yến</t>
  </si>
  <si>
    <t>Nguyễn Ngọc Yến</t>
  </si>
  <si>
    <t>Yến</t>
  </si>
  <si>
    <t>A11</t>
  </si>
  <si>
    <t>Lưu Diễm Miên</t>
  </si>
  <si>
    <t>BT12</t>
  </si>
  <si>
    <t>Toán-Việt</t>
  </si>
  <si>
    <t>Tô Việt</t>
  </si>
  <si>
    <t>VIỆT</t>
  </si>
  <si>
    <t>A12</t>
  </si>
  <si>
    <t>Lê Thị Xuyến</t>
  </si>
  <si>
    <t>BT13</t>
  </si>
  <si>
    <t>Toán-Lợi</t>
  </si>
  <si>
    <t>Phạm Hồng Lợi</t>
  </si>
  <si>
    <t>LỢI</t>
  </si>
  <si>
    <t>A13</t>
  </si>
  <si>
    <t>Cao Thị Kim Dung</t>
  </si>
  <si>
    <t>BT14</t>
  </si>
  <si>
    <t>Toán-Phượng</t>
  </si>
  <si>
    <t>PHƯỢNG</t>
  </si>
  <si>
    <t>A14</t>
  </si>
  <si>
    <t>BL01</t>
  </si>
  <si>
    <t>Lí-Hương</t>
  </si>
  <si>
    <t>Trịnh Thị Kim Hương</t>
  </si>
  <si>
    <t>B1</t>
  </si>
  <si>
    <t>BL02</t>
  </si>
  <si>
    <t>Lí-Dũng</t>
  </si>
  <si>
    <t>Sử Khắc Dũng</t>
  </si>
  <si>
    <t>DŨNG</t>
  </si>
  <si>
    <t>B2</t>
  </si>
  <si>
    <t>Võ Thị Đông Nghi</t>
  </si>
  <si>
    <t>BL03</t>
  </si>
  <si>
    <t>Lí-Miên</t>
  </si>
  <si>
    <t>MIÊN</t>
  </si>
  <si>
    <t>B3</t>
  </si>
  <si>
    <t>Trần Thụy Trang</t>
  </si>
  <si>
    <t>BL04</t>
  </si>
  <si>
    <t>Lí-Nguyệt</t>
  </si>
  <si>
    <t>Trần Quang Ánh Nguyệt</t>
  </si>
  <si>
    <t>NGUYỆT</t>
  </si>
  <si>
    <t>B4</t>
  </si>
  <si>
    <t>Phạm Thị Thùy Ninh</t>
  </si>
  <si>
    <t>BL05</t>
  </si>
  <si>
    <t>Lí-Nhung</t>
  </si>
  <si>
    <t>Lê Thị Hồng Nhung</t>
  </si>
  <si>
    <t>NHUNG</t>
  </si>
  <si>
    <t>B5</t>
  </si>
  <si>
    <t>BL06</t>
  </si>
  <si>
    <t>Lí-Minh</t>
  </si>
  <si>
    <t>Nguyễn Thị Tường Minh</t>
  </si>
  <si>
    <t>B6</t>
  </si>
  <si>
    <t>Nguyễn Thị Thu Hà</t>
  </si>
  <si>
    <t>BL07</t>
  </si>
  <si>
    <t>Lí-Toàn</t>
  </si>
  <si>
    <t>Nguyễn Khánh Toàn</t>
  </si>
  <si>
    <t>TOÀN</t>
  </si>
  <si>
    <t>B7</t>
  </si>
  <si>
    <t>BL08</t>
  </si>
  <si>
    <t>Lí-Hà</t>
  </si>
  <si>
    <t>HÀ</t>
  </si>
  <si>
    <t>B8</t>
  </si>
  <si>
    <t>Lương Thị Chi</t>
  </si>
  <si>
    <t>BL09</t>
  </si>
  <si>
    <t>Lí-Thông</t>
  </si>
  <si>
    <t>Đoàn Minh Thông</t>
  </si>
  <si>
    <t>THÔNG</t>
  </si>
  <si>
    <t>B9</t>
  </si>
  <si>
    <t>Phạm Thị Phương</t>
  </si>
  <si>
    <t>BL10</t>
  </si>
  <si>
    <t>Lí-Sơn</t>
  </si>
  <si>
    <t>Nguyễn Trường SƠN</t>
  </si>
  <si>
    <t>T.SƠN</t>
  </si>
  <si>
    <t>Võ Tiến Thi</t>
  </si>
  <si>
    <t>Hoá</t>
  </si>
  <si>
    <t>B10</t>
  </si>
  <si>
    <t>BH01</t>
  </si>
  <si>
    <t>Hóa-Châu</t>
  </si>
  <si>
    <t>Vũ Thị Hồng Châu</t>
  </si>
  <si>
    <t>CHÂU</t>
  </si>
  <si>
    <t>Trương Văn Thiện</t>
  </si>
  <si>
    <t>B11</t>
  </si>
  <si>
    <t xml:space="preserve">Phan Thị Hơn </t>
  </si>
  <si>
    <t>BH02</t>
  </si>
  <si>
    <t>Hóa-Nghi</t>
  </si>
  <si>
    <t>NGHI</t>
  </si>
  <si>
    <t>B12</t>
  </si>
  <si>
    <t>BH03</t>
  </si>
  <si>
    <t>Hóa-Thi</t>
  </si>
  <si>
    <t>THI</t>
  </si>
  <si>
    <t>Huỳnh Thái</t>
  </si>
  <si>
    <t>B13</t>
  </si>
  <si>
    <t>BH04</t>
  </si>
  <si>
    <t>Hóa-Thiện</t>
  </si>
  <si>
    <t>THIỆN</t>
  </si>
  <si>
    <t>Hoàng Sa</t>
  </si>
  <si>
    <t>C1</t>
  </si>
  <si>
    <t>Bùi Thị Ngọc Minh</t>
  </si>
  <si>
    <t>BH05</t>
  </si>
  <si>
    <t>Hóa-Song</t>
  </si>
  <si>
    <t>SONG</t>
  </si>
  <si>
    <t>Trần Thị Thúy Nga</t>
  </si>
  <si>
    <t>C2</t>
  </si>
  <si>
    <t>BH06</t>
  </si>
  <si>
    <t>Hóa-Thái</t>
  </si>
  <si>
    <t>THÁI</t>
  </si>
  <si>
    <t>Lê Thị Hồng Phước</t>
  </si>
  <si>
    <t>C3</t>
  </si>
  <si>
    <t>Bùi Thị Thanh</t>
  </si>
  <si>
    <t>BH07</t>
  </si>
  <si>
    <t>Hóa-Sa</t>
  </si>
  <si>
    <t>SA</t>
  </si>
  <si>
    <t>Đinh Đoàn Hồng Ngọc</t>
  </si>
  <si>
    <t>C4</t>
  </si>
  <si>
    <t>Lê Thị Hường</t>
  </si>
  <si>
    <t>BH08</t>
  </si>
  <si>
    <t>Hóa-Nga</t>
  </si>
  <si>
    <t>NGA</t>
  </si>
  <si>
    <t>Nguyễn Thị Phương Linh</t>
  </si>
  <si>
    <t>C5</t>
  </si>
  <si>
    <t>Hoàng Thị Thuý</t>
  </si>
  <si>
    <t>BS01</t>
  </si>
  <si>
    <t>Sinh-Phước</t>
  </si>
  <si>
    <t>PHƯỚC</t>
  </si>
  <si>
    <t>Lê Nguyễn Bảo Ngọc</t>
  </si>
  <si>
    <t>C6</t>
  </si>
  <si>
    <t>BS02</t>
  </si>
  <si>
    <t>Sinh-Ngọc.Đ</t>
  </si>
  <si>
    <t>H.Ngọc</t>
  </si>
  <si>
    <t>Trần Thị Phượng</t>
  </si>
  <si>
    <t>C7</t>
  </si>
  <si>
    <t>Nguyễn Thị Bích Vân</t>
  </si>
  <si>
    <t>BS03</t>
  </si>
  <si>
    <t>Sinh-Ngọc</t>
  </si>
  <si>
    <t>B. NGỌC</t>
  </si>
  <si>
    <t>Hà Thị Yến</t>
  </si>
  <si>
    <t>C8</t>
  </si>
  <si>
    <t>BS04</t>
  </si>
  <si>
    <t>Sinh-Phượng.T</t>
  </si>
  <si>
    <t>T.PHƯỢNG</t>
  </si>
  <si>
    <t>Võ Ngọc Sơn</t>
  </si>
  <si>
    <t>C9</t>
  </si>
  <si>
    <t>BS05</t>
  </si>
  <si>
    <t>Sinh-Yến.H</t>
  </si>
  <si>
    <t>YẾN</t>
  </si>
  <si>
    <t>C10</t>
  </si>
  <si>
    <t>Nguyễn Thanh Thủy</t>
  </si>
  <si>
    <t>BI01</t>
  </si>
  <si>
    <t>Tin-Mai.Đ</t>
  </si>
  <si>
    <t>Đỗ Thị Hoàng Mai</t>
  </si>
  <si>
    <t>MAI</t>
  </si>
  <si>
    <t>Tin</t>
  </si>
  <si>
    <t>Thái Thị Mỹ Lan</t>
  </si>
  <si>
    <t>C11</t>
  </si>
  <si>
    <t>Nguyễn Thị Lệ Thủy</t>
  </si>
  <si>
    <t>BI02</t>
  </si>
  <si>
    <t>Tin-Nguồn</t>
  </si>
  <si>
    <t>Trần Thị Nguồn</t>
  </si>
  <si>
    <t>NGUỒN</t>
  </si>
  <si>
    <t>Trần Quang Thêu</t>
  </si>
  <si>
    <t>C12</t>
  </si>
  <si>
    <t>Nguyễn Thu Vy</t>
  </si>
  <si>
    <t>BI03</t>
  </si>
  <si>
    <t>Tin-Ngọc.N</t>
  </si>
  <si>
    <t>Nguyễn Thị Bích Ngọc</t>
  </si>
  <si>
    <t>NGỌC</t>
  </si>
  <si>
    <t>C13</t>
  </si>
  <si>
    <t>Trần Thị Ngọc</t>
  </si>
  <si>
    <t>BI04</t>
  </si>
  <si>
    <t>Tin-Tú</t>
  </si>
  <si>
    <t>Nguyễn Thị Anh Tú</t>
  </si>
  <si>
    <t>TÚ</t>
  </si>
  <si>
    <t>C14</t>
  </si>
  <si>
    <t>BI05</t>
  </si>
  <si>
    <t>Tin-Minh.N</t>
  </si>
  <si>
    <t>Nguyễn Hoàng Minh</t>
  </si>
  <si>
    <t>Minh</t>
  </si>
  <si>
    <t>BE01</t>
  </si>
  <si>
    <t>Thể dục -Anh</t>
  </si>
  <si>
    <t>Nguyễn Văn Anh</t>
  </si>
  <si>
    <t>ANH</t>
  </si>
  <si>
    <t>Thể dục</t>
  </si>
  <si>
    <t>BE02</t>
  </si>
  <si>
    <t>Thể dục -Cường</t>
  </si>
  <si>
    <t>Lữ Đức Cường</t>
  </si>
  <si>
    <t>CƯỜNG</t>
  </si>
  <si>
    <t>BE03</t>
  </si>
  <si>
    <t>Thể dục -Trí</t>
  </si>
  <si>
    <t>Lê Văn Trí</t>
  </si>
  <si>
    <t>TRÍ</t>
  </si>
  <si>
    <t>BE04</t>
  </si>
  <si>
    <t>Thể dục -Hân</t>
  </si>
  <si>
    <t>Quách Hoàng Hân</t>
  </si>
  <si>
    <t>HÂN</t>
  </si>
  <si>
    <t>BE05</t>
  </si>
  <si>
    <t>Thể dục -Tú</t>
  </si>
  <si>
    <t>Huỳnh Thanh Tú</t>
  </si>
  <si>
    <t xml:space="preserve">TÚ </t>
  </si>
  <si>
    <t>BE06</t>
  </si>
  <si>
    <t>Thể dục -Thu</t>
  </si>
  <si>
    <t>Lưu Thị Hồng Thu</t>
  </si>
  <si>
    <t>THU</t>
  </si>
  <si>
    <t>BE07</t>
  </si>
  <si>
    <t>Thể dục -Doanh</t>
  </si>
  <si>
    <t>Đỗ Lương Doanh</t>
  </si>
  <si>
    <t>DOANH</t>
  </si>
  <si>
    <t>BQ01</t>
  </si>
  <si>
    <t>GDQP-Châu</t>
  </si>
  <si>
    <t>Trần Ngọc Châu</t>
  </si>
  <si>
    <t>QP</t>
  </si>
  <si>
    <t>BQ02</t>
  </si>
  <si>
    <t>GDQP-Ngân</t>
  </si>
  <si>
    <t>Phạm Thị Ngân</t>
  </si>
  <si>
    <t>NGÂN</t>
  </si>
  <si>
    <t>BQ03</t>
  </si>
  <si>
    <t>GDQP-Linh</t>
  </si>
  <si>
    <t>Nguyễn Văn Linh</t>
  </si>
  <si>
    <t>LINH</t>
  </si>
  <si>
    <t>BV01</t>
  </si>
  <si>
    <t>Văn-Hồng</t>
  </si>
  <si>
    <t>Ngô Thị Tuyết Hồng</t>
  </si>
  <si>
    <t>HỒNG</t>
  </si>
  <si>
    <t>Văn</t>
  </si>
  <si>
    <t>BV02</t>
  </si>
  <si>
    <t>Văn-Vân.L</t>
  </si>
  <si>
    <t>Lê Thị Thanh Vân</t>
  </si>
  <si>
    <t xml:space="preserve">VÂN </t>
  </si>
  <si>
    <t>BV03</t>
  </si>
  <si>
    <t>Văn-Chi</t>
  </si>
  <si>
    <t>CHI</t>
  </si>
  <si>
    <t xml:space="preserve">Văn </t>
  </si>
  <si>
    <t>BV04</t>
  </si>
  <si>
    <t>Văn-Mai.L</t>
  </si>
  <si>
    <t>BV05</t>
  </si>
  <si>
    <t>Văn-Trang.L</t>
  </si>
  <si>
    <t>BV06</t>
  </si>
  <si>
    <t>Văn-Uyên</t>
  </si>
  <si>
    <t>Lê Thị Thanh Uyên</t>
  </si>
  <si>
    <t>UYÊN</t>
  </si>
  <si>
    <t>BV07</t>
  </si>
  <si>
    <t>Văn-Xuyến</t>
  </si>
  <si>
    <t>XUYẾN</t>
  </si>
  <si>
    <t>BV08</t>
  </si>
  <si>
    <t>Văn-Dung</t>
  </si>
  <si>
    <t>DUNG</t>
  </si>
  <si>
    <t>Trần Huy Khôi</t>
  </si>
  <si>
    <t>BV09</t>
  </si>
  <si>
    <t>Văn-Trang.P</t>
  </si>
  <si>
    <t>Phạm Thị Quỳnh Trang</t>
  </si>
  <si>
    <t>Q.TRANG</t>
  </si>
  <si>
    <t>BV10</t>
  </si>
  <si>
    <t>Văn-Lý</t>
  </si>
  <si>
    <t>Mai Trúc Lý</t>
  </si>
  <si>
    <t>LÝ</t>
  </si>
  <si>
    <t>BV11</t>
  </si>
  <si>
    <t>Văn-Duyên</t>
  </si>
  <si>
    <t>Nguyễn Thị Kỳ Duyên</t>
  </si>
  <si>
    <t>DUYÊN</t>
  </si>
  <si>
    <t>BV12</t>
  </si>
  <si>
    <t>Văn-Vy</t>
  </si>
  <si>
    <t>VY</t>
  </si>
  <si>
    <t>BU01</t>
  </si>
  <si>
    <t>Sử-Tuấn</t>
  </si>
  <si>
    <t>Nguyễn Ngọc Tuấn</t>
  </si>
  <si>
    <t>TUẤN</t>
  </si>
  <si>
    <t>Sử</t>
  </si>
  <si>
    <t>BU02</t>
  </si>
  <si>
    <t>Sử-Thúy</t>
  </si>
  <si>
    <t>THÚY</t>
  </si>
  <si>
    <t>BU03</t>
  </si>
  <si>
    <t>Sử-Phương</t>
  </si>
  <si>
    <t>PHƯƠNG</t>
  </si>
  <si>
    <t>BU04</t>
  </si>
  <si>
    <t>Sử-Ninh</t>
  </si>
  <si>
    <t>NINH</t>
  </si>
  <si>
    <t>BU05</t>
  </si>
  <si>
    <t>Sử-Thanh</t>
  </si>
  <si>
    <t>BU06</t>
  </si>
  <si>
    <t>Sử-Hòa</t>
  </si>
  <si>
    <t>Nguyễn Thị Hòa</t>
  </si>
  <si>
    <t>HÒA</t>
  </si>
  <si>
    <t>BD01</t>
  </si>
  <si>
    <t>Địa-Hường</t>
  </si>
  <si>
    <t>Nguyễn Thị Hường</t>
  </si>
  <si>
    <t>HƯỜNG</t>
  </si>
  <si>
    <t>Địa</t>
  </si>
  <si>
    <t>BD02</t>
  </si>
  <si>
    <t>Địa-Thủy</t>
  </si>
  <si>
    <t>Vũ Thị Thủy</t>
  </si>
  <si>
    <t>THỦY</t>
  </si>
  <si>
    <t>BD03</t>
  </si>
  <si>
    <t>Địa-Nhung.Đ</t>
  </si>
  <si>
    <t>Đặng Thị Hồng Nhung</t>
  </si>
  <si>
    <t>BD04</t>
  </si>
  <si>
    <t>Địa-Huong.L</t>
  </si>
  <si>
    <t>L.HƯỜNG</t>
  </si>
  <si>
    <t>BD05</t>
  </si>
  <si>
    <t>Địa-Hơn.dia</t>
  </si>
  <si>
    <t>HƠN</t>
  </si>
  <si>
    <t>BA01</t>
  </si>
  <si>
    <t>T.Anh-Minh.B</t>
  </si>
  <si>
    <t>AVăn</t>
  </si>
  <si>
    <t>BA02</t>
  </si>
  <si>
    <t>T.Anh-Hạnh</t>
  </si>
  <si>
    <t>HẠNH</t>
  </si>
  <si>
    <t>BA03</t>
  </si>
  <si>
    <t>T.Anh-Màng</t>
  </si>
  <si>
    <t>Nguyễn Thị Màng</t>
  </si>
  <si>
    <t>MÀNG</t>
  </si>
  <si>
    <t>BA04</t>
  </si>
  <si>
    <t>T.Anh-Nga.M</t>
  </si>
  <si>
    <t>Mai Thị Tuyết Nga</t>
  </si>
  <si>
    <t>Anh</t>
  </si>
  <si>
    <t>BA05</t>
  </si>
  <si>
    <t>T.Anh-Ngọc.T</t>
  </si>
  <si>
    <t>BA06</t>
  </si>
  <si>
    <t>T.Anh-Phương.Đ</t>
  </si>
  <si>
    <t>Đỗ Thị Phương</t>
  </si>
  <si>
    <t>BA07</t>
  </si>
  <si>
    <t>T.Anh-Thủy.N</t>
  </si>
  <si>
    <t>BA08</t>
  </si>
  <si>
    <t>T.Anh-Trang.T</t>
  </si>
  <si>
    <t>BA09</t>
  </si>
  <si>
    <t>T.Anh-Vinh</t>
  </si>
  <si>
    <t>VINH</t>
  </si>
  <si>
    <t>BA10</t>
  </si>
  <si>
    <t>T.Anh-Khanh</t>
  </si>
  <si>
    <t>Lê Xuân Khanh</t>
  </si>
  <si>
    <t>KHANH</t>
  </si>
  <si>
    <t>BA11</t>
  </si>
  <si>
    <t>T.Anh-Hà.N</t>
  </si>
  <si>
    <t>BA12</t>
  </si>
  <si>
    <t>T.Anh-Lam</t>
  </si>
  <si>
    <t>Đào Thị Hồng Lam</t>
  </si>
  <si>
    <t>LAM</t>
  </si>
  <si>
    <t>BG01</t>
  </si>
  <si>
    <t>GDCD-Hồng.N</t>
  </si>
  <si>
    <t>Nguyễn Thị Hồng</t>
  </si>
  <si>
    <t>CD</t>
  </si>
  <si>
    <t>BG02</t>
  </si>
  <si>
    <t>GDCD-Hương.H</t>
  </si>
  <si>
    <t>Huỳnh Thị Thiên Hương</t>
  </si>
  <si>
    <t>BG03</t>
  </si>
  <si>
    <t>GDCD-Thủy.N(1)</t>
  </si>
  <si>
    <t>BC01</t>
  </si>
  <si>
    <t>C.Nghệ-Hương</t>
  </si>
  <si>
    <t>BC02</t>
  </si>
  <si>
    <t>C.Nghệ-Dũng</t>
  </si>
  <si>
    <t>BC03</t>
  </si>
  <si>
    <t>C.Nghệ-Miên</t>
  </si>
  <si>
    <t>BC04</t>
  </si>
  <si>
    <t>C.Nghệ-Nguyệt</t>
  </si>
  <si>
    <t>BC05</t>
  </si>
  <si>
    <t>C.Nghệ-Nhung</t>
  </si>
  <si>
    <t>BC06</t>
  </si>
  <si>
    <t>C.Nghệ-Minh</t>
  </si>
  <si>
    <t>BC07</t>
  </si>
  <si>
    <t>C.Nghệ-Toàn</t>
  </si>
  <si>
    <t>BC08</t>
  </si>
  <si>
    <t>C.Nghệ-Hà</t>
  </si>
  <si>
    <t>BC09</t>
  </si>
  <si>
    <t>C.Nghệ-Thông</t>
  </si>
  <si>
    <t>BC10</t>
  </si>
  <si>
    <t>C.Nghệ-Lan</t>
  </si>
  <si>
    <t>LAN</t>
  </si>
  <si>
    <t>BQ04</t>
  </si>
  <si>
    <t>GDQP</t>
  </si>
  <si>
    <t>BC12</t>
  </si>
  <si>
    <t>SƠN</t>
  </si>
  <si>
    <t>BC13</t>
  </si>
  <si>
    <t>C.Nghệ-Vân</t>
  </si>
  <si>
    <t>Vân</t>
  </si>
  <si>
    <t>NN</t>
  </si>
  <si>
    <t>BC14</t>
  </si>
  <si>
    <t>BC15</t>
  </si>
  <si>
    <t>C.Nghệ-Ngọc.Đ</t>
  </si>
  <si>
    <t>BE08</t>
  </si>
  <si>
    <t>BC17</t>
  </si>
  <si>
    <t>C.Nghệ-Ngọc</t>
  </si>
  <si>
    <t>BC18</t>
  </si>
  <si>
    <t>BC19</t>
  </si>
  <si>
    <t>BN01</t>
  </si>
  <si>
    <t>Nghề-Nguồn</t>
  </si>
  <si>
    <t>N.Tin</t>
  </si>
  <si>
    <t>BN02</t>
  </si>
  <si>
    <t>Nghề-Minh.N</t>
  </si>
  <si>
    <t>BN06</t>
  </si>
  <si>
    <t>Nghề-Mai.Đ</t>
  </si>
  <si>
    <t>BN03</t>
  </si>
  <si>
    <t>Nghề-Toàn</t>
  </si>
  <si>
    <t>N.Điện</t>
  </si>
  <si>
    <t>BN04</t>
  </si>
  <si>
    <t>Nghề-Thêu</t>
  </si>
  <si>
    <t>THÊU</t>
  </si>
  <si>
    <t>BN05</t>
  </si>
  <si>
    <t>Nghề-Thông</t>
  </si>
  <si>
    <t>BZ13</t>
  </si>
  <si>
    <t>AVBN_Khối 10</t>
  </si>
  <si>
    <t>Anh văn bản ngữ</t>
  </si>
  <si>
    <t>BZ14</t>
  </si>
  <si>
    <t>AVBN_11</t>
  </si>
  <si>
    <t>AVBN_Khối 11</t>
  </si>
  <si>
    <t>BZ15</t>
  </si>
  <si>
    <t>AVBN_3</t>
  </si>
  <si>
    <t>BZ16</t>
  </si>
  <si>
    <t>AVBN_4</t>
  </si>
  <si>
    <t>BZ17</t>
  </si>
  <si>
    <t>AVBN_5</t>
  </si>
  <si>
    <t>BZ18</t>
  </si>
  <si>
    <t>AVBN_6</t>
  </si>
  <si>
    <t>BZ19</t>
  </si>
  <si>
    <t>AVBN_7</t>
  </si>
  <si>
    <t>BZ20</t>
  </si>
  <si>
    <t>AVBN_8</t>
  </si>
  <si>
    <t>BZ21</t>
  </si>
  <si>
    <t>AVBN_9</t>
  </si>
  <si>
    <t>BZ22</t>
  </si>
  <si>
    <t>AVBN_10</t>
  </si>
  <si>
    <t>BZ23</t>
  </si>
  <si>
    <t>BZ24</t>
  </si>
  <si>
    <t>AVBN_12</t>
  </si>
  <si>
    <t>BZ25</t>
  </si>
  <si>
    <t>AVBN_13</t>
  </si>
  <si>
    <t>BZ26</t>
  </si>
  <si>
    <t>AVBN_14</t>
  </si>
  <si>
    <t>BZ27</t>
  </si>
  <si>
    <t>AVBN_15</t>
  </si>
  <si>
    <t>BUỔI SÁNG</t>
  </si>
  <si>
    <t>THỜI KHÓA BIỂU ÔN TẬP KHỐI 12 - Áp dụng từ 04/05/2021</t>
  </si>
  <si>
    <t>`</t>
  </si>
  <si>
    <t>THỨ</t>
  </si>
  <si>
    <t>TIẾT</t>
  </si>
  <si>
    <t>B14</t>
  </si>
  <si>
    <t>pd1</t>
  </si>
  <si>
    <t>pd2</t>
  </si>
  <si>
    <t>HAI</t>
  </si>
  <si>
    <t>BA</t>
  </si>
  <si>
    <t>TƯ</t>
  </si>
  <si>
    <t>NĂM</t>
  </si>
  <si>
    <t>SÁU</t>
  </si>
  <si>
    <t>BẢY</t>
  </si>
  <si>
    <t>BUỔI CHIỀU</t>
  </si>
  <si>
    <t/>
  </si>
  <si>
    <t>THỜI KHÓA BIỂU ÁP DỤNG TỪ</t>
  </si>
  <si>
    <t>SỞ GIÁO DỤC VÀ ĐÀO TẠO</t>
  </si>
  <si>
    <t>THÀNH PHỐ HỒ CHÍ MINH</t>
  </si>
  <si>
    <t>TRƯỜNG THPT HÀN THUYÊN</t>
  </si>
  <si>
    <t>Ngày 29 tháng 03 năm 2021</t>
  </si>
  <si>
    <t>TỔNG HỢP THỐNG KÊ CÁC MÔN THI TỐT NGHIỆP THPT NĂM 2021</t>
  </si>
  <si>
    <t>Stt</t>
  </si>
  <si>
    <t>Lớp</t>
  </si>
  <si>
    <t>Dự kiến môn đăng ký dự thi TN.2021</t>
  </si>
  <si>
    <t>GVCN</t>
  </si>
  <si>
    <t>Ghi chú</t>
  </si>
  <si>
    <r>
      <rPr>
        <rFont val="Times New Roman"/>
        <b/>
        <color rgb="FF000000"/>
        <sz val="11.0"/>
      </rPr>
      <t xml:space="preserve">KHTN
</t>
    </r>
    <r>
      <rPr>
        <rFont val="Times New Roman"/>
        <b val="0"/>
        <color rgb="FF000000"/>
        <sz val="11.0"/>
      </rPr>
      <t>(Lý, Hóa, Sinh)</t>
    </r>
  </si>
  <si>
    <r>
      <rPr>
        <rFont val="Times New Roman"/>
        <b/>
        <color rgb="FF000000"/>
        <sz val="11.0"/>
      </rPr>
      <t xml:space="preserve">KHXH
</t>
    </r>
    <r>
      <rPr>
        <rFont val="Times New Roman"/>
        <b val="0"/>
        <color rgb="FF000000"/>
        <sz val="11.0"/>
      </rPr>
      <t>(Sử, Địa, GDCD)</t>
    </r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</si>
  <si>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</si>
  <si>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</si>
  <si>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</si>
  <si>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</si>
  <si>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</si>
  <si>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</si>
  <si>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</si>
  <si>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</si>
  <si>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</si>
  <si>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Lê Thị Thùy Trang</t>
  </si>
  <si>
    <t>12A10</t>
  </si>
  <si>
    <t>12A11</t>
  </si>
  <si>
    <t>12A12</t>
  </si>
  <si>
    <t>12A13</t>
  </si>
  <si>
    <t>KHTN_1</t>
  </si>
  <si>
    <t>A1+A12</t>
  </si>
  <si>
    <t>KHXH_1</t>
  </si>
  <si>
    <t>KHTN_2</t>
  </si>
  <si>
    <t>A2+A4</t>
  </si>
  <si>
    <t>KHXH_2</t>
  </si>
  <si>
    <t>KHTN_3</t>
  </si>
  <si>
    <t>A5-+A8</t>
  </si>
  <si>
    <t>KHXH_3</t>
  </si>
  <si>
    <t>KHTN_4</t>
  </si>
  <si>
    <t>A6+A13</t>
  </si>
  <si>
    <t>KHXH_4</t>
  </si>
  <si>
    <t>KHTN_5</t>
  </si>
  <si>
    <t>A10+A11</t>
  </si>
  <si>
    <t>KHXH_5</t>
  </si>
  <si>
    <t>KHTN_6</t>
  </si>
  <si>
    <t>A3+A7+A9</t>
  </si>
  <si>
    <t>KHXH_6</t>
  </si>
  <si>
    <t>KHXH_7</t>
  </si>
  <si>
    <t>A3+A9</t>
  </si>
  <si>
    <t>tên</t>
  </si>
  <si>
    <t>ms</t>
  </si>
  <si>
    <t>thứ hai</t>
  </si>
  <si>
    <t>thứ ba</t>
  </si>
  <si>
    <t>thứ tư</t>
  </si>
  <si>
    <t>thứ năm</t>
  </si>
  <si>
    <t xml:space="preserve"> </t>
  </si>
  <si>
    <t>thứ sáu</t>
  </si>
  <si>
    <t>thứ bảy</t>
  </si>
  <si>
    <t>LỚP:</t>
  </si>
  <si>
    <t>GVCN:</t>
  </si>
  <si>
    <t>Tiết</t>
  </si>
  <si>
    <t>T.Hai</t>
  </si>
  <si>
    <t>T.Ba</t>
  </si>
  <si>
    <t>T.Tư</t>
  </si>
  <si>
    <t>T.Năm</t>
  </si>
  <si>
    <t>T.Sáu</t>
  </si>
  <si>
    <t>T.Bảy</t>
  </si>
  <si>
    <t>SÁNG</t>
  </si>
  <si>
    <t>Sinh/CD</t>
  </si>
  <si>
    <t>Lý/Địa</t>
  </si>
  <si>
    <t>Sinh/Sử</t>
  </si>
  <si>
    <t>cc</t>
  </si>
  <si>
    <t>C.Nghệ</t>
  </si>
  <si>
    <t>Hóa/Sử</t>
  </si>
  <si>
    <t>Hóa/CD</t>
  </si>
  <si>
    <t>GDCD</t>
  </si>
  <si>
    <t>CHIỀU</t>
  </si>
  <si>
    <t>CC</t>
  </si>
  <si>
    <t>Nghề</t>
  </si>
  <si>
    <t>Z</t>
  </si>
  <si>
    <t>Lý/Sử</t>
  </si>
  <si>
    <t>Hóa/Địa</t>
  </si>
  <si>
    <t>GDHN</t>
  </si>
  <si>
    <t>Nghề PT</t>
  </si>
  <si>
    <t>zs</t>
  </si>
  <si>
    <t>GV:</t>
  </si>
  <si>
    <t>Số tiết:</t>
  </si>
  <si>
    <t xml:space="preserve">Tiết </t>
  </si>
  <si>
    <t>Thời gian</t>
  </si>
  <si>
    <t>6h45 - 7h30</t>
  </si>
  <si>
    <t>7h33 - 8h18</t>
  </si>
  <si>
    <t>8h45 - 9h30</t>
  </si>
  <si>
    <t>9h33 - 10h18</t>
  </si>
  <si>
    <t>10h21 - 11h06</t>
  </si>
  <si>
    <t>12h45 - 13h30</t>
  </si>
  <si>
    <t>13h33 - 14h18</t>
  </si>
  <si>
    <t>14h20 - 15h05</t>
  </si>
  <si>
    <t>15h30 - 16h15</t>
  </si>
  <si>
    <t>16h18 - 17h03</t>
  </si>
  <si>
    <t>13h40 - 14h25</t>
  </si>
  <si>
    <t>14h28 - 15h13</t>
  </si>
  <si>
    <t>15h35 - 16h20</t>
  </si>
  <si>
    <t>16h23 - 17h08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</si>
</sst>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3">
    <font>
      <sz val="11.0"/>
      <color rgb="FF000000"/>
      <name val="Times New Roman"/>
    </font>
    <font>
      <sz val="12.0"/>
      <name val="Arial"/>
    </font>
    <font>
      <b/>
      <sz val="11.0"/>
      <name val="Arial"/>
    </font>
    <font>
      <b/>
      <sz val="10.0"/>
      <name val="Arial"/>
    </font>
    <font>
      <sz val="7.0"/>
      <name val="Times New Roman"/>
    </font>
    <font>
      <sz val="12.0"/>
      <color rgb="FF000000"/>
      <name val="Times New Roman"/>
    </font>
    <font>
      <sz val="11.0"/>
      <name val="Arial"/>
    </font>
    <font>
      <b/>
      <sz val="10.0"/>
      <color rgb="FFFF0000"/>
      <name val="Arial"/>
    </font>
    <font>
      <b/>
      <sz val="10.0"/>
      <color rgb="FF0000FF"/>
      <name val="Arial"/>
    </font>
    <font>
      <b/>
      <sz val="10.0"/>
      <color rgb="FF993366"/>
      <name val="Arial"/>
    </font>
    <font>
      <sz val="12.0"/>
      <name val="Times New Roman"/>
    </font>
    <font>
      <b/>
      <sz val="14.0"/>
      <name val="Times New Roman"/>
    </font>
    <font>
      <sz val="8.0"/>
      <color rgb="FFFF0000"/>
      <name val="Arial"/>
    </font>
    <font>
      <b/>
      <sz val="11.0"/>
      <color rgb="FFFF0000"/>
      <name val="Arial"/>
    </font>
    <font>
      <sz val="12.0"/>
      <color rgb="FFCC99FF"/>
      <name val="Arial"/>
    </font>
    <font>
      <sz val="7.0"/>
      <name val="Arial"/>
    </font>
    <font>
      <b/>
      <sz val="10.0"/>
      <color rgb="FF000000"/>
      <name val="Arial"/>
    </font>
    <font>
      <sz val="11.0"/>
      <color rgb="FFCC99FF"/>
      <name val="Arial"/>
    </font>
    <font>
      <b/>
      <sz val="11.0"/>
      <color rgb="FF339966"/>
      <name val="Arial"/>
    </font>
    <font>
      <b/>
      <sz val="10.0"/>
      <color rgb="FF339966"/>
      <name val="Arial"/>
    </font>
    <font>
      <i/>
      <sz val="7.0"/>
      <color rgb="FFFF0000"/>
      <name val="Times New Roman"/>
    </font>
    <font>
      <sz val="7.0"/>
      <color rgb="FFFF0000"/>
      <name val="Times New Roman"/>
    </font>
    <font>
      <sz val="7.0"/>
      <color rgb="FF000000"/>
      <name val="Times New Roman"/>
    </font>
    <font>
      <b/>
      <sz val="11.0"/>
      <name val="Times New Roman"/>
    </font>
    <font>
      <sz val="11.0"/>
      <name val="Times New Roman"/>
    </font>
    <font>
      <b/>
      <sz val="11.0"/>
      <color rgb="FFFF0000"/>
      <name val="Times New Roman"/>
    </font>
    <font>
      <b/>
      <sz val="10.0"/>
      <color rgb="FFFF0000"/>
      <name val="Times New Roman"/>
    </font>
    <font>
      <b/>
      <sz val="12.0"/>
      <color rgb="FFFF0000"/>
      <name val="Arial"/>
    </font>
    <font>
      <sz val="8.0"/>
      <name val="Times New Roman"/>
    </font>
    <font>
      <sz val="10.0"/>
      <name val="Times New Roman"/>
    </font>
    <font>
      <sz val="8.0"/>
      <color rgb="FFFF0000"/>
      <name val="Times New Roman"/>
    </font>
    <font>
      <sz val="8.0"/>
      <color rgb="FF993300"/>
      <name val="Times New Roman"/>
    </font>
    <font>
      <b/>
      <sz val="10.0"/>
      <color rgb="FF0000FF"/>
      <name val="Times New Roman"/>
    </font>
    <font>
      <b/>
      <sz val="9.0"/>
      <color rgb="FF0000FF"/>
      <name val="Times New Roman"/>
    </font>
    <font>
      <b/>
      <sz val="12.0"/>
      <color rgb="FF000000"/>
      <name val="Times New Roman"/>
    </font>
    <font>
      <sz val="12.0"/>
      <color rgb="FFCC99FF"/>
      <name val="Times New Roman"/>
    </font>
    <font>
      <b/>
      <sz val="9.0"/>
      <name val="Times New Roman"/>
    </font>
    <font>
      <b/>
      <sz val="7.0"/>
      <name val="Times New Roman"/>
    </font>
    <font>
      <sz val="8.0"/>
      <color rgb="FF000000"/>
      <name val="Times New Roman"/>
    </font>
    <font>
      <b/>
      <sz val="7.0"/>
      <color rgb="FFFF0000"/>
      <name val="Times New Roman"/>
    </font>
    <font>
      <sz val="9.0"/>
      <name val="Times New Roman"/>
    </font>
    <font>
      <sz val="7.0"/>
      <color rgb="FFFFFFFF"/>
      <name val="Times New Roman"/>
    </font>
    <font>
      <sz val="8.0"/>
      <color rgb="FFFFFFFF"/>
      <name val="Times New Roman"/>
    </font>
    <font>
      <sz val="10.0"/>
      <color rgb="FFFFFFFF"/>
      <name val="Times New Roman"/>
    </font>
    <font/>
    <font>
      <i/>
      <sz val="7.0"/>
      <name val="Times New Roman"/>
    </font>
    <font>
      <sz val="10.0"/>
      <name val="Arial"/>
    </font>
    <font>
      <sz val="11.0"/>
      <color rgb="FF0000FF"/>
      <name val="Arial"/>
    </font>
    <font>
      <sz val="10.0"/>
      <color rgb="FFFF0000"/>
      <name val="Times New Roman"/>
    </font>
    <font>
      <b/>
      <sz val="9.0"/>
      <color rgb="FF0000FF"/>
      <name val="Arial"/>
    </font>
    <font>
      <b/>
      <sz val="9.0"/>
      <name val="Arial"/>
    </font>
    <font>
      <sz val="9.0"/>
      <name val="Arial"/>
    </font>
    <font>
      <sz val="8.0"/>
      <name val="Arial"/>
    </font>
    <font>
      <b/>
      <sz val="14.0"/>
      <name val="Arial"/>
    </font>
    <font>
      <b/>
      <sz val="14.0"/>
      <color rgb="FFFF0000"/>
      <name val="Arial"/>
    </font>
    <font>
      <sz val="6.0"/>
      <name val="Arial"/>
    </font>
    <font>
      <b/>
      <sz val="11.0"/>
      <color rgb="FF0000FF"/>
      <name val="Arial"/>
    </font>
    <font>
      <b/>
      <sz val="8.0"/>
      <color rgb="FF0000FF"/>
      <name val="Arial"/>
    </font>
    <font>
      <b/>
      <sz val="8.0"/>
      <name val="Arial"/>
    </font>
    <font>
      <sz val="8.0"/>
      <name val="Arial Narrow"/>
    </font>
    <font>
      <sz val="6.0"/>
      <name val="Arial Narrow"/>
    </font>
    <font>
      <sz val="7.0"/>
      <name val="Arial Narrow"/>
    </font>
    <font>
      <sz val="8.0"/>
      <color rgb="FFFF0000"/>
      <name val="Arial Narrow"/>
    </font>
    <font>
      <b/>
      <sz val="11.0"/>
      <color rgb="FF000000"/>
      <name val="Times New Roman"/>
    </font>
    <font>
      <i/>
      <sz val="12.0"/>
      <color rgb="FF000000"/>
      <name val="Times New Roman"/>
    </font>
    <font>
      <b/>
      <sz val="14.0"/>
      <color rgb="FF000000"/>
      <name val="Times New Roman"/>
    </font>
    <font>
      <sz val="12.0"/>
      <color rgb="FFFF0000"/>
      <name val="Times New Roman"/>
    </font>
    <font>
      <b/>
      <sz val="10.0"/>
      <color rgb="FF0066CC"/>
      <name val="Times New Roman"/>
    </font>
    <font>
      <sz val="12.0"/>
      <color rgb="FF0066CC"/>
      <name val="Times New Roman"/>
    </font>
    <font>
      <sz val="12.0"/>
      <color rgb="FFE36C09"/>
      <name val="Times New Roman"/>
    </font>
    <font>
      <b/>
      <sz val="10.0"/>
      <color rgb="FFE36C09"/>
      <name val="Times New Roman"/>
    </font>
    <font>
      <b/>
      <sz val="8.0"/>
      <name val="Arial Narrow"/>
    </font>
    <font>
      <b/>
      <u/>
      <sz val="10.0"/>
      <color rgb="FFFFFFFF"/>
      <name val="Times New Roman"/>
    </font>
    <font>
      <b/>
      <sz val="10.0"/>
      <color rgb="FF000000"/>
      <name val="Times New Roman"/>
    </font>
    <font>
      <b/>
      <u/>
      <sz val="10.0"/>
      <color rgb="FF0000FF"/>
      <name val="Times New Roman"/>
    </font>
    <font>
      <b/>
      <u/>
      <sz val="10.0"/>
      <color rgb="FFFFFFFF"/>
      <name val="Times New Roman"/>
    </font>
    <font>
      <b/>
      <u/>
      <sz val="10.0"/>
      <color rgb="FF0000FF"/>
      <name val="Times New Roman"/>
    </font>
    <font>
      <u/>
      <sz val="8.0"/>
      <color rgb="FF0000FF"/>
      <name val="Times New Roman"/>
    </font>
    <font>
      <b/>
      <u/>
      <sz val="10.0"/>
      <color rgb="FF0000FF"/>
      <name val="Times New Roman"/>
    </font>
    <font>
      <b/>
      <u/>
      <sz val="10.0"/>
      <color rgb="FF0000FF"/>
      <name val="Times New Roman"/>
    </font>
    <font>
      <u/>
      <sz val="9.0"/>
      <color rgb="FF0000FF"/>
      <name val="Times New Roman"/>
    </font>
    <font>
      <b/>
      <u/>
      <sz val="10.0"/>
      <color rgb="FF0000FF"/>
      <name val="Times New Roman"/>
    </font>
    <font>
      <b/>
      <u/>
      <sz val="10.0"/>
      <color rgb="FF0000FF"/>
      <name val="Times New Roman"/>
    </font>
    <font>
      <u/>
      <sz val="10.0"/>
      <color rgb="FF0000FF"/>
      <name val="Times New Roman"/>
    </font>
    <font>
      <b/>
      <u/>
      <sz val="10.0"/>
      <color rgb="FFFF0000"/>
      <name val="Times New Roman"/>
    </font>
    <font>
      <sz val="10.0"/>
      <name val="Arial Narrow"/>
    </font>
    <font>
      <b/>
      <sz val="8.0"/>
      <color rgb="FFFFFFFF"/>
      <name val="Times New Roman"/>
    </font>
    <font>
      <sz val="8.0"/>
      <color rgb="FF333399"/>
      <name val="Times New Roman"/>
    </font>
    <font>
      <b/>
      <sz val="8.0"/>
      <color rgb="FF333399"/>
      <name val="Times New Roman"/>
    </font>
    <font>
      <b/>
      <sz val="10.0"/>
      <color rgb="FF333399"/>
      <name val="Times New Roman"/>
    </font>
    <font>
      <sz val="10.0"/>
      <color rgb="FF800000"/>
      <name val="Times New Roman"/>
    </font>
    <font>
      <sz val="10.0"/>
      <color rgb="FF333399"/>
      <name val="Times New Roman"/>
    </font>
    <font>
      <b/>
      <sz val="10.0"/>
      <color rgb="FFFFFFFF"/>
      <name val="Times New Roman"/>
    </font>
    <font>
      <b/>
      <u/>
      <sz val="10.0"/>
      <color rgb="FFFFFFFF"/>
      <name val="Times New Roman"/>
    </font>
    <font>
      <u/>
      <sz val="9.0"/>
      <color rgb="FFFFFFFF"/>
      <name val="Times New Roman"/>
    </font>
    <font>
      <u/>
      <sz val="8.0"/>
      <color rgb="FFFFFFFF"/>
      <name val="Times New Roman"/>
    </font>
    <font>
      <b/>
      <u/>
      <sz val="10.0"/>
      <color rgb="FFFFFFFF"/>
      <name val="Times New Roman"/>
    </font>
    <font>
      <b/>
      <u/>
      <sz val="10.0"/>
      <color rgb="FFFFFFFF"/>
      <name val="Times New Roman"/>
    </font>
    <font>
      <b/>
      <u/>
      <sz val="10.0"/>
      <color rgb="FFFFFFFF"/>
      <name val="Times New Roman"/>
    </font>
    <font>
      <b/>
      <u/>
      <sz val="11.0"/>
      <name val="Arial Narrow"/>
    </font>
    <font>
      <i/>
      <sz val="10.0"/>
      <name val="Arial"/>
    </font>
    <font>
      <b/>
      <u/>
      <sz val="10.0"/>
      <name val="Arial"/>
    </font>
    <font>
      <b/>
      <u/>
      <sz val="11.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CCFF"/>
        <bgColor rgb="FF00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ABF8F"/>
        <bgColor rgb="FFFABF8F"/>
      </patternFill>
    </fill>
    <fill>
      <patternFill patternType="solid">
        <fgColor rgb="FF99CC00"/>
        <bgColor rgb="FF99CC00"/>
      </patternFill>
    </fill>
    <fill>
      <patternFill patternType="solid">
        <fgColor rgb="FF99CCFF"/>
        <bgColor rgb="FF99CCFF"/>
      </patternFill>
    </fill>
  </fills>
  <borders count="1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 style="double">
        <color rgb="FF000000"/>
      </left>
      <right/>
      <top style="medium">
        <color rgb="FF000000"/>
      </top>
      <bottom style="thin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333399"/>
      </right>
      <top style="thick">
        <color rgb="FF333399"/>
      </top>
      <bottom style="thin">
        <color rgb="FF333399"/>
      </bottom>
    </border>
    <border>
      <left style="thin">
        <color rgb="FF333399"/>
      </left>
      <right style="thick">
        <color rgb="FF333399"/>
      </right>
      <top style="thick">
        <color rgb="FF333399"/>
      </top>
      <bottom style="thin">
        <color rgb="FF333399"/>
      </bottom>
    </border>
    <border>
      <left style="thick">
        <color rgb="FF333399"/>
      </left>
      <right style="thin">
        <color rgb="FF333399"/>
      </right>
      <top style="thick">
        <color rgb="FF333399"/>
      </top>
      <bottom style="thin">
        <color rgb="FF333399"/>
      </bottom>
    </border>
    <border>
      <left style="thin">
        <color rgb="FF333399"/>
      </left>
      <right style="thin">
        <color rgb="FF333399"/>
      </right>
      <top style="thick">
        <color rgb="FF333399"/>
      </top>
      <bottom style="thin">
        <color rgb="FF333399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333399"/>
      </right>
      <top style="thin">
        <color rgb="FF333399"/>
      </top>
      <bottom style="thin">
        <color rgb="FF333399"/>
      </bottom>
    </border>
    <border>
      <left style="thin">
        <color rgb="FF333399"/>
      </left>
      <right style="thick">
        <color rgb="FF333399"/>
      </right>
      <top style="thin">
        <color rgb="FF333399"/>
      </top>
      <bottom style="thin">
        <color rgb="FF333399"/>
      </bottom>
    </border>
    <border>
      <left style="thick">
        <color rgb="FF333399"/>
      </left>
      <right style="thin">
        <color rgb="FF333399"/>
      </right>
      <top style="thin">
        <color rgb="FF333399"/>
      </top>
      <bottom style="thin">
        <color rgb="FF333399"/>
      </bottom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double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333399"/>
      </right>
      <top style="thin">
        <color rgb="FF333399"/>
      </top>
      <bottom style="thick">
        <color rgb="FF333399"/>
      </bottom>
    </border>
    <border>
      <left style="thin">
        <color rgb="FF333399"/>
      </left>
      <right style="thick">
        <color rgb="FF333399"/>
      </right>
      <top style="thin">
        <color rgb="FF333399"/>
      </top>
      <bottom style="thick">
        <color rgb="FF333399"/>
      </bottom>
    </border>
    <border>
      <left style="thick">
        <color rgb="FF333399"/>
      </left>
      <right style="thin">
        <color rgb="FF333399"/>
      </right>
      <top style="thin">
        <color rgb="FF333399"/>
      </top>
      <bottom style="thick">
        <color rgb="FF333399"/>
      </bottom>
    </border>
    <border>
      <left style="thin">
        <color rgb="FF333399"/>
      </left>
      <right style="thin">
        <color rgb="FF333399"/>
      </right>
      <top style="thin">
        <color rgb="FF333399"/>
      </top>
      <bottom style="thick">
        <color rgb="FF333399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/>
      <bottom style="hair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  <border>
      <right style="thin">
        <color rgb="FF333399"/>
      </right>
      <top style="thin">
        <color rgb="FF333399"/>
      </top>
    </border>
    <border>
      <left style="thin">
        <color rgb="FF333399"/>
      </left>
      <right style="thick">
        <color rgb="FF333399"/>
      </right>
      <top style="thin">
        <color rgb="FF333399"/>
      </top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right style="thin">
        <color rgb="FF333399"/>
      </right>
      <bottom style="thin">
        <color rgb="FF333399"/>
      </bottom>
    </border>
    <border>
      <left style="thin">
        <color rgb="FF333399"/>
      </left>
      <right style="thin">
        <color rgb="FF333399"/>
      </right>
      <bottom style="thin">
        <color rgb="FF333399"/>
      </bottom>
    </border>
    <border>
      <left style="thin">
        <color rgb="FF000000"/>
      </left>
      <right/>
      <top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333399"/>
      </right>
      <top style="hair">
        <color rgb="FF333399"/>
      </top>
      <bottom style="hair">
        <color rgb="FF333399"/>
      </bottom>
    </border>
    <border>
      <left style="thin">
        <color rgb="FF333399"/>
      </left>
      <right style="thin">
        <color rgb="FF333399"/>
      </right>
      <top style="hair">
        <color rgb="FF333399"/>
      </top>
      <bottom style="hair">
        <color rgb="FF333399"/>
      </bottom>
    </border>
    <border>
      <left style="thin">
        <color rgb="FF000000"/>
      </left>
      <right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bottom style="dotted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top style="dotted">
        <color rgb="FF000000"/>
      </top>
    </border>
  </borders>
  <cellStyleXfs count="1">
    <xf borderId="0" fillId="0" fontId="0" numFmtId="0" applyAlignment="1" applyFont="1"/>
  </cellStyleXfs>
  <cellXfs count="561">
    <xf borderId="0" fillId="0" fontId="0" numFmtId="0" xfId="0" applyAlignment="1" applyFont="1">
      <alignment readingOrder="0" shrinkToFit="0" vertical="bottom" wrapText="0"/>
    </xf>
    <xf borderId="1" fillId="2" fontId="1" numFmtId="1" xfId="0" applyAlignment="1" applyBorder="1" applyFill="1" applyFont="1" applyNumberForma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bottom" wrapText="0"/>
    </xf>
    <xf borderId="1" fillId="2" fontId="3" numFmtId="49" xfId="0" applyAlignment="1" applyBorder="1" applyFont="1" applyNumberFormat="1">
      <alignment horizontal="center" shrinkToFit="0" vertical="center" wrapText="0"/>
    </xf>
    <xf borderId="2" fillId="2" fontId="4" numFmtId="0" xfId="0" applyAlignment="1" applyBorder="1" applyFont="1">
      <alignment shrinkToFit="1" vertical="center" wrapText="0"/>
    </xf>
    <xf borderId="1" fillId="2" fontId="5" numFmtId="1" xfId="0" applyAlignment="1" applyBorder="1" applyFont="1" applyNumberFormat="1">
      <alignment horizontal="left" shrinkToFit="0" vertical="center" wrapText="0"/>
    </xf>
    <xf borderId="1" fillId="2" fontId="6" numFmtId="0" xfId="0" applyAlignment="1" applyBorder="1" applyFont="1">
      <alignment shrinkToFit="0" vertical="bottom" wrapText="0"/>
    </xf>
    <xf borderId="1" fillId="2" fontId="7" numFmtId="1" xfId="0" applyAlignment="1" applyBorder="1" applyFont="1" applyNumberFormat="1">
      <alignment horizontal="center" shrinkToFit="0" vertical="center" wrapText="0"/>
    </xf>
    <xf borderId="1" fillId="2" fontId="8" numFmtId="1" xfId="0" applyAlignment="1" applyBorder="1" applyFont="1" applyNumberFormat="1">
      <alignment horizontal="center" shrinkToFit="0" vertical="center" wrapText="0"/>
    </xf>
    <xf borderId="1" fillId="2" fontId="9" numFmtId="1" xfId="0" applyAlignment="1" applyBorder="1" applyFont="1" applyNumberFormat="1">
      <alignment horizontal="center" shrinkToFit="0" vertical="center" wrapText="0"/>
    </xf>
    <xf borderId="1" fillId="2" fontId="3" numFmtId="1" xfId="0" applyAlignment="1" applyBorder="1" applyFont="1" applyNumberFormat="1">
      <alignment horizontal="center" shrinkToFit="0" vertical="center" wrapText="0"/>
    </xf>
    <xf borderId="3" fillId="2" fontId="3" numFmtId="1" xfId="0" applyAlignment="1" applyBorder="1" applyFont="1" applyNumberFormat="1">
      <alignment horizontal="center" shrinkToFit="0" vertical="center" wrapText="0"/>
    </xf>
    <xf borderId="1" fillId="0" fontId="10" numFmtId="49" xfId="0" applyAlignment="1" applyBorder="1" applyFont="1" applyNumberFormat="1">
      <alignment horizontal="center" shrinkToFit="0" vertical="center" wrapText="0"/>
    </xf>
    <xf borderId="0" fillId="0" fontId="3" numFmtId="1" xfId="0" applyAlignment="1" applyFont="1" applyNumberFormat="1">
      <alignment horizontal="center" shrinkToFit="0" vertical="center" wrapText="0"/>
    </xf>
    <xf borderId="4" fillId="2" fontId="3" numFmtId="0" xfId="0" applyAlignment="1" applyBorder="1" applyFont="1">
      <alignment horizontal="center" shrinkToFit="0" vertical="center" wrapText="0"/>
    </xf>
    <xf borderId="1" fillId="3" fontId="11" numFmtId="0" xfId="0" applyAlignment="1" applyBorder="1" applyFill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5" fillId="2" fontId="4" numFmtId="0" xfId="0" applyAlignment="1" applyBorder="1" applyFont="1">
      <alignment shrinkToFit="1" vertical="center" wrapText="0"/>
    </xf>
    <xf borderId="3" fillId="2" fontId="6" numFmtId="0" xfId="0" applyAlignment="1" applyBorder="1" applyFont="1">
      <alignment shrinkToFit="0" vertical="bottom" wrapText="0"/>
    </xf>
    <xf borderId="3" fillId="2" fontId="6" numFmtId="0" xfId="0" applyAlignment="1" applyBorder="1" applyFont="1">
      <alignment horizontal="center" shrinkToFit="0" vertical="bottom" wrapText="0"/>
    </xf>
    <xf borderId="1" fillId="2" fontId="4" numFmtId="0" xfId="0" applyAlignment="1" applyBorder="1" applyFont="1">
      <alignment shrinkToFit="1" vertical="center" wrapText="0"/>
    </xf>
    <xf borderId="1" fillId="0" fontId="3" numFmtId="49" xfId="0" applyAlignment="1" applyBorder="1" applyFont="1" applyNumberFormat="1">
      <alignment horizontal="center" shrinkToFit="0" vertical="center" wrapText="0"/>
    </xf>
    <xf borderId="1" fillId="2" fontId="6" numFmtId="0" xfId="0" applyAlignment="1" applyBorder="1" applyFont="1">
      <alignment horizontal="center" shrinkToFit="0" vertical="bottom" wrapText="0"/>
    </xf>
    <xf borderId="1" fillId="0" fontId="8" numFmtId="1" xfId="0" applyAlignment="1" applyBorder="1" applyFont="1" applyNumberFormat="1">
      <alignment horizontal="center" shrinkToFit="0" vertical="center" wrapText="0"/>
    </xf>
    <xf borderId="1" fillId="0" fontId="3" numFmtId="1" xfId="0" applyAlignment="1" applyBorder="1" applyFont="1" applyNumberFormat="1">
      <alignment horizontal="center" shrinkToFit="0" vertical="center" wrapText="0"/>
    </xf>
    <xf borderId="3" fillId="4" fontId="6" numFmtId="0" xfId="0" applyAlignment="1" applyBorder="1" applyFill="1" applyFont="1">
      <alignment horizontal="center"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1" fillId="2" fontId="5" numFmtId="0" xfId="0" applyAlignment="1" applyBorder="1" applyFont="1">
      <alignment horizontal="left" shrinkToFit="0" vertical="center" wrapText="1"/>
    </xf>
    <xf borderId="4" fillId="2" fontId="4" numFmtId="0" xfId="0" applyAlignment="1" applyBorder="1" applyFont="1">
      <alignment shrinkToFit="1" vertical="center" wrapText="0"/>
    </xf>
    <xf borderId="6" fillId="2" fontId="4" numFmtId="0" xfId="0" applyAlignment="1" applyBorder="1" applyFont="1">
      <alignment shrinkToFit="1" vertical="center" wrapText="0"/>
    </xf>
    <xf borderId="0" fillId="0" fontId="2" numFmtId="0" xfId="0" applyAlignment="1" applyFont="1">
      <alignment horizontal="center" shrinkToFit="0" vertical="bottom" wrapText="0"/>
    </xf>
    <xf borderId="7" fillId="2" fontId="4" numFmtId="0" xfId="0" applyAlignment="1" applyBorder="1" applyFont="1">
      <alignment shrinkToFit="1" vertical="center" wrapText="0"/>
    </xf>
    <xf borderId="8" fillId="0" fontId="8" numFmtId="1" xfId="0" applyAlignment="1" applyBorder="1" applyFont="1" applyNumberFormat="1">
      <alignment horizontal="center" shrinkToFit="0" vertical="center" wrapText="0"/>
    </xf>
    <xf borderId="1" fillId="0" fontId="4" numFmtId="0" xfId="0" applyAlignment="1" applyBorder="1" applyFont="1">
      <alignment shrinkToFit="1" vertical="center" wrapText="0"/>
    </xf>
    <xf borderId="9" fillId="2" fontId="4" numFmtId="0" xfId="0" applyAlignment="1" applyBorder="1" applyFont="1">
      <alignment shrinkToFit="1" vertical="center" wrapText="0"/>
    </xf>
    <xf borderId="0" fillId="0" fontId="9" numFmtId="1" xfId="0" applyAlignment="1" applyFont="1" applyNumberFormat="1">
      <alignment horizontal="center" shrinkToFit="0" vertical="center" wrapText="0"/>
    </xf>
    <xf borderId="10" fillId="2" fontId="4" numFmtId="0" xfId="0" applyAlignment="1" applyBorder="1" applyFont="1">
      <alignment shrinkToFit="1" vertical="center" wrapText="0"/>
    </xf>
    <xf borderId="11" fillId="2" fontId="4" numFmtId="0" xfId="0" applyAlignment="1" applyBorder="1" applyFont="1">
      <alignment shrinkToFit="1" vertical="center" wrapText="0"/>
    </xf>
    <xf borderId="1" fillId="2" fontId="5" numFmtId="0" xfId="0" applyAlignment="1" applyBorder="1" applyFont="1">
      <alignment shrinkToFit="0" vertical="bottom" wrapText="0"/>
    </xf>
    <xf borderId="3" fillId="2" fontId="13" numFmtId="0" xfId="0" applyAlignment="1" applyBorder="1" applyFont="1">
      <alignment shrinkToFit="0" vertical="bottom" wrapText="0"/>
    </xf>
    <xf borderId="3" fillId="2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2" fontId="5" numFmtId="0" xfId="0" applyAlignment="1" applyBorder="1" applyFont="1">
      <alignment shrinkToFit="0" vertical="center" wrapText="0"/>
    </xf>
    <xf borderId="0" fillId="0" fontId="3" numFmtId="49" xfId="0" applyAlignment="1" applyFont="1" applyNumberFormat="1">
      <alignment horizontal="center" shrinkToFit="0" vertical="center" wrapText="0"/>
    </xf>
    <xf borderId="0" fillId="0" fontId="14" numFmtId="49" xfId="0" applyAlignment="1" applyFont="1" applyNumberFormat="1">
      <alignment horizontal="center" shrinkToFit="0" vertical="center" wrapText="0"/>
    </xf>
    <xf borderId="8" fillId="0" fontId="3" numFmtId="1" xfId="0" applyAlignment="1" applyBorder="1" applyFont="1" applyNumberFormat="1">
      <alignment horizontal="center" shrinkToFit="0" vertical="center" wrapText="0"/>
    </xf>
    <xf borderId="12" fillId="0" fontId="3" numFmtId="1" xfId="0" applyAlignment="1" applyBorder="1" applyFont="1" applyNumberForma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bottom" wrapText="0"/>
    </xf>
    <xf borderId="1" fillId="2" fontId="4" numFmtId="0" xfId="0" applyAlignment="1" applyBorder="1" applyFont="1">
      <alignment shrinkToFit="0" vertical="bottom" wrapText="0"/>
    </xf>
    <xf borderId="13" fillId="2" fontId="3" numFmtId="1" xfId="0" applyAlignment="1" applyBorder="1" applyFont="1" applyNumberFormat="1">
      <alignment horizontal="center" shrinkToFit="0" vertical="center" wrapText="0"/>
    </xf>
    <xf borderId="14" fillId="0" fontId="3" numFmtId="1" xfId="0" applyAlignment="1" applyBorder="1" applyFont="1" applyNumberFormat="1">
      <alignment horizontal="center" shrinkToFit="0" vertical="center" wrapText="0"/>
    </xf>
    <xf borderId="1" fillId="2" fontId="15" numFmtId="0" xfId="0" applyAlignment="1" applyBorder="1" applyFont="1">
      <alignment shrinkToFit="0" vertical="bottom" wrapText="0"/>
    </xf>
    <xf borderId="3" fillId="2" fontId="3" numFmtId="49" xfId="0" applyAlignment="1" applyBorder="1" applyFont="1" applyNumberFormat="1">
      <alignment horizontal="center" shrinkToFit="0" vertical="center" wrapText="0"/>
    </xf>
    <xf borderId="3" fillId="2" fontId="14" numFmtId="49" xfId="0" applyAlignment="1" applyBorder="1" applyFont="1" applyNumberFormat="1">
      <alignment horizontal="center" shrinkToFit="0" vertical="center" wrapText="0"/>
    </xf>
    <xf borderId="1" fillId="2" fontId="16" numFmtId="1" xfId="0" applyAlignment="1" applyBorder="1" applyFont="1" applyNumberFormat="1">
      <alignment horizontal="center" shrinkToFit="0" vertical="center" wrapText="0"/>
    </xf>
    <xf borderId="1" fillId="2" fontId="10" numFmtId="49" xfId="0" applyAlignment="1" applyBorder="1" applyFont="1" applyNumberFormat="1">
      <alignment horizontal="center" shrinkToFit="0" vertical="center" wrapText="0"/>
    </xf>
    <xf borderId="1" fillId="2" fontId="16" numFmtId="49" xfId="0" applyAlignment="1" applyBorder="1" applyFont="1" applyNumberFormat="1">
      <alignment horizontal="center" shrinkToFit="0" vertical="center" wrapText="0"/>
    </xf>
    <xf borderId="1" fillId="2" fontId="2" numFmtId="0" xfId="0" applyAlignment="1" applyBorder="1" applyFont="1">
      <alignment shrinkToFit="0" vertical="bottom" wrapText="0"/>
    </xf>
    <xf borderId="3" fillId="2" fontId="17" numFmtId="0" xfId="0" applyAlignment="1" applyBorder="1" applyFont="1">
      <alignment horizontal="center" shrinkToFit="0" vertical="bottom" wrapText="0"/>
    </xf>
    <xf borderId="3" fillId="2" fontId="3" numFmtId="0" xfId="0" applyAlignment="1" applyBorder="1" applyFont="1">
      <alignment horizontal="center" shrinkToFit="0" vertical="bottom" wrapText="0"/>
    </xf>
    <xf borderId="1" fillId="2" fontId="18" numFmtId="0" xfId="0" applyAlignment="1" applyBorder="1" applyFont="1">
      <alignment shrinkToFit="0" vertical="bottom" wrapText="0"/>
    </xf>
    <xf borderId="1" fillId="2" fontId="19" numFmtId="1" xfId="0" applyAlignment="1" applyBorder="1" applyFont="1" applyNumberFormat="1">
      <alignment horizontal="center" shrinkToFit="0" vertical="center" wrapText="0"/>
    </xf>
    <xf borderId="1" fillId="5" fontId="3" numFmtId="0" xfId="0" applyAlignment="1" applyBorder="1" applyFill="1" applyFont="1">
      <alignment horizontal="center" shrinkToFit="0" vertical="bottom" wrapText="0"/>
    </xf>
    <xf borderId="1" fillId="2" fontId="20" numFmtId="0" xfId="0" applyAlignment="1" applyBorder="1" applyFont="1">
      <alignment shrinkToFit="1" vertical="center" wrapText="0"/>
    </xf>
    <xf borderId="1" fillId="5" fontId="10" numFmtId="49" xfId="0" applyAlignment="1" applyBorder="1" applyFont="1" applyNumberFormat="1">
      <alignment horizontal="center" shrinkToFit="0" vertical="center" wrapText="0"/>
    </xf>
    <xf borderId="1" fillId="5" fontId="7" numFmtId="1" xfId="0" applyAlignment="1" applyBorder="1" applyFont="1" applyNumberFormat="1">
      <alignment horizontal="center" shrinkToFit="0" vertical="center" wrapText="0"/>
    </xf>
    <xf borderId="15" fillId="5" fontId="8" numFmtId="1" xfId="0" applyAlignment="1" applyBorder="1" applyFont="1" applyNumberFormat="1">
      <alignment horizontal="center" shrinkToFit="0" vertical="center" wrapText="0"/>
    </xf>
    <xf borderId="1" fillId="2" fontId="10" numFmtId="0" xfId="0" applyAlignment="1" applyBorder="1" applyFont="1">
      <alignment shrinkToFit="0" vertical="bottom" wrapText="0"/>
    </xf>
    <xf borderId="1" fillId="0" fontId="18" numFmtId="0" xfId="0" applyAlignment="1" applyBorder="1" applyFont="1">
      <alignment shrinkToFit="0" vertical="bottom" wrapText="0"/>
    </xf>
    <xf borderId="1" fillId="6" fontId="4" numFmtId="0" xfId="0" applyAlignment="1" applyBorder="1" applyFill="1" applyFont="1">
      <alignment shrinkToFit="1" vertical="center" wrapText="0"/>
    </xf>
    <xf borderId="1" fillId="5" fontId="3" numFmtId="49" xfId="0" applyAlignment="1" applyBorder="1" applyFont="1" applyNumberFormat="1">
      <alignment horizontal="center" shrinkToFit="0" vertical="center" wrapText="0"/>
    </xf>
    <xf borderId="1" fillId="2" fontId="21" numFmtId="0" xfId="0" applyAlignment="1" applyBorder="1" applyFont="1">
      <alignment shrinkToFit="1" vertical="center" wrapText="0"/>
    </xf>
    <xf borderId="1" fillId="0" fontId="19" numFmtId="1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 shrinkToFit="0" vertical="bottom" wrapText="0"/>
    </xf>
    <xf borderId="8" fillId="0" fontId="19" numFmtId="1" xfId="0" applyAlignment="1" applyBorder="1" applyFont="1" applyNumberFormat="1">
      <alignment horizontal="center" shrinkToFit="0" vertical="center" wrapText="0"/>
    </xf>
    <xf borderId="15" fillId="2" fontId="19" numFmtId="1" xfId="0" applyAlignment="1" applyBorder="1" applyFont="1" applyNumberFormat="1">
      <alignment horizontal="center" shrinkToFit="0" vertical="center" wrapText="0"/>
    </xf>
    <xf borderId="1" fillId="2" fontId="16" numFmtId="0" xfId="0" applyAlignment="1" applyBorder="1" applyFont="1">
      <alignment horizontal="center" shrinkToFit="0" vertical="bottom" wrapText="0"/>
    </xf>
    <xf borderId="1" fillId="2" fontId="22" numFmtId="1" xfId="0" applyAlignment="1" applyBorder="1" applyFont="1" applyNumberFormat="1">
      <alignment horizontal="left" shrinkToFit="0" vertical="center" wrapText="0"/>
    </xf>
    <xf borderId="0" fillId="0" fontId="23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0" fillId="0" fontId="25" numFmtId="0" xfId="0" applyAlignment="1" applyFont="1">
      <alignment shrinkToFit="0" vertical="bottom" wrapText="0"/>
    </xf>
    <xf borderId="0" fillId="0" fontId="26" numFmtId="0" xfId="0" applyAlignment="1" applyFont="1">
      <alignment shrinkToFit="0" vertical="bottom" wrapText="0"/>
    </xf>
    <xf borderId="0" fillId="0" fontId="27" numFmtId="0" xfId="0" applyAlignment="1" applyFont="1">
      <alignment shrinkToFit="0" vertical="bottom" wrapText="0"/>
    </xf>
    <xf borderId="0" fillId="0" fontId="28" numFmtId="0" xfId="0" applyAlignment="1" applyFont="1">
      <alignment shrinkToFit="0" vertical="bottom" wrapText="0"/>
    </xf>
    <xf borderId="0" fillId="0" fontId="29" numFmtId="0" xfId="0" applyAlignment="1" applyFont="1">
      <alignment shrinkToFit="0" vertical="bottom" wrapText="0"/>
    </xf>
    <xf borderId="0" fillId="0" fontId="23" numFmtId="0" xfId="0" applyAlignment="1" applyFont="1">
      <alignment horizontal="right" shrinkToFit="0" vertical="bottom" wrapText="0"/>
    </xf>
    <xf borderId="3" fillId="7" fontId="24" numFmtId="0" xfId="0" applyAlignment="1" applyBorder="1" applyFill="1" applyFont="1">
      <alignment shrinkToFit="0" vertical="bottom" wrapText="0"/>
    </xf>
    <xf borderId="0" fillId="0" fontId="30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center" wrapText="0"/>
    </xf>
    <xf borderId="3" fillId="7" fontId="30" numFmtId="0" xfId="0" applyAlignment="1" applyBorder="1" applyFont="1">
      <alignment shrinkToFit="0" vertical="bottom" wrapText="0"/>
    </xf>
    <xf borderId="16" fillId="8" fontId="32" numFmtId="0" xfId="0" applyAlignment="1" applyBorder="1" applyFill="1" applyFont="1">
      <alignment horizontal="center" shrinkToFit="0" vertical="bottom" wrapText="0"/>
    </xf>
    <xf borderId="17" fillId="8" fontId="33" numFmtId="0" xfId="0" applyAlignment="1" applyBorder="1" applyFont="1">
      <alignment horizontal="center" shrinkToFit="0" vertical="bottom" wrapText="0"/>
    </xf>
    <xf borderId="0" fillId="0" fontId="34" numFmtId="2" xfId="0" applyAlignment="1" applyFont="1" applyNumberFormat="1">
      <alignment horizontal="center" shrinkToFit="0" vertical="center" wrapText="0"/>
    </xf>
    <xf borderId="3" fillId="4" fontId="34" numFmtId="2" xfId="0" applyAlignment="1" applyBorder="1" applyFont="1" applyNumberFormat="1">
      <alignment horizontal="center" shrinkToFit="0" vertical="center" wrapText="0"/>
    </xf>
    <xf borderId="3" fillId="4" fontId="35" numFmtId="2" xfId="0" applyAlignment="1" applyBorder="1" applyFont="1" applyNumberFormat="1">
      <alignment horizontal="center" shrinkToFit="0" vertical="center" wrapText="0"/>
    </xf>
    <xf borderId="3" fillId="4" fontId="4" numFmtId="2" xfId="0" applyAlignment="1" applyBorder="1" applyFont="1" applyNumberFormat="1">
      <alignment shrinkToFit="0" vertical="bottom" wrapText="0"/>
    </xf>
    <xf borderId="3" fillId="4" fontId="23" numFmtId="0" xfId="0" applyAlignment="1" applyBorder="1" applyFont="1">
      <alignment shrinkToFit="0" vertical="bottom" wrapText="0"/>
    </xf>
    <xf borderId="18" fillId="8" fontId="32" numFmtId="0" xfId="0" applyAlignment="1" applyBorder="1" applyFont="1">
      <alignment horizontal="center" shrinkToFit="0" textRotation="90" vertical="center" wrapText="0"/>
    </xf>
    <xf borderId="19" fillId="9" fontId="36" numFmtId="0" xfId="0" applyAlignment="1" applyBorder="1" applyFill="1" applyFont="1">
      <alignment horizontal="center" shrinkToFit="0" vertical="bottom" wrapText="0"/>
    </xf>
    <xf borderId="20" fillId="2" fontId="37" numFmtId="0" xfId="0" applyAlignment="1" applyBorder="1" applyFont="1">
      <alignment shrinkToFit="1" vertical="center" wrapText="0"/>
    </xf>
    <xf borderId="11" fillId="2" fontId="37" numFmtId="0" xfId="0" applyAlignment="1" applyBorder="1" applyFont="1">
      <alignment shrinkToFit="1" vertical="center" wrapText="0"/>
    </xf>
    <xf borderId="21" fillId="2" fontId="37" numFmtId="0" xfId="0" applyAlignment="1" applyBorder="1" applyFont="1">
      <alignment shrinkToFit="1" vertical="center" wrapText="0"/>
    </xf>
    <xf borderId="22" fillId="10" fontId="38" numFmtId="0" xfId="0" applyAlignment="1" applyBorder="1" applyFill="1" applyFont="1">
      <alignment horizontal="center" shrinkToFit="0" vertical="center" wrapText="0"/>
    </xf>
    <xf borderId="20" fillId="2" fontId="39" numFmtId="0" xfId="0" applyAlignment="1" applyBorder="1" applyFont="1">
      <alignment shrinkToFit="1" vertical="center" wrapText="0"/>
    </xf>
    <xf borderId="11" fillId="2" fontId="39" numFmtId="0" xfId="0" applyAlignment="1" applyBorder="1" applyFont="1">
      <alignment shrinkToFit="1" vertical="center" wrapText="0"/>
    </xf>
    <xf borderId="6" fillId="2" fontId="39" numFmtId="0" xfId="0" applyAlignment="1" applyBorder="1" applyFont="1">
      <alignment shrinkToFit="1" vertical="center" wrapText="0"/>
    </xf>
    <xf borderId="21" fillId="2" fontId="39" numFmtId="0" xfId="0" applyAlignment="1" applyBorder="1" applyFont="1">
      <alignment shrinkToFit="1" vertical="center" wrapText="0"/>
    </xf>
    <xf borderId="23" fillId="10" fontId="4" numFmtId="0" xfId="0" applyAlignment="1" applyBorder="1" applyFont="1">
      <alignment shrinkToFit="1" vertical="center" wrapText="0"/>
    </xf>
    <xf borderId="24" fillId="2" fontId="4" numFmtId="0" xfId="0" applyAlignment="1" applyBorder="1" applyFont="1">
      <alignment shrinkToFit="1" vertical="center" wrapText="0"/>
    </xf>
    <xf borderId="11" fillId="2" fontId="38" numFmtId="0" xfId="0" applyAlignment="1" applyBorder="1" applyFont="1">
      <alignment horizontal="center" shrinkToFit="0" vertical="center" wrapText="0"/>
    </xf>
    <xf borderId="11" fillId="2" fontId="28" numFmtId="0" xfId="0" applyAlignment="1" applyBorder="1" applyFont="1">
      <alignment horizontal="center" shrinkToFit="0" vertical="center" wrapText="0"/>
    </xf>
    <xf borderId="11" fillId="2" fontId="21" numFmtId="0" xfId="0" applyAlignment="1" applyBorder="1" applyFont="1">
      <alignment horizontal="center" shrinkToFit="1" vertical="center" wrapText="0"/>
    </xf>
    <xf borderId="25" fillId="2" fontId="4" numFmtId="0" xfId="0" applyAlignment="1" applyBorder="1" applyFont="1">
      <alignment shrinkToFit="1" vertical="center" wrapText="0"/>
    </xf>
    <xf borderId="21" fillId="2" fontId="4" numFmtId="0" xfId="0" applyAlignment="1" applyBorder="1" applyFont="1">
      <alignment horizontal="center" shrinkToFit="1" vertical="center" wrapText="0"/>
    </xf>
    <xf borderId="26" fillId="0" fontId="38" numFmtId="0" xfId="0" applyAlignment="1" applyBorder="1" applyFont="1">
      <alignment horizontal="center" shrinkToFit="0" vertical="center" wrapText="0"/>
    </xf>
    <xf borderId="11" fillId="0" fontId="38" numFmtId="0" xfId="0" applyAlignment="1" applyBorder="1" applyFont="1">
      <alignment horizontal="center" shrinkToFit="0" vertical="center" wrapText="0"/>
    </xf>
    <xf borderId="27" fillId="0" fontId="38" numFmtId="0" xfId="0" applyAlignment="1" applyBorder="1" applyFont="1">
      <alignment horizontal="center" shrinkToFit="0" vertical="center" wrapText="0"/>
    </xf>
    <xf borderId="28" fillId="0" fontId="31" numFmtId="0" xfId="0" applyAlignment="1" applyBorder="1" applyFont="1">
      <alignment horizontal="center" shrinkToFit="0" vertical="center" wrapText="0"/>
    </xf>
    <xf borderId="29" fillId="0" fontId="31" numFmtId="0" xfId="0" applyAlignment="1" applyBorder="1" applyFont="1">
      <alignment horizontal="center" shrinkToFit="0" vertical="center" wrapText="0"/>
    </xf>
    <xf borderId="3" fillId="7" fontId="40" numFmtId="0" xfId="0" applyAlignment="1" applyBorder="1" applyFont="1">
      <alignment shrinkToFit="0" vertical="bottom" wrapText="0"/>
    </xf>
    <xf borderId="30" fillId="0" fontId="41" numFmtId="0" xfId="0" applyAlignment="1" applyBorder="1" applyFont="1">
      <alignment horizontal="center" shrinkToFit="0" vertical="center" wrapText="0"/>
    </xf>
    <xf borderId="31" fillId="0" fontId="42" numFmtId="0" xfId="0" applyAlignment="1" applyBorder="1" applyFont="1">
      <alignment horizontal="center" shrinkToFit="0" vertical="center" wrapText="0"/>
    </xf>
    <xf borderId="29" fillId="0" fontId="42" numFmtId="0" xfId="0" applyAlignment="1" applyBorder="1" applyFont="1">
      <alignment horizontal="center" shrinkToFit="0" vertical="center" wrapText="0"/>
    </xf>
    <xf borderId="0" fillId="0" fontId="43" numFmtId="0" xfId="0" applyAlignment="1" applyFont="1">
      <alignment shrinkToFit="0" vertical="bottom" wrapText="0"/>
    </xf>
    <xf borderId="12" fillId="0" fontId="44" numFmtId="0" xfId="0" applyBorder="1" applyFont="1"/>
    <xf borderId="32" fillId="9" fontId="36" numFmtId="0" xfId="0" applyAlignment="1" applyBorder="1" applyFont="1">
      <alignment horizontal="center" shrinkToFit="0" vertical="bottom" wrapText="0"/>
    </xf>
    <xf borderId="5" fillId="2" fontId="37" numFmtId="0" xfId="0" applyAlignment="1" applyBorder="1" applyFont="1">
      <alignment shrinkToFit="1" vertical="center" wrapText="0"/>
    </xf>
    <xf borderId="1" fillId="2" fontId="37" numFmtId="0" xfId="0" applyAlignment="1" applyBorder="1" applyFont="1">
      <alignment shrinkToFit="1" vertical="center" wrapText="0"/>
    </xf>
    <xf borderId="4" fillId="2" fontId="37" numFmtId="0" xfId="0" applyAlignment="1" applyBorder="1" applyFont="1">
      <alignment shrinkToFit="1" vertical="center" wrapText="0"/>
    </xf>
    <xf borderId="33" fillId="2" fontId="37" numFmtId="0" xfId="0" applyAlignment="1" applyBorder="1" applyFont="1">
      <alignment shrinkToFit="1" vertical="center" wrapText="0"/>
    </xf>
    <xf borderId="34" fillId="2" fontId="37" numFmtId="0" xfId="0" applyAlignment="1" applyBorder="1" applyFont="1">
      <alignment shrinkToFit="1" vertical="center" wrapText="0"/>
    </xf>
    <xf borderId="35" fillId="10" fontId="38" numFmtId="0" xfId="0" applyAlignment="1" applyBorder="1" applyFont="1">
      <alignment horizontal="center" shrinkToFit="0" vertical="center" wrapText="0"/>
    </xf>
    <xf borderId="5" fillId="2" fontId="39" numFmtId="0" xfId="0" applyAlignment="1" applyBorder="1" applyFont="1">
      <alignment shrinkToFit="1" vertical="center" wrapText="0"/>
    </xf>
    <xf borderId="1" fillId="2" fontId="39" numFmtId="0" xfId="0" applyAlignment="1" applyBorder="1" applyFont="1">
      <alignment shrinkToFit="1" vertical="center" wrapText="0"/>
    </xf>
    <xf borderId="4" fillId="2" fontId="39" numFmtId="0" xfId="0" applyAlignment="1" applyBorder="1" applyFont="1">
      <alignment shrinkToFit="1" vertical="center" wrapText="0"/>
    </xf>
    <xf borderId="34" fillId="2" fontId="39" numFmtId="0" xfId="0" applyAlignment="1" applyBorder="1" applyFont="1">
      <alignment shrinkToFit="1" vertical="center" wrapText="0"/>
    </xf>
    <xf borderId="36" fillId="10" fontId="4" numFmtId="0" xfId="0" applyAlignment="1" applyBorder="1" applyFont="1">
      <alignment shrinkToFit="1" vertical="center" wrapText="0"/>
    </xf>
    <xf borderId="1" fillId="2" fontId="38" numFmtId="0" xfId="0" applyAlignment="1" applyBorder="1" applyFont="1">
      <alignment horizontal="center" shrinkToFit="0" vertical="center" wrapText="0"/>
    </xf>
    <xf borderId="1" fillId="2" fontId="28" numFmtId="0" xfId="0" applyAlignment="1" applyBorder="1" applyFont="1">
      <alignment horizontal="center" shrinkToFit="0" vertical="center" wrapText="0"/>
    </xf>
    <xf borderId="1" fillId="2" fontId="21" numFmtId="0" xfId="0" applyAlignment="1" applyBorder="1" applyFont="1">
      <alignment horizontal="center" shrinkToFit="1" vertical="center" wrapText="0"/>
    </xf>
    <xf borderId="37" fillId="2" fontId="4" numFmtId="0" xfId="0" applyAlignment="1" applyBorder="1" applyFont="1">
      <alignment shrinkToFit="1" vertical="center" wrapText="0"/>
    </xf>
    <xf borderId="34" fillId="2" fontId="4" numFmtId="0" xfId="0" applyAlignment="1" applyBorder="1" applyFont="1">
      <alignment horizontal="center" shrinkToFit="1" vertical="center" wrapText="0"/>
    </xf>
    <xf borderId="38" fillId="0" fontId="38" numFmtId="0" xfId="0" applyAlignment="1" applyBorder="1" applyFont="1">
      <alignment horizontal="center" shrinkToFit="0" vertical="center" wrapText="0"/>
    </xf>
    <xf borderId="1" fillId="0" fontId="38" numFmtId="0" xfId="0" applyAlignment="1" applyBorder="1" applyFont="1">
      <alignment horizontal="center" shrinkToFit="0" vertical="center" wrapText="0"/>
    </xf>
    <xf borderId="39" fillId="0" fontId="38" numFmtId="0" xfId="0" applyAlignment="1" applyBorder="1" applyFont="1">
      <alignment horizontal="center" shrinkToFit="0" vertical="center" wrapText="0"/>
    </xf>
    <xf borderId="40" fillId="0" fontId="31" numFmtId="0" xfId="0" applyAlignment="1" applyBorder="1" applyFont="1">
      <alignment horizontal="center" shrinkToFit="0" vertical="center" wrapText="0"/>
    </xf>
    <xf borderId="41" fillId="0" fontId="31" numFmtId="0" xfId="0" applyAlignment="1" applyBorder="1" applyFont="1">
      <alignment horizontal="center" shrinkToFit="0" vertical="center" wrapText="0"/>
    </xf>
    <xf borderId="42" fillId="0" fontId="42" numFmtId="0" xfId="0" applyAlignment="1" applyBorder="1" applyFont="1">
      <alignment horizontal="center" shrinkToFit="0" vertical="center" wrapText="0"/>
    </xf>
    <xf borderId="43" fillId="0" fontId="42" numFmtId="0" xfId="0" applyAlignment="1" applyBorder="1" applyFont="1">
      <alignment horizontal="center" shrinkToFit="0" vertical="center" wrapText="0"/>
    </xf>
    <xf borderId="41" fillId="0" fontId="42" numFmtId="0" xfId="0" applyAlignment="1" applyBorder="1" applyFont="1">
      <alignment horizontal="center" shrinkToFit="0" vertical="center" wrapText="0"/>
    </xf>
    <xf borderId="33" fillId="2" fontId="4" numFmtId="0" xfId="0" applyAlignment="1" applyBorder="1" applyFont="1">
      <alignment shrinkToFit="1" vertical="center" wrapText="0"/>
    </xf>
    <xf borderId="34" fillId="2" fontId="4" numFmtId="0" xfId="0" applyAlignment="1" applyBorder="1" applyFont="1">
      <alignment shrinkToFit="1" vertical="center" wrapText="0"/>
    </xf>
    <xf borderId="35" fillId="10" fontId="28" numFmtId="0" xfId="0" applyAlignment="1" applyBorder="1" applyFont="1">
      <alignment horizontal="center" shrinkToFit="0" vertical="center" wrapText="0"/>
    </xf>
    <xf borderId="4" fillId="2" fontId="21" numFmtId="0" xfId="0" applyAlignment="1" applyBorder="1" applyFont="1">
      <alignment horizontal="center" shrinkToFit="1" vertical="center" wrapText="0"/>
    </xf>
    <xf borderId="15" fillId="2" fontId="4" numFmtId="0" xfId="0" applyAlignment="1" applyBorder="1" applyFont="1">
      <alignment shrinkToFit="1" vertical="center" wrapText="0"/>
    </xf>
    <xf borderId="44" fillId="0" fontId="44" numFmtId="0" xfId="0" applyBorder="1" applyFont="1"/>
    <xf borderId="45" fillId="9" fontId="36" numFmtId="0" xfId="0" applyAlignment="1" applyBorder="1" applyFont="1">
      <alignment horizontal="center" shrinkToFit="0" vertical="bottom" wrapText="0"/>
    </xf>
    <xf borderId="46" fillId="2" fontId="4" numFmtId="0" xfId="0" applyAlignment="1" applyBorder="1" applyFont="1">
      <alignment shrinkToFit="1" vertical="center" wrapText="0"/>
    </xf>
    <xf borderId="13" fillId="2" fontId="4" numFmtId="0" xfId="0" applyAlignment="1" applyBorder="1" applyFont="1">
      <alignment shrinkToFit="1" vertical="center" wrapText="0"/>
    </xf>
    <xf borderId="47" fillId="2" fontId="4" numFmtId="0" xfId="0" applyAlignment="1" applyBorder="1" applyFont="1">
      <alignment shrinkToFit="1" vertical="center" wrapText="0"/>
    </xf>
    <xf borderId="48" fillId="10" fontId="28" numFmtId="0" xfId="0" applyAlignment="1" applyBorder="1" applyFont="1">
      <alignment horizontal="center" shrinkToFit="0" vertical="center" wrapText="0"/>
    </xf>
    <xf borderId="49" fillId="2" fontId="4" numFmtId="0" xfId="0" applyAlignment="1" applyBorder="1" applyFont="1">
      <alignment shrinkToFit="1" vertical="center" wrapText="0"/>
    </xf>
    <xf borderId="17" fillId="2" fontId="4" numFmtId="0" xfId="0" applyAlignment="1" applyBorder="1" applyFont="1">
      <alignment shrinkToFit="1" vertical="center" wrapText="0"/>
    </xf>
    <xf borderId="50" fillId="2" fontId="4" numFmtId="0" xfId="0" applyAlignment="1" applyBorder="1" applyFont="1">
      <alignment shrinkToFit="1" vertical="center" wrapText="0"/>
    </xf>
    <xf borderId="51" fillId="2" fontId="4" numFmtId="0" xfId="0" applyAlignment="1" applyBorder="1" applyFont="1">
      <alignment shrinkToFit="1" vertical="center" wrapText="0"/>
    </xf>
    <xf borderId="52" fillId="10" fontId="4" numFmtId="0" xfId="0" applyAlignment="1" applyBorder="1" applyFont="1">
      <alignment shrinkToFit="1" vertical="center" wrapText="0"/>
    </xf>
    <xf borderId="53" fillId="2" fontId="4" numFmtId="0" xfId="0" applyAlignment="1" applyBorder="1" applyFont="1">
      <alignment shrinkToFit="1" vertical="center" wrapText="0"/>
    </xf>
    <xf borderId="17" fillId="2" fontId="38" numFmtId="0" xfId="0" applyAlignment="1" applyBorder="1" applyFont="1">
      <alignment horizontal="center" shrinkToFit="0" vertical="center" wrapText="0"/>
    </xf>
    <xf borderId="17" fillId="2" fontId="28" numFmtId="0" xfId="0" applyAlignment="1" applyBorder="1" applyFont="1">
      <alignment horizontal="center" shrinkToFit="0" vertical="center" wrapText="0"/>
    </xf>
    <xf borderId="50" fillId="2" fontId="28" numFmtId="0" xfId="0" applyAlignment="1" applyBorder="1" applyFont="1">
      <alignment shrinkToFit="1" vertical="center" wrapText="0"/>
    </xf>
    <xf borderId="17" fillId="2" fontId="28" numFmtId="0" xfId="0" applyAlignment="1" applyBorder="1" applyFont="1">
      <alignment shrinkToFit="1" vertical="center" wrapText="0"/>
    </xf>
    <xf borderId="51" fillId="2" fontId="28" numFmtId="0" xfId="0" applyAlignment="1" applyBorder="1" applyFont="1">
      <alignment horizontal="center" shrinkToFit="0" vertical="center" wrapText="0"/>
    </xf>
    <xf borderId="53" fillId="11" fontId="38" numFmtId="0" xfId="0" applyAlignment="1" applyBorder="1" applyFill="1" applyFont="1">
      <alignment horizontal="center" shrinkToFit="0" vertical="center" wrapText="0"/>
    </xf>
    <xf borderId="17" fillId="11" fontId="38" numFmtId="0" xfId="0" applyAlignment="1" applyBorder="1" applyFont="1">
      <alignment horizontal="center" shrinkToFit="0" vertical="center" wrapText="0"/>
    </xf>
    <xf borderId="54" fillId="11" fontId="38" numFmtId="0" xfId="0" applyAlignment="1" applyBorder="1" applyFont="1">
      <alignment horizontal="center" shrinkToFit="0" vertical="center" wrapText="0"/>
    </xf>
    <xf borderId="55" fillId="0" fontId="31" numFmtId="0" xfId="0" applyAlignment="1" applyBorder="1" applyFont="1">
      <alignment horizontal="center" shrinkToFit="0" vertical="center" wrapText="0"/>
    </xf>
    <xf borderId="56" fillId="0" fontId="31" numFmtId="0" xfId="0" applyAlignment="1" applyBorder="1" applyFont="1">
      <alignment horizontal="center" shrinkToFit="0" vertical="center" wrapText="0"/>
    </xf>
    <xf borderId="57" fillId="0" fontId="42" numFmtId="0" xfId="0" applyAlignment="1" applyBorder="1" applyFont="1">
      <alignment horizontal="center" shrinkToFit="0" vertical="center" wrapText="0"/>
    </xf>
    <xf borderId="58" fillId="0" fontId="42" numFmtId="0" xfId="0" applyAlignment="1" applyBorder="1" applyFont="1">
      <alignment horizontal="center" shrinkToFit="0" vertical="center" wrapText="0"/>
    </xf>
    <xf borderId="56" fillId="0" fontId="42" numFmtId="0" xfId="0" applyAlignment="1" applyBorder="1" applyFont="1">
      <alignment horizontal="center" shrinkToFit="0" vertical="center" wrapText="0"/>
    </xf>
    <xf borderId="59" fillId="8" fontId="32" numFmtId="0" xfId="0" applyAlignment="1" applyBorder="1" applyFont="1">
      <alignment horizontal="center" shrinkToFit="0" textRotation="90" vertical="center" wrapText="0"/>
    </xf>
    <xf borderId="60" fillId="9" fontId="36" numFmtId="0" xfId="0" applyAlignment="1" applyBorder="1" applyFont="1">
      <alignment horizontal="center" shrinkToFit="0" vertical="bottom" wrapText="0"/>
    </xf>
    <xf borderId="20" fillId="2" fontId="4" numFmtId="0" xfId="0" applyAlignment="1" applyBorder="1" applyFont="1">
      <alignment shrinkToFit="1" vertical="center" wrapText="0"/>
    </xf>
    <xf borderId="11" fillId="2" fontId="21" numFmtId="0" xfId="0" applyAlignment="1" applyBorder="1" applyFont="1">
      <alignment shrinkToFit="1" vertical="center" wrapText="0"/>
    </xf>
    <xf borderId="61" fillId="2" fontId="4" numFmtId="0" xfId="0" applyAlignment="1" applyBorder="1" applyFont="1">
      <alignment shrinkToFit="1" vertical="center" wrapText="0"/>
    </xf>
    <xf borderId="21" fillId="2" fontId="4" numFmtId="0" xfId="0" applyAlignment="1" applyBorder="1" applyFont="1">
      <alignment shrinkToFit="1" vertical="center" wrapText="0"/>
    </xf>
    <xf borderId="22" fillId="10" fontId="28" numFmtId="0" xfId="0" applyAlignment="1" applyBorder="1" applyFont="1">
      <alignment horizontal="center" shrinkToFit="0" vertical="center" wrapText="0"/>
    </xf>
    <xf borderId="6" fillId="2" fontId="21" numFmtId="0" xfId="0" applyAlignment="1" applyBorder="1" applyFont="1">
      <alignment horizontal="center" shrinkToFit="1" vertical="center" wrapText="0"/>
    </xf>
    <xf borderId="30" fillId="0" fontId="42" numFmtId="0" xfId="0" applyAlignment="1" applyBorder="1" applyFont="1">
      <alignment horizontal="center" shrinkToFit="0" vertical="center" wrapText="0"/>
    </xf>
    <xf borderId="7" fillId="2" fontId="21" numFmtId="0" xfId="0" applyAlignment="1" applyBorder="1" applyFont="1">
      <alignment shrinkToFit="1" vertical="center" wrapText="0"/>
    </xf>
    <xf borderId="4" fillId="2" fontId="21" numFmtId="0" xfId="0" applyAlignment="1" applyBorder="1" applyFont="1">
      <alignment shrinkToFit="1" vertical="center" wrapText="0"/>
    </xf>
    <xf borderId="62" fillId="2" fontId="4" numFmtId="0" xfId="0" applyAlignment="1" applyBorder="1" applyFont="1">
      <alignment shrinkToFit="1" vertical="center" wrapText="0"/>
    </xf>
    <xf borderId="50" fillId="2" fontId="21" numFmtId="0" xfId="0" applyAlignment="1" applyBorder="1" applyFont="1">
      <alignment shrinkToFit="1" vertical="center" wrapText="0"/>
    </xf>
    <xf borderId="51" fillId="2" fontId="28" numFmtId="0" xfId="0" applyAlignment="1" applyBorder="1" applyFont="1">
      <alignment shrinkToFit="1" vertical="center" wrapText="0"/>
    </xf>
    <xf borderId="63" fillId="0" fontId="38" numFmtId="0" xfId="0" applyAlignment="1" applyBorder="1" applyFont="1">
      <alignment horizontal="center" shrinkToFit="0" vertical="center" wrapText="0"/>
    </xf>
    <xf borderId="17" fillId="0" fontId="38" numFmtId="0" xfId="0" applyAlignment="1" applyBorder="1" applyFont="1">
      <alignment horizontal="center" shrinkToFit="0" vertical="center" wrapText="0"/>
    </xf>
    <xf borderId="54" fillId="0" fontId="38" numFmtId="0" xfId="0" applyAlignment="1" applyBorder="1" applyFont="1">
      <alignment horizontal="center" shrinkToFit="0" vertical="center" wrapText="0"/>
    </xf>
    <xf borderId="11" fillId="2" fontId="30" numFmtId="0" xfId="0" applyAlignment="1" applyBorder="1" applyFont="1">
      <alignment horizontal="center" shrinkToFit="0" vertical="center" wrapText="0"/>
    </xf>
    <xf borderId="6" fillId="2" fontId="4" numFmtId="0" xfId="0" applyAlignment="1" applyBorder="1" applyFont="1">
      <alignment horizontal="center" shrinkToFit="1" vertical="center" wrapText="0"/>
    </xf>
    <xf borderId="1" fillId="2" fontId="30" numFmtId="0" xfId="0" applyAlignment="1" applyBorder="1" applyFont="1">
      <alignment horizontal="center" shrinkToFit="0" vertical="center" wrapText="0"/>
    </xf>
    <xf borderId="4" fillId="2" fontId="4" numFmtId="0" xfId="0" applyAlignment="1" applyBorder="1" applyFont="1">
      <alignment horizontal="center" shrinkToFit="1" vertical="center" wrapText="0"/>
    </xf>
    <xf borderId="34" fillId="2" fontId="21" numFmtId="0" xfId="0" applyAlignment="1" applyBorder="1" applyFont="1">
      <alignment shrinkToFit="1" vertical="center" wrapText="0"/>
    </xf>
    <xf borderId="64" fillId="2" fontId="4" numFmtId="0" xfId="0" applyAlignment="1" applyBorder="1" applyFont="1">
      <alignment shrinkToFit="1" vertical="center" wrapText="0"/>
    </xf>
    <xf borderId="49" fillId="4" fontId="4" numFmtId="0" xfId="0" applyAlignment="1" applyBorder="1" applyFont="1">
      <alignment shrinkToFit="1" vertical="center" wrapText="0"/>
    </xf>
    <xf borderId="17" fillId="4" fontId="4" numFmtId="0" xfId="0" applyAlignment="1" applyBorder="1" applyFont="1">
      <alignment shrinkToFit="1" vertical="center" wrapText="0"/>
    </xf>
    <xf borderId="50" fillId="4" fontId="4" numFmtId="0" xfId="0" applyAlignment="1" applyBorder="1" applyFont="1">
      <alignment shrinkToFit="1" vertical="center" wrapText="0"/>
    </xf>
    <xf borderId="51" fillId="4" fontId="4" numFmtId="0" xfId="0" applyAlignment="1" applyBorder="1" applyFont="1">
      <alignment shrinkToFit="1" vertical="center" wrapText="0"/>
    </xf>
    <xf borderId="17" fillId="2" fontId="30" numFmtId="0" xfId="0" applyAlignment="1" applyBorder="1" applyFont="1">
      <alignment horizontal="center" shrinkToFit="0" vertical="center" wrapText="0"/>
    </xf>
    <xf borderId="20" fillId="2" fontId="21" numFmtId="0" xfId="0" applyAlignment="1" applyBorder="1" applyFont="1">
      <alignment shrinkToFit="1" vertical="center" wrapText="0"/>
    </xf>
    <xf borderId="6" fillId="2" fontId="21" numFmtId="0" xfId="0" applyAlignment="1" applyBorder="1" applyFont="1">
      <alignment shrinkToFit="1" vertical="center" wrapText="0"/>
    </xf>
    <xf borderId="61" fillId="2" fontId="21" numFmtId="0" xfId="0" applyAlignment="1" applyBorder="1" applyFont="1">
      <alignment shrinkToFit="1" vertical="center" wrapText="0"/>
    </xf>
    <xf borderId="24" fillId="2" fontId="21" numFmtId="0" xfId="0" applyAlignment="1" applyBorder="1" applyFont="1">
      <alignment shrinkToFit="1" vertical="center" wrapText="0"/>
    </xf>
    <xf borderId="5" fillId="2" fontId="21" numFmtId="0" xfId="0" applyAlignment="1" applyBorder="1" applyFont="1">
      <alignment shrinkToFit="1" vertical="center" wrapText="0"/>
    </xf>
    <xf borderId="33" fillId="2" fontId="21" numFmtId="0" xfId="0" applyAlignment="1" applyBorder="1" applyFont="1">
      <alignment shrinkToFit="1" vertical="center" wrapText="0"/>
    </xf>
    <xf borderId="36" fillId="10" fontId="21" numFmtId="0" xfId="0" applyAlignment="1" applyBorder="1" applyFont="1">
      <alignment shrinkToFit="1" vertical="center" wrapText="0"/>
    </xf>
    <xf borderId="65" fillId="2" fontId="4" numFmtId="0" xfId="0" applyAlignment="1" applyBorder="1" applyFont="1">
      <alignment shrinkToFit="1" vertical="center" wrapText="0"/>
    </xf>
    <xf borderId="21" fillId="2" fontId="21" numFmtId="0" xfId="0" applyAlignment="1" applyBorder="1" applyFont="1">
      <alignment shrinkToFit="1" vertical="center" wrapText="0"/>
    </xf>
    <xf borderId="66" fillId="2" fontId="21" numFmtId="0" xfId="0" applyAlignment="1" applyBorder="1" applyFont="1">
      <alignment shrinkToFit="1" vertical="center" wrapText="0"/>
    </xf>
    <xf borderId="17" fillId="2" fontId="21" numFmtId="0" xfId="0" applyAlignment="1" applyBorder="1" applyFont="1">
      <alignment shrinkToFit="1" vertical="center" wrapText="0"/>
    </xf>
    <xf borderId="51" fillId="2" fontId="21" numFmtId="0" xfId="0" applyAlignment="1" applyBorder="1" applyFont="1">
      <alignment shrinkToFit="1" vertical="center" wrapText="0"/>
    </xf>
    <xf borderId="67" fillId="0" fontId="31" numFmtId="0" xfId="0" applyAlignment="1" applyBorder="1" applyFont="1">
      <alignment horizontal="center" shrinkToFit="0" vertical="center" wrapText="0"/>
    </xf>
    <xf borderId="68" fillId="0" fontId="31" numFmtId="0" xfId="0" applyAlignment="1" applyBorder="1" applyFont="1">
      <alignment horizontal="center" shrinkToFit="0" vertical="center" wrapText="0"/>
    </xf>
    <xf borderId="7" fillId="2" fontId="4" numFmtId="0" xfId="0" applyAlignment="1" applyBorder="1" applyFont="1">
      <alignment horizontal="left" shrinkToFit="1" vertical="center" wrapText="0"/>
    </xf>
    <xf borderId="69" fillId="2" fontId="38" numFmtId="0" xfId="0" applyAlignment="1" applyBorder="1" applyFont="1">
      <alignment horizontal="center" shrinkToFit="0" vertical="center" wrapText="0"/>
    </xf>
    <xf borderId="21" fillId="2" fontId="38" numFmtId="0" xfId="0" applyAlignment="1" applyBorder="1" applyFont="1">
      <alignment horizontal="center" shrinkToFit="0" vertical="center" wrapText="0"/>
    </xf>
    <xf borderId="70" fillId="0" fontId="38" numFmtId="0" xfId="0" applyAlignment="1" applyBorder="1" applyFont="1">
      <alignment horizontal="center" shrinkToFit="0" vertical="center" wrapText="0"/>
    </xf>
    <xf borderId="14" fillId="0" fontId="38" numFmtId="0" xfId="0" applyAlignment="1" applyBorder="1" applyFont="1">
      <alignment horizontal="center" shrinkToFit="0" vertical="center" wrapText="0"/>
    </xf>
    <xf borderId="1" fillId="0" fontId="31" numFmtId="0" xfId="0" applyAlignment="1" applyBorder="1" applyFont="1">
      <alignment horizontal="center" shrinkToFit="0" vertical="center" wrapText="0"/>
    </xf>
    <xf borderId="34" fillId="2" fontId="38" numFmtId="0" xfId="0" applyAlignment="1" applyBorder="1" applyFont="1">
      <alignment horizontal="center" shrinkToFit="0" vertical="center" wrapText="0"/>
    </xf>
    <xf borderId="5" fillId="2" fontId="22" numFmtId="1" xfId="0" applyAlignment="1" applyBorder="1" applyFont="1" applyNumberFormat="1">
      <alignment horizontal="left" shrinkToFit="0" vertical="center" wrapText="0"/>
    </xf>
    <xf borderId="1" fillId="2" fontId="39" numFmtId="0" xfId="0" applyAlignment="1" applyBorder="1" applyFont="1">
      <alignment horizontal="center" shrinkToFit="1" vertical="center" wrapText="0"/>
    </xf>
    <xf borderId="36" fillId="10" fontId="22" numFmtId="1" xfId="0" applyAlignment="1" applyBorder="1" applyFont="1" applyNumberFormat="1">
      <alignment horizontal="left" shrinkToFit="0" vertical="center" wrapText="0"/>
    </xf>
    <xf borderId="2" fillId="2" fontId="22" numFmtId="1" xfId="0" applyAlignment="1" applyBorder="1" applyFont="1" applyNumberFormat="1">
      <alignment horizontal="left" shrinkToFit="0" vertical="center" wrapText="0"/>
    </xf>
    <xf borderId="1" fillId="2" fontId="4" numFmtId="0" xfId="0" applyAlignment="1" applyBorder="1" applyFont="1">
      <alignment horizontal="left" shrinkToFit="1" vertical="center" wrapText="0"/>
    </xf>
    <xf borderId="2" fillId="2" fontId="21" numFmtId="0" xfId="0" applyAlignment="1" applyBorder="1" applyFont="1">
      <alignment shrinkToFit="1" vertical="center" wrapText="0"/>
    </xf>
    <xf borderId="49" fillId="2" fontId="4" numFmtId="0" xfId="0" applyAlignment="1" applyBorder="1" applyFont="1">
      <alignment horizontal="left" shrinkToFit="1" vertical="center" wrapText="0"/>
    </xf>
    <xf borderId="17" fillId="2" fontId="4" numFmtId="0" xfId="0" applyAlignment="1" applyBorder="1" applyFont="1">
      <alignment horizontal="left" shrinkToFit="1" vertical="center" wrapText="0"/>
    </xf>
    <xf borderId="51" fillId="2" fontId="38" numFmtId="0" xfId="0" applyAlignment="1" applyBorder="1" applyFont="1">
      <alignment horizontal="center" shrinkToFit="0" vertical="center" wrapText="0"/>
    </xf>
    <xf borderId="48" fillId="10" fontId="38" numFmtId="0" xfId="0" applyAlignment="1" applyBorder="1" applyFont="1">
      <alignment horizontal="center" shrinkToFit="0" vertical="center" wrapText="0"/>
    </xf>
    <xf borderId="3" fillId="8" fontId="32" numFmtId="0" xfId="0" applyAlignment="1" applyBorder="1" applyFont="1">
      <alignment horizontal="center" shrinkToFit="0" textRotation="90" vertical="center" wrapText="0"/>
    </xf>
    <xf borderId="3" fillId="9" fontId="36" numFmtId="0" xfId="0" applyAlignment="1" applyBorder="1" applyFont="1">
      <alignment horizontal="center" shrinkToFit="0" vertical="bottom" wrapText="0"/>
    </xf>
    <xf borderId="3" fillId="2" fontId="4" numFmtId="0" xfId="0" applyAlignment="1" applyBorder="1" applyFont="1">
      <alignment horizontal="left" shrinkToFit="1" vertical="center" wrapText="0"/>
    </xf>
    <xf borderId="3" fillId="2" fontId="4" numFmtId="0" xfId="0" applyAlignment="1" applyBorder="1" applyFont="1">
      <alignment shrinkToFit="1" vertical="center" wrapText="0"/>
    </xf>
    <xf borderId="0" fillId="0" fontId="38" numFmtId="0" xfId="0" applyAlignment="1" applyFont="1">
      <alignment horizontal="center" shrinkToFit="0" vertical="center" wrapText="0"/>
    </xf>
    <xf borderId="3" fillId="2" fontId="28" numFmtId="0" xfId="0" applyAlignment="1" applyBorder="1" applyFont="1">
      <alignment horizontal="center" shrinkToFit="0" vertical="center" wrapText="0"/>
    </xf>
    <xf borderId="0" fillId="0" fontId="28" numFmtId="0" xfId="0" applyAlignment="1" applyFont="1">
      <alignment horizontal="center" shrinkToFit="0" vertical="center" wrapText="0"/>
    </xf>
    <xf borderId="0" fillId="0" fontId="42" numFmtId="0" xfId="0" applyAlignment="1" applyFont="1">
      <alignment horizontal="center" shrinkToFit="0" vertical="center" wrapText="0"/>
    </xf>
    <xf borderId="0" fillId="0" fontId="41" numFmtId="2" xfId="0" applyAlignment="1" applyFont="1" applyNumberFormat="1">
      <alignment shrinkToFit="0" vertical="bottom" wrapText="0"/>
    </xf>
    <xf borderId="71" fillId="2" fontId="4" numFmtId="0" xfId="0" applyAlignment="1" applyBorder="1" applyFont="1">
      <alignment shrinkToFit="1" vertical="center" wrapText="0"/>
    </xf>
    <xf borderId="22" fillId="10" fontId="4" numFmtId="0" xfId="0" applyAlignment="1" applyBorder="1" applyFont="1">
      <alignment shrinkToFit="1" vertical="center" wrapText="0"/>
    </xf>
    <xf borderId="72" fillId="10" fontId="4" numFmtId="0" xfId="0" applyAlignment="1" applyBorder="1" applyFont="1">
      <alignment shrinkToFit="1" vertical="center" wrapText="0"/>
    </xf>
    <xf borderId="6" fillId="2" fontId="28" numFmtId="0" xfId="0" applyAlignment="1" applyBorder="1" applyFont="1">
      <alignment horizontal="center" shrinkToFit="0" vertical="center" wrapText="0"/>
    </xf>
    <xf borderId="28" fillId="0" fontId="38" numFmtId="0" xfId="0" applyAlignment="1" applyBorder="1" applyFont="1">
      <alignment horizontal="center" shrinkToFit="0" vertical="center" wrapText="0"/>
    </xf>
    <xf borderId="31" fillId="0" fontId="38" numFmtId="0" xfId="0" applyAlignment="1" applyBorder="1" applyFont="1">
      <alignment horizontal="center" shrinkToFit="0" vertical="center" wrapText="0"/>
    </xf>
    <xf borderId="31" fillId="0" fontId="31" numFmtId="0" xfId="0" applyAlignment="1" applyBorder="1" applyFont="1">
      <alignment horizontal="center" shrinkToFit="0" vertical="center" wrapText="0"/>
    </xf>
    <xf borderId="29" fillId="0" fontId="28" numFmtId="0" xfId="0" applyAlignment="1" applyBorder="1" applyFont="1">
      <alignment horizontal="center" shrinkToFit="0" vertical="center" wrapText="0"/>
    </xf>
    <xf borderId="35" fillId="2" fontId="4" numFmtId="0" xfId="0" applyAlignment="1" applyBorder="1" applyFont="1">
      <alignment shrinkToFit="1" vertical="center" wrapText="0"/>
    </xf>
    <xf borderId="73" fillId="2" fontId="4" numFmtId="0" xfId="0" applyAlignment="1" applyBorder="1" applyFont="1">
      <alignment shrinkToFit="1" vertical="center" wrapText="0"/>
    </xf>
    <xf borderId="1" fillId="2" fontId="4" numFmtId="0" xfId="0" applyAlignment="1" applyBorder="1" applyFont="1">
      <alignment horizontal="center" shrinkToFit="1" vertical="center" wrapText="0"/>
    </xf>
    <xf borderId="74" fillId="2" fontId="37" numFmtId="0" xfId="0" applyAlignment="1" applyBorder="1" applyFont="1">
      <alignment shrinkToFit="1" vertical="center" wrapText="0"/>
    </xf>
    <xf borderId="4" fillId="2" fontId="28" numFmtId="0" xfId="0" applyAlignment="1" applyBorder="1" applyFont="1">
      <alignment horizontal="center" shrinkToFit="0" vertical="center" wrapText="0"/>
    </xf>
    <xf borderId="40" fillId="0" fontId="38" numFmtId="0" xfId="0" applyAlignment="1" applyBorder="1" applyFont="1">
      <alignment horizontal="center" shrinkToFit="0" vertical="center" wrapText="0"/>
    </xf>
    <xf borderId="43" fillId="0" fontId="38" numFmtId="0" xfId="0" applyAlignment="1" applyBorder="1" applyFont="1">
      <alignment horizontal="center" shrinkToFit="0" vertical="center" wrapText="0"/>
    </xf>
    <xf borderId="43" fillId="0" fontId="31" numFmtId="0" xfId="0" applyAlignment="1" applyBorder="1" applyFont="1">
      <alignment horizontal="center" shrinkToFit="0" vertical="center" wrapText="0"/>
    </xf>
    <xf borderId="41" fillId="0" fontId="28" numFmtId="0" xfId="0" applyAlignment="1" applyBorder="1" applyFont="1">
      <alignment horizontal="center" shrinkToFit="0" vertical="center" wrapText="0"/>
    </xf>
    <xf borderId="74" fillId="2" fontId="4" numFmtId="0" xfId="0" applyAlignment="1" applyBorder="1" applyFont="1">
      <alignment shrinkToFit="1" vertical="center" wrapText="0"/>
    </xf>
    <xf borderId="49" fillId="2" fontId="21" numFmtId="0" xfId="0" applyAlignment="1" applyBorder="1" applyFont="1">
      <alignment shrinkToFit="1" vertical="center" wrapText="0"/>
    </xf>
    <xf borderId="48" fillId="2" fontId="4" numFmtId="0" xfId="0" applyAlignment="1" applyBorder="1" applyFont="1">
      <alignment shrinkToFit="1" vertical="center" wrapText="0"/>
    </xf>
    <xf borderId="75" fillId="2" fontId="4" numFmtId="0" xfId="0" applyAlignment="1" applyBorder="1" applyFont="1">
      <alignment shrinkToFit="1" vertical="center" wrapText="0"/>
    </xf>
    <xf borderId="50" fillId="2" fontId="28" numFmtId="0" xfId="0" applyAlignment="1" applyBorder="1" applyFont="1">
      <alignment horizontal="center" shrinkToFit="0" vertical="center" wrapText="0"/>
    </xf>
    <xf borderId="49" fillId="2" fontId="37" numFmtId="0" xfId="0" applyAlignment="1" applyBorder="1" applyFont="1">
      <alignment shrinkToFit="1" vertical="center" wrapText="0"/>
    </xf>
    <xf borderId="17" fillId="2" fontId="37" numFmtId="0" xfId="0" applyAlignment="1" applyBorder="1" applyFont="1">
      <alignment shrinkToFit="1" vertical="center" wrapText="0"/>
    </xf>
    <xf borderId="55" fillId="0" fontId="38" numFmtId="0" xfId="0" applyAlignment="1" applyBorder="1" applyFont="1">
      <alignment horizontal="center" shrinkToFit="0" vertical="center" wrapText="0"/>
    </xf>
    <xf borderId="58" fillId="0" fontId="38" numFmtId="0" xfId="0" applyAlignment="1" applyBorder="1" applyFont="1">
      <alignment horizontal="center" shrinkToFit="0" vertical="center" wrapText="0"/>
    </xf>
    <xf borderId="58" fillId="0" fontId="31" numFmtId="0" xfId="0" applyAlignment="1" applyBorder="1" applyFont="1">
      <alignment horizontal="center" shrinkToFit="0" vertical="center" wrapText="0"/>
    </xf>
    <xf borderId="20" fillId="2" fontId="37" numFmtId="0" xfId="0" applyAlignment="1" applyBorder="1" applyFont="1">
      <alignment horizontal="center" shrinkToFit="0" vertical="center" wrapText="0"/>
    </xf>
    <xf borderId="11" fillId="2" fontId="37" numFmtId="0" xfId="0" applyAlignment="1" applyBorder="1" applyFont="1">
      <alignment horizontal="center" shrinkToFit="0" vertical="center" wrapText="0"/>
    </xf>
    <xf borderId="21" fillId="2" fontId="37" numFmtId="0" xfId="0" applyAlignment="1" applyBorder="1" applyFont="1">
      <alignment horizontal="center" shrinkToFit="0" vertical="center" wrapText="0"/>
    </xf>
    <xf borderId="22" fillId="2" fontId="4" numFmtId="0" xfId="0" applyAlignment="1" applyBorder="1" applyFont="1">
      <alignment shrinkToFit="1" vertical="center" wrapText="0"/>
    </xf>
    <xf borderId="72" fillId="2" fontId="4" numFmtId="0" xfId="0" applyAlignment="1" applyBorder="1" applyFont="1">
      <alignment shrinkToFit="1" vertical="center" wrapText="0"/>
    </xf>
    <xf borderId="1" fillId="2" fontId="45" numFmtId="0" xfId="0" applyAlignment="1" applyBorder="1" applyFont="1">
      <alignment shrinkToFit="1" vertical="center" wrapText="0"/>
    </xf>
    <xf borderId="1" fillId="2" fontId="28" numFmtId="0" xfId="0" applyAlignment="1" applyBorder="1" applyFont="1">
      <alignment horizontal="center" shrinkToFit="0" vertical="bottom" wrapText="0"/>
    </xf>
    <xf borderId="76" fillId="2" fontId="4" numFmtId="0" xfId="0" applyAlignment="1" applyBorder="1" applyFont="1">
      <alignment shrinkToFit="1" vertical="center" wrapText="0"/>
    </xf>
    <xf borderId="17" fillId="2" fontId="4" numFmtId="0" xfId="0" applyAlignment="1" applyBorder="1" applyFont="1">
      <alignment horizontal="center" shrinkToFit="1" vertical="center" wrapText="0"/>
    </xf>
    <xf borderId="51" fillId="2" fontId="4" numFmtId="0" xfId="0" applyAlignment="1" applyBorder="1" applyFont="1">
      <alignment horizontal="center" shrinkToFit="1" vertical="center" wrapText="0"/>
    </xf>
    <xf borderId="56" fillId="0" fontId="28" numFmtId="0" xfId="0" applyAlignment="1" applyBorder="1" applyFont="1">
      <alignment horizontal="center" shrinkToFit="0" vertical="center" wrapText="0"/>
    </xf>
    <xf borderId="22" fillId="2" fontId="4" numFmtId="0" xfId="0" applyAlignment="1" applyBorder="1" applyFont="1">
      <alignment horizontal="center" shrinkToFit="1" vertical="center" wrapText="0"/>
    </xf>
    <xf borderId="4" fillId="11" fontId="4" numFmtId="0" xfId="0" applyAlignment="1" applyBorder="1" applyFont="1">
      <alignment shrinkToFit="1" vertical="center" wrapText="0"/>
    </xf>
    <xf borderId="5" fillId="2" fontId="4" numFmtId="0" xfId="0" applyAlignment="1" applyBorder="1" applyFont="1">
      <alignment horizontal="center" shrinkToFit="1" vertical="center" wrapText="0"/>
    </xf>
    <xf borderId="1" fillId="11" fontId="4" numFmtId="0" xfId="0" applyAlignment="1" applyBorder="1" applyFont="1">
      <alignment shrinkToFit="1" vertical="center" wrapText="0"/>
    </xf>
    <xf borderId="1" fillId="11" fontId="21" numFmtId="0" xfId="0" applyAlignment="1" applyBorder="1" applyFont="1">
      <alignment shrinkToFit="1" vertical="center" wrapText="0"/>
    </xf>
    <xf borderId="7" fillId="11" fontId="21" numFmtId="0" xfId="0" applyAlignment="1" applyBorder="1" applyFont="1">
      <alignment shrinkToFit="1" vertical="center" wrapText="0"/>
    </xf>
    <xf borderId="34" fillId="2" fontId="45" numFmtId="0" xfId="0" applyAlignment="1" applyBorder="1" applyFont="1">
      <alignment shrinkToFit="1" vertical="center" wrapText="0"/>
    </xf>
    <xf borderId="62" fillId="11" fontId="21" numFmtId="0" xfId="0" applyAlignment="1" applyBorder="1" applyFont="1">
      <alignment shrinkToFit="1" vertical="center" wrapText="0"/>
    </xf>
    <xf borderId="50" fillId="11" fontId="4" numFmtId="0" xfId="0" applyAlignment="1" applyBorder="1" applyFont="1">
      <alignment shrinkToFit="1" vertical="center" wrapText="0"/>
    </xf>
    <xf borderId="17" fillId="11" fontId="21" numFmtId="0" xfId="0" applyAlignment="1" applyBorder="1" applyFont="1">
      <alignment shrinkToFit="1" vertical="center" wrapText="0"/>
    </xf>
    <xf borderId="15" fillId="2" fontId="4" numFmtId="0" xfId="0" applyAlignment="1" applyBorder="1" applyFont="1">
      <alignment horizontal="left" shrinkToFit="1" vertical="center" wrapText="0"/>
    </xf>
    <xf borderId="5" fillId="11" fontId="4" numFmtId="0" xfId="0" applyAlignment="1" applyBorder="1" applyFont="1">
      <alignment horizontal="center" shrinkToFit="1" vertical="center" wrapText="0"/>
    </xf>
    <xf borderId="1" fillId="4" fontId="21" numFmtId="0" xfId="0" applyAlignment="1" applyBorder="1" applyFont="1">
      <alignment horizontal="center" shrinkToFit="1" vertical="center" wrapText="0"/>
    </xf>
    <xf borderId="1" fillId="11" fontId="4" numFmtId="0" xfId="0" applyAlignment="1" applyBorder="1" applyFont="1">
      <alignment horizontal="center" shrinkToFit="1" vertical="center" wrapText="0"/>
    </xf>
    <xf borderId="5" fillId="2" fontId="45" numFmtId="0" xfId="0" applyAlignment="1" applyBorder="1" applyFont="1">
      <alignment shrinkToFit="1" vertical="center" wrapText="0"/>
    </xf>
    <xf borderId="77" fillId="0" fontId="38" numFmtId="0" xfId="0" applyAlignment="1" applyBorder="1" applyFont="1">
      <alignment horizontal="center" shrinkToFit="0" vertical="center" wrapText="0"/>
    </xf>
    <xf borderId="78" fillId="0" fontId="38" numFmtId="0" xfId="0" applyAlignment="1" applyBorder="1" applyFont="1">
      <alignment horizontal="center" shrinkToFit="0" vertical="center" wrapText="0"/>
    </xf>
    <xf borderId="34" fillId="2" fontId="21" numFmtId="0" xfId="0" applyAlignment="1" applyBorder="1" applyFont="1">
      <alignment horizontal="center" shrinkToFit="1" vertical="center" wrapText="0"/>
    </xf>
    <xf borderId="49" fillId="11" fontId="4" numFmtId="0" xfId="0" applyAlignment="1" applyBorder="1" applyFont="1">
      <alignment horizontal="center" shrinkToFit="1" vertical="center" wrapText="0"/>
    </xf>
    <xf borderId="17" fillId="11" fontId="4" numFmtId="0" xfId="0" applyAlignment="1" applyBorder="1" applyFont="1">
      <alignment shrinkToFit="1" vertical="center" wrapText="0"/>
    </xf>
    <xf borderId="17" fillId="11" fontId="4" numFmtId="0" xfId="0" applyAlignment="1" applyBorder="1" applyFont="1">
      <alignment horizontal="center" shrinkToFit="1" vertical="center" wrapText="0"/>
    </xf>
    <xf borderId="17" fillId="2" fontId="21" numFmtId="0" xfId="0" applyAlignment="1" applyBorder="1" applyFont="1">
      <alignment horizontal="center" shrinkToFit="1" vertical="center" wrapText="0"/>
    </xf>
    <xf borderId="51" fillId="2" fontId="21" numFmtId="0" xfId="0" applyAlignment="1" applyBorder="1" applyFont="1">
      <alignment horizontal="center" shrinkToFit="1" vertical="center" wrapText="0"/>
    </xf>
    <xf borderId="20" fillId="2" fontId="4" numFmtId="0" xfId="0" applyAlignment="1" applyBorder="1" applyFont="1">
      <alignment horizontal="center" shrinkToFit="1" vertical="center" wrapText="0"/>
    </xf>
    <xf borderId="11" fillId="2" fontId="4" numFmtId="0" xfId="0" applyAlignment="1" applyBorder="1" applyFont="1">
      <alignment horizontal="center" shrinkToFit="1" vertical="center" wrapText="0"/>
    </xf>
    <xf borderId="11" fillId="2" fontId="4" numFmtId="0" xfId="0" applyAlignment="1" applyBorder="1" applyFont="1">
      <alignment horizontal="left" shrinkToFit="1" vertical="center" wrapText="0"/>
    </xf>
    <xf borderId="22" fillId="10" fontId="4" numFmtId="0" xfId="0" applyAlignment="1" applyBorder="1" applyFont="1">
      <alignment horizontal="center" shrinkToFit="1" vertical="center" wrapText="0"/>
    </xf>
    <xf borderId="72" fillId="10" fontId="4" numFmtId="0" xfId="0" applyAlignment="1" applyBorder="1" applyFont="1">
      <alignment horizontal="center" shrinkToFit="1" vertical="center" wrapText="0"/>
    </xf>
    <xf borderId="5" fillId="2" fontId="28" numFmtId="0" xfId="0" applyAlignment="1" applyBorder="1" applyFont="1">
      <alignment horizontal="center" shrinkToFit="0" vertical="center" wrapText="0"/>
    </xf>
    <xf borderId="34" fillId="2" fontId="28" numFmtId="0" xfId="0" applyAlignment="1" applyBorder="1" applyFont="1">
      <alignment horizontal="center" shrinkToFit="0" vertical="center" wrapText="0"/>
    </xf>
    <xf borderId="74" fillId="10" fontId="28" numFmtId="0" xfId="0" applyAlignment="1" applyBorder="1" applyFont="1">
      <alignment horizontal="center" shrinkToFit="0" vertical="center" wrapText="0"/>
    </xf>
    <xf borderId="49" fillId="2" fontId="28" numFmtId="0" xfId="0" applyAlignment="1" applyBorder="1" applyFont="1">
      <alignment horizontal="center" shrinkToFit="0" vertical="center" wrapText="0"/>
    </xf>
    <xf borderId="75" fillId="10" fontId="28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0" fillId="0" fontId="46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47" numFmtId="0" xfId="0" applyAlignment="1" applyFont="1">
      <alignment shrinkToFit="0" vertical="bottom" wrapText="0"/>
    </xf>
    <xf borderId="0" fillId="0" fontId="48" numFmtId="0" xfId="0" applyAlignment="1" applyFont="1">
      <alignment shrinkToFit="0" vertical="bottom" wrapText="0"/>
    </xf>
    <xf borderId="16" fillId="8" fontId="8" numFmtId="0" xfId="0" applyAlignment="1" applyBorder="1" applyFont="1">
      <alignment horizontal="center" shrinkToFit="0" vertical="bottom" wrapText="0"/>
    </xf>
    <xf borderId="15" fillId="8" fontId="49" numFmtId="0" xfId="0" applyAlignment="1" applyBorder="1" applyFont="1">
      <alignment horizontal="center" shrinkToFit="0" vertical="bottom" wrapText="0"/>
    </xf>
    <xf borderId="3" fillId="4" fontId="25" numFmtId="2" xfId="0" applyAlignment="1" applyBorder="1" applyFont="1" applyNumberFormat="1">
      <alignment shrinkToFit="0" vertical="bottom" wrapText="0"/>
    </xf>
    <xf borderId="3" fillId="4" fontId="25" numFmtId="0" xfId="0" applyAlignment="1" applyBorder="1" applyFont="1">
      <alignment shrinkToFit="0" vertical="bottom" wrapText="0"/>
    </xf>
    <xf borderId="79" fillId="8" fontId="8" numFmtId="0" xfId="0" applyAlignment="1" applyBorder="1" applyFont="1">
      <alignment horizontal="center" shrinkToFit="0" textRotation="90" vertical="center" wrapText="0"/>
    </xf>
    <xf borderId="80" fillId="9" fontId="50" numFmtId="0" xfId="0" applyAlignment="1" applyBorder="1" applyFont="1">
      <alignment horizontal="center" shrinkToFit="0" vertical="bottom" wrapText="0"/>
    </xf>
    <xf borderId="81" fillId="0" fontId="51" numFmtId="0" xfId="0" applyAlignment="1" applyBorder="1" applyFont="1">
      <alignment horizontal="center" shrinkToFit="0" vertical="bottom" wrapText="0"/>
    </xf>
    <xf borderId="82" fillId="0" fontId="51" numFmtId="0" xfId="0" applyAlignment="1" applyBorder="1" applyFont="1">
      <alignment horizontal="center" shrinkToFit="0" vertical="bottom" wrapText="0"/>
    </xf>
    <xf borderId="83" fillId="0" fontId="51" numFmtId="0" xfId="0" applyAlignment="1" applyBorder="1" applyFont="1">
      <alignment horizontal="center" shrinkToFit="0" vertical="bottom" wrapText="0"/>
    </xf>
    <xf borderId="84" fillId="0" fontId="51" numFmtId="0" xfId="0" applyAlignment="1" applyBorder="1" applyFont="1">
      <alignment horizontal="center" shrinkToFit="0" vertical="bottom" wrapText="0"/>
    </xf>
    <xf borderId="85" fillId="0" fontId="44" numFmtId="0" xfId="0" applyBorder="1" applyFont="1"/>
    <xf borderId="86" fillId="9" fontId="50" numFmtId="0" xfId="0" applyAlignment="1" applyBorder="1" applyFont="1">
      <alignment horizontal="center" shrinkToFit="0" vertical="bottom" wrapText="0"/>
    </xf>
    <xf borderId="81" fillId="0" fontId="51" numFmtId="1" xfId="0" applyAlignment="1" applyBorder="1" applyFont="1" applyNumberFormat="1">
      <alignment horizontal="center" shrinkToFit="0" vertical="bottom" wrapText="0"/>
    </xf>
    <xf borderId="1" fillId="0" fontId="51" numFmtId="0" xfId="0" applyAlignment="1" applyBorder="1" applyFont="1">
      <alignment horizontal="center" shrinkToFit="0" vertical="bottom" wrapText="0"/>
    </xf>
    <xf borderId="87" fillId="0" fontId="51" numFmtId="0" xfId="0" applyAlignment="1" applyBorder="1" applyFont="1">
      <alignment horizontal="center" shrinkToFit="0" vertical="bottom" wrapText="0"/>
    </xf>
    <xf borderId="88" fillId="0" fontId="44" numFmtId="0" xfId="0" applyBorder="1" applyFont="1"/>
    <xf borderId="89" fillId="9" fontId="50" numFmtId="0" xfId="0" applyAlignment="1" applyBorder="1" applyFont="1">
      <alignment horizontal="center" shrinkToFit="0" vertical="bottom" wrapText="0"/>
    </xf>
    <xf borderId="90" fillId="0" fontId="51" numFmtId="0" xfId="0" applyAlignment="1" applyBorder="1" applyFont="1">
      <alignment horizontal="center" shrinkToFit="0" vertical="bottom" wrapText="0"/>
    </xf>
    <xf borderId="91" fillId="0" fontId="51" numFmtId="0" xfId="0" applyAlignment="1" applyBorder="1" applyFont="1">
      <alignment horizontal="center" shrinkToFit="0" vertical="bottom" wrapText="0"/>
    </xf>
    <xf borderId="59" fillId="8" fontId="8" numFmtId="0" xfId="0" applyAlignment="1" applyBorder="1" applyFont="1">
      <alignment horizontal="center" shrinkToFit="0" textRotation="90" vertical="center" wrapText="0"/>
    </xf>
    <xf borderId="3" fillId="2" fontId="8" numFmtId="0" xfId="0" applyAlignment="1" applyBorder="1" applyFont="1">
      <alignment horizontal="center" shrinkToFit="0" textRotation="90" vertical="center" wrapText="0"/>
    </xf>
    <xf borderId="3" fillId="2" fontId="50" numFmtId="0" xfId="0" applyAlignment="1" applyBorder="1" applyFont="1">
      <alignment horizontal="center" shrinkToFit="0" vertical="bottom" wrapText="0"/>
    </xf>
    <xf borderId="0" fillId="0" fontId="51" numFmtId="0" xfId="0" applyAlignment="1" applyFont="1">
      <alignment horizontal="center" shrinkToFit="0" vertical="bottom" wrapText="0"/>
    </xf>
    <xf borderId="0" fillId="0" fontId="52" numFmtId="0" xfId="0" applyAlignment="1" applyFont="1">
      <alignment shrinkToFit="0" vertical="bottom" wrapText="0"/>
    </xf>
    <xf borderId="0" fillId="0" fontId="24" numFmtId="0" xfId="0" applyAlignment="1" applyFont="1">
      <alignment horizontal="center" shrinkToFit="0" vertical="bottom" wrapText="0"/>
    </xf>
    <xf borderId="17" fillId="8" fontId="49" numFmtId="0" xfId="0" applyAlignment="1" applyBorder="1" applyFont="1">
      <alignment horizontal="center" shrinkToFit="0" vertical="bottom" wrapText="0"/>
    </xf>
    <xf borderId="18" fillId="8" fontId="8" numFmtId="0" xfId="0" applyAlignment="1" applyBorder="1" applyFont="1">
      <alignment horizontal="center" shrinkToFit="0" textRotation="90" vertical="center" wrapText="0"/>
    </xf>
    <xf borderId="0" fillId="0" fontId="28" numFmtId="0" xfId="0" applyAlignment="1" applyFont="1">
      <alignment horizontal="center" shrinkToFit="0" vertical="bottom" wrapText="0"/>
    </xf>
    <xf borderId="0" fillId="0" fontId="53" numFmtId="0" xfId="0" applyAlignment="1" applyFont="1">
      <alignment horizontal="right" shrinkToFit="0" vertical="bottom" wrapText="0"/>
    </xf>
    <xf borderId="0" fillId="0" fontId="15" numFmtId="0" xfId="0" applyAlignment="1" applyFont="1">
      <alignment shrinkToFit="0" vertical="bottom" wrapText="0"/>
    </xf>
    <xf borderId="0" fillId="0" fontId="27" numFmtId="14" xfId="0" applyAlignment="1" applyFont="1" applyNumberFormat="1">
      <alignment shrinkToFit="0" vertical="bottom" wrapText="0"/>
    </xf>
    <xf borderId="0" fillId="0" fontId="54" numFmtId="14" xfId="0" applyAlignment="1" applyFont="1" applyNumberFormat="1">
      <alignment shrinkToFit="0" vertical="bottom" wrapText="0"/>
    </xf>
    <xf borderId="0" fillId="0" fontId="55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92" fillId="9" fontId="56" numFmtId="0" xfId="0" applyAlignment="1" applyBorder="1" applyFont="1">
      <alignment horizontal="center" shrinkToFit="0" vertical="center" wrapText="1"/>
    </xf>
    <xf borderId="38" fillId="0" fontId="44" numFmtId="0" xfId="0" applyBorder="1" applyFont="1"/>
    <xf borderId="1" fillId="4" fontId="25" numFmtId="2" xfId="0" applyAlignment="1" applyBorder="1" applyFont="1" applyNumberFormat="1">
      <alignment horizontal="center" shrinkToFit="0" vertical="bottom" wrapText="0"/>
    </xf>
    <xf borderId="3" fillId="4" fontId="25" numFmtId="2" xfId="0" applyAlignment="1" applyBorder="1" applyFont="1" applyNumberFormat="1">
      <alignment horizontal="center" shrinkToFit="0" vertical="bottom" wrapText="0"/>
    </xf>
    <xf borderId="79" fillId="8" fontId="57" numFmtId="0" xfId="0" applyAlignment="1" applyBorder="1" applyFont="1">
      <alignment horizontal="center" shrinkToFit="0" textRotation="90" vertical="center" wrapText="1"/>
    </xf>
    <xf borderId="93" fillId="9" fontId="58" numFmtId="0" xfId="0" applyAlignment="1" applyBorder="1" applyFont="1">
      <alignment horizontal="center" shrinkToFit="0" vertical="bottom" wrapText="1"/>
    </xf>
    <xf borderId="7" fillId="4" fontId="59" numFmtId="0" xfId="0" applyAlignment="1" applyBorder="1" applyFont="1">
      <alignment horizontal="center" shrinkToFit="0" vertical="center" wrapText="1"/>
    </xf>
    <xf borderId="7" fillId="4" fontId="60" numFmtId="0" xfId="0" applyAlignment="1" applyBorder="1" applyFont="1">
      <alignment horizontal="center" shrinkToFit="0" vertical="center" wrapText="1"/>
    </xf>
    <xf borderId="7" fillId="4" fontId="61" numFmtId="0" xfId="0" applyAlignment="1" applyBorder="1" applyFont="1">
      <alignment horizontal="center" shrinkToFit="0" vertical="center" wrapText="1"/>
    </xf>
    <xf borderId="14" fillId="0" fontId="59" numFmtId="0" xfId="0" applyAlignment="1" applyBorder="1" applyFont="1">
      <alignment horizontal="center" shrinkToFit="0" vertical="center" wrapText="1"/>
    </xf>
    <xf borderId="81" fillId="0" fontId="59" numFmtId="0" xfId="0" applyAlignment="1" applyBorder="1" applyFont="1">
      <alignment horizontal="center" shrinkToFit="0" vertical="center" wrapText="1"/>
    </xf>
    <xf borderId="1" fillId="0" fontId="61" numFmtId="0" xfId="0" applyAlignment="1" applyBorder="1" applyFont="1">
      <alignment horizontal="center" shrinkToFit="0" vertical="center" wrapText="1"/>
    </xf>
    <xf borderId="14" fillId="0" fontId="61" numFmtId="0" xfId="0" applyAlignment="1" applyBorder="1" applyFont="1">
      <alignment horizontal="center" shrinkToFit="0" vertical="center" wrapText="1"/>
    </xf>
    <xf borderId="14" fillId="0" fontId="60" numFmtId="0" xfId="0" applyAlignment="1" applyBorder="1" applyFont="1">
      <alignment horizontal="center" shrinkToFit="0" vertical="center" wrapText="1"/>
    </xf>
    <xf borderId="81" fillId="0" fontId="61" numFmtId="0" xfId="0" applyAlignment="1" applyBorder="1" applyFont="1">
      <alignment horizontal="center" shrinkToFit="0" vertical="center" wrapText="1"/>
    </xf>
    <xf borderId="82" fillId="0" fontId="59" numFmtId="0" xfId="0" applyAlignment="1" applyBorder="1" applyFont="1">
      <alignment horizontal="center" shrinkToFit="0" vertical="center" wrapText="1"/>
    </xf>
    <xf borderId="86" fillId="9" fontId="58" numFmtId="0" xfId="0" applyAlignment="1" applyBorder="1" applyFont="1">
      <alignment horizontal="center" shrinkToFit="0" vertical="bottom" wrapText="1"/>
    </xf>
    <xf borderId="1" fillId="2" fontId="59" numFmtId="0" xfId="0" applyAlignment="1" applyBorder="1" applyFont="1">
      <alignment horizontal="center" shrinkToFit="0" vertical="center" wrapText="1"/>
    </xf>
    <xf borderId="1" fillId="2" fontId="60" numFmtId="0" xfId="0" applyAlignment="1" applyBorder="1" applyFont="1">
      <alignment horizontal="center" shrinkToFit="0" vertical="center" wrapText="1"/>
    </xf>
    <xf borderId="1" fillId="2" fontId="61" numFmtId="0" xfId="0" applyAlignment="1" applyBorder="1" applyFont="1">
      <alignment horizontal="center" shrinkToFit="0" vertical="center" wrapText="1"/>
    </xf>
    <xf borderId="1" fillId="0" fontId="59" numFmtId="0" xfId="0" applyAlignment="1" applyBorder="1" applyFont="1">
      <alignment horizontal="center" shrinkToFit="0" vertical="center" wrapText="1"/>
    </xf>
    <xf borderId="1" fillId="4" fontId="61" numFmtId="0" xfId="0" applyAlignment="1" applyBorder="1" applyFont="1">
      <alignment horizontal="center" shrinkToFit="0" vertical="center" wrapText="1"/>
    </xf>
    <xf borderId="1" fillId="4" fontId="59" numFmtId="0" xfId="0" applyAlignment="1" applyBorder="1" applyFont="1">
      <alignment horizontal="center" shrinkToFit="0" vertical="center" wrapText="1"/>
    </xf>
    <xf borderId="1" fillId="4" fontId="60" numFmtId="0" xfId="0" applyAlignment="1" applyBorder="1" applyFont="1">
      <alignment horizontal="center" shrinkToFit="0" vertical="center" wrapText="1"/>
    </xf>
    <xf borderId="1" fillId="0" fontId="60" numFmtId="0" xfId="0" applyAlignment="1" applyBorder="1" applyFont="1">
      <alignment horizontal="center" shrinkToFit="0" vertical="center" wrapText="1"/>
    </xf>
    <xf borderId="87" fillId="0" fontId="59" numFmtId="0" xfId="0" applyAlignment="1" applyBorder="1" applyFont="1">
      <alignment horizontal="center" shrinkToFit="0" vertical="center" wrapText="1"/>
    </xf>
    <xf borderId="94" fillId="0" fontId="44" numFmtId="0" xfId="0" applyBorder="1" applyFont="1"/>
    <xf borderId="89" fillId="9" fontId="58" numFmtId="0" xfId="0" applyAlignment="1" applyBorder="1" applyFont="1">
      <alignment horizontal="center" shrinkToFit="0" vertical="bottom" wrapText="1"/>
    </xf>
    <xf borderId="90" fillId="0" fontId="59" numFmtId="0" xfId="0" applyAlignment="1" applyBorder="1" applyFont="1">
      <alignment horizontal="center" shrinkToFit="0" vertical="center" wrapText="1"/>
    </xf>
    <xf borderId="90" fillId="0" fontId="61" numFmtId="0" xfId="0" applyAlignment="1" applyBorder="1" applyFont="1">
      <alignment horizontal="center" shrinkToFit="0" vertical="center" wrapText="1"/>
    </xf>
    <xf borderId="90" fillId="0" fontId="60" numFmtId="0" xfId="0" applyAlignment="1" applyBorder="1" applyFont="1">
      <alignment horizontal="center" shrinkToFit="0" vertical="center" wrapText="1"/>
    </xf>
    <xf borderId="91" fillId="0" fontId="59" numFmtId="0" xfId="0" applyAlignment="1" applyBorder="1" applyFont="1">
      <alignment horizontal="center" shrinkToFit="0" vertical="center" wrapText="1"/>
    </xf>
    <xf borderId="8" fillId="8" fontId="57" numFmtId="0" xfId="0" applyAlignment="1" applyBorder="1" applyFont="1">
      <alignment horizontal="center" shrinkToFit="0" textRotation="90" vertical="center" wrapText="1"/>
    </xf>
    <xf borderId="80" fillId="9" fontId="58" numFmtId="0" xfId="0" applyAlignment="1" applyBorder="1" applyFont="1">
      <alignment horizontal="center" shrinkToFit="0" vertical="bottom" wrapText="1"/>
    </xf>
    <xf borderId="81" fillId="0" fontId="60" numFmtId="0" xfId="0" applyAlignment="1" applyBorder="1" applyFont="1">
      <alignment horizontal="center" shrinkToFit="0" vertical="center" wrapText="1"/>
    </xf>
    <xf borderId="14" fillId="0" fontId="44" numFmtId="0" xfId="0" applyBorder="1" applyFont="1"/>
    <xf borderId="95" fillId="0" fontId="59" numFmtId="0" xfId="0" applyAlignment="1" applyBorder="1" applyFont="1">
      <alignment horizontal="center" shrinkToFit="0" vertical="center" wrapText="1"/>
    </xf>
    <xf borderId="1" fillId="4" fontId="62" numFmtId="0" xfId="0" applyAlignment="1" applyBorder="1" applyFont="1">
      <alignment horizontal="center" shrinkToFit="0" vertical="center" wrapText="1"/>
    </xf>
    <xf borderId="81" fillId="4" fontId="62" numFmtId="0" xfId="0" applyAlignment="1" applyBorder="1" applyFont="1">
      <alignment horizontal="center" shrinkToFit="0" vertical="center" wrapText="1"/>
    </xf>
    <xf borderId="96" fillId="0" fontId="59" numFmtId="0" xfId="0" applyAlignment="1" applyBorder="1" applyFont="1">
      <alignment horizontal="center" shrinkToFit="0" vertical="center" wrapText="1"/>
    </xf>
    <xf borderId="38" fillId="0" fontId="59" numFmtId="0" xfId="0" applyAlignment="1" applyBorder="1" applyFont="1">
      <alignment horizontal="center" shrinkToFit="0" vertical="center" wrapText="1"/>
    </xf>
    <xf borderId="97" fillId="0" fontId="59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54" numFmtId="0" xfId="0" applyAlignment="1" applyFont="1">
      <alignment shrinkToFit="0" vertical="bottom" wrapText="0"/>
    </xf>
    <xf borderId="1" fillId="9" fontId="49" numFmtId="0" xfId="0" applyAlignment="1" applyBorder="1" applyFont="1">
      <alignment horizontal="center" shrinkToFit="0" vertical="center" wrapText="1"/>
    </xf>
    <xf borderId="1" fillId="4" fontId="25" numFmtId="2" xfId="0" applyAlignment="1" applyBorder="1" applyFont="1" applyNumberFormat="1">
      <alignment shrinkToFit="0" vertical="bottom" wrapText="0"/>
    </xf>
    <xf borderId="2" fillId="4" fontId="25" numFmtId="2" xfId="0" applyAlignment="1" applyBorder="1" applyFont="1" applyNumberFormat="1">
      <alignment shrinkToFit="0" vertical="bottom" wrapText="0"/>
    </xf>
    <xf borderId="18" fillId="8" fontId="57" numFmtId="0" xfId="0" applyAlignment="1" applyBorder="1" applyFont="1">
      <alignment horizontal="center" shrinkToFit="0" textRotation="90" vertical="center" wrapText="1"/>
    </xf>
    <xf borderId="90" fillId="4" fontId="61" numFmtId="0" xfId="0" applyAlignment="1" applyBorder="1" applyFont="1">
      <alignment horizontal="center" shrinkToFit="0" vertical="center" wrapText="1"/>
    </xf>
    <xf borderId="90" fillId="4" fontId="60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0" fillId="0" fontId="63" numFmtId="0" xfId="0" applyAlignment="1" applyFont="1">
      <alignment horizontal="center" shrinkToFit="0" vertical="center" wrapText="0"/>
    </xf>
    <xf borderId="0" fillId="0" fontId="64" numFmtId="0" xfId="0" applyAlignment="1" applyFont="1">
      <alignment horizontal="right" shrinkToFit="0" vertical="center" wrapText="0"/>
    </xf>
    <xf borderId="0" fillId="0" fontId="65" numFmtId="0" xfId="0" applyAlignment="1" applyFont="1">
      <alignment horizontal="center" shrinkToFit="0" vertical="center" wrapText="0"/>
    </xf>
    <xf borderId="8" fillId="0" fontId="34" numFmtId="0" xfId="0" applyAlignment="1" applyBorder="1" applyFont="1">
      <alignment horizontal="center" shrinkToFit="0" vertical="center" wrapText="0"/>
    </xf>
    <xf borderId="92" fillId="0" fontId="34" numFmtId="0" xfId="0" applyAlignment="1" applyBorder="1" applyFont="1">
      <alignment horizontal="center" shrinkToFit="0" vertical="center" wrapText="1"/>
    </xf>
    <xf borderId="98" fillId="0" fontId="44" numFmtId="0" xfId="0" applyBorder="1" applyFont="1"/>
    <xf borderId="8" fillId="0" fontId="63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0"/>
    </xf>
    <xf borderId="1" fillId="0" fontId="34" numFmtId="0" xfId="0" applyAlignment="1" applyBorder="1" applyFont="1">
      <alignment shrinkToFit="0" vertical="center" wrapText="0"/>
    </xf>
    <xf borderId="1" fillId="0" fontId="5" numFmtId="0" xfId="0" applyAlignment="1" applyBorder="1" applyFont="1">
      <alignment shrinkToFit="0" vertical="center" wrapText="0"/>
    </xf>
    <xf borderId="1" fillId="4" fontId="5" numFmtId="0" xfId="0" applyAlignment="1" applyBorder="1" applyFont="1">
      <alignment horizontal="center" shrinkToFit="0" vertical="center" wrapText="0"/>
    </xf>
    <xf borderId="1" fillId="0" fontId="66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67" numFmtId="0" xfId="0" applyAlignment="1" applyFont="1">
      <alignment shrinkToFit="0" vertical="center" wrapText="0"/>
    </xf>
    <xf borderId="0" fillId="0" fontId="66" numFmtId="0" xfId="0" applyAlignment="1" applyFont="1">
      <alignment shrinkToFit="0" vertical="center" wrapText="0"/>
    </xf>
    <xf borderId="0" fillId="0" fontId="68" numFmtId="0" xfId="0" applyAlignment="1" applyFont="1">
      <alignment shrinkToFit="0" vertical="center" wrapText="0"/>
    </xf>
    <xf borderId="0" fillId="0" fontId="69" numFmtId="0" xfId="0" applyAlignment="1" applyFont="1">
      <alignment horizontal="center" shrinkToFit="0" vertical="center" wrapText="0"/>
    </xf>
    <xf borderId="0" fillId="0" fontId="70" numFmtId="0" xfId="0" applyAlignment="1" applyFont="1">
      <alignment shrinkToFit="0" vertical="center" wrapText="0"/>
    </xf>
    <xf borderId="3" fillId="4" fontId="66" numFmtId="0" xfId="0" applyAlignment="1" applyBorder="1" applyFont="1">
      <alignment shrinkToFit="0" vertical="center" wrapText="0"/>
    </xf>
    <xf borderId="0" fillId="0" fontId="69" numFmtId="0" xfId="0" applyAlignment="1" applyFont="1">
      <alignment shrinkToFit="0" vertical="center" wrapText="0"/>
    </xf>
    <xf borderId="92" fillId="12" fontId="59" numFmtId="0" xfId="0" applyAlignment="1" applyBorder="1" applyFill="1" applyFont="1">
      <alignment horizontal="center" shrinkToFit="1" vertical="center" wrapText="0"/>
    </xf>
    <xf borderId="1" fillId="12" fontId="71" numFmtId="0" xfId="0" applyAlignment="1" applyBorder="1" applyFont="1">
      <alignment horizontal="center" shrinkToFit="1" vertical="center" wrapText="0"/>
    </xf>
    <xf borderId="92" fillId="12" fontId="3" numFmtId="0" xfId="0" applyAlignment="1" applyBorder="1" applyFont="1">
      <alignment horizontal="center" shrinkToFit="0" vertical="center" wrapText="1"/>
    </xf>
    <xf borderId="1" fillId="12" fontId="3" numFmtId="49" xfId="0" applyAlignment="1" applyBorder="1" applyFont="1" applyNumberFormat="1">
      <alignment horizontal="center" shrinkToFit="0" vertical="center" wrapText="0"/>
    </xf>
    <xf borderId="1" fillId="12" fontId="16" numFmtId="49" xfId="0" applyAlignment="1" applyBorder="1" applyFont="1" applyNumberFormat="1">
      <alignment horizontal="center" shrinkToFit="0" vertical="center" wrapText="0"/>
    </xf>
    <xf borderId="1" fillId="12" fontId="3" numFmtId="0" xfId="0" applyAlignment="1" applyBorder="1" applyFont="1">
      <alignment horizontal="center" shrinkToFit="0" vertical="bottom" wrapText="0"/>
    </xf>
    <xf borderId="1" fillId="12" fontId="16" numFmtId="0" xfId="0" applyAlignment="1" applyBorder="1" applyFont="1">
      <alignment horizontal="center" shrinkToFit="0" vertical="bottom" wrapText="0"/>
    </xf>
    <xf borderId="15" fillId="12" fontId="3" numFmtId="0" xfId="0" applyAlignment="1" applyBorder="1" applyFont="1">
      <alignment horizontal="center" shrinkToFit="0" vertical="center" wrapText="1"/>
    </xf>
    <xf borderId="13" fillId="12" fontId="58" numFmtId="49" xfId="0" applyAlignment="1" applyBorder="1" applyFont="1" applyNumberFormat="1">
      <alignment horizontal="center" shrinkToFit="0" vertical="center" wrapText="1"/>
    </xf>
    <xf borderId="8" fillId="9" fontId="3" numFmtId="0" xfId="0" applyAlignment="1" applyBorder="1" applyFont="1">
      <alignment horizontal="center" shrinkToFit="0" textRotation="90" vertical="center" wrapText="0"/>
    </xf>
    <xf borderId="99" fillId="12" fontId="3" numFmtId="0" xfId="0" applyAlignment="1" applyBorder="1" applyFont="1">
      <alignment horizontal="center" shrinkToFit="0" vertical="bottom" wrapText="0"/>
    </xf>
    <xf borderId="100" fillId="0" fontId="46" numFmtId="0" xfId="0" applyAlignment="1" applyBorder="1" applyFont="1">
      <alignment horizontal="center" shrinkToFit="0" vertical="bottom" wrapText="0"/>
    </xf>
    <xf borderId="100" fillId="12" fontId="3" numFmtId="0" xfId="0" applyAlignment="1" applyBorder="1" applyFont="1">
      <alignment horizontal="center" shrinkToFit="0" vertical="bottom" wrapText="0"/>
    </xf>
    <xf borderId="100" fillId="0" fontId="46" numFmtId="2" xfId="0" applyAlignment="1" applyBorder="1" applyFont="1" applyNumberFormat="1">
      <alignment horizontal="center" shrinkToFit="0" vertical="bottom" wrapText="0"/>
    </xf>
    <xf borderId="101" fillId="0" fontId="44" numFmtId="0" xfId="0" applyBorder="1" applyFont="1"/>
    <xf borderId="102" fillId="12" fontId="3" numFmtId="0" xfId="0" applyAlignment="1" applyBorder="1" applyFont="1">
      <alignment horizontal="center" shrinkToFit="0" vertical="bottom" wrapText="0"/>
    </xf>
    <xf borderId="103" fillId="0" fontId="46" numFmtId="2" xfId="0" applyAlignment="1" applyBorder="1" applyFont="1" applyNumberFormat="1">
      <alignment horizontal="center" shrinkToFit="0" vertical="bottom" wrapText="0"/>
    </xf>
    <xf borderId="103" fillId="0" fontId="46" numFmtId="0" xfId="0" applyAlignment="1" applyBorder="1" applyFont="1">
      <alignment horizontal="center" shrinkToFit="0" vertical="bottom" wrapText="0"/>
    </xf>
    <xf borderId="99" fillId="0" fontId="46" numFmtId="2" xfId="0" applyAlignment="1" applyBorder="1" applyFont="1" applyNumberFormat="1">
      <alignment horizontal="center" shrinkToFit="0" vertical="bottom" wrapText="0"/>
    </xf>
    <xf borderId="99" fillId="0" fontId="46" numFmtId="0" xfId="0" applyAlignment="1" applyBorder="1" applyFont="1">
      <alignment horizontal="center" shrinkToFit="0" vertical="bottom" wrapText="0"/>
    </xf>
    <xf borderId="104" fillId="0" fontId="46" numFmtId="2" xfId="0" applyAlignment="1" applyBorder="1" applyFont="1" applyNumberFormat="1">
      <alignment horizontal="center" shrinkToFit="0" vertical="bottom" wrapText="0"/>
    </xf>
    <xf borderId="104" fillId="0" fontId="46" numFmtId="0" xfId="0" applyAlignment="1" applyBorder="1" applyFont="1">
      <alignment horizontal="center" shrinkToFit="0" vertical="bottom" wrapText="0"/>
    </xf>
    <xf borderId="14" fillId="0" fontId="46" numFmtId="0" xfId="0" applyAlignment="1" applyBorder="1" applyFont="1">
      <alignment horizontal="center" shrinkToFit="0" vertical="bottom" wrapText="0"/>
    </xf>
    <xf borderId="18" fillId="9" fontId="3" numFmtId="0" xfId="0" applyAlignment="1" applyBorder="1" applyFont="1">
      <alignment horizontal="center" shrinkToFit="0" textRotation="90" vertical="center" wrapText="0"/>
    </xf>
    <xf borderId="3" fillId="0" fontId="6" numFmtId="0" xfId="0" applyAlignment="1" applyBorder="1" applyFont="1">
      <alignment horizontal="center"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3" fillId="0" fontId="46" numFmtId="0" xfId="0" applyAlignment="1" applyBorder="1" applyFont="1">
      <alignment shrinkToFit="0" vertical="bottom" wrapText="0"/>
    </xf>
    <xf borderId="103" fillId="12" fontId="3" numFmtId="0" xfId="0" applyAlignment="1" applyBorder="1" applyFont="1">
      <alignment horizontal="center" shrinkToFit="0" vertical="bottom" wrapText="0"/>
    </xf>
    <xf borderId="0" fillId="0" fontId="72" numFmtId="0" xfId="0" applyAlignment="1" applyFont="1">
      <alignment horizontal="center" shrinkToFit="0" vertical="bottom" wrapText="0"/>
    </xf>
    <xf borderId="0" fillId="0" fontId="73" numFmtId="0" xfId="0" applyAlignment="1" applyFont="1">
      <alignment horizontal="left" shrinkToFit="0" vertical="bottom" wrapText="0"/>
    </xf>
    <xf borderId="0" fillId="0" fontId="74" numFmtId="0" xfId="0" applyAlignment="1" applyFont="1">
      <alignment horizontal="center" shrinkToFit="0" vertical="bottom" wrapText="0"/>
    </xf>
    <xf borderId="0" fillId="0" fontId="75" numFmtId="0" xfId="0" applyAlignment="1" applyFont="1">
      <alignment horizontal="right" shrinkToFit="0" vertical="bottom" wrapText="0"/>
    </xf>
    <xf borderId="0" fillId="0" fontId="76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3" fillId="2" fontId="77" numFmtId="0" xfId="0" applyAlignment="1" applyBorder="1" applyFont="1">
      <alignment horizontal="right" shrinkToFit="0" vertical="bottom" wrapText="0"/>
    </xf>
    <xf borderId="3" fillId="2" fontId="26" numFmtId="0" xfId="0" applyAlignment="1" applyBorder="1" applyFont="1">
      <alignment horizontal="left" shrinkToFit="0" vertical="bottom" wrapText="0"/>
    </xf>
    <xf borderId="3" fillId="2" fontId="78" numFmtId="0" xfId="0" applyAlignment="1" applyBorder="1" applyFont="1">
      <alignment shrinkToFit="0" vertical="bottom" wrapText="0"/>
    </xf>
    <xf borderId="3" fillId="2" fontId="79" numFmtId="0" xfId="0" applyAlignment="1" applyBorder="1" applyFont="1">
      <alignment horizontal="right" shrinkToFit="0" vertical="bottom" wrapText="0"/>
    </xf>
    <xf borderId="3" fillId="2" fontId="80" numFmtId="0" xfId="0" applyAlignment="1" applyBorder="1" applyFont="1">
      <alignment horizontal="right" shrinkToFit="0" vertical="bottom" wrapText="0"/>
    </xf>
    <xf borderId="3" fillId="2" fontId="81" numFmtId="0" xfId="0" applyAlignment="1" applyBorder="1" applyFont="1">
      <alignment horizontal="left" shrinkToFit="0" vertical="bottom" wrapText="0"/>
    </xf>
    <xf borderId="3" fillId="7" fontId="82" numFmtId="0" xfId="0" applyAlignment="1" applyBorder="1" applyFont="1">
      <alignment horizontal="center" shrinkToFit="0" vertical="bottom" wrapText="0"/>
    </xf>
    <xf borderId="0" fillId="0" fontId="83" numFmtId="0" xfId="0" applyAlignment="1" applyFont="1">
      <alignment shrinkToFit="0" vertical="bottom" wrapText="0"/>
    </xf>
    <xf borderId="3" fillId="7" fontId="84" numFmtId="0" xfId="0" applyAlignment="1" applyBorder="1" applyFont="1">
      <alignment horizontal="left" shrinkToFit="0" vertical="bottom" wrapText="0"/>
    </xf>
    <xf borderId="0" fillId="0" fontId="43" numFmtId="0" xfId="0" applyAlignment="1" applyFont="1">
      <alignment horizontal="right" shrinkToFit="0" vertical="bottom" wrapText="0"/>
    </xf>
    <xf borderId="0" fillId="0" fontId="29" numFmtId="0" xfId="0" applyAlignment="1" applyFont="1">
      <alignment horizontal="center" shrinkToFit="0" vertical="bottom" wrapText="0"/>
    </xf>
    <xf borderId="0" fillId="0" fontId="85" numFmtId="0" xfId="0" applyAlignment="1" applyFont="1">
      <alignment shrinkToFit="0" vertical="bottom" wrapText="0"/>
    </xf>
    <xf borderId="0" fillId="0" fontId="86" numFmtId="0" xfId="0" applyAlignment="1" applyFont="1">
      <alignment horizontal="center" shrinkToFit="0" vertical="bottom" wrapText="0"/>
    </xf>
    <xf borderId="1" fillId="7" fontId="87" numFmtId="0" xfId="0" applyAlignment="1" applyBorder="1" applyFont="1">
      <alignment horizontal="center" shrinkToFit="0" vertical="bottom" wrapText="0"/>
    </xf>
    <xf borderId="1" fillId="7" fontId="88" numFmtId="0" xfId="0" applyAlignment="1" applyBorder="1" applyFont="1">
      <alignment horizontal="center" shrinkToFit="0" vertical="bottom" wrapText="0"/>
    </xf>
    <xf borderId="0" fillId="0" fontId="86" numFmtId="0" xfId="0" applyAlignment="1" applyFont="1">
      <alignment horizontal="right" shrinkToFit="0" vertical="bottom" wrapText="0"/>
    </xf>
    <xf borderId="3" fillId="7" fontId="87" numFmtId="0" xfId="0" applyAlignment="1" applyBorder="1" applyFont="1">
      <alignment horizontal="center" shrinkToFit="0" vertical="bottom" wrapText="0"/>
    </xf>
    <xf borderId="3" fillId="7" fontId="88" numFmtId="0" xfId="0" applyAlignment="1" applyBorder="1" applyFont="1">
      <alignment horizontal="center" shrinkToFit="0" vertical="bottom" wrapText="0"/>
    </xf>
    <xf borderId="0" fillId="0" fontId="30" numFmtId="0" xfId="0" applyAlignment="1" applyFont="1">
      <alignment horizontal="center" shrinkToFit="0" vertical="bottom" wrapText="0"/>
    </xf>
    <xf borderId="0" fillId="0" fontId="43" numFmtId="0" xfId="0" applyAlignment="1" applyFont="1">
      <alignment horizontal="center" shrinkToFit="0" vertical="bottom" wrapText="0"/>
    </xf>
    <xf borderId="8" fillId="7" fontId="89" numFmtId="0" xfId="0" applyAlignment="1" applyBorder="1" applyFont="1">
      <alignment horizontal="center" shrinkToFit="0" textRotation="90" vertical="center" wrapText="0"/>
    </xf>
    <xf borderId="1" fillId="7" fontId="89" numFmtId="0" xfId="0" applyAlignment="1" applyBorder="1" applyFont="1">
      <alignment horizontal="center" shrinkToFit="0" vertical="bottom" wrapText="0"/>
    </xf>
    <xf borderId="1" fillId="0" fontId="90" numFmtId="0" xfId="0" applyAlignment="1" applyBorder="1" applyFont="1">
      <alignment horizontal="center" shrinkToFit="0" vertical="bottom" wrapText="0"/>
    </xf>
    <xf borderId="1" fillId="0" fontId="48" numFmtId="0" xfId="0" applyAlignment="1" applyBorder="1" applyFont="1">
      <alignment horizontal="center" shrinkToFit="0" vertical="bottom" wrapText="0"/>
    </xf>
    <xf borderId="105" fillId="7" fontId="89" numFmtId="0" xfId="0" applyAlignment="1" applyBorder="1" applyFont="1">
      <alignment horizontal="center" shrinkToFit="0" textRotation="90" vertical="center" wrapText="0"/>
    </xf>
    <xf borderId="3" fillId="7" fontId="89" numFmtId="0" xfId="0" applyAlignment="1" applyBorder="1" applyFont="1">
      <alignment horizontal="center" shrinkToFit="0" vertical="bottom" wrapText="0"/>
    </xf>
    <xf borderId="3" fillId="4" fontId="90" numFmtId="0" xfId="0" applyAlignment="1" applyBorder="1" applyFont="1">
      <alignment horizontal="center" shrinkToFit="0" vertical="bottom" wrapText="0"/>
    </xf>
    <xf borderId="3" fillId="4" fontId="90" numFmtId="1" xfId="0" applyAlignment="1" applyBorder="1" applyFont="1" applyNumberFormat="1">
      <alignment horizontal="center" shrinkToFit="0" vertical="bottom" wrapText="0"/>
    </xf>
    <xf borderId="106" fillId="0" fontId="44" numFmtId="0" xfId="0" applyBorder="1" applyFont="1"/>
    <xf borderId="107" fillId="0" fontId="44" numFmtId="0" xfId="0" applyBorder="1" applyFont="1"/>
    <xf borderId="0" fillId="0" fontId="90" numFmtId="0" xfId="0" applyAlignment="1" applyFont="1">
      <alignment horizontal="center" shrinkToFit="0" vertical="bottom" wrapText="0"/>
    </xf>
    <xf borderId="0" fillId="0" fontId="91" numFmtId="0" xfId="0" applyAlignment="1" applyFont="1">
      <alignment horizontal="left" readingOrder="1" shrinkToFit="0" vertical="center" wrapText="0"/>
    </xf>
    <xf borderId="0" fillId="0" fontId="89" numFmtId="0" xfId="0" applyAlignment="1" applyFont="1">
      <alignment horizontal="center" shrinkToFit="0" vertical="bottom" wrapText="0"/>
    </xf>
    <xf borderId="0" fillId="0" fontId="89" numFmtId="0" xfId="0" applyAlignment="1" applyFont="1">
      <alignment horizontal="center" shrinkToFit="0" textRotation="90" vertical="center" wrapText="0"/>
    </xf>
    <xf borderId="0" fillId="0" fontId="59" numFmtId="0" xfId="0" applyAlignment="1" applyFont="1">
      <alignment shrinkToFit="0" vertical="bottom" wrapText="0"/>
    </xf>
    <xf borderId="108" fillId="0" fontId="43" numFmtId="0" xfId="0" applyAlignment="1" applyBorder="1" applyFont="1">
      <alignment horizontal="center" shrinkToFit="0" vertical="bottom" wrapText="0"/>
    </xf>
    <xf borderId="108" fillId="0" fontId="29" numFmtId="0" xfId="0" applyAlignment="1" applyBorder="1" applyFont="1">
      <alignment shrinkToFit="0" vertical="bottom" wrapText="0"/>
    </xf>
    <xf borderId="108" fillId="0" fontId="43" numFmtId="0" xfId="0" applyAlignment="1" applyBorder="1" applyFont="1">
      <alignment horizontal="right" shrinkToFit="0" vertical="bottom" wrapText="0"/>
    </xf>
    <xf borderId="0" fillId="0" fontId="91" numFmtId="0" xfId="0" applyAlignment="1" applyFont="1">
      <alignment horizontal="left" shrinkToFit="0" vertical="center" wrapText="0"/>
    </xf>
    <xf borderId="1" fillId="2" fontId="48" numFmtId="0" xfId="0" applyAlignment="1" applyBorder="1" applyFont="1">
      <alignment horizontal="center" shrinkToFit="0" vertical="bottom" wrapText="0"/>
    </xf>
    <xf borderId="0" fillId="0" fontId="92" numFmtId="0" xfId="0" applyAlignment="1" applyFont="1">
      <alignment horizontal="left" shrinkToFit="0" vertical="bottom" wrapText="0"/>
    </xf>
    <xf borderId="0" fillId="0" fontId="93" numFmtId="0" xfId="0" applyAlignment="1" applyFont="1">
      <alignment horizontal="left" shrinkToFit="0" vertical="bottom" wrapText="0"/>
    </xf>
    <xf borderId="3" fillId="2" fontId="94" numFmtId="0" xfId="0" applyAlignment="1" applyBorder="1" applyFont="1">
      <alignment horizontal="right" shrinkToFit="0" vertical="bottom" wrapText="0"/>
    </xf>
    <xf borderId="3" fillId="2" fontId="92" numFmtId="0" xfId="0" applyAlignment="1" applyBorder="1" applyFont="1">
      <alignment horizontal="left" shrinkToFit="0" vertical="bottom" wrapText="0"/>
    </xf>
    <xf borderId="3" fillId="2" fontId="95" numFmtId="0" xfId="0" applyAlignment="1" applyBorder="1" applyFont="1">
      <alignment horizontal="right" shrinkToFit="0" vertical="bottom" wrapText="0"/>
    </xf>
    <xf borderId="3" fillId="2" fontId="96" numFmtId="0" xfId="0" applyAlignment="1" applyBorder="1" applyFont="1">
      <alignment horizontal="left" shrinkToFit="0" vertical="bottom" wrapText="0"/>
    </xf>
    <xf borderId="3" fillId="2" fontId="97" numFmtId="0" xfId="0" applyAlignment="1" applyBorder="1" applyFont="1">
      <alignment horizontal="right" shrinkToFit="0" vertical="bottom" wrapText="0"/>
    </xf>
    <xf borderId="1" fillId="7" fontId="42" numFmtId="0" xfId="0" applyAlignment="1" applyBorder="1" applyFont="1">
      <alignment horizontal="center" shrinkToFit="0" vertical="bottom" wrapText="0"/>
    </xf>
    <xf borderId="1" fillId="7" fontId="86" numFmtId="0" xfId="0" applyAlignment="1" applyBorder="1" applyFont="1">
      <alignment horizontal="center" shrinkToFit="0" vertical="bottom" wrapText="0"/>
    </xf>
    <xf borderId="8" fillId="7" fontId="92" numFmtId="0" xfId="0" applyAlignment="1" applyBorder="1" applyFont="1">
      <alignment horizontal="center" shrinkToFit="0" textRotation="90" vertical="center" wrapText="0"/>
    </xf>
    <xf borderId="1" fillId="7" fontId="92" numFmtId="0" xfId="0" applyAlignment="1" applyBorder="1" applyFont="1">
      <alignment horizontal="center" shrinkToFit="0" vertical="bottom" wrapText="0"/>
    </xf>
    <xf borderId="1" fillId="0" fontId="43" numFmtId="0" xfId="0" applyAlignment="1" applyBorder="1" applyFont="1">
      <alignment horizontal="center" shrinkToFit="0" vertical="bottom" wrapText="0"/>
    </xf>
    <xf borderId="1" fillId="10" fontId="48" numFmtId="0" xfId="0" applyAlignment="1" applyBorder="1" applyFont="1">
      <alignment horizontal="center" shrinkToFit="0" vertical="bottom" wrapText="0"/>
    </xf>
    <xf borderId="1" fillId="4" fontId="90" numFmtId="0" xfId="0" applyAlignment="1" applyBorder="1" applyFont="1">
      <alignment horizontal="center" shrinkToFit="0" vertical="bottom" wrapText="0"/>
    </xf>
    <xf borderId="3" fillId="2" fontId="98" numFmtId="0" xfId="0" applyAlignment="1" applyBorder="1" applyFont="1">
      <alignment shrinkToFit="0" vertical="bottom" wrapText="0"/>
    </xf>
    <xf borderId="105" fillId="4" fontId="89" numFmtId="0" xfId="0" applyAlignment="1" applyBorder="1" applyFont="1">
      <alignment horizontal="center" shrinkToFit="0" textRotation="90" vertical="center" wrapText="0"/>
    </xf>
    <xf borderId="3" fillId="4" fontId="89" numFmtId="0" xfId="0" applyAlignment="1" applyBorder="1" applyFont="1">
      <alignment horizontal="center" shrinkToFit="0" vertical="bottom" wrapText="0"/>
    </xf>
    <xf borderId="108" fillId="0" fontId="43" numFmtId="0" xfId="0" applyAlignment="1" applyBorder="1" applyFont="1">
      <alignment shrinkToFit="0" vertical="bottom" wrapText="0"/>
    </xf>
    <xf borderId="3" fillId="7" fontId="30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1" vertical="bottom" wrapText="0"/>
    </xf>
    <xf borderId="0" fillId="0" fontId="46" numFmtId="0" xfId="0" applyAlignment="1" applyFont="1">
      <alignment horizontal="center" shrinkToFit="0" vertical="center" wrapText="0"/>
    </xf>
    <xf borderId="0" fillId="0" fontId="50" numFmtId="0" xfId="0" applyAlignment="1" applyFont="1">
      <alignment shrinkToFit="0" vertical="bottom" wrapText="0"/>
    </xf>
    <xf borderId="0" fillId="0" fontId="46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1" vertical="bottom" wrapText="0"/>
    </xf>
    <xf borderId="109" fillId="7" fontId="99" numFmtId="0" xfId="0" applyAlignment="1" applyBorder="1" applyFont="1">
      <alignment horizontal="left" shrinkToFit="0" vertical="bottom" wrapText="0"/>
    </xf>
    <xf borderId="110" fillId="0" fontId="44" numFmtId="0" xfId="0" applyBorder="1" applyFont="1"/>
    <xf borderId="111" fillId="0" fontId="44" numFmtId="0" xfId="0" applyBorder="1" applyFont="1"/>
    <xf borderId="0" fillId="0" fontId="58" numFmtId="0" xfId="0" applyAlignment="1" applyFont="1">
      <alignment horizontal="left" shrinkToFit="0" vertical="bottom" wrapText="0"/>
    </xf>
    <xf borderId="0" fillId="0" fontId="100" numFmtId="0" xfId="0" applyAlignment="1" applyFont="1">
      <alignment horizontal="right" shrinkToFit="0" vertical="bottom" wrapText="0"/>
    </xf>
    <xf borderId="0" fillId="0" fontId="58" numFmtId="0" xfId="0" applyAlignment="1" applyFont="1">
      <alignment shrinkToFit="0" vertical="center" wrapText="0"/>
    </xf>
    <xf borderId="1" fillId="7" fontId="58" numFmtId="49" xfId="0" applyAlignment="1" applyBorder="1" applyFont="1" applyNumberFormat="1">
      <alignment horizontal="center" shrinkToFit="1" vertical="center" wrapText="0"/>
    </xf>
    <xf borderId="1" fillId="7" fontId="58" numFmtId="0" xfId="0" applyAlignment="1" applyBorder="1" applyFont="1">
      <alignment horizontal="center" shrinkToFit="0" vertical="center" wrapText="0"/>
    </xf>
    <xf borderId="0" fillId="0" fontId="58" numFmtId="0" xfId="0" applyAlignment="1" applyFont="1">
      <alignment horizontal="center" shrinkToFit="0" vertical="center" wrapText="0"/>
    </xf>
    <xf borderId="0" fillId="0" fontId="52" numFmtId="0" xfId="0" applyAlignment="1" applyFont="1">
      <alignment horizontal="center" shrinkToFit="0" vertical="center" wrapText="0"/>
    </xf>
    <xf borderId="8" fillId="7" fontId="3" numFmtId="0" xfId="0" applyAlignment="1" applyBorder="1" applyFont="1">
      <alignment horizontal="center" shrinkToFit="1" textRotation="90" vertical="center" wrapText="0"/>
    </xf>
    <xf borderId="99" fillId="0" fontId="3" numFmtId="0" xfId="0" applyAlignment="1" applyBorder="1" applyFont="1">
      <alignment horizontal="center" shrinkToFit="0" vertical="bottom" wrapText="0"/>
    </xf>
    <xf borderId="100" fillId="0" fontId="3" numFmtId="0" xfId="0" applyAlignment="1" applyBorder="1" applyFont="1">
      <alignment horizontal="center" shrinkToFit="0" vertical="bottom" wrapText="0"/>
    </xf>
    <xf borderId="112" fillId="0" fontId="46" numFmtId="0" xfId="0" applyAlignment="1" applyBorder="1" applyFont="1">
      <alignment horizontal="center" shrinkToFit="0" vertical="bottom" wrapText="0"/>
    </xf>
    <xf borderId="112" fillId="0" fontId="3" numFmtId="0" xfId="0" applyAlignment="1" applyBorder="1" applyFont="1">
      <alignment horizontal="center" shrinkToFit="0" vertical="bottom" wrapText="0"/>
    </xf>
    <xf borderId="112" fillId="0" fontId="46" numFmtId="2" xfId="0" applyAlignment="1" applyBorder="1" applyFont="1" applyNumberFormat="1">
      <alignment horizontal="center" shrinkToFit="0" vertical="bottom" wrapText="0"/>
    </xf>
    <xf borderId="113" fillId="7" fontId="3" numFmtId="0" xfId="0" applyAlignment="1" applyBorder="1" applyFont="1">
      <alignment horizontal="center" shrinkToFit="1" textRotation="90" vertical="center" wrapText="0"/>
    </xf>
    <xf borderId="114" fillId="0" fontId="46" numFmtId="0" xfId="0" applyAlignment="1" applyBorder="1" applyFont="1">
      <alignment horizontal="center" shrinkToFit="0" vertical="bottom" wrapText="0"/>
    </xf>
    <xf borderId="114" fillId="0" fontId="3" numFmtId="0" xfId="0" applyAlignment="1" applyBorder="1" applyFont="1">
      <alignment horizontal="center" shrinkToFit="0" vertical="bottom" wrapText="0"/>
    </xf>
    <xf borderId="103" fillId="0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1" textRotation="90" vertical="center" wrapText="0"/>
    </xf>
    <xf borderId="115" fillId="0" fontId="6" numFmtId="0" xfId="0" applyAlignment="1" applyBorder="1" applyFont="1">
      <alignment shrinkToFit="0" vertical="bottom" wrapText="0"/>
    </xf>
    <xf borderId="115" fillId="0" fontId="3" numFmtId="0" xfId="0" applyAlignment="1" applyBorder="1" applyFont="1">
      <alignment shrinkToFit="1" vertical="bottom" wrapText="0"/>
    </xf>
    <xf borderId="115" fillId="0" fontId="101" numFmtId="0" xfId="0" applyAlignment="1" applyBorder="1" applyFont="1">
      <alignment shrinkToFit="0" vertical="bottom" wrapText="0"/>
    </xf>
    <xf borderId="115" fillId="0" fontId="46" numFmtId="0" xfId="0" applyAlignment="1" applyBorder="1" applyFont="1">
      <alignment shrinkToFit="0" vertical="bottom" wrapText="0"/>
    </xf>
    <xf borderId="3" fillId="7" fontId="102" numFmtId="0" xfId="0" applyAlignment="1" applyBorder="1" applyFont="1">
      <alignment shrinkToFit="0" vertical="bottom" wrapText="0"/>
    </xf>
    <xf borderId="114" fillId="0" fontId="46" numFmtId="2" xfId="0" applyAlignment="1" applyBorder="1" applyFont="1" applyNumberFormat="1">
      <alignment horizontal="center" shrinkToFit="0" vertical="bottom" wrapText="0"/>
    </xf>
    <xf borderId="0" fillId="0" fontId="2" numFmtId="0" xfId="0" applyAlignment="1" applyFont="1">
      <alignment shrinkToFit="1" vertical="bottom" wrapText="0"/>
    </xf>
    <xf borderId="1" fillId="7" fontId="58" numFmtId="0" xfId="0" applyAlignment="1" applyBorder="1" applyFont="1">
      <alignment horizontal="center" shrinkToFit="1" vertical="center" wrapText="0"/>
    </xf>
    <xf borderId="1" fillId="7" fontId="58" numFmtId="1" xfId="0" applyAlignment="1" applyBorder="1" applyFont="1" applyNumberFormat="1">
      <alignment horizontal="center" shrinkToFit="1" vertical="center" wrapText="0"/>
    </xf>
  </cellXfs>
  <cellStyles count="1">
    <cellStyle xfId="0" name="Normal" builtinId="0"/>
  </cellStyles>
  <dxfs count="2">
    <dxf>
      <font>
        <color rgb="FFFFFF99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190500</xdr:colOff>
      <xdr:row>0</xdr:row>
      <xdr:rowOff>0</xdr:rowOff>
    </xdr:from>
    <xdr:ext cx="628650" cy="209550"/>
    <xdr:sp>
      <xdr:nvSpPr>
        <xdr:cNvPr id="3559" name="Shape 3559"/>
        <xdr:cNvSpPr/>
      </xdr:nvSpPr>
      <xdr:spPr>
        <a:xfrm>
          <a:off x="0" y="0"/>
          <a:ext cx="1" cy="1"/>
        </a:xfrm>
        <a:prstGeom prst="rect"/>
        <a:noFill/>
        <a:ln cap="flat" cmpd="sng" algn="ctr">
          <a:noFill/>
          <a:miter lim="800000"/>
          <a:headEnd/>
          <a:tailEnd/>
        </a:ln>
      </xdr:spPr>
      <xdr:txBody>
        <a:bodyPr anchor="t" rot="0"/>
        <a:lstStyle/>
        <a:p>
          <a:pPr lvl="0" algn="ctr"/>
          <a:r>
            <a:rPr i="0" sz="2000" u="none" strike="noStrike">
              <a:solidFill>
                <a:srgbClr val="008000"/>
              </a:solidFill>
              <a:latin typeface="Times New Roman"/>
            </a:rPr>
            <a:t>BUỔI SÁNG</a:t>
          </a:r>
        </a:p>
      </xdr:txBody>
    </xdr:sp>
    <xdr:clientData fLocksWithSheet="0"/>
  </xdr:oneCellAnchor>
  <xdr:oneCellAnchor>
    <xdr:from>
      <xdr:col>34</xdr:col>
      <xdr:colOff>180975</xdr:colOff>
      <xdr:row>0</xdr:row>
      <xdr:rowOff>28575</xdr:rowOff>
    </xdr:from>
    <xdr:ext cx="676275" cy="190500"/>
    <xdr:sp>
      <xdr:nvSpPr>
        <xdr:cNvPr id="3560" name="Shape 3560"/>
        <xdr:cNvSpPr/>
      </xdr:nvSpPr>
      <xdr:spPr>
        <a:xfrm>
          <a:off x="0" y="0"/>
          <a:ext cx="1" cy="1"/>
        </a:xfrm>
        <a:prstGeom prst="rect"/>
        <a:noFill/>
        <a:ln cap="flat" cmpd="sng" algn="ctr">
          <a:noFill/>
          <a:miter lim="800000"/>
          <a:headEnd/>
          <a:tailEnd/>
        </a:ln>
      </xdr:spPr>
      <xdr:txBody>
        <a:bodyPr anchor="t" rot="0"/>
        <a:lstStyle/>
        <a:p>
          <a:pPr lvl="0" algn="ctr"/>
          <a:r>
            <a:rPr i="0" sz="2000" u="none" strike="noStrike">
              <a:solidFill>
                <a:srgbClr val="008000"/>
              </a:solidFill>
              <a:latin typeface="Times New Roman"/>
            </a:rPr>
            <a:t>BUỔI SÁNG</a:t>
          </a:r>
        </a:p>
      </xdr:txBody>
    </xdr:sp>
    <xdr:clientData fLocksWithSheet="0"/>
  </xdr:oneCellAnchor>
  <xdr:oneCellAnchor>
    <xdr:from>
      <xdr:col>16</xdr:col>
      <xdr:colOff>419100</xdr:colOff>
      <xdr:row>35</xdr:row>
      <xdr:rowOff>152400</xdr:rowOff>
    </xdr:from>
    <xdr:ext cx="752475" cy="266700"/>
    <xdr:sp>
      <xdr:nvSpPr>
        <xdr:cNvPr id="3561" name="Shape 3561"/>
        <xdr:cNvSpPr/>
      </xdr:nvSpPr>
      <xdr:spPr>
        <a:xfrm>
          <a:off x="0" y="0"/>
          <a:ext cx="1" cy="1"/>
        </a:xfrm>
        <a:prstGeom prst="rect"/>
        <a:solidFill>
          <a:srgbClr val="008000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fromWordArt="1"/>
        <a:lstStyle/>
        <a:p>
          <a:r>
            <a:rPr b="0" i="0" u="none" cap="none">
              <a:latin typeface="Times New Roman"/>
            </a:rPr>
            <a:t>BUỔI CHIỀU
</a:t>
          </a:r>
        </a:p>
      </xdr:txBody>
    </xdr:sp>
    <xdr:clientData fLocksWithSheet="0"/>
  </xdr:oneCellAnchor>
  <xdr:oneCellAnchor>
    <xdr:from>
      <xdr:col>35</xdr:col>
      <xdr:colOff>19050</xdr:colOff>
      <xdr:row>35</xdr:row>
      <xdr:rowOff>104775</xdr:rowOff>
    </xdr:from>
    <xdr:ext cx="714375" cy="285750"/>
    <xdr:sp>
      <xdr:nvSpPr>
        <xdr:cNvPr id="3562" name="Shape 3562"/>
        <xdr:cNvSpPr/>
      </xdr:nvSpPr>
      <xdr:spPr>
        <a:xfrm>
          <a:off x="0" y="0"/>
          <a:ext cx="1" cy="1"/>
        </a:xfrm>
        <a:prstGeom prst="rect"/>
        <a:solidFill>
          <a:srgbClr val="008000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fromWordArt="1"/>
        <a:lstStyle/>
        <a:p>
          <a:r>
            <a:rPr b="0" i="0" u="none" cap="none">
              <a:latin typeface="Times New Roman"/>
            </a:rPr>
            <a:t>BUỔI CHIỀU
</a:t>
          </a:r>
        </a:p>
      </xdr:txBody>
    </xdr:sp>
    <xdr:clientData fLocksWithSheet="0"/>
  </xdr:oneCellAnchor>
  <xdr:oneCellAnchor>
    <xdr:from>
      <xdr:col>2</xdr:col>
      <xdr:colOff>76200</xdr:colOff>
      <xdr:row>35</xdr:row>
      <xdr:rowOff>171450</xdr:rowOff>
    </xdr:from>
    <xdr:ext cx="762000" cy="219075"/>
    <xdr:sp>
      <xdr:nvSpPr>
        <xdr:cNvPr id="3563" name="Shape 3563"/>
        <xdr:cNvSpPr/>
      </xdr:nvSpPr>
      <xdr:spPr>
        <a:xfrm>
          <a:off x="0" y="0"/>
          <a:ext cx="1" cy="1"/>
        </a:xfrm>
        <a:prstGeom prst="rect"/>
        <a:solidFill>
          <a:srgbClr val="008000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 fromWordArt="1"/>
        <a:lstStyle/>
        <a:p>
          <a:r>
            <a:rPr b="0" i="0" u="none" cap="none">
              <a:latin typeface="Times New Roman"/>
            </a:rPr>
            <a:t>BUỔI CHIỀU
</a:t>
          </a:r>
        </a:p>
      </xdr:txBody>
    </xdr:sp>
    <xdr:clientData fLocksWithSheet="0"/>
  </xdr:oneCellAnchor>
  <xdr:oneCellAnchor>
    <xdr:from>
      <xdr:col>2</xdr:col>
      <xdr:colOff>28575</xdr:colOff>
      <xdr:row>0</xdr:row>
      <xdr:rowOff>38100</xdr:rowOff>
    </xdr:from>
    <xdr:ext cx="790575" cy="190500"/>
    <xdr:sp>
      <xdr:nvSpPr>
        <xdr:cNvPr id="3564" name="Shape 3564"/>
        <xdr:cNvSpPr/>
      </xdr:nvSpPr>
      <xdr:spPr>
        <a:xfrm>
          <a:off x="0" y="0"/>
          <a:ext cx="1" cy="1"/>
        </a:xfrm>
        <a:prstGeom prst="rect"/>
        <a:noFill/>
        <a:ln cap="flat" cmpd="sng" algn="ctr">
          <a:noFill/>
          <a:miter lim="800000"/>
          <a:headEnd/>
          <a:tailEnd/>
        </a:ln>
      </xdr:spPr>
      <xdr:txBody>
        <a:bodyPr anchor="t" rot="0"/>
        <a:lstStyle/>
        <a:p>
          <a:pPr lvl="0" algn="ctr"/>
          <a:r>
            <a:rPr i="0" sz="2000" u="none" strike="noStrike">
              <a:solidFill>
                <a:srgbClr val="008000"/>
              </a:solidFill>
              <a:latin typeface="Times New Roman"/>
            </a:rPr>
            <a:t>BUỔI SÁNG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133350</xdr:colOff>
      <xdr:row>0</xdr:row>
      <xdr:rowOff>19050</xdr:rowOff>
    </xdr:from>
    <xdr:ext cx="0" cy="60969525"/>
    <xdr:sp>
      <xdr:nvSpPr>
        <xdr:cNvPr id="1549" name="Shape 1549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171450</xdr:colOff>
      <xdr:row>1</xdr:row>
      <xdr:rowOff>28575</xdr:rowOff>
    </xdr:from>
    <xdr:ext cx="0" cy="9629775"/>
    <xdr:sp>
      <xdr:nvSpPr>
        <xdr:cNvPr id="9547" name="Shape 9547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65</xdr:row>
      <xdr:rowOff>28575</xdr:rowOff>
    </xdr:from>
    <xdr:ext cx="0" cy="9372600"/>
    <xdr:sp>
      <xdr:nvSpPr>
        <xdr:cNvPr id="9548" name="Shape 9548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129</xdr:row>
      <xdr:rowOff>28575</xdr:rowOff>
    </xdr:from>
    <xdr:ext cx="0" cy="9372600"/>
    <xdr:sp>
      <xdr:nvSpPr>
        <xdr:cNvPr id="9549" name="Shape 9549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0" name="Shape 9550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1" name="Shape 9551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2" name="Shape 9552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3" name="Shape 9553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4" name="Shape 9554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5" name="Shape 9555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6" name="Shape 9556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7" name="Shape 9557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8" name="Shape 9558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59" name="Shape 9559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60" name="Shape 9560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61" name="Shape 9561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0</xdr:rowOff>
    </xdr:from>
    <xdr:ext cx="0" cy="0"/>
    <xdr:sp>
      <xdr:nvSpPr>
        <xdr:cNvPr id="9562" name="Shape 9562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193</xdr:row>
      <xdr:rowOff>28575</xdr:rowOff>
    </xdr:from>
    <xdr:ext cx="0" cy="9563100"/>
    <xdr:sp>
      <xdr:nvSpPr>
        <xdr:cNvPr id="9563" name="Shape 9563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257</xdr:row>
      <xdr:rowOff>28575</xdr:rowOff>
    </xdr:from>
    <xdr:ext cx="0" cy="9563100"/>
    <xdr:sp>
      <xdr:nvSpPr>
        <xdr:cNvPr id="9564" name="Shape 9564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321</xdr:row>
      <xdr:rowOff>28575</xdr:rowOff>
    </xdr:from>
    <xdr:ext cx="0" cy="9563100"/>
    <xdr:sp>
      <xdr:nvSpPr>
        <xdr:cNvPr id="9565" name="Shape 9565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385</xdr:row>
      <xdr:rowOff>28575</xdr:rowOff>
    </xdr:from>
    <xdr:ext cx="0" cy="9563100"/>
    <xdr:sp>
      <xdr:nvSpPr>
        <xdr:cNvPr id="9566" name="Shape 9566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449</xdr:row>
      <xdr:rowOff>28575</xdr:rowOff>
    </xdr:from>
    <xdr:ext cx="0" cy="9563100"/>
    <xdr:sp>
      <xdr:nvSpPr>
        <xdr:cNvPr id="9567" name="Shape 9567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512</xdr:row>
      <xdr:rowOff>28575</xdr:rowOff>
    </xdr:from>
    <xdr:ext cx="0" cy="9563100"/>
    <xdr:sp>
      <xdr:nvSpPr>
        <xdr:cNvPr id="9568" name="Shape 9568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576</xdr:row>
      <xdr:rowOff>28575</xdr:rowOff>
    </xdr:from>
    <xdr:ext cx="0" cy="9563100"/>
    <xdr:sp>
      <xdr:nvSpPr>
        <xdr:cNvPr id="9569" name="Shape 9569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640</xdr:row>
      <xdr:rowOff>28575</xdr:rowOff>
    </xdr:from>
    <xdr:ext cx="0" cy="9563100"/>
    <xdr:sp>
      <xdr:nvSpPr>
        <xdr:cNvPr id="9570" name="Shape 9570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1" name="Shape 9571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2" name="Shape 9572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3" name="Shape 9573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4" name="Shape 9574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5" name="Shape 9575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6" name="Shape 9576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7" name="Shape 9577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8" name="Shape 9578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79" name="Shape 9579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80" name="Shape 9580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81" name="Shape 9581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82" name="Shape 9582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0</xdr:rowOff>
    </xdr:from>
    <xdr:ext cx="0" cy="0"/>
    <xdr:sp>
      <xdr:nvSpPr>
        <xdr:cNvPr id="9583" name="Shape 9583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704</xdr:row>
      <xdr:rowOff>28575</xdr:rowOff>
    </xdr:from>
    <xdr:ext cx="0" cy="9563100"/>
    <xdr:sp>
      <xdr:nvSpPr>
        <xdr:cNvPr id="9584" name="Shape 9584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768</xdr:row>
      <xdr:rowOff>28575</xdr:rowOff>
    </xdr:from>
    <xdr:ext cx="0" cy="9563100"/>
    <xdr:sp>
      <xdr:nvSpPr>
        <xdr:cNvPr id="9585" name="Shape 9585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832</xdr:row>
      <xdr:rowOff>28575</xdr:rowOff>
    </xdr:from>
    <xdr:ext cx="0" cy="9563100"/>
    <xdr:sp>
      <xdr:nvSpPr>
        <xdr:cNvPr id="9586" name="Shape 9586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896</xdr:row>
      <xdr:rowOff>28575</xdr:rowOff>
    </xdr:from>
    <xdr:ext cx="0" cy="9563100"/>
    <xdr:sp>
      <xdr:nvSpPr>
        <xdr:cNvPr id="9587" name="Shape 9587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10</xdr:col>
      <xdr:colOff>171450</xdr:colOff>
      <xdr:row>960</xdr:row>
      <xdr:rowOff>28575</xdr:rowOff>
    </xdr:from>
    <xdr:ext cx="0" cy="7210425"/>
    <xdr:sp>
      <xdr:nvSpPr>
        <xdr:cNvPr id="9588" name="Shape 9588"/>
        <xdr:cNvSpPr/>
      </xdr:nvSpPr>
      <xdr:spPr>
        <a:xfrm>
          <a:off x="0" y="0"/>
          <a:ext cx="1" cy="1"/>
        </a:xfrm>
        <a:prstGeom prst="line"/>
        <a:noFill/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10. TN THPT n&#259;m 2021/Kh&#7843;o s&#225;t &#273;&#259;ng k&#253; T&#7893; h&#7907;p m&#244;n thi TN2021_l&#7847;n 1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Sheet1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5.57"/>
    <col customWidth="1" min="3" max="3" width="4.71"/>
    <col customWidth="1" min="4" max="4" width="9.57"/>
    <col customWidth="1" min="5" max="5" width="22.57"/>
    <col customWidth="1" min="6" max="6" width="10.86"/>
    <col customWidth="1" min="7" max="7" width="11.0"/>
    <col customWidth="1" min="8" max="13" width="4.71"/>
    <col customWidth="1" min="14" max="14" width="7.14"/>
    <col customWidth="1" min="15" max="15" width="21.0"/>
    <col customWidth="1" min="16" max="17" width="7.14"/>
    <col customWidth="1" min="18" max="18" width="3.86"/>
    <col customWidth="1" min="19" max="19" width="5.43"/>
    <col customWidth="1" min="20" max="20" width="23.86"/>
    <col customWidth="1" min="21" max="21" width="4.86"/>
    <col customWidth="1" min="22" max="22" width="20.43"/>
    <col customWidth="1" min="23" max="23" width="2.86"/>
    <col customWidth="1" min="24" max="24" width="9.0"/>
    <col customWidth="1" min="25" max="42" width="5.57"/>
    <col customWidth="1" min="43" max="43" width="9.0"/>
  </cols>
  <sheetData>
    <row r="1" ht="18.75" customHeight="1">
      <c r="A1" s="1">
        <v>1.0</v>
      </c>
      <c r="B1" s="2" t="str">
        <f t="shared" ref="B1:B84" si="1">IFERROR(VLOOKUP(E1,$T$1:$V$109,2,0),"")</f>
        <v/>
      </c>
      <c r="C1" s="3" t="s">
        <v>0</v>
      </c>
      <c r="D1" s="4" t="s">
        <v>1</v>
      </c>
      <c r="E1" s="5" t="s">
        <v>2</v>
      </c>
      <c r="F1" s="6" t="s">
        <v>3</v>
      </c>
      <c r="G1" s="3" t="s">
        <v>4</v>
      </c>
      <c r="H1" s="7" t="str">
        <f t="shared" ref="H1:H130" si="2">C1</f>
        <v>BT01</v>
      </c>
      <c r="I1" s="8"/>
      <c r="J1" s="9"/>
      <c r="K1" s="10"/>
      <c r="L1" s="11" t="str">
        <f t="shared" ref="L1:L111" si="3">LEFT(B1)</f>
        <v/>
      </c>
      <c r="M1" s="11" t="str">
        <f t="shared" ref="M1:M111" si="4">I1*HLOOKUP(MID(C1,2,1),$Z$4:$AN$7,2,0)+J1*HLOOKUP(MID(C1,2,1),$Z$4:$AN$7,3,0)+K1*HLOOKUP(MID(C1,2,1),$Z$4:$AN$7,4,0)+IF(OR(L1="a",L1="b"),1,IF(L1="c",2,0))</f>
        <v>0</v>
      </c>
      <c r="N1" s="11"/>
      <c r="O1" s="5" t="s">
        <v>2</v>
      </c>
      <c r="P1" s="12" t="s">
        <v>4</v>
      </c>
      <c r="Q1" s="13"/>
      <c r="R1" s="14">
        <v>1.0</v>
      </c>
      <c r="S1" s="15" t="s">
        <v>5</v>
      </c>
      <c r="T1" s="5" t="s">
        <v>6</v>
      </c>
      <c r="U1" s="15" t="str">
        <f t="shared" ref="U1:U41" si="5">S1</f>
        <v>A1</v>
      </c>
      <c r="V1" s="16"/>
      <c r="W1" s="16"/>
      <c r="X1" s="1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6"/>
    </row>
    <row r="2" ht="18.75" customHeight="1">
      <c r="A2" s="1">
        <v>2.0</v>
      </c>
      <c r="B2" s="2" t="str">
        <f t="shared" si="1"/>
        <v/>
      </c>
      <c r="C2" s="3" t="s">
        <v>7</v>
      </c>
      <c r="D2" s="18" t="s">
        <v>8</v>
      </c>
      <c r="E2" s="5" t="s">
        <v>9</v>
      </c>
      <c r="F2" s="6" t="s">
        <v>10</v>
      </c>
      <c r="G2" s="3" t="s">
        <v>4</v>
      </c>
      <c r="H2" s="7" t="str">
        <f t="shared" si="2"/>
        <v>BT02</v>
      </c>
      <c r="I2" s="8"/>
      <c r="J2" s="9"/>
      <c r="K2" s="10"/>
      <c r="L2" s="11" t="str">
        <f t="shared" si="3"/>
        <v/>
      </c>
      <c r="M2" s="11" t="str">
        <f t="shared" si="4"/>
        <v>0</v>
      </c>
      <c r="N2" s="11"/>
      <c r="O2" s="5" t="s">
        <v>9</v>
      </c>
      <c r="P2" s="12" t="s">
        <v>4</v>
      </c>
      <c r="Q2" s="11"/>
      <c r="R2" s="14">
        <v>2.0</v>
      </c>
      <c r="S2" s="15" t="s">
        <v>11</v>
      </c>
      <c r="T2" s="5" t="s">
        <v>12</v>
      </c>
      <c r="U2" s="15" t="str">
        <f t="shared" si="5"/>
        <v>A2</v>
      </c>
      <c r="V2" s="16"/>
      <c r="W2" s="19"/>
      <c r="X2" s="1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9"/>
    </row>
    <row r="3" ht="18.75" customHeight="1">
      <c r="A3" s="1">
        <v>3.0</v>
      </c>
      <c r="B3" s="2" t="str">
        <f t="shared" si="1"/>
        <v/>
      </c>
      <c r="C3" s="3" t="s">
        <v>13</v>
      </c>
      <c r="D3" s="21" t="s">
        <v>14</v>
      </c>
      <c r="E3" s="5" t="s">
        <v>15</v>
      </c>
      <c r="F3" s="6" t="s">
        <v>16</v>
      </c>
      <c r="G3" s="22" t="s">
        <v>4</v>
      </c>
      <c r="H3" s="7" t="str">
        <f t="shared" si="2"/>
        <v>BT03</v>
      </c>
      <c r="I3" s="8"/>
      <c r="J3" s="9"/>
      <c r="K3" s="10"/>
      <c r="L3" s="11" t="str">
        <f t="shared" si="3"/>
        <v/>
      </c>
      <c r="M3" s="11" t="str">
        <f t="shared" si="4"/>
        <v>0</v>
      </c>
      <c r="N3" s="11"/>
      <c r="O3" s="5" t="s">
        <v>15</v>
      </c>
      <c r="P3" s="12" t="s">
        <v>4</v>
      </c>
      <c r="Q3" s="11"/>
      <c r="R3" s="14">
        <v>3.0</v>
      </c>
      <c r="S3" s="15" t="s">
        <v>17</v>
      </c>
      <c r="T3" s="5" t="s">
        <v>18</v>
      </c>
      <c r="U3" s="15" t="str">
        <f t="shared" si="5"/>
        <v>A3</v>
      </c>
      <c r="V3" s="16"/>
      <c r="W3" s="19"/>
      <c r="X3" s="19"/>
      <c r="Y3" s="23"/>
      <c r="Z3" s="23" t="s">
        <v>4</v>
      </c>
      <c r="AA3" s="23" t="s">
        <v>19</v>
      </c>
      <c r="AB3" s="23" t="s">
        <v>20</v>
      </c>
      <c r="AC3" s="23" t="s">
        <v>21</v>
      </c>
      <c r="AD3" s="23" t="s">
        <v>22</v>
      </c>
      <c r="AE3" s="23" t="s">
        <v>23</v>
      </c>
      <c r="AF3" s="23" t="s">
        <v>24</v>
      </c>
      <c r="AG3" s="23" t="s">
        <v>25</v>
      </c>
      <c r="AH3" s="23" t="s">
        <v>26</v>
      </c>
      <c r="AI3" s="23" t="s">
        <v>27</v>
      </c>
      <c r="AJ3" s="23" t="s">
        <v>28</v>
      </c>
      <c r="AK3" s="23" t="s">
        <v>29</v>
      </c>
      <c r="AL3" s="23" t="s">
        <v>30</v>
      </c>
      <c r="AM3" s="23" t="s">
        <v>31</v>
      </c>
      <c r="AN3" s="23" t="s">
        <v>32</v>
      </c>
      <c r="AO3" s="23" t="s">
        <v>33</v>
      </c>
      <c r="AP3" s="20" t="s">
        <v>34</v>
      </c>
      <c r="AQ3" s="20"/>
    </row>
    <row r="4" ht="18.75" customHeight="1">
      <c r="A4" s="1">
        <v>4.0</v>
      </c>
      <c r="B4" s="2" t="str">
        <f t="shared" si="1"/>
        <v>B1</v>
      </c>
      <c r="C4" s="3" t="s">
        <v>35</v>
      </c>
      <c r="D4" s="21" t="s">
        <v>36</v>
      </c>
      <c r="E4" s="5" t="s">
        <v>37</v>
      </c>
      <c r="F4" s="6" t="s">
        <v>38</v>
      </c>
      <c r="G4" s="22" t="s">
        <v>4</v>
      </c>
      <c r="H4" s="7" t="str">
        <f t="shared" si="2"/>
        <v>BT04</v>
      </c>
      <c r="I4" s="24"/>
      <c r="J4" s="9"/>
      <c r="K4" s="25"/>
      <c r="L4" s="11" t="str">
        <f t="shared" si="3"/>
        <v>B</v>
      </c>
      <c r="M4" s="11" t="str">
        <f t="shared" si="4"/>
        <v>1</v>
      </c>
      <c r="N4" s="11"/>
      <c r="O4" s="5" t="s">
        <v>37</v>
      </c>
      <c r="P4" s="12" t="s">
        <v>4</v>
      </c>
      <c r="Q4" s="11"/>
      <c r="R4" s="14">
        <v>4.0</v>
      </c>
      <c r="S4" s="15" t="s">
        <v>39</v>
      </c>
      <c r="T4" s="5" t="s">
        <v>40</v>
      </c>
      <c r="U4" s="15" t="str">
        <f t="shared" si="5"/>
        <v>A4</v>
      </c>
      <c r="V4" s="16"/>
      <c r="W4" s="19"/>
      <c r="X4" s="19"/>
      <c r="Y4" s="23"/>
      <c r="Z4" s="23" t="s">
        <v>41</v>
      </c>
      <c r="AA4" s="23" t="s">
        <v>42</v>
      </c>
      <c r="AB4" s="23" t="s">
        <v>43</v>
      </c>
      <c r="AC4" s="23" t="s">
        <v>44</v>
      </c>
      <c r="AD4" s="23" t="s">
        <v>45</v>
      </c>
      <c r="AE4" s="23" t="s">
        <v>46</v>
      </c>
      <c r="AF4" s="23" t="s">
        <v>47</v>
      </c>
      <c r="AG4" s="23" t="s">
        <v>48</v>
      </c>
      <c r="AH4" s="23" t="s">
        <v>49</v>
      </c>
      <c r="AI4" s="23" t="s">
        <v>50</v>
      </c>
      <c r="AJ4" s="23" t="s">
        <v>51</v>
      </c>
      <c r="AK4" s="23" t="s">
        <v>52</v>
      </c>
      <c r="AL4" s="23" t="s">
        <v>53</v>
      </c>
      <c r="AM4" s="23" t="s">
        <v>54</v>
      </c>
      <c r="AN4" s="23" t="s">
        <v>55</v>
      </c>
      <c r="AO4" s="23">
        <v>1.0</v>
      </c>
      <c r="AP4" s="20"/>
      <c r="AQ4" s="20"/>
    </row>
    <row r="5" ht="18.75" customHeight="1">
      <c r="A5" s="1">
        <v>5.0</v>
      </c>
      <c r="B5" s="2" t="str">
        <f t="shared" si="1"/>
        <v>A1</v>
      </c>
      <c r="C5" s="3" t="s">
        <v>56</v>
      </c>
      <c r="D5" s="21" t="s">
        <v>57</v>
      </c>
      <c r="E5" s="5" t="s">
        <v>6</v>
      </c>
      <c r="F5" s="6" t="s">
        <v>58</v>
      </c>
      <c r="G5" s="22" t="s">
        <v>4</v>
      </c>
      <c r="H5" s="7" t="str">
        <f t="shared" si="2"/>
        <v>BT05</v>
      </c>
      <c r="I5" s="24"/>
      <c r="J5" s="9"/>
      <c r="K5" s="25"/>
      <c r="L5" s="11" t="str">
        <f t="shared" si="3"/>
        <v>A</v>
      </c>
      <c r="M5" s="11" t="str">
        <f t="shared" si="4"/>
        <v>1</v>
      </c>
      <c r="N5" s="11"/>
      <c r="O5" s="5" t="s">
        <v>6</v>
      </c>
      <c r="P5" s="12" t="s">
        <v>4</v>
      </c>
      <c r="Q5" s="13"/>
      <c r="R5" s="14">
        <v>5.0</v>
      </c>
      <c r="S5" s="15" t="s">
        <v>59</v>
      </c>
      <c r="T5" s="5" t="s">
        <v>60</v>
      </c>
      <c r="U5" s="15" t="str">
        <f t="shared" si="5"/>
        <v>A5</v>
      </c>
      <c r="V5" s="16"/>
      <c r="W5" s="16"/>
      <c r="X5" s="16"/>
      <c r="Y5" s="26">
        <v>12.0</v>
      </c>
      <c r="Z5" s="27">
        <v>5.0</v>
      </c>
      <c r="AA5" s="27">
        <v>3.0</v>
      </c>
      <c r="AB5" s="27">
        <v>2.0</v>
      </c>
      <c r="AC5" s="27">
        <v>2.0</v>
      </c>
      <c r="AD5" s="27">
        <v>0.0</v>
      </c>
      <c r="AE5" s="27"/>
      <c r="AF5" s="27">
        <v>2.0</v>
      </c>
      <c r="AG5" s="27">
        <v>1.0</v>
      </c>
      <c r="AH5" s="27">
        <v>2.0</v>
      </c>
      <c r="AI5" s="27">
        <v>4.0</v>
      </c>
      <c r="AJ5" s="27">
        <v>2.0</v>
      </c>
      <c r="AK5" s="27">
        <v>1.0</v>
      </c>
      <c r="AL5" s="27">
        <v>1.0</v>
      </c>
      <c r="AM5" s="27">
        <v>4.0</v>
      </c>
      <c r="AN5" s="27"/>
      <c r="AO5" s="27">
        <v>1.0</v>
      </c>
      <c r="AP5" s="17" t="str">
        <f t="shared" ref="AP5:AP7" si="6">SUM(Z5:AO5)</f>
        <v>30</v>
      </c>
      <c r="AQ5" s="17"/>
    </row>
    <row r="6" ht="18.75" customHeight="1">
      <c r="A6" s="1">
        <v>6.0</v>
      </c>
      <c r="B6" s="2" t="str">
        <f t="shared" si="1"/>
        <v/>
      </c>
      <c r="C6" s="3" t="s">
        <v>61</v>
      </c>
      <c r="D6" s="4" t="s">
        <v>62</v>
      </c>
      <c r="E6" s="5" t="s">
        <v>63</v>
      </c>
      <c r="F6" s="6" t="s">
        <v>64</v>
      </c>
      <c r="G6" s="22" t="s">
        <v>4</v>
      </c>
      <c r="H6" s="7" t="str">
        <f t="shared" si="2"/>
        <v>BT06</v>
      </c>
      <c r="I6" s="24"/>
      <c r="J6" s="9"/>
      <c r="K6" s="25"/>
      <c r="L6" s="11" t="str">
        <f t="shared" si="3"/>
        <v/>
      </c>
      <c r="M6" s="11" t="str">
        <f t="shared" si="4"/>
        <v>0</v>
      </c>
      <c r="N6" s="11"/>
      <c r="O6" s="5" t="s">
        <v>63</v>
      </c>
      <c r="P6" s="12" t="s">
        <v>4</v>
      </c>
      <c r="Q6" s="13"/>
      <c r="R6" s="14">
        <v>6.0</v>
      </c>
      <c r="S6" s="15" t="s">
        <v>65</v>
      </c>
      <c r="T6" s="5" t="s">
        <v>66</v>
      </c>
      <c r="U6" s="15" t="str">
        <f t="shared" si="5"/>
        <v>A6</v>
      </c>
      <c r="V6" s="16"/>
      <c r="W6" s="16"/>
      <c r="X6" s="16"/>
      <c r="Y6" s="26">
        <v>11.0</v>
      </c>
      <c r="Z6" s="27">
        <v>4.0</v>
      </c>
      <c r="AA6" s="27">
        <v>2.0</v>
      </c>
      <c r="AB6" s="27">
        <v>2.0</v>
      </c>
      <c r="AC6" s="27">
        <v>1.0</v>
      </c>
      <c r="AD6" s="27">
        <v>0.0</v>
      </c>
      <c r="AE6" s="27"/>
      <c r="AF6" s="27">
        <v>2.0</v>
      </c>
      <c r="AG6" s="27">
        <v>1.0</v>
      </c>
      <c r="AH6" s="27">
        <v>1.0</v>
      </c>
      <c r="AI6" s="27">
        <v>4.0</v>
      </c>
      <c r="AJ6" s="27">
        <v>1.0</v>
      </c>
      <c r="AK6" s="27">
        <v>1.0</v>
      </c>
      <c r="AL6" s="27">
        <v>1.0</v>
      </c>
      <c r="AM6" s="27">
        <v>3.0</v>
      </c>
      <c r="AN6" s="27">
        <v>1.0</v>
      </c>
      <c r="AO6" s="27">
        <v>1.0</v>
      </c>
      <c r="AP6" s="17" t="str">
        <f t="shared" si="6"/>
        <v>25</v>
      </c>
      <c r="AQ6" s="17"/>
    </row>
    <row r="7" ht="18.75" customHeight="1">
      <c r="A7" s="1">
        <v>7.0</v>
      </c>
      <c r="B7" s="2" t="str">
        <f t="shared" si="1"/>
        <v>A3</v>
      </c>
      <c r="C7" s="3" t="s">
        <v>67</v>
      </c>
      <c r="D7" s="21" t="s">
        <v>68</v>
      </c>
      <c r="E7" s="5" t="s">
        <v>18</v>
      </c>
      <c r="F7" s="6" t="s">
        <v>69</v>
      </c>
      <c r="G7" s="22" t="s">
        <v>4</v>
      </c>
      <c r="H7" s="7" t="str">
        <f t="shared" si="2"/>
        <v>BT07</v>
      </c>
      <c r="I7" s="24"/>
      <c r="J7" s="9"/>
      <c r="K7" s="25"/>
      <c r="L7" s="11" t="str">
        <f t="shared" si="3"/>
        <v>A</v>
      </c>
      <c r="M7" s="11" t="str">
        <f t="shared" si="4"/>
        <v>1</v>
      </c>
      <c r="N7" s="11"/>
      <c r="O7" s="5" t="s">
        <v>18</v>
      </c>
      <c r="P7" s="12" t="s">
        <v>4</v>
      </c>
      <c r="Q7" s="13"/>
      <c r="R7" s="14">
        <v>7.0</v>
      </c>
      <c r="S7" s="15" t="s">
        <v>70</v>
      </c>
      <c r="T7" s="5" t="s">
        <v>71</v>
      </c>
      <c r="U7" s="15" t="str">
        <f t="shared" si="5"/>
        <v>A7</v>
      </c>
      <c r="V7" s="16"/>
      <c r="W7" s="16"/>
      <c r="X7" s="16"/>
      <c r="Y7" s="26">
        <v>10.0</v>
      </c>
      <c r="Z7" s="27">
        <v>3.0</v>
      </c>
      <c r="AA7" s="27">
        <v>2.0</v>
      </c>
      <c r="AB7" s="27">
        <v>3.0</v>
      </c>
      <c r="AC7" s="27">
        <v>1.0</v>
      </c>
      <c r="AD7" s="27"/>
      <c r="AE7" s="27">
        <v>0.0</v>
      </c>
      <c r="AF7" s="27">
        <v>2.0</v>
      </c>
      <c r="AG7" s="27">
        <v>1.0</v>
      </c>
      <c r="AH7" s="27">
        <v>2.0</v>
      </c>
      <c r="AI7" s="27">
        <v>3.0</v>
      </c>
      <c r="AJ7" s="27">
        <v>1.0</v>
      </c>
      <c r="AK7" s="27">
        <v>2.0</v>
      </c>
      <c r="AL7" s="27">
        <v>1.0</v>
      </c>
      <c r="AM7" s="27">
        <v>3.0</v>
      </c>
      <c r="AN7" s="27"/>
      <c r="AO7" s="27">
        <v>1.0</v>
      </c>
      <c r="AP7" s="17" t="str">
        <f t="shared" si="6"/>
        <v>25</v>
      </c>
      <c r="AQ7" s="17"/>
    </row>
    <row r="8" ht="18.75" customHeight="1">
      <c r="A8" s="1">
        <v>8.0</v>
      </c>
      <c r="B8" s="2" t="str">
        <f t="shared" si="1"/>
        <v>B7</v>
      </c>
      <c r="C8" s="3" t="s">
        <v>72</v>
      </c>
      <c r="D8" s="21" t="s">
        <v>73</v>
      </c>
      <c r="E8" s="5" t="s">
        <v>74</v>
      </c>
      <c r="F8" s="6" t="s">
        <v>75</v>
      </c>
      <c r="G8" s="22" t="s">
        <v>4</v>
      </c>
      <c r="H8" s="7" t="str">
        <f t="shared" si="2"/>
        <v>BT08</v>
      </c>
      <c r="I8" s="24"/>
      <c r="J8" s="9"/>
      <c r="K8" s="25"/>
      <c r="L8" s="11" t="str">
        <f t="shared" si="3"/>
        <v>B</v>
      </c>
      <c r="M8" s="11" t="str">
        <f t="shared" si="4"/>
        <v>1</v>
      </c>
      <c r="N8" s="11"/>
      <c r="O8" s="5" t="s">
        <v>74</v>
      </c>
      <c r="P8" s="12" t="s">
        <v>4</v>
      </c>
      <c r="Q8" s="13"/>
      <c r="R8" s="14">
        <v>8.0</v>
      </c>
      <c r="S8" s="15" t="s">
        <v>76</v>
      </c>
      <c r="T8" s="5" t="s">
        <v>77</v>
      </c>
      <c r="U8" s="15" t="str">
        <f t="shared" si="5"/>
        <v>A8</v>
      </c>
      <c r="V8" s="16"/>
      <c r="W8" s="16"/>
      <c r="X8" s="16"/>
      <c r="Y8" s="28"/>
      <c r="Z8" s="28">
        <v>1.0</v>
      </c>
      <c r="AA8" s="28">
        <v>2.0</v>
      </c>
      <c r="AB8" s="28">
        <v>3.0</v>
      </c>
      <c r="AC8" s="28">
        <v>4.0</v>
      </c>
      <c r="AD8" s="28">
        <v>5.0</v>
      </c>
      <c r="AE8" s="28">
        <v>6.0</v>
      </c>
      <c r="AF8" s="28">
        <v>7.0</v>
      </c>
      <c r="AG8" s="28">
        <v>8.0</v>
      </c>
      <c r="AH8" s="28">
        <v>9.0</v>
      </c>
      <c r="AI8" s="28">
        <v>10.0</v>
      </c>
      <c r="AJ8" s="28">
        <v>11.0</v>
      </c>
      <c r="AK8" s="28">
        <v>12.0</v>
      </c>
      <c r="AL8" s="28">
        <v>13.0</v>
      </c>
      <c r="AM8" s="28">
        <v>14.0</v>
      </c>
      <c r="AN8" s="17">
        <v>15.0</v>
      </c>
      <c r="AO8" s="17"/>
      <c r="AP8" s="16"/>
      <c r="AQ8" s="16"/>
    </row>
    <row r="9" ht="18.75" customHeight="1">
      <c r="A9" s="1">
        <v>9.0</v>
      </c>
      <c r="B9" s="2" t="str">
        <f t="shared" si="1"/>
        <v>B5</v>
      </c>
      <c r="C9" s="3" t="s">
        <v>78</v>
      </c>
      <c r="D9" s="21" t="s">
        <v>79</v>
      </c>
      <c r="E9" s="5" t="s">
        <v>80</v>
      </c>
      <c r="F9" s="6" t="s">
        <v>81</v>
      </c>
      <c r="G9" s="22" t="s">
        <v>4</v>
      </c>
      <c r="H9" s="7" t="str">
        <f t="shared" si="2"/>
        <v>BT09</v>
      </c>
      <c r="I9" s="24"/>
      <c r="J9" s="9"/>
      <c r="K9" s="25"/>
      <c r="L9" s="11" t="str">
        <f t="shared" si="3"/>
        <v>B</v>
      </c>
      <c r="M9" s="11" t="str">
        <f t="shared" si="4"/>
        <v>1</v>
      </c>
      <c r="N9" s="11"/>
      <c r="O9" s="5" t="s">
        <v>80</v>
      </c>
      <c r="P9" s="12" t="s">
        <v>4</v>
      </c>
      <c r="Q9" s="13"/>
      <c r="R9" s="14">
        <v>9.0</v>
      </c>
      <c r="S9" s="15" t="s">
        <v>82</v>
      </c>
      <c r="T9" s="29" t="s">
        <v>83</v>
      </c>
      <c r="U9" s="15" t="str">
        <f t="shared" si="5"/>
        <v>A9</v>
      </c>
      <c r="V9" s="16"/>
      <c r="W9" s="16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6"/>
    </row>
    <row r="10" ht="18.75" customHeight="1">
      <c r="A10" s="1">
        <v>10.0</v>
      </c>
      <c r="B10" s="2" t="str">
        <f t="shared" si="1"/>
        <v>A9</v>
      </c>
      <c r="C10" s="3" t="s">
        <v>84</v>
      </c>
      <c r="D10" s="21" t="s">
        <v>85</v>
      </c>
      <c r="E10" s="29" t="s">
        <v>83</v>
      </c>
      <c r="F10" s="6" t="s">
        <v>86</v>
      </c>
      <c r="G10" s="22" t="s">
        <v>4</v>
      </c>
      <c r="H10" s="7" t="str">
        <f t="shared" si="2"/>
        <v>BT10</v>
      </c>
      <c r="I10" s="24"/>
      <c r="J10" s="9"/>
      <c r="K10" s="25"/>
      <c r="L10" s="11" t="str">
        <f t="shared" si="3"/>
        <v>A</v>
      </c>
      <c r="M10" s="11" t="str">
        <f t="shared" si="4"/>
        <v>1</v>
      </c>
      <c r="N10" s="11"/>
      <c r="O10" s="29" t="s">
        <v>83</v>
      </c>
      <c r="P10" s="12" t="s">
        <v>4</v>
      </c>
      <c r="Q10" s="13"/>
      <c r="R10" s="14">
        <v>10.0</v>
      </c>
      <c r="S10" s="15" t="s">
        <v>87</v>
      </c>
      <c r="T10" s="5" t="s">
        <v>88</v>
      </c>
      <c r="U10" s="15" t="str">
        <f t="shared" si="5"/>
        <v>A10</v>
      </c>
      <c r="V10" s="16"/>
      <c r="W10" s="16"/>
      <c r="X10" s="1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6"/>
    </row>
    <row r="11" ht="18.75" customHeight="1">
      <c r="A11" s="1">
        <v>11.0</v>
      </c>
      <c r="B11" s="2" t="str">
        <f t="shared" si="1"/>
        <v>C6</v>
      </c>
      <c r="C11" s="3" t="s">
        <v>89</v>
      </c>
      <c r="D11" s="30" t="s">
        <v>90</v>
      </c>
      <c r="E11" s="29" t="s">
        <v>91</v>
      </c>
      <c r="F11" s="6" t="s">
        <v>92</v>
      </c>
      <c r="G11" s="22" t="s">
        <v>4</v>
      </c>
      <c r="H11" s="7" t="str">
        <f t="shared" si="2"/>
        <v>BT11</v>
      </c>
      <c r="I11" s="24"/>
      <c r="J11" s="9"/>
      <c r="K11" s="25"/>
      <c r="L11" s="11" t="str">
        <f t="shared" si="3"/>
        <v>C</v>
      </c>
      <c r="M11" s="11" t="str">
        <f t="shared" si="4"/>
        <v>2</v>
      </c>
      <c r="N11" s="11"/>
      <c r="O11" s="29" t="s">
        <v>91</v>
      </c>
      <c r="P11" s="12" t="s">
        <v>4</v>
      </c>
      <c r="Q11" s="13"/>
      <c r="R11" s="14">
        <v>11.0</v>
      </c>
      <c r="S11" s="15" t="s">
        <v>93</v>
      </c>
      <c r="T11" s="5" t="s">
        <v>94</v>
      </c>
      <c r="U11" s="15" t="str">
        <f t="shared" si="5"/>
        <v>A11</v>
      </c>
      <c r="V11" s="16"/>
      <c r="W11" s="16"/>
      <c r="X11" s="16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16"/>
    </row>
    <row r="12" ht="18.75" customHeight="1">
      <c r="A12" s="1">
        <v>12.0</v>
      </c>
      <c r="B12" s="2" t="str">
        <f t="shared" si="1"/>
        <v>C2</v>
      </c>
      <c r="C12" s="3" t="s">
        <v>95</v>
      </c>
      <c r="D12" s="21" t="s">
        <v>96</v>
      </c>
      <c r="E12" s="5" t="s">
        <v>97</v>
      </c>
      <c r="F12" s="6" t="s">
        <v>98</v>
      </c>
      <c r="G12" s="22" t="s">
        <v>4</v>
      </c>
      <c r="H12" s="7" t="str">
        <f t="shared" si="2"/>
        <v>BT12</v>
      </c>
      <c r="I12" s="24"/>
      <c r="J12" s="9"/>
      <c r="K12" s="25"/>
      <c r="L12" s="11" t="str">
        <f t="shared" si="3"/>
        <v>C</v>
      </c>
      <c r="M12" s="11" t="str">
        <f t="shared" si="4"/>
        <v>2</v>
      </c>
      <c r="N12" s="11"/>
      <c r="O12" s="5" t="s">
        <v>97</v>
      </c>
      <c r="P12" s="12" t="s">
        <v>4</v>
      </c>
      <c r="Q12" s="13"/>
      <c r="R12" s="14">
        <v>12.0</v>
      </c>
      <c r="S12" s="15" t="s">
        <v>99</v>
      </c>
      <c r="T12" s="5" t="s">
        <v>100</v>
      </c>
      <c r="U12" s="15" t="str">
        <f t="shared" si="5"/>
        <v>A12</v>
      </c>
      <c r="V12" s="16"/>
      <c r="W12" s="16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6"/>
    </row>
    <row r="13" ht="18.75" customHeight="1">
      <c r="A13" s="1">
        <v>13.0</v>
      </c>
      <c r="B13" s="2" t="str">
        <f t="shared" si="1"/>
        <v>B10</v>
      </c>
      <c r="C13" s="3" t="s">
        <v>101</v>
      </c>
      <c r="D13" s="31" t="s">
        <v>102</v>
      </c>
      <c r="E13" s="5" t="s">
        <v>103</v>
      </c>
      <c r="F13" s="6" t="s">
        <v>104</v>
      </c>
      <c r="G13" s="22" t="s">
        <v>4</v>
      </c>
      <c r="H13" s="7" t="str">
        <f t="shared" si="2"/>
        <v>BT13</v>
      </c>
      <c r="I13" s="24"/>
      <c r="J13" s="9"/>
      <c r="K13" s="25"/>
      <c r="L13" s="11" t="str">
        <f t="shared" si="3"/>
        <v>B</v>
      </c>
      <c r="M13" s="11" t="str">
        <f t="shared" si="4"/>
        <v>1</v>
      </c>
      <c r="N13" s="11"/>
      <c r="O13" s="5" t="s">
        <v>103</v>
      </c>
      <c r="P13" s="12" t="s">
        <v>4</v>
      </c>
      <c r="Q13" s="13"/>
      <c r="R13" s="14">
        <v>13.0</v>
      </c>
      <c r="S13" s="15" t="s">
        <v>105</v>
      </c>
      <c r="T13" s="5" t="s">
        <v>106</v>
      </c>
      <c r="U13" s="15" t="str">
        <f t="shared" si="5"/>
        <v>A13</v>
      </c>
      <c r="V13" s="16"/>
      <c r="W13" s="16"/>
      <c r="X13" s="16"/>
      <c r="Y13" s="32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6"/>
    </row>
    <row r="14" ht="18.75" customHeight="1">
      <c r="A14" s="1">
        <v>14.0</v>
      </c>
      <c r="B14" s="2" t="str">
        <f t="shared" si="1"/>
        <v>A5</v>
      </c>
      <c r="C14" s="3" t="s">
        <v>107</v>
      </c>
      <c r="D14" s="21" t="s">
        <v>108</v>
      </c>
      <c r="E14" s="5" t="s">
        <v>60</v>
      </c>
      <c r="F14" s="6" t="s">
        <v>109</v>
      </c>
      <c r="G14" s="22" t="s">
        <v>4</v>
      </c>
      <c r="H14" s="7" t="str">
        <f t="shared" si="2"/>
        <v>BT14</v>
      </c>
      <c r="I14" s="24"/>
      <c r="J14" s="9"/>
      <c r="K14" s="25"/>
      <c r="L14" s="11" t="str">
        <f t="shared" si="3"/>
        <v>A</v>
      </c>
      <c r="M14" s="11" t="str">
        <f t="shared" si="4"/>
        <v>1</v>
      </c>
      <c r="N14" s="11"/>
      <c r="O14" s="5" t="s">
        <v>60</v>
      </c>
      <c r="P14" s="12" t="s">
        <v>4</v>
      </c>
      <c r="Q14" s="13"/>
      <c r="R14" s="14">
        <v>14.0</v>
      </c>
      <c r="S14" s="15" t="s">
        <v>110</v>
      </c>
      <c r="T14" s="5"/>
      <c r="U14" s="15" t="str">
        <f t="shared" si="5"/>
        <v>A14</v>
      </c>
      <c r="V14" s="16"/>
      <c r="W14" s="16"/>
      <c r="X14" s="16"/>
      <c r="Y14" s="32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6"/>
    </row>
    <row r="15" ht="18.75" customHeight="1">
      <c r="A15" s="1">
        <v>15.0</v>
      </c>
      <c r="B15" s="2" t="str">
        <f t="shared" si="1"/>
        <v/>
      </c>
      <c r="C15" s="22" t="s">
        <v>111</v>
      </c>
      <c r="D15" s="21" t="s">
        <v>112</v>
      </c>
      <c r="E15" s="5" t="s">
        <v>113</v>
      </c>
      <c r="F15" s="6" t="s">
        <v>75</v>
      </c>
      <c r="G15" s="22" t="s">
        <v>19</v>
      </c>
      <c r="H15" s="7" t="str">
        <f t="shared" si="2"/>
        <v>BL01</v>
      </c>
      <c r="I15" s="24"/>
      <c r="J15" s="9"/>
      <c r="K15" s="25"/>
      <c r="L15" s="11" t="str">
        <f t="shared" si="3"/>
        <v/>
      </c>
      <c r="M15" s="11" t="str">
        <f t="shared" si="4"/>
        <v>0</v>
      </c>
      <c r="N15" s="11"/>
      <c r="O15" s="5" t="s">
        <v>113</v>
      </c>
      <c r="P15" s="12" t="s">
        <v>19</v>
      </c>
      <c r="Q15" s="13"/>
      <c r="R15" s="14">
        <v>15.0</v>
      </c>
      <c r="S15" s="15" t="s">
        <v>114</v>
      </c>
      <c r="T15" s="5" t="s">
        <v>37</v>
      </c>
      <c r="U15" s="15" t="str">
        <f t="shared" si="5"/>
        <v>B1</v>
      </c>
      <c r="V15" s="16"/>
      <c r="W15" s="16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6"/>
    </row>
    <row r="16" ht="18.75" customHeight="1">
      <c r="A16" s="1">
        <v>16.0</v>
      </c>
      <c r="B16" s="2" t="str">
        <f t="shared" si="1"/>
        <v/>
      </c>
      <c r="C16" s="22" t="s">
        <v>115</v>
      </c>
      <c r="D16" s="30" t="s">
        <v>116</v>
      </c>
      <c r="E16" s="5" t="s">
        <v>117</v>
      </c>
      <c r="F16" s="6" t="s">
        <v>118</v>
      </c>
      <c r="G16" s="22" t="s">
        <v>19</v>
      </c>
      <c r="H16" s="7" t="str">
        <f t="shared" si="2"/>
        <v>BL02</v>
      </c>
      <c r="I16" s="24"/>
      <c r="J16" s="9"/>
      <c r="K16" s="25"/>
      <c r="L16" s="11" t="str">
        <f t="shared" si="3"/>
        <v/>
      </c>
      <c r="M16" s="11" t="str">
        <f t="shared" si="4"/>
        <v>0</v>
      </c>
      <c r="N16" s="11"/>
      <c r="O16" s="5" t="s">
        <v>117</v>
      </c>
      <c r="P16" s="12" t="s">
        <v>19</v>
      </c>
      <c r="Q16" s="13"/>
      <c r="R16" s="14">
        <v>16.0</v>
      </c>
      <c r="S16" s="15" t="s">
        <v>119</v>
      </c>
      <c r="T16" s="5" t="s">
        <v>120</v>
      </c>
      <c r="U16" s="15" t="str">
        <f t="shared" si="5"/>
        <v>B2</v>
      </c>
      <c r="V16" s="16"/>
      <c r="W16" s="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6"/>
    </row>
    <row r="17" ht="18.75" customHeight="1">
      <c r="A17" s="1">
        <v>17.0</v>
      </c>
      <c r="B17" s="2" t="str">
        <f t="shared" si="1"/>
        <v>A11</v>
      </c>
      <c r="C17" s="22" t="s">
        <v>121</v>
      </c>
      <c r="D17" s="18" t="s">
        <v>122</v>
      </c>
      <c r="E17" s="5" t="s">
        <v>94</v>
      </c>
      <c r="F17" s="6" t="s">
        <v>123</v>
      </c>
      <c r="G17" s="22" t="s">
        <v>19</v>
      </c>
      <c r="H17" s="7" t="str">
        <f t="shared" si="2"/>
        <v>BL03</v>
      </c>
      <c r="I17" s="24"/>
      <c r="J17" s="9"/>
      <c r="K17" s="25"/>
      <c r="L17" s="11" t="str">
        <f t="shared" si="3"/>
        <v>A</v>
      </c>
      <c r="M17" s="11" t="str">
        <f t="shared" si="4"/>
        <v>1</v>
      </c>
      <c r="N17" s="11"/>
      <c r="O17" s="5" t="s">
        <v>94</v>
      </c>
      <c r="P17" s="12" t="s">
        <v>19</v>
      </c>
      <c r="Q17" s="13"/>
      <c r="R17" s="14">
        <v>17.0</v>
      </c>
      <c r="S17" s="15" t="s">
        <v>124</v>
      </c>
      <c r="T17" s="5" t="s">
        <v>125</v>
      </c>
      <c r="U17" s="15" t="str">
        <f t="shared" si="5"/>
        <v>B3</v>
      </c>
      <c r="V17" s="16"/>
      <c r="W17" s="16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6"/>
    </row>
    <row r="18" ht="18.75" customHeight="1">
      <c r="A18" s="1">
        <v>18.0</v>
      </c>
      <c r="B18" s="2" t="str">
        <f t="shared" si="1"/>
        <v/>
      </c>
      <c r="C18" s="22" t="s">
        <v>126</v>
      </c>
      <c r="D18" s="33" t="s">
        <v>127</v>
      </c>
      <c r="E18" s="5" t="s">
        <v>128</v>
      </c>
      <c r="F18" s="6" t="s">
        <v>129</v>
      </c>
      <c r="G18" s="22" t="s">
        <v>19</v>
      </c>
      <c r="H18" s="7" t="str">
        <f t="shared" si="2"/>
        <v>BL04</v>
      </c>
      <c r="I18" s="34"/>
      <c r="J18" s="9"/>
      <c r="K18" s="25"/>
      <c r="L18" s="11" t="str">
        <f t="shared" si="3"/>
        <v/>
      </c>
      <c r="M18" s="11" t="str">
        <f t="shared" si="4"/>
        <v>0</v>
      </c>
      <c r="N18" s="11"/>
      <c r="O18" s="5" t="s">
        <v>128</v>
      </c>
      <c r="P18" s="12" t="s">
        <v>19</v>
      </c>
      <c r="Q18" s="13"/>
      <c r="R18" s="14">
        <v>18.0</v>
      </c>
      <c r="S18" s="15" t="s">
        <v>130</v>
      </c>
      <c r="T18" s="5" t="s">
        <v>131</v>
      </c>
      <c r="U18" s="15" t="str">
        <f t="shared" si="5"/>
        <v>B4</v>
      </c>
      <c r="V18" s="16"/>
      <c r="W18" s="16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6"/>
    </row>
    <row r="19" ht="18.75" customHeight="1">
      <c r="A19" s="1">
        <v>19.0</v>
      </c>
      <c r="B19" s="2" t="str">
        <f t="shared" si="1"/>
        <v/>
      </c>
      <c r="C19" s="22" t="s">
        <v>132</v>
      </c>
      <c r="D19" s="21" t="s">
        <v>133</v>
      </c>
      <c r="E19" s="5" t="s">
        <v>134</v>
      </c>
      <c r="F19" s="6" t="s">
        <v>135</v>
      </c>
      <c r="G19" s="22" t="s">
        <v>19</v>
      </c>
      <c r="H19" s="7" t="str">
        <f t="shared" si="2"/>
        <v>BL05</v>
      </c>
      <c r="I19" s="34"/>
      <c r="J19" s="9"/>
      <c r="K19" s="25"/>
      <c r="L19" s="11" t="str">
        <f t="shared" si="3"/>
        <v/>
      </c>
      <c r="M19" s="11" t="str">
        <f t="shared" si="4"/>
        <v>0</v>
      </c>
      <c r="N19" s="11"/>
      <c r="O19" s="5" t="s">
        <v>134</v>
      </c>
      <c r="P19" s="12" t="s">
        <v>19</v>
      </c>
      <c r="Q19" s="13"/>
      <c r="R19" s="14">
        <v>19.0</v>
      </c>
      <c r="S19" s="15" t="s">
        <v>136</v>
      </c>
      <c r="T19" s="5" t="s">
        <v>80</v>
      </c>
      <c r="U19" s="15" t="str">
        <f t="shared" si="5"/>
        <v>B5</v>
      </c>
      <c r="V19" s="16"/>
      <c r="W19" s="16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6"/>
    </row>
    <row r="20" ht="18.75" customHeight="1">
      <c r="A20" s="1">
        <v>20.0</v>
      </c>
      <c r="B20" s="2" t="str">
        <f t="shared" si="1"/>
        <v/>
      </c>
      <c r="C20" s="22" t="s">
        <v>137</v>
      </c>
      <c r="D20" s="21" t="s">
        <v>138</v>
      </c>
      <c r="E20" s="5" t="s">
        <v>139</v>
      </c>
      <c r="F20" s="6" t="s">
        <v>10</v>
      </c>
      <c r="G20" s="22" t="s">
        <v>19</v>
      </c>
      <c r="H20" s="7" t="str">
        <f t="shared" si="2"/>
        <v>BL06</v>
      </c>
      <c r="I20" s="34"/>
      <c r="J20" s="9"/>
      <c r="K20" s="25"/>
      <c r="L20" s="11" t="str">
        <f t="shared" si="3"/>
        <v/>
      </c>
      <c r="M20" s="11" t="str">
        <f t="shared" si="4"/>
        <v>0</v>
      </c>
      <c r="N20" s="11"/>
      <c r="O20" s="5" t="s">
        <v>139</v>
      </c>
      <c r="P20" s="12" t="s">
        <v>19</v>
      </c>
      <c r="Q20" s="13"/>
      <c r="R20" s="14">
        <v>20.0</v>
      </c>
      <c r="S20" s="15" t="s">
        <v>140</v>
      </c>
      <c r="T20" s="5" t="s">
        <v>141</v>
      </c>
      <c r="U20" s="15" t="str">
        <f t="shared" si="5"/>
        <v>B6</v>
      </c>
      <c r="V20" s="16"/>
      <c r="W20" s="16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6"/>
    </row>
    <row r="21" ht="18.75" customHeight="1">
      <c r="A21" s="1">
        <v>21.0</v>
      </c>
      <c r="B21" s="2" t="str">
        <f t="shared" si="1"/>
        <v/>
      </c>
      <c r="C21" s="22" t="s">
        <v>142</v>
      </c>
      <c r="D21" s="33" t="s">
        <v>143</v>
      </c>
      <c r="E21" s="5" t="s">
        <v>144</v>
      </c>
      <c r="F21" s="6" t="s">
        <v>145</v>
      </c>
      <c r="G21" s="22" t="s">
        <v>19</v>
      </c>
      <c r="H21" s="7" t="str">
        <f t="shared" si="2"/>
        <v>BL07</v>
      </c>
      <c r="I21" s="34"/>
      <c r="J21" s="9"/>
      <c r="K21" s="25"/>
      <c r="L21" s="11" t="str">
        <f t="shared" si="3"/>
        <v/>
      </c>
      <c r="M21" s="11" t="str">
        <f t="shared" si="4"/>
        <v>0</v>
      </c>
      <c r="N21" s="11"/>
      <c r="O21" s="5" t="s">
        <v>144</v>
      </c>
      <c r="P21" s="12" t="s">
        <v>19</v>
      </c>
      <c r="Q21" s="13"/>
      <c r="R21" s="14">
        <v>21.0</v>
      </c>
      <c r="S21" s="15" t="s">
        <v>146</v>
      </c>
      <c r="T21" s="5" t="s">
        <v>74</v>
      </c>
      <c r="U21" s="15" t="str">
        <f t="shared" si="5"/>
        <v>B7</v>
      </c>
      <c r="V21" s="16"/>
      <c r="W21" s="16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6"/>
    </row>
    <row r="22" ht="18.75" customHeight="1">
      <c r="A22" s="1">
        <v>22.0</v>
      </c>
      <c r="B22" s="2" t="str">
        <f t="shared" si="1"/>
        <v>A8</v>
      </c>
      <c r="C22" s="22" t="s">
        <v>147</v>
      </c>
      <c r="D22" s="35" t="s">
        <v>148</v>
      </c>
      <c r="E22" s="5" t="s">
        <v>77</v>
      </c>
      <c r="F22" s="6" t="s">
        <v>149</v>
      </c>
      <c r="G22" s="22" t="s">
        <v>19</v>
      </c>
      <c r="H22" s="7" t="str">
        <f t="shared" si="2"/>
        <v>BL08</v>
      </c>
      <c r="I22" s="34"/>
      <c r="J22" s="9"/>
      <c r="K22" s="25"/>
      <c r="L22" s="11" t="str">
        <f t="shared" si="3"/>
        <v>A</v>
      </c>
      <c r="M22" s="11" t="str">
        <f t="shared" si="4"/>
        <v>1</v>
      </c>
      <c r="N22" s="11"/>
      <c r="O22" s="5" t="s">
        <v>77</v>
      </c>
      <c r="P22" s="12" t="s">
        <v>19</v>
      </c>
      <c r="Q22" s="13"/>
      <c r="R22" s="14">
        <v>22.0</v>
      </c>
      <c r="S22" s="15" t="s">
        <v>150</v>
      </c>
      <c r="T22" s="5" t="s">
        <v>151</v>
      </c>
      <c r="U22" s="15" t="str">
        <f t="shared" si="5"/>
        <v>B8</v>
      </c>
      <c r="V22" s="16"/>
      <c r="W22" s="16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6"/>
    </row>
    <row r="23" ht="18.75" customHeight="1">
      <c r="A23" s="1">
        <v>23.0</v>
      </c>
      <c r="B23" s="2" t="str">
        <f t="shared" si="1"/>
        <v>B12</v>
      </c>
      <c r="C23" s="22" t="s">
        <v>152</v>
      </c>
      <c r="D23" s="36" t="s">
        <v>153</v>
      </c>
      <c r="E23" s="5" t="s">
        <v>154</v>
      </c>
      <c r="F23" s="6" t="s">
        <v>155</v>
      </c>
      <c r="G23" s="22" t="s">
        <v>19</v>
      </c>
      <c r="H23" s="7" t="str">
        <f t="shared" si="2"/>
        <v>BL09</v>
      </c>
      <c r="I23" s="34"/>
      <c r="J23" s="9"/>
      <c r="K23" s="25"/>
      <c r="L23" s="11" t="str">
        <f t="shared" si="3"/>
        <v>B</v>
      </c>
      <c r="M23" s="11" t="str">
        <f t="shared" si="4"/>
        <v>1</v>
      </c>
      <c r="N23" s="11"/>
      <c r="O23" s="5" t="s">
        <v>154</v>
      </c>
      <c r="P23" s="12" t="s">
        <v>19</v>
      </c>
      <c r="Q23" s="13"/>
      <c r="R23" s="14">
        <v>23.0</v>
      </c>
      <c r="S23" s="15" t="s">
        <v>156</v>
      </c>
      <c r="T23" s="5" t="s">
        <v>157</v>
      </c>
      <c r="U23" s="15" t="str">
        <f t="shared" si="5"/>
        <v>B9</v>
      </c>
      <c r="V23" s="16"/>
      <c r="W23" s="16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6"/>
    </row>
    <row r="24" ht="18.75" customHeight="1">
      <c r="A24" s="1">
        <v>24.0</v>
      </c>
      <c r="B24" s="2" t="str">
        <f t="shared" si="1"/>
        <v/>
      </c>
      <c r="C24" s="22" t="s">
        <v>158</v>
      </c>
      <c r="D24" s="33" t="s">
        <v>159</v>
      </c>
      <c r="E24" s="6" t="s">
        <v>160</v>
      </c>
      <c r="F24" s="6" t="s">
        <v>161</v>
      </c>
      <c r="G24" s="3" t="s">
        <v>19</v>
      </c>
      <c r="H24" s="7" t="str">
        <f t="shared" si="2"/>
        <v>BL10</v>
      </c>
      <c r="I24" s="34"/>
      <c r="J24" s="9"/>
      <c r="K24" s="37"/>
      <c r="L24" s="11" t="str">
        <f t="shared" si="3"/>
        <v/>
      </c>
      <c r="M24" s="11" t="str">
        <f t="shared" si="4"/>
        <v>0</v>
      </c>
      <c r="N24" s="11"/>
      <c r="O24" s="5" t="s">
        <v>162</v>
      </c>
      <c r="P24" s="12" t="s">
        <v>163</v>
      </c>
      <c r="Q24" s="13"/>
      <c r="R24" s="14">
        <v>24.0</v>
      </c>
      <c r="S24" s="15" t="s">
        <v>164</v>
      </c>
      <c r="T24" s="5" t="s">
        <v>103</v>
      </c>
      <c r="U24" s="15" t="str">
        <f t="shared" si="5"/>
        <v>B10</v>
      </c>
      <c r="V24" s="16"/>
      <c r="W24" s="16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6"/>
    </row>
    <row r="25" ht="18.75" customHeight="1">
      <c r="A25" s="1">
        <v>25.0</v>
      </c>
      <c r="B25" s="2" t="str">
        <f t="shared" si="1"/>
        <v/>
      </c>
      <c r="C25" s="3" t="s">
        <v>165</v>
      </c>
      <c r="D25" s="4" t="s">
        <v>166</v>
      </c>
      <c r="E25" s="5" t="s">
        <v>167</v>
      </c>
      <c r="F25" s="6" t="s">
        <v>168</v>
      </c>
      <c r="G25" s="3" t="s">
        <v>20</v>
      </c>
      <c r="H25" s="7" t="str">
        <f t="shared" si="2"/>
        <v>BH01</v>
      </c>
      <c r="I25" s="34"/>
      <c r="J25" s="9"/>
      <c r="K25" s="25"/>
      <c r="L25" s="11" t="str">
        <f t="shared" si="3"/>
        <v/>
      </c>
      <c r="M25" s="11" t="str">
        <f t="shared" si="4"/>
        <v>0</v>
      </c>
      <c r="N25" s="11"/>
      <c r="O25" s="5" t="s">
        <v>169</v>
      </c>
      <c r="P25" s="12" t="s">
        <v>163</v>
      </c>
      <c r="Q25" s="13"/>
      <c r="R25" s="14">
        <v>25.0</v>
      </c>
      <c r="S25" s="15" t="s">
        <v>170</v>
      </c>
      <c r="T25" s="5" t="s">
        <v>171</v>
      </c>
      <c r="U25" s="15" t="str">
        <f t="shared" si="5"/>
        <v>B11</v>
      </c>
      <c r="V25" s="16"/>
      <c r="W25" s="16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6"/>
    </row>
    <row r="26" ht="18.75" customHeight="1">
      <c r="A26" s="1">
        <v>26.0</v>
      </c>
      <c r="B26" s="2" t="str">
        <f t="shared" si="1"/>
        <v>B2</v>
      </c>
      <c r="C26" s="3" t="s">
        <v>172</v>
      </c>
      <c r="D26" s="33" t="s">
        <v>173</v>
      </c>
      <c r="E26" s="5" t="s">
        <v>120</v>
      </c>
      <c r="F26" s="6" t="s">
        <v>174</v>
      </c>
      <c r="G26" s="3" t="s">
        <v>20</v>
      </c>
      <c r="H26" s="7" t="str">
        <f t="shared" si="2"/>
        <v>BH02</v>
      </c>
      <c r="I26" s="34"/>
      <c r="J26" s="9"/>
      <c r="K26" s="25"/>
      <c r="L26" s="11" t="str">
        <f t="shared" si="3"/>
        <v>B</v>
      </c>
      <c r="M26" s="11" t="str">
        <f t="shared" si="4"/>
        <v>1</v>
      </c>
      <c r="N26" s="11"/>
      <c r="O26" s="5" t="s">
        <v>88</v>
      </c>
      <c r="P26" s="12" t="s">
        <v>163</v>
      </c>
      <c r="Q26" s="13"/>
      <c r="R26" s="14">
        <v>26.0</v>
      </c>
      <c r="S26" s="15" t="s">
        <v>175</v>
      </c>
      <c r="T26" s="5" t="s">
        <v>154</v>
      </c>
      <c r="U26" s="15" t="str">
        <f t="shared" si="5"/>
        <v>B12</v>
      </c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6"/>
    </row>
    <row r="27" ht="18.75" customHeight="1">
      <c r="A27" s="1">
        <v>27.0</v>
      </c>
      <c r="B27" s="2" t="str">
        <f t="shared" si="1"/>
        <v/>
      </c>
      <c r="C27" s="3" t="s">
        <v>176</v>
      </c>
      <c r="D27" s="38" t="s">
        <v>177</v>
      </c>
      <c r="E27" s="5" t="s">
        <v>162</v>
      </c>
      <c r="F27" s="6" t="s">
        <v>178</v>
      </c>
      <c r="G27" s="3" t="s">
        <v>20</v>
      </c>
      <c r="H27" s="7" t="str">
        <f t="shared" si="2"/>
        <v>BH03</v>
      </c>
      <c r="I27" s="34"/>
      <c r="J27" s="9"/>
      <c r="K27" s="25"/>
      <c r="L27" s="11" t="str">
        <f t="shared" si="3"/>
        <v/>
      </c>
      <c r="M27" s="11" t="str">
        <f t="shared" si="4"/>
        <v>0</v>
      </c>
      <c r="N27" s="11"/>
      <c r="O27" s="5" t="s">
        <v>179</v>
      </c>
      <c r="P27" s="12" t="s">
        <v>163</v>
      </c>
      <c r="Q27" s="13"/>
      <c r="R27" s="14">
        <v>27.0</v>
      </c>
      <c r="S27" s="15" t="s">
        <v>180</v>
      </c>
      <c r="T27" s="5"/>
      <c r="U27" s="15" t="str">
        <f t="shared" si="5"/>
        <v>B13</v>
      </c>
      <c r="V27" s="16"/>
      <c r="W27" s="16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6"/>
    </row>
    <row r="28" ht="18.75" customHeight="1">
      <c r="A28" s="1">
        <v>28.0</v>
      </c>
      <c r="B28" s="2" t="str">
        <f t="shared" si="1"/>
        <v/>
      </c>
      <c r="C28" s="3" t="s">
        <v>181</v>
      </c>
      <c r="D28" s="21" t="s">
        <v>182</v>
      </c>
      <c r="E28" s="5" t="s">
        <v>169</v>
      </c>
      <c r="F28" s="6" t="s">
        <v>183</v>
      </c>
      <c r="G28" s="3" t="s">
        <v>20</v>
      </c>
      <c r="H28" s="7" t="str">
        <f t="shared" si="2"/>
        <v>BH04</v>
      </c>
      <c r="I28" s="34"/>
      <c r="J28" s="9"/>
      <c r="K28" s="25"/>
      <c r="L28" s="11" t="str">
        <f t="shared" si="3"/>
        <v/>
      </c>
      <c r="M28" s="11" t="str">
        <f t="shared" si="4"/>
        <v>0</v>
      </c>
      <c r="N28" s="11"/>
      <c r="O28" s="5" t="s">
        <v>184</v>
      </c>
      <c r="P28" s="12" t="s">
        <v>163</v>
      </c>
      <c r="Q28" s="11"/>
      <c r="R28" s="14">
        <v>28.0</v>
      </c>
      <c r="S28" s="15" t="s">
        <v>185</v>
      </c>
      <c r="T28" s="5" t="s">
        <v>186</v>
      </c>
      <c r="U28" s="15" t="str">
        <f t="shared" si="5"/>
        <v>C1</v>
      </c>
      <c r="V28" s="16"/>
      <c r="W28" s="19"/>
      <c r="X28" s="19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19"/>
    </row>
    <row r="29" ht="18.75" customHeight="1">
      <c r="A29" s="1">
        <v>29.0</v>
      </c>
      <c r="B29" s="2" t="str">
        <f t="shared" si="1"/>
        <v>A10</v>
      </c>
      <c r="C29" s="3" t="s">
        <v>187</v>
      </c>
      <c r="D29" s="21" t="s">
        <v>188</v>
      </c>
      <c r="E29" s="5" t="s">
        <v>88</v>
      </c>
      <c r="F29" s="6" t="s">
        <v>189</v>
      </c>
      <c r="G29" s="3" t="s">
        <v>20</v>
      </c>
      <c r="H29" s="7" t="str">
        <f t="shared" si="2"/>
        <v>BH05</v>
      </c>
      <c r="I29" s="34"/>
      <c r="J29" s="9"/>
      <c r="K29" s="10"/>
      <c r="L29" s="11" t="str">
        <f t="shared" si="3"/>
        <v>A</v>
      </c>
      <c r="M29" s="11" t="str">
        <f t="shared" si="4"/>
        <v>1</v>
      </c>
      <c r="N29" s="11"/>
      <c r="O29" s="29" t="s">
        <v>190</v>
      </c>
      <c r="P29" s="12" t="s">
        <v>163</v>
      </c>
      <c r="Q29" s="11"/>
      <c r="R29" s="14">
        <v>29.0</v>
      </c>
      <c r="S29" s="15" t="s">
        <v>191</v>
      </c>
      <c r="T29" s="5" t="s">
        <v>97</v>
      </c>
      <c r="U29" s="15" t="str">
        <f t="shared" si="5"/>
        <v>C2</v>
      </c>
      <c r="V29" s="16"/>
      <c r="W29" s="19"/>
      <c r="X29" s="19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19"/>
    </row>
    <row r="30" ht="18.75" customHeight="1">
      <c r="A30" s="1">
        <v>30.0</v>
      </c>
      <c r="B30" s="2" t="str">
        <f t="shared" si="1"/>
        <v/>
      </c>
      <c r="C30" s="3" t="s">
        <v>192</v>
      </c>
      <c r="D30" s="21" t="s">
        <v>193</v>
      </c>
      <c r="E30" s="5" t="s">
        <v>179</v>
      </c>
      <c r="F30" s="6" t="s">
        <v>194</v>
      </c>
      <c r="G30" s="3" t="s">
        <v>20</v>
      </c>
      <c r="H30" s="7" t="str">
        <f t="shared" si="2"/>
        <v>BH06</v>
      </c>
      <c r="I30" s="34"/>
      <c r="J30" s="9"/>
      <c r="K30" s="10"/>
      <c r="L30" s="11" t="str">
        <f t="shared" si="3"/>
        <v/>
      </c>
      <c r="M30" s="11" t="str">
        <f t="shared" si="4"/>
        <v>0</v>
      </c>
      <c r="N30" s="11"/>
      <c r="O30" s="5" t="s">
        <v>195</v>
      </c>
      <c r="P30" s="12" t="s">
        <v>21</v>
      </c>
      <c r="Q30" s="11"/>
      <c r="R30" s="14">
        <v>30.0</v>
      </c>
      <c r="S30" s="15" t="s">
        <v>196</v>
      </c>
      <c r="T30" s="5" t="s">
        <v>197</v>
      </c>
      <c r="U30" s="15" t="str">
        <f t="shared" si="5"/>
        <v>C3</v>
      </c>
      <c r="V30" s="16"/>
      <c r="W30" s="19"/>
      <c r="X30" s="19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19"/>
    </row>
    <row r="31" ht="18.75" customHeight="1">
      <c r="A31" s="1">
        <v>31.0</v>
      </c>
      <c r="B31" s="2" t="str">
        <f t="shared" si="1"/>
        <v/>
      </c>
      <c r="C31" s="3" t="s">
        <v>198</v>
      </c>
      <c r="D31" s="21" t="s">
        <v>199</v>
      </c>
      <c r="E31" s="5" t="s">
        <v>184</v>
      </c>
      <c r="F31" s="6" t="s">
        <v>200</v>
      </c>
      <c r="G31" s="3" t="s">
        <v>20</v>
      </c>
      <c r="H31" s="7" t="str">
        <f t="shared" si="2"/>
        <v>BH07</v>
      </c>
      <c r="I31" s="34"/>
      <c r="J31" s="9"/>
      <c r="K31" s="10"/>
      <c r="L31" s="11" t="str">
        <f t="shared" si="3"/>
        <v/>
      </c>
      <c r="M31" s="11" t="str">
        <f t="shared" si="4"/>
        <v>0</v>
      </c>
      <c r="N31" s="11"/>
      <c r="O31" s="5" t="s">
        <v>201</v>
      </c>
      <c r="P31" s="12" t="s">
        <v>21</v>
      </c>
      <c r="Q31" s="11"/>
      <c r="R31" s="14">
        <v>31.0</v>
      </c>
      <c r="S31" s="15" t="s">
        <v>202</v>
      </c>
      <c r="T31" s="5" t="s">
        <v>203</v>
      </c>
      <c r="U31" s="15" t="str">
        <f t="shared" si="5"/>
        <v>C4</v>
      </c>
      <c r="V31" s="16"/>
      <c r="W31" s="19"/>
      <c r="X31" s="19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19"/>
    </row>
    <row r="32" ht="18.75" customHeight="1">
      <c r="A32" s="1">
        <v>32.0</v>
      </c>
      <c r="B32" s="2" t="str">
        <f t="shared" si="1"/>
        <v/>
      </c>
      <c r="C32" s="3" t="s">
        <v>204</v>
      </c>
      <c r="D32" s="21" t="s">
        <v>205</v>
      </c>
      <c r="E32" s="29" t="s">
        <v>190</v>
      </c>
      <c r="F32" s="6" t="s">
        <v>206</v>
      </c>
      <c r="G32" s="3" t="s">
        <v>20</v>
      </c>
      <c r="H32" s="7" t="str">
        <f t="shared" si="2"/>
        <v>BH08</v>
      </c>
      <c r="I32" s="34"/>
      <c r="J32" s="9"/>
      <c r="K32" s="10"/>
      <c r="L32" s="11" t="str">
        <f t="shared" si="3"/>
        <v/>
      </c>
      <c r="M32" s="11" t="str">
        <f t="shared" si="4"/>
        <v>0</v>
      </c>
      <c r="N32" s="11"/>
      <c r="O32" s="29" t="s">
        <v>207</v>
      </c>
      <c r="P32" s="12" t="s">
        <v>21</v>
      </c>
      <c r="Q32" s="11"/>
      <c r="R32" s="14">
        <v>32.0</v>
      </c>
      <c r="S32" s="15" t="s">
        <v>208</v>
      </c>
      <c r="T32" s="29" t="s">
        <v>209</v>
      </c>
      <c r="U32" s="15" t="str">
        <f t="shared" si="5"/>
        <v>C5</v>
      </c>
      <c r="V32" s="16"/>
      <c r="W32" s="19"/>
      <c r="X32" s="19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19"/>
    </row>
    <row r="33" ht="18.75" customHeight="1">
      <c r="A33" s="1">
        <v>33.0</v>
      </c>
      <c r="B33" s="2" t="str">
        <f t="shared" si="1"/>
        <v/>
      </c>
      <c r="C33" s="3" t="s">
        <v>210</v>
      </c>
      <c r="D33" s="21" t="s">
        <v>211</v>
      </c>
      <c r="E33" s="5" t="s">
        <v>195</v>
      </c>
      <c r="F33" s="6" t="s">
        <v>212</v>
      </c>
      <c r="G33" s="3" t="s">
        <v>21</v>
      </c>
      <c r="H33" s="7" t="str">
        <f t="shared" si="2"/>
        <v>BS01</v>
      </c>
      <c r="I33" s="34"/>
      <c r="J33" s="9"/>
      <c r="K33" s="10"/>
      <c r="L33" s="11" t="str">
        <f t="shared" si="3"/>
        <v/>
      </c>
      <c r="M33" s="11" t="str">
        <f t="shared" si="4"/>
        <v>0</v>
      </c>
      <c r="N33" s="11"/>
      <c r="O33" s="29" t="s">
        <v>213</v>
      </c>
      <c r="P33" s="12" t="s">
        <v>21</v>
      </c>
      <c r="Q33" s="11"/>
      <c r="R33" s="14">
        <v>33.0</v>
      </c>
      <c r="S33" s="15" t="s">
        <v>214</v>
      </c>
      <c r="T33" s="29" t="s">
        <v>91</v>
      </c>
      <c r="U33" s="15" t="str">
        <f t="shared" si="5"/>
        <v>C6</v>
      </c>
      <c r="V33" s="16"/>
      <c r="W33" s="19"/>
      <c r="X33" s="19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19"/>
    </row>
    <row r="34" ht="18.75" customHeight="1">
      <c r="A34" s="1">
        <v>34.0</v>
      </c>
      <c r="B34" s="2" t="str">
        <f t="shared" si="1"/>
        <v/>
      </c>
      <c r="C34" s="3" t="s">
        <v>215</v>
      </c>
      <c r="D34" s="33" t="s">
        <v>216</v>
      </c>
      <c r="E34" s="5" t="s">
        <v>201</v>
      </c>
      <c r="F34" s="6" t="s">
        <v>217</v>
      </c>
      <c r="G34" s="3" t="s">
        <v>21</v>
      </c>
      <c r="H34" s="7" t="str">
        <f t="shared" si="2"/>
        <v>BS02</v>
      </c>
      <c r="I34" s="34"/>
      <c r="J34" s="9"/>
      <c r="K34" s="10"/>
      <c r="L34" s="11" t="str">
        <f t="shared" si="3"/>
        <v/>
      </c>
      <c r="M34" s="11" t="str">
        <f t="shared" si="4"/>
        <v>0</v>
      </c>
      <c r="N34" s="11"/>
      <c r="O34" s="29" t="s">
        <v>218</v>
      </c>
      <c r="P34" s="12" t="s">
        <v>21</v>
      </c>
      <c r="Q34" s="11"/>
      <c r="R34" s="14">
        <v>34.0</v>
      </c>
      <c r="S34" s="15" t="s">
        <v>219</v>
      </c>
      <c r="T34" s="5" t="s">
        <v>220</v>
      </c>
      <c r="U34" s="15" t="str">
        <f t="shared" si="5"/>
        <v>C7</v>
      </c>
      <c r="V34" s="16"/>
      <c r="W34" s="19"/>
      <c r="X34" s="19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19"/>
    </row>
    <row r="35" ht="18.75" customHeight="1">
      <c r="A35" s="1">
        <v>35.0</v>
      </c>
      <c r="B35" s="2" t="str">
        <f t="shared" si="1"/>
        <v>C9</v>
      </c>
      <c r="C35" s="3" t="s">
        <v>221</v>
      </c>
      <c r="D35" s="39" t="s">
        <v>222</v>
      </c>
      <c r="E35" s="29" t="s">
        <v>213</v>
      </c>
      <c r="F35" s="6" t="s">
        <v>223</v>
      </c>
      <c r="G35" s="3" t="s">
        <v>21</v>
      </c>
      <c r="H35" s="7" t="str">
        <f t="shared" si="2"/>
        <v>BS03</v>
      </c>
      <c r="I35" s="34"/>
      <c r="J35" s="9"/>
      <c r="K35" s="10"/>
      <c r="L35" s="11" t="str">
        <f t="shared" si="3"/>
        <v>C</v>
      </c>
      <c r="M35" s="11" t="str">
        <f t="shared" si="4"/>
        <v>2</v>
      </c>
      <c r="N35" s="11"/>
      <c r="O35" s="40" t="s">
        <v>224</v>
      </c>
      <c r="P35" s="12" t="s">
        <v>21</v>
      </c>
      <c r="Q35" s="11"/>
      <c r="R35" s="14">
        <v>35.0</v>
      </c>
      <c r="S35" s="15" t="s">
        <v>225</v>
      </c>
      <c r="T35" s="40" t="s">
        <v>224</v>
      </c>
      <c r="U35" s="15" t="str">
        <f t="shared" si="5"/>
        <v>C8</v>
      </c>
      <c r="V35" s="16"/>
      <c r="W35" s="19"/>
      <c r="X35" s="19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19"/>
    </row>
    <row r="36" ht="18.75" customHeight="1">
      <c r="A36" s="1">
        <v>36.0</v>
      </c>
      <c r="B36" s="2" t="str">
        <f t="shared" si="1"/>
        <v/>
      </c>
      <c r="C36" s="3" t="s">
        <v>226</v>
      </c>
      <c r="D36" s="4" t="s">
        <v>227</v>
      </c>
      <c r="E36" s="29" t="s">
        <v>218</v>
      </c>
      <c r="F36" s="6" t="s">
        <v>228</v>
      </c>
      <c r="G36" s="3" t="s">
        <v>21</v>
      </c>
      <c r="H36" s="7" t="str">
        <f t="shared" si="2"/>
        <v>BS04</v>
      </c>
      <c r="I36" s="34"/>
      <c r="J36" s="9"/>
      <c r="K36" s="10"/>
      <c r="L36" s="11" t="str">
        <f t="shared" si="3"/>
        <v/>
      </c>
      <c r="M36" s="11" t="str">
        <f t="shared" si="4"/>
        <v>0</v>
      </c>
      <c r="N36" s="11"/>
      <c r="O36" s="5" t="s">
        <v>229</v>
      </c>
      <c r="P36" s="12" t="s">
        <v>22</v>
      </c>
      <c r="Q36" s="11"/>
      <c r="R36" s="14">
        <v>36.0</v>
      </c>
      <c r="S36" s="15" t="s">
        <v>230</v>
      </c>
      <c r="T36" s="29" t="s">
        <v>213</v>
      </c>
      <c r="U36" s="15" t="str">
        <f t="shared" si="5"/>
        <v>C9</v>
      </c>
      <c r="V36" s="16"/>
      <c r="W36" s="19"/>
      <c r="X36" s="19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19"/>
    </row>
    <row r="37" ht="18.75" customHeight="1">
      <c r="A37" s="1">
        <v>37.0</v>
      </c>
      <c r="B37" s="2" t="str">
        <f t="shared" si="1"/>
        <v>C8</v>
      </c>
      <c r="C37" s="3" t="s">
        <v>231</v>
      </c>
      <c r="D37" s="21" t="s">
        <v>232</v>
      </c>
      <c r="E37" s="40" t="s">
        <v>224</v>
      </c>
      <c r="F37" s="6" t="s">
        <v>233</v>
      </c>
      <c r="G37" s="3" t="s">
        <v>21</v>
      </c>
      <c r="H37" s="7" t="str">
        <f t="shared" si="2"/>
        <v>BS05</v>
      </c>
      <c r="I37" s="34"/>
      <c r="J37" s="9"/>
      <c r="K37" s="10"/>
      <c r="L37" s="11" t="str">
        <f t="shared" si="3"/>
        <v>C</v>
      </c>
      <c r="M37" s="11" t="str">
        <f t="shared" si="4"/>
        <v>2</v>
      </c>
      <c r="N37" s="11"/>
      <c r="O37" s="5" t="s">
        <v>220</v>
      </c>
      <c r="P37" s="12" t="s">
        <v>22</v>
      </c>
      <c r="Q37" s="11"/>
      <c r="R37" s="14">
        <v>37.0</v>
      </c>
      <c r="S37" s="15" t="s">
        <v>234</v>
      </c>
      <c r="T37" s="5" t="s">
        <v>235</v>
      </c>
      <c r="U37" s="15" t="str">
        <f t="shared" si="5"/>
        <v>C10</v>
      </c>
      <c r="V37" s="16"/>
      <c r="W37" s="19"/>
      <c r="X37" s="19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19"/>
    </row>
    <row r="38" ht="18.75" customHeight="1">
      <c r="A38" s="1">
        <v>38.0</v>
      </c>
      <c r="B38" s="2" t="str">
        <f t="shared" si="1"/>
        <v/>
      </c>
      <c r="C38" s="22" t="s">
        <v>236</v>
      </c>
      <c r="D38" s="21" t="s">
        <v>237</v>
      </c>
      <c r="E38" s="5" t="s">
        <v>238</v>
      </c>
      <c r="F38" s="6" t="s">
        <v>239</v>
      </c>
      <c r="G38" s="12" t="s">
        <v>240</v>
      </c>
      <c r="H38" s="7" t="str">
        <f t="shared" si="2"/>
        <v>BI01</v>
      </c>
      <c r="I38" s="34"/>
      <c r="J38" s="9"/>
      <c r="K38" s="10"/>
      <c r="L38" s="11" t="str">
        <f t="shared" si="3"/>
        <v/>
      </c>
      <c r="M38" s="11" t="str">
        <f t="shared" si="4"/>
        <v>0</v>
      </c>
      <c r="N38" s="11"/>
      <c r="O38" s="5" t="s">
        <v>241</v>
      </c>
      <c r="P38" s="12" t="s">
        <v>22</v>
      </c>
      <c r="Q38" s="11"/>
      <c r="R38" s="14">
        <v>38.0</v>
      </c>
      <c r="S38" s="15" t="s">
        <v>242</v>
      </c>
      <c r="T38" s="29" t="s">
        <v>243</v>
      </c>
      <c r="U38" s="15" t="str">
        <f t="shared" si="5"/>
        <v>C11</v>
      </c>
      <c r="V38" s="16"/>
      <c r="W38" s="19"/>
      <c r="X38" s="19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9"/>
    </row>
    <row r="39" ht="18.75" customHeight="1">
      <c r="A39" s="1">
        <v>39.0</v>
      </c>
      <c r="B39" s="2" t="str">
        <f t="shared" si="1"/>
        <v/>
      </c>
      <c r="C39" s="22" t="s">
        <v>244</v>
      </c>
      <c r="D39" s="33" t="s">
        <v>245</v>
      </c>
      <c r="E39" s="5" t="s">
        <v>246</v>
      </c>
      <c r="F39" s="6" t="s">
        <v>247</v>
      </c>
      <c r="G39" s="12" t="s">
        <v>240</v>
      </c>
      <c r="H39" s="7" t="str">
        <f t="shared" si="2"/>
        <v>BI02</v>
      </c>
      <c r="I39" s="34"/>
      <c r="J39" s="9"/>
      <c r="K39" s="10"/>
      <c r="L39" s="11" t="str">
        <f t="shared" si="3"/>
        <v/>
      </c>
      <c r="M39" s="11" t="str">
        <f t="shared" si="4"/>
        <v>0</v>
      </c>
      <c r="N39" s="11"/>
      <c r="O39" s="5" t="s">
        <v>248</v>
      </c>
      <c r="P39" s="12" t="s">
        <v>22</v>
      </c>
      <c r="Q39" s="11"/>
      <c r="R39" s="14">
        <v>39.0</v>
      </c>
      <c r="S39" s="15" t="s">
        <v>249</v>
      </c>
      <c r="T39" s="5" t="s">
        <v>250</v>
      </c>
      <c r="U39" s="15" t="str">
        <f t="shared" si="5"/>
        <v>C12</v>
      </c>
      <c r="V39" s="41"/>
      <c r="W39" s="19"/>
      <c r="X39" s="19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19"/>
    </row>
    <row r="40" ht="18.75" customHeight="1">
      <c r="A40" s="1">
        <v>40.0</v>
      </c>
      <c r="B40" s="2" t="str">
        <f t="shared" si="1"/>
        <v/>
      </c>
      <c r="C40" s="22" t="s">
        <v>251</v>
      </c>
      <c r="D40" s="18" t="s">
        <v>252</v>
      </c>
      <c r="E40" s="5" t="s">
        <v>253</v>
      </c>
      <c r="F40" s="6" t="s">
        <v>254</v>
      </c>
      <c r="G40" s="12" t="s">
        <v>240</v>
      </c>
      <c r="H40" s="7" t="str">
        <f t="shared" si="2"/>
        <v>BI03</v>
      </c>
      <c r="I40" s="34"/>
      <c r="J40" s="9"/>
      <c r="K40" s="25"/>
      <c r="L40" s="11" t="str">
        <f t="shared" si="3"/>
        <v/>
      </c>
      <c r="M40" s="11" t="str">
        <f t="shared" si="4"/>
        <v>0</v>
      </c>
      <c r="N40" s="11"/>
      <c r="O40" s="5" t="s">
        <v>238</v>
      </c>
      <c r="P40" s="12" t="s">
        <v>240</v>
      </c>
      <c r="Q40" s="13"/>
      <c r="R40" s="14">
        <v>40.0</v>
      </c>
      <c r="S40" s="15" t="s">
        <v>255</v>
      </c>
      <c r="T40" s="5" t="s">
        <v>256</v>
      </c>
      <c r="U40" s="15" t="str">
        <f t="shared" si="5"/>
        <v>C13</v>
      </c>
      <c r="V40" s="42"/>
      <c r="W40" s="16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6"/>
    </row>
    <row r="41" ht="18.75" customHeight="1">
      <c r="A41" s="1">
        <v>41.0</v>
      </c>
      <c r="B41" s="2" t="str">
        <f t="shared" si="1"/>
        <v/>
      </c>
      <c r="C41" s="22" t="s">
        <v>257</v>
      </c>
      <c r="D41" s="21" t="s">
        <v>258</v>
      </c>
      <c r="E41" s="29" t="s">
        <v>259</v>
      </c>
      <c r="F41" s="6" t="s">
        <v>260</v>
      </c>
      <c r="G41" s="12" t="s">
        <v>240</v>
      </c>
      <c r="H41" s="7" t="str">
        <f t="shared" si="2"/>
        <v>BI04</v>
      </c>
      <c r="I41" s="34"/>
      <c r="J41" s="9"/>
      <c r="K41" s="25"/>
      <c r="L41" s="11" t="str">
        <f t="shared" si="3"/>
        <v/>
      </c>
      <c r="M41" s="11" t="str">
        <f t="shared" si="4"/>
        <v>0</v>
      </c>
      <c r="N41" s="11"/>
      <c r="O41" s="5" t="s">
        <v>246</v>
      </c>
      <c r="P41" s="12" t="s">
        <v>240</v>
      </c>
      <c r="Q41" s="13"/>
      <c r="R41" s="14">
        <v>41.0</v>
      </c>
      <c r="S41" s="15" t="s">
        <v>261</v>
      </c>
      <c r="T41" s="5"/>
      <c r="U41" s="15" t="str">
        <f t="shared" si="5"/>
        <v>C14</v>
      </c>
      <c r="V41" s="43"/>
      <c r="W41" s="16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6"/>
    </row>
    <row r="42" ht="15.75" customHeight="1">
      <c r="A42" s="1">
        <v>42.0</v>
      </c>
      <c r="B42" s="2" t="str">
        <f t="shared" si="1"/>
        <v/>
      </c>
      <c r="C42" s="22" t="s">
        <v>262</v>
      </c>
      <c r="D42" s="4" t="s">
        <v>263</v>
      </c>
      <c r="E42" s="44" t="s">
        <v>264</v>
      </c>
      <c r="F42" s="6" t="s">
        <v>265</v>
      </c>
      <c r="G42" s="12" t="s">
        <v>240</v>
      </c>
      <c r="H42" s="7" t="str">
        <f t="shared" si="2"/>
        <v>BI05</v>
      </c>
      <c r="I42" s="34"/>
      <c r="J42" s="9"/>
      <c r="K42" s="25"/>
      <c r="L42" s="11" t="str">
        <f t="shared" si="3"/>
        <v/>
      </c>
      <c r="M42" s="11" t="str">
        <f t="shared" si="4"/>
        <v>0</v>
      </c>
      <c r="N42" s="11"/>
      <c r="O42" s="5" t="s">
        <v>253</v>
      </c>
      <c r="P42" s="12" t="s">
        <v>240</v>
      </c>
      <c r="Q42" s="13"/>
      <c r="R42" s="45"/>
      <c r="S42" s="45"/>
      <c r="T42" s="16"/>
      <c r="U42" s="46"/>
      <c r="V42" s="43"/>
      <c r="W42" s="16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6"/>
    </row>
    <row r="43" ht="15.75" customHeight="1">
      <c r="A43" s="1">
        <v>43.0</v>
      </c>
      <c r="B43" s="2" t="str">
        <f t="shared" si="1"/>
        <v/>
      </c>
      <c r="C43" s="22" t="s">
        <v>266</v>
      </c>
      <c r="D43" s="4" t="s">
        <v>267</v>
      </c>
      <c r="E43" s="5" t="s">
        <v>268</v>
      </c>
      <c r="F43" s="6" t="s">
        <v>269</v>
      </c>
      <c r="G43" s="12" t="s">
        <v>270</v>
      </c>
      <c r="H43" s="7" t="str">
        <f t="shared" si="2"/>
        <v>BE01</v>
      </c>
      <c r="I43" s="34"/>
      <c r="J43" s="9"/>
      <c r="K43" s="25"/>
      <c r="L43" s="11" t="str">
        <f t="shared" si="3"/>
        <v/>
      </c>
      <c r="M43" s="11" t="str">
        <f t="shared" si="4"/>
        <v>0</v>
      </c>
      <c r="N43" s="11"/>
      <c r="O43" s="29" t="s">
        <v>259</v>
      </c>
      <c r="P43" s="12" t="s">
        <v>240</v>
      </c>
      <c r="Q43" s="13"/>
      <c r="R43" s="45"/>
      <c r="S43" s="45"/>
      <c r="T43" s="16"/>
      <c r="U43" s="46"/>
      <c r="V43" s="43"/>
      <c r="W43" s="16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6"/>
    </row>
    <row r="44" ht="15.75" customHeight="1">
      <c r="A44" s="1">
        <v>44.0</v>
      </c>
      <c r="B44" s="2" t="str">
        <f t="shared" si="1"/>
        <v/>
      </c>
      <c r="C44" s="22" t="s">
        <v>271</v>
      </c>
      <c r="D44" s="4" t="s">
        <v>272</v>
      </c>
      <c r="E44" s="5" t="s">
        <v>273</v>
      </c>
      <c r="F44" s="6" t="s">
        <v>274</v>
      </c>
      <c r="G44" s="12" t="s">
        <v>270</v>
      </c>
      <c r="H44" s="7" t="str">
        <f t="shared" si="2"/>
        <v>BE02</v>
      </c>
      <c r="I44" s="34"/>
      <c r="J44" s="9"/>
      <c r="K44" s="25"/>
      <c r="L44" s="11" t="str">
        <f t="shared" si="3"/>
        <v/>
      </c>
      <c r="M44" s="11" t="str">
        <f t="shared" si="4"/>
        <v>0</v>
      </c>
      <c r="N44" s="11"/>
      <c r="O44" s="44" t="s">
        <v>264</v>
      </c>
      <c r="P44" s="12" t="s">
        <v>240</v>
      </c>
      <c r="Q44" s="13"/>
      <c r="R44" s="45"/>
      <c r="S44" s="45"/>
      <c r="T44" s="16"/>
      <c r="U44" s="46"/>
      <c r="V44" s="43"/>
      <c r="W44" s="16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6"/>
    </row>
    <row r="45" ht="15.75" customHeight="1">
      <c r="A45" s="1">
        <v>45.0</v>
      </c>
      <c r="B45" s="2" t="str">
        <f t="shared" si="1"/>
        <v/>
      </c>
      <c r="C45" s="22" t="s">
        <v>275</v>
      </c>
      <c r="D45" s="4" t="s">
        <v>276</v>
      </c>
      <c r="E45" s="5" t="s">
        <v>277</v>
      </c>
      <c r="F45" s="6" t="s">
        <v>278</v>
      </c>
      <c r="G45" s="12" t="s">
        <v>270</v>
      </c>
      <c r="H45" s="7" t="str">
        <f t="shared" si="2"/>
        <v>BE03</v>
      </c>
      <c r="I45" s="34"/>
      <c r="J45" s="9"/>
      <c r="K45" s="25"/>
      <c r="L45" s="11" t="str">
        <f t="shared" si="3"/>
        <v/>
      </c>
      <c r="M45" s="11" t="str">
        <f t="shared" si="4"/>
        <v>0</v>
      </c>
      <c r="N45" s="11"/>
      <c r="O45" s="5" t="s">
        <v>268</v>
      </c>
      <c r="P45" s="12" t="s">
        <v>24</v>
      </c>
      <c r="Q45" s="13"/>
      <c r="R45" s="45"/>
      <c r="S45" s="45"/>
      <c r="T45" s="16"/>
      <c r="U45" s="46"/>
      <c r="V45" s="43"/>
      <c r="W45" s="16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6"/>
    </row>
    <row r="46" ht="15.75" customHeight="1">
      <c r="A46" s="1">
        <v>46.0</v>
      </c>
      <c r="B46" s="2" t="str">
        <f t="shared" si="1"/>
        <v/>
      </c>
      <c r="C46" s="22" t="s">
        <v>279</v>
      </c>
      <c r="D46" s="4" t="s">
        <v>280</v>
      </c>
      <c r="E46" s="5" t="s">
        <v>281</v>
      </c>
      <c r="F46" s="6" t="s">
        <v>282</v>
      </c>
      <c r="G46" s="12" t="s">
        <v>270</v>
      </c>
      <c r="H46" s="7" t="str">
        <f t="shared" si="2"/>
        <v>BE04</v>
      </c>
      <c r="I46" s="34"/>
      <c r="J46" s="9"/>
      <c r="K46" s="25"/>
      <c r="L46" s="11" t="str">
        <f t="shared" si="3"/>
        <v/>
      </c>
      <c r="M46" s="11" t="str">
        <f t="shared" si="4"/>
        <v>0</v>
      </c>
      <c r="N46" s="11"/>
      <c r="O46" s="5" t="s">
        <v>273</v>
      </c>
      <c r="P46" s="12" t="s">
        <v>24</v>
      </c>
      <c r="Q46" s="13"/>
      <c r="R46" s="45"/>
      <c r="S46" s="45"/>
      <c r="T46" s="16"/>
      <c r="U46" s="46"/>
      <c r="V46" s="43"/>
      <c r="W46" s="1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6"/>
    </row>
    <row r="47" ht="15.75" customHeight="1">
      <c r="A47" s="1">
        <v>47.0</v>
      </c>
      <c r="B47" s="2" t="str">
        <f t="shared" si="1"/>
        <v/>
      </c>
      <c r="C47" s="22" t="s">
        <v>283</v>
      </c>
      <c r="D47" s="4" t="s">
        <v>284</v>
      </c>
      <c r="E47" s="5" t="s">
        <v>285</v>
      </c>
      <c r="F47" s="6" t="s">
        <v>286</v>
      </c>
      <c r="G47" s="12" t="s">
        <v>270</v>
      </c>
      <c r="H47" s="7" t="str">
        <f t="shared" si="2"/>
        <v>BE05</v>
      </c>
      <c r="I47" s="34"/>
      <c r="J47" s="9"/>
      <c r="K47" s="25"/>
      <c r="L47" s="11" t="str">
        <f t="shared" si="3"/>
        <v/>
      </c>
      <c r="M47" s="11" t="str">
        <f t="shared" si="4"/>
        <v>0</v>
      </c>
      <c r="N47" s="11"/>
      <c r="O47" s="5" t="s">
        <v>277</v>
      </c>
      <c r="P47" s="12" t="s">
        <v>24</v>
      </c>
      <c r="Q47" s="13"/>
      <c r="R47" s="45"/>
      <c r="S47" s="45"/>
      <c r="T47" s="16"/>
      <c r="U47" s="46"/>
      <c r="V47" s="43"/>
      <c r="W47" s="16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6"/>
    </row>
    <row r="48" ht="15.75" customHeight="1">
      <c r="A48" s="1">
        <v>48.0</v>
      </c>
      <c r="B48" s="2" t="str">
        <f t="shared" si="1"/>
        <v/>
      </c>
      <c r="C48" s="22" t="s">
        <v>287</v>
      </c>
      <c r="D48" s="4" t="s">
        <v>288</v>
      </c>
      <c r="E48" s="29" t="s">
        <v>289</v>
      </c>
      <c r="F48" s="6" t="s">
        <v>290</v>
      </c>
      <c r="G48" s="12" t="s">
        <v>270</v>
      </c>
      <c r="H48" s="7" t="str">
        <f t="shared" si="2"/>
        <v>BE06</v>
      </c>
      <c r="I48" s="34"/>
      <c r="J48" s="9"/>
      <c r="K48" s="47"/>
      <c r="L48" s="11" t="str">
        <f t="shared" si="3"/>
        <v/>
      </c>
      <c r="M48" s="11" t="str">
        <f t="shared" si="4"/>
        <v>0</v>
      </c>
      <c r="N48" s="11"/>
      <c r="O48" s="5" t="s">
        <v>281</v>
      </c>
      <c r="P48" s="12" t="s">
        <v>24</v>
      </c>
      <c r="Q48" s="13"/>
      <c r="R48" s="13"/>
      <c r="S48" s="13"/>
      <c r="T48" s="16"/>
      <c r="U48" s="46"/>
      <c r="V48" s="43"/>
      <c r="W48" s="16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6"/>
    </row>
    <row r="49" ht="15.75" customHeight="1">
      <c r="A49" s="1">
        <v>49.0</v>
      </c>
      <c r="B49" s="2" t="str">
        <f t="shared" si="1"/>
        <v/>
      </c>
      <c r="C49" s="22" t="s">
        <v>291</v>
      </c>
      <c r="D49" s="4" t="s">
        <v>292</v>
      </c>
      <c r="E49" s="40" t="s">
        <v>293</v>
      </c>
      <c r="F49" s="6" t="s">
        <v>294</v>
      </c>
      <c r="G49" s="12" t="s">
        <v>270</v>
      </c>
      <c r="H49" s="7" t="str">
        <f t="shared" si="2"/>
        <v>BE07</v>
      </c>
      <c r="I49" s="34"/>
      <c r="J49" s="9"/>
      <c r="K49" s="48"/>
      <c r="L49" s="11" t="str">
        <f t="shared" si="3"/>
        <v/>
      </c>
      <c r="M49" s="11" t="str">
        <f t="shared" si="4"/>
        <v>0</v>
      </c>
      <c r="N49" s="11"/>
      <c r="O49" s="5" t="s">
        <v>285</v>
      </c>
      <c r="P49" s="12" t="s">
        <v>24</v>
      </c>
      <c r="Q49" s="13"/>
      <c r="R49" s="45"/>
      <c r="S49" s="45"/>
      <c r="T49" s="16"/>
      <c r="U49" s="46"/>
      <c r="V49" s="16"/>
      <c r="W49" s="16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6"/>
    </row>
    <row r="50" ht="15.75" customHeight="1">
      <c r="A50" s="1">
        <v>50.0</v>
      </c>
      <c r="B50" s="2" t="str">
        <f t="shared" si="1"/>
        <v/>
      </c>
      <c r="C50" s="49" t="s">
        <v>295</v>
      </c>
      <c r="D50" s="50" t="s">
        <v>296</v>
      </c>
      <c r="E50" s="5" t="s">
        <v>297</v>
      </c>
      <c r="F50" s="6" t="s">
        <v>168</v>
      </c>
      <c r="G50" s="12" t="s">
        <v>298</v>
      </c>
      <c r="H50" s="7" t="str">
        <f t="shared" si="2"/>
        <v>BQ01</v>
      </c>
      <c r="I50" s="34"/>
      <c r="J50" s="9"/>
      <c r="K50" s="48"/>
      <c r="L50" s="11" t="str">
        <f t="shared" si="3"/>
        <v/>
      </c>
      <c r="M50" s="11" t="str">
        <f t="shared" si="4"/>
        <v>0</v>
      </c>
      <c r="N50" s="11"/>
      <c r="O50" s="29" t="s">
        <v>289</v>
      </c>
      <c r="P50" s="12" t="s">
        <v>24</v>
      </c>
      <c r="Q50" s="13"/>
      <c r="R50" s="45"/>
      <c r="S50" s="45"/>
      <c r="T50" s="16"/>
      <c r="U50" s="46"/>
      <c r="V50" s="16"/>
      <c r="W50" s="16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6"/>
    </row>
    <row r="51" ht="15.75" customHeight="1">
      <c r="A51" s="1">
        <v>51.0</v>
      </c>
      <c r="B51" s="2" t="str">
        <f t="shared" si="1"/>
        <v/>
      </c>
      <c r="C51" s="49" t="s">
        <v>299</v>
      </c>
      <c r="D51" s="50" t="s">
        <v>300</v>
      </c>
      <c r="E51" s="5" t="s">
        <v>301</v>
      </c>
      <c r="F51" s="6" t="s">
        <v>302</v>
      </c>
      <c r="G51" s="12" t="s">
        <v>298</v>
      </c>
      <c r="H51" s="7" t="str">
        <f t="shared" si="2"/>
        <v>BQ02</v>
      </c>
      <c r="I51" s="34"/>
      <c r="J51" s="9"/>
      <c r="K51" s="48"/>
      <c r="L51" s="11" t="str">
        <f t="shared" si="3"/>
        <v/>
      </c>
      <c r="M51" s="11" t="str">
        <f t="shared" si="4"/>
        <v>0</v>
      </c>
      <c r="N51" s="11"/>
      <c r="O51" s="40" t="s">
        <v>293</v>
      </c>
      <c r="P51" s="12" t="s">
        <v>24</v>
      </c>
      <c r="Q51" s="13"/>
      <c r="R51" s="45"/>
      <c r="S51" s="45"/>
      <c r="T51" s="16"/>
      <c r="U51" s="46"/>
      <c r="V51" s="16"/>
      <c r="W51" s="16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6"/>
    </row>
    <row r="52" ht="15.75" customHeight="1">
      <c r="A52" s="1">
        <v>52.0</v>
      </c>
      <c r="B52" s="2" t="str">
        <f t="shared" si="1"/>
        <v/>
      </c>
      <c r="C52" s="49" t="s">
        <v>303</v>
      </c>
      <c r="D52" s="50" t="s">
        <v>304</v>
      </c>
      <c r="E52" s="5" t="s">
        <v>305</v>
      </c>
      <c r="F52" s="6" t="s">
        <v>306</v>
      </c>
      <c r="G52" s="12" t="s">
        <v>298</v>
      </c>
      <c r="H52" s="7" t="str">
        <f t="shared" si="2"/>
        <v>BQ03</v>
      </c>
      <c r="I52" s="34"/>
      <c r="J52" s="9"/>
      <c r="K52" s="48"/>
      <c r="L52" s="11" t="str">
        <f t="shared" si="3"/>
        <v/>
      </c>
      <c r="M52" s="11" t="str">
        <f t="shared" si="4"/>
        <v>0</v>
      </c>
      <c r="N52" s="11"/>
      <c r="O52" s="5" t="s">
        <v>297</v>
      </c>
      <c r="P52" s="12" t="s">
        <v>298</v>
      </c>
      <c r="Q52" s="13"/>
      <c r="R52" s="45"/>
      <c r="S52" s="45"/>
      <c r="T52" s="16"/>
      <c r="U52" s="46"/>
      <c r="V52" s="16"/>
      <c r="W52" s="16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6"/>
    </row>
    <row r="53" ht="15.75" customHeight="1">
      <c r="A53" s="1">
        <v>53.0</v>
      </c>
      <c r="B53" s="2" t="str">
        <f t="shared" si="1"/>
        <v/>
      </c>
      <c r="C53" s="22" t="s">
        <v>307</v>
      </c>
      <c r="D53" s="38" t="s">
        <v>308</v>
      </c>
      <c r="E53" s="5" t="s">
        <v>309</v>
      </c>
      <c r="F53" s="6" t="s">
        <v>310</v>
      </c>
      <c r="G53" s="22" t="s">
        <v>311</v>
      </c>
      <c r="H53" s="7" t="str">
        <f t="shared" si="2"/>
        <v>BV01</v>
      </c>
      <c r="I53" s="34"/>
      <c r="J53" s="9"/>
      <c r="K53" s="48"/>
      <c r="L53" s="11" t="str">
        <f t="shared" si="3"/>
        <v/>
      </c>
      <c r="M53" s="11" t="str">
        <f t="shared" si="4"/>
        <v>0</v>
      </c>
      <c r="N53" s="11"/>
      <c r="O53" s="5" t="s">
        <v>301</v>
      </c>
      <c r="P53" s="12" t="s">
        <v>298</v>
      </c>
      <c r="Q53" s="13"/>
      <c r="R53" s="45"/>
      <c r="S53" s="45"/>
      <c r="T53" s="16"/>
      <c r="U53" s="46"/>
      <c r="V53" s="16"/>
      <c r="W53" s="16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6"/>
    </row>
    <row r="54" ht="15.75" customHeight="1">
      <c r="A54" s="1">
        <v>54.0</v>
      </c>
      <c r="B54" s="2" t="str">
        <f t="shared" si="1"/>
        <v/>
      </c>
      <c r="C54" s="22" t="s">
        <v>312</v>
      </c>
      <c r="D54" s="21" t="s">
        <v>313</v>
      </c>
      <c r="E54" s="5" t="s">
        <v>314</v>
      </c>
      <c r="F54" s="6" t="s">
        <v>315</v>
      </c>
      <c r="G54" s="22" t="s">
        <v>311</v>
      </c>
      <c r="H54" s="7" t="str">
        <f t="shared" si="2"/>
        <v>BV02</v>
      </c>
      <c r="I54" s="34"/>
      <c r="J54" s="9"/>
      <c r="K54" s="48"/>
      <c r="L54" s="11" t="str">
        <f t="shared" si="3"/>
        <v/>
      </c>
      <c r="M54" s="11" t="str">
        <f t="shared" si="4"/>
        <v>0</v>
      </c>
      <c r="N54" s="11"/>
      <c r="O54" s="5" t="s">
        <v>305</v>
      </c>
      <c r="P54" s="12" t="s">
        <v>298</v>
      </c>
      <c r="Q54" s="13"/>
      <c r="R54" s="45"/>
      <c r="S54" s="45"/>
      <c r="T54" s="16"/>
      <c r="U54" s="46"/>
      <c r="V54" s="16"/>
      <c r="W54" s="16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6"/>
    </row>
    <row r="55" ht="15.75" customHeight="1">
      <c r="A55" s="1">
        <v>55.0</v>
      </c>
      <c r="B55" s="2" t="str">
        <f t="shared" si="1"/>
        <v>B8</v>
      </c>
      <c r="C55" s="22" t="s">
        <v>316</v>
      </c>
      <c r="D55" s="21" t="s">
        <v>317</v>
      </c>
      <c r="E55" s="5" t="s">
        <v>151</v>
      </c>
      <c r="F55" s="6" t="s">
        <v>318</v>
      </c>
      <c r="G55" s="22" t="s">
        <v>319</v>
      </c>
      <c r="H55" s="7" t="str">
        <f t="shared" si="2"/>
        <v>BV03</v>
      </c>
      <c r="I55" s="34"/>
      <c r="J55" s="9"/>
      <c r="K55" s="51"/>
      <c r="L55" s="11" t="str">
        <f t="shared" si="3"/>
        <v>B</v>
      </c>
      <c r="M55" s="11" t="str">
        <f t="shared" si="4"/>
        <v>1</v>
      </c>
      <c r="N55" s="11"/>
      <c r="O55" s="5" t="s">
        <v>309</v>
      </c>
      <c r="P55" s="12" t="s">
        <v>311</v>
      </c>
      <c r="Q55" s="13"/>
      <c r="R55" s="45"/>
      <c r="S55" s="45"/>
      <c r="T55" s="16"/>
      <c r="U55" s="46"/>
      <c r="V55" s="16"/>
      <c r="W55" s="16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6"/>
    </row>
    <row r="56" ht="15.75" customHeight="1">
      <c r="A56" s="1">
        <v>56.0</v>
      </c>
      <c r="B56" s="2" t="str">
        <f t="shared" si="1"/>
        <v>A4</v>
      </c>
      <c r="C56" s="22" t="s">
        <v>320</v>
      </c>
      <c r="D56" s="21" t="s">
        <v>321</v>
      </c>
      <c r="E56" s="5" t="s">
        <v>40</v>
      </c>
      <c r="F56" s="6" t="s">
        <v>239</v>
      </c>
      <c r="G56" s="22" t="s">
        <v>319</v>
      </c>
      <c r="H56" s="7" t="str">
        <f t="shared" si="2"/>
        <v>BV04</v>
      </c>
      <c r="I56" s="34"/>
      <c r="J56" s="9"/>
      <c r="K56" s="51"/>
      <c r="L56" s="11" t="str">
        <f t="shared" si="3"/>
        <v>A</v>
      </c>
      <c r="M56" s="11" t="str">
        <f t="shared" si="4"/>
        <v>1</v>
      </c>
      <c r="N56" s="11"/>
      <c r="O56" s="5" t="s">
        <v>314</v>
      </c>
      <c r="P56" s="12" t="s">
        <v>311</v>
      </c>
      <c r="Q56" s="13"/>
      <c r="R56" s="45"/>
      <c r="S56" s="45"/>
      <c r="T56" s="16"/>
      <c r="U56" s="46"/>
      <c r="V56" s="16"/>
      <c r="W56" s="1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6"/>
    </row>
    <row r="57" ht="15.75" customHeight="1">
      <c r="A57" s="1">
        <v>57.0</v>
      </c>
      <c r="B57" s="2" t="str">
        <f t="shared" si="1"/>
        <v>A2</v>
      </c>
      <c r="C57" s="22" t="s">
        <v>322</v>
      </c>
      <c r="D57" s="21" t="s">
        <v>323</v>
      </c>
      <c r="E57" s="5" t="s">
        <v>12</v>
      </c>
      <c r="F57" s="6" t="s">
        <v>58</v>
      </c>
      <c r="G57" s="22" t="s">
        <v>319</v>
      </c>
      <c r="H57" s="7" t="str">
        <f t="shared" si="2"/>
        <v>BV05</v>
      </c>
      <c r="I57" s="34"/>
      <c r="J57" s="9"/>
      <c r="K57" s="51"/>
      <c r="L57" s="11" t="str">
        <f t="shared" si="3"/>
        <v>A</v>
      </c>
      <c r="M57" s="11" t="str">
        <f t="shared" si="4"/>
        <v>1</v>
      </c>
      <c r="N57" s="11"/>
      <c r="O57" s="5" t="s">
        <v>151</v>
      </c>
      <c r="P57" s="12" t="s">
        <v>311</v>
      </c>
      <c r="Q57" s="13"/>
      <c r="R57" s="45"/>
      <c r="S57" s="45"/>
      <c r="T57" s="16"/>
      <c r="U57" s="46"/>
      <c r="V57" s="16"/>
      <c r="W57" s="16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6"/>
    </row>
    <row r="58" ht="15.75" customHeight="1">
      <c r="A58" s="1">
        <v>58.0</v>
      </c>
      <c r="B58" s="2" t="str">
        <f t="shared" si="1"/>
        <v/>
      </c>
      <c r="C58" s="22" t="s">
        <v>324</v>
      </c>
      <c r="D58" s="33" t="s">
        <v>325</v>
      </c>
      <c r="E58" s="5" t="s">
        <v>326</v>
      </c>
      <c r="F58" s="6" t="s">
        <v>327</v>
      </c>
      <c r="G58" s="22" t="s">
        <v>311</v>
      </c>
      <c r="H58" s="7" t="str">
        <f t="shared" si="2"/>
        <v>BV06</v>
      </c>
      <c r="I58" s="34"/>
      <c r="J58" s="9"/>
      <c r="K58" s="48"/>
      <c r="L58" s="11" t="str">
        <f t="shared" si="3"/>
        <v/>
      </c>
      <c r="M58" s="11" t="str">
        <f t="shared" si="4"/>
        <v>0</v>
      </c>
      <c r="N58" s="11"/>
      <c r="O58" s="5" t="s">
        <v>40</v>
      </c>
      <c r="P58" s="12" t="s">
        <v>311</v>
      </c>
      <c r="Q58" s="13"/>
      <c r="R58" s="45"/>
      <c r="S58" s="45"/>
      <c r="T58" s="16"/>
      <c r="U58" s="46"/>
      <c r="V58" s="16"/>
      <c r="W58" s="16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6"/>
    </row>
    <row r="59" ht="15.75" customHeight="1">
      <c r="A59" s="1">
        <v>59.0</v>
      </c>
      <c r="B59" s="2" t="str">
        <f t="shared" si="1"/>
        <v>A12</v>
      </c>
      <c r="C59" s="22" t="s">
        <v>328</v>
      </c>
      <c r="D59" s="21" t="s">
        <v>329</v>
      </c>
      <c r="E59" s="5" t="s">
        <v>100</v>
      </c>
      <c r="F59" s="6" t="s">
        <v>330</v>
      </c>
      <c r="G59" s="22" t="s">
        <v>319</v>
      </c>
      <c r="H59" s="7" t="str">
        <f t="shared" si="2"/>
        <v>BV07</v>
      </c>
      <c r="I59" s="34"/>
      <c r="J59" s="9"/>
      <c r="K59" s="48"/>
      <c r="L59" s="11" t="str">
        <f t="shared" si="3"/>
        <v>A</v>
      </c>
      <c r="M59" s="11" t="str">
        <f t="shared" si="4"/>
        <v>1</v>
      </c>
      <c r="N59" s="11"/>
      <c r="O59" s="5" t="s">
        <v>12</v>
      </c>
      <c r="P59" s="12" t="s">
        <v>311</v>
      </c>
      <c r="Q59" s="13"/>
      <c r="R59" s="45"/>
      <c r="S59" s="45"/>
      <c r="T59" s="16"/>
      <c r="U59" s="46"/>
      <c r="V59" s="16"/>
      <c r="W59" s="16"/>
      <c r="X59" s="16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6"/>
    </row>
    <row r="60" ht="15.75" customHeight="1">
      <c r="A60" s="1">
        <v>60.0</v>
      </c>
      <c r="B60" s="2" t="str">
        <f t="shared" si="1"/>
        <v>A13</v>
      </c>
      <c r="C60" s="22" t="s">
        <v>331</v>
      </c>
      <c r="D60" s="30" t="s">
        <v>332</v>
      </c>
      <c r="E60" s="5" t="s">
        <v>106</v>
      </c>
      <c r="F60" s="6" t="s">
        <v>333</v>
      </c>
      <c r="G60" s="22" t="s">
        <v>319</v>
      </c>
      <c r="H60" s="7" t="str">
        <f t="shared" si="2"/>
        <v>BV08</v>
      </c>
      <c r="I60" s="34"/>
      <c r="J60" s="9"/>
      <c r="K60" s="52"/>
      <c r="L60" s="11" t="str">
        <f t="shared" si="3"/>
        <v>A</v>
      </c>
      <c r="M60" s="11" t="str">
        <f t="shared" si="4"/>
        <v>1</v>
      </c>
      <c r="N60" s="11"/>
      <c r="O60" s="5" t="s">
        <v>334</v>
      </c>
      <c r="P60" s="12" t="s">
        <v>311</v>
      </c>
      <c r="Q60" s="13"/>
      <c r="R60" s="45"/>
      <c r="S60" s="45"/>
      <c r="T60" s="16"/>
      <c r="U60" s="46"/>
      <c r="V60" s="16"/>
      <c r="W60" s="16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6"/>
    </row>
    <row r="61" ht="15.75" customHeight="1">
      <c r="A61" s="1">
        <v>61.0</v>
      </c>
      <c r="B61" s="2" t="str">
        <f t="shared" si="1"/>
        <v/>
      </c>
      <c r="C61" s="22" t="s">
        <v>335</v>
      </c>
      <c r="D61" s="33" t="s">
        <v>336</v>
      </c>
      <c r="E61" s="5" t="s">
        <v>337</v>
      </c>
      <c r="F61" s="6" t="s">
        <v>338</v>
      </c>
      <c r="G61" s="22" t="s">
        <v>319</v>
      </c>
      <c r="H61" s="7" t="str">
        <f t="shared" si="2"/>
        <v>BV09</v>
      </c>
      <c r="I61" s="34"/>
      <c r="J61" s="9"/>
      <c r="K61" s="52"/>
      <c r="L61" s="11" t="str">
        <f t="shared" si="3"/>
        <v/>
      </c>
      <c r="M61" s="11" t="str">
        <f t="shared" si="4"/>
        <v>0</v>
      </c>
      <c r="N61" s="11"/>
      <c r="O61" s="5" t="s">
        <v>326</v>
      </c>
      <c r="P61" s="12" t="s">
        <v>311</v>
      </c>
      <c r="Q61" s="13"/>
      <c r="R61" s="45"/>
      <c r="S61" s="45"/>
      <c r="T61" s="16"/>
      <c r="U61" s="46"/>
      <c r="V61" s="16"/>
      <c r="W61" s="16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6"/>
    </row>
    <row r="62" ht="15.75" customHeight="1">
      <c r="A62" s="1">
        <v>62.0</v>
      </c>
      <c r="B62" s="2" t="str">
        <f t="shared" si="1"/>
        <v/>
      </c>
      <c r="C62" s="22" t="s">
        <v>339</v>
      </c>
      <c r="D62" s="39" t="s">
        <v>340</v>
      </c>
      <c r="E62" s="5" t="s">
        <v>341</v>
      </c>
      <c r="F62" s="6" t="s">
        <v>342</v>
      </c>
      <c r="G62" s="22" t="s">
        <v>319</v>
      </c>
      <c r="H62" s="7" t="str">
        <f t="shared" si="2"/>
        <v>BV10</v>
      </c>
      <c r="I62" s="34"/>
      <c r="J62" s="9"/>
      <c r="K62" s="52"/>
      <c r="L62" s="11" t="str">
        <f t="shared" si="3"/>
        <v/>
      </c>
      <c r="M62" s="11" t="str">
        <f t="shared" si="4"/>
        <v>0</v>
      </c>
      <c r="N62" s="11"/>
      <c r="O62" s="5" t="s">
        <v>100</v>
      </c>
      <c r="P62" s="12" t="s">
        <v>311</v>
      </c>
      <c r="Q62" s="13"/>
      <c r="R62" s="45"/>
      <c r="S62" s="45"/>
      <c r="T62" s="16"/>
      <c r="U62" s="46"/>
      <c r="V62" s="16"/>
      <c r="W62" s="16"/>
      <c r="X62" s="16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6"/>
    </row>
    <row r="63" ht="15.75" customHeight="1">
      <c r="A63" s="1">
        <v>63.0</v>
      </c>
      <c r="B63" s="2" t="str">
        <f t="shared" si="1"/>
        <v/>
      </c>
      <c r="C63" s="22" t="s">
        <v>343</v>
      </c>
      <c r="D63" s="21" t="s">
        <v>344</v>
      </c>
      <c r="E63" s="5" t="s">
        <v>345</v>
      </c>
      <c r="F63" s="6" t="s">
        <v>346</v>
      </c>
      <c r="G63" s="22" t="s">
        <v>319</v>
      </c>
      <c r="H63" s="7" t="str">
        <f t="shared" si="2"/>
        <v>BV11</v>
      </c>
      <c r="I63" s="34"/>
      <c r="J63" s="9"/>
      <c r="K63" s="25"/>
      <c r="L63" s="11" t="str">
        <f t="shared" si="3"/>
        <v/>
      </c>
      <c r="M63" s="11" t="str">
        <f t="shared" si="4"/>
        <v>0</v>
      </c>
      <c r="N63" s="11"/>
      <c r="O63" s="5" t="s">
        <v>106</v>
      </c>
      <c r="P63" s="12" t="s">
        <v>311</v>
      </c>
      <c r="Q63" s="13"/>
      <c r="R63" s="13"/>
      <c r="S63" s="13"/>
      <c r="T63" s="16"/>
      <c r="U63" s="46"/>
      <c r="V63" s="16"/>
      <c r="W63" s="16"/>
      <c r="X63" s="16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6"/>
    </row>
    <row r="64" ht="15.75" customHeight="1">
      <c r="A64" s="1">
        <v>64.0</v>
      </c>
      <c r="B64" s="2" t="str">
        <f t="shared" si="1"/>
        <v>C12</v>
      </c>
      <c r="C64" s="22" t="s">
        <v>347</v>
      </c>
      <c r="D64" s="21" t="s">
        <v>348</v>
      </c>
      <c r="E64" s="5" t="s">
        <v>250</v>
      </c>
      <c r="F64" s="6" t="s">
        <v>349</v>
      </c>
      <c r="G64" s="22" t="s">
        <v>311</v>
      </c>
      <c r="H64" s="7" t="str">
        <f t="shared" si="2"/>
        <v>BV12</v>
      </c>
      <c r="I64" s="34"/>
      <c r="J64" s="9"/>
      <c r="K64" s="25"/>
      <c r="L64" s="11" t="str">
        <f t="shared" si="3"/>
        <v>C</v>
      </c>
      <c r="M64" s="11" t="str">
        <f t="shared" si="4"/>
        <v>2</v>
      </c>
      <c r="N64" s="11"/>
      <c r="O64" s="5" t="s">
        <v>337</v>
      </c>
      <c r="P64" s="12" t="s">
        <v>311</v>
      </c>
      <c r="Q64" s="13"/>
      <c r="R64" s="45"/>
      <c r="S64" s="45"/>
      <c r="T64" s="16"/>
      <c r="U64" s="46"/>
      <c r="V64" s="16"/>
      <c r="W64" s="16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6"/>
    </row>
    <row r="65" ht="15.75" customHeight="1">
      <c r="A65" s="1">
        <v>65.0</v>
      </c>
      <c r="B65" s="2" t="str">
        <f t="shared" si="1"/>
        <v/>
      </c>
      <c r="C65" s="22" t="s">
        <v>350</v>
      </c>
      <c r="D65" s="21" t="s">
        <v>351</v>
      </c>
      <c r="E65" s="5" t="s">
        <v>352</v>
      </c>
      <c r="F65" s="6" t="s">
        <v>353</v>
      </c>
      <c r="G65" s="22" t="s">
        <v>354</v>
      </c>
      <c r="H65" s="7" t="str">
        <f t="shared" si="2"/>
        <v>BU01</v>
      </c>
      <c r="I65" s="34"/>
      <c r="J65" s="9"/>
      <c r="K65" s="25"/>
      <c r="L65" s="11" t="str">
        <f t="shared" si="3"/>
        <v/>
      </c>
      <c r="M65" s="11" t="str">
        <f t="shared" si="4"/>
        <v>0</v>
      </c>
      <c r="N65" s="11"/>
      <c r="O65" s="5" t="s">
        <v>341</v>
      </c>
      <c r="P65" s="12" t="s">
        <v>311</v>
      </c>
      <c r="Q65" s="13"/>
      <c r="R65" s="45"/>
      <c r="S65" s="45"/>
      <c r="T65" s="16"/>
      <c r="U65" s="46"/>
      <c r="V65" s="16"/>
      <c r="W65" s="16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6"/>
    </row>
    <row r="66" ht="15.75" customHeight="1">
      <c r="A66" s="1">
        <v>66.0</v>
      </c>
      <c r="B66" s="2" t="str">
        <f t="shared" si="1"/>
        <v>C5</v>
      </c>
      <c r="C66" s="22" t="s">
        <v>355</v>
      </c>
      <c r="D66" s="21" t="s">
        <v>356</v>
      </c>
      <c r="E66" s="29" t="s">
        <v>209</v>
      </c>
      <c r="F66" s="6" t="s">
        <v>357</v>
      </c>
      <c r="G66" s="22" t="s">
        <v>354</v>
      </c>
      <c r="H66" s="7" t="str">
        <f t="shared" si="2"/>
        <v>BU02</v>
      </c>
      <c r="I66" s="34"/>
      <c r="J66" s="9"/>
      <c r="K66" s="25"/>
      <c r="L66" s="11" t="str">
        <f t="shared" si="3"/>
        <v>C</v>
      </c>
      <c r="M66" s="11" t="str">
        <f t="shared" si="4"/>
        <v>2</v>
      </c>
      <c r="N66" s="11"/>
      <c r="O66" s="5" t="s">
        <v>345</v>
      </c>
      <c r="P66" s="12" t="s">
        <v>311</v>
      </c>
      <c r="Q66" s="13"/>
      <c r="R66" s="45"/>
      <c r="S66" s="45"/>
      <c r="T66" s="16"/>
      <c r="U66" s="46"/>
      <c r="V66" s="16"/>
      <c r="W66" s="1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6"/>
    </row>
    <row r="67" ht="15.75" customHeight="1">
      <c r="A67" s="1">
        <v>67.0</v>
      </c>
      <c r="B67" s="2" t="str">
        <f t="shared" si="1"/>
        <v>B9</v>
      </c>
      <c r="C67" s="22" t="s">
        <v>358</v>
      </c>
      <c r="D67" s="21" t="s">
        <v>359</v>
      </c>
      <c r="E67" s="5" t="s">
        <v>157</v>
      </c>
      <c r="F67" s="6" t="s">
        <v>360</v>
      </c>
      <c r="G67" s="22" t="s">
        <v>354</v>
      </c>
      <c r="H67" s="7" t="str">
        <f t="shared" si="2"/>
        <v>BU03</v>
      </c>
      <c r="I67" s="34"/>
      <c r="J67" s="9"/>
      <c r="K67" s="25"/>
      <c r="L67" s="11" t="str">
        <f t="shared" si="3"/>
        <v>B</v>
      </c>
      <c r="M67" s="11" t="str">
        <f t="shared" si="4"/>
        <v>1</v>
      </c>
      <c r="N67" s="11"/>
      <c r="O67" s="5" t="s">
        <v>250</v>
      </c>
      <c r="P67" s="12" t="s">
        <v>311</v>
      </c>
      <c r="Q67" s="13"/>
      <c r="R67" s="13"/>
      <c r="S67" s="13"/>
      <c r="T67" s="16"/>
      <c r="U67" s="46"/>
      <c r="V67" s="16"/>
      <c r="W67" s="16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6"/>
    </row>
    <row r="68" ht="15.75" customHeight="1">
      <c r="A68" s="1">
        <v>68.0</v>
      </c>
      <c r="B68" s="2" t="str">
        <f t="shared" si="1"/>
        <v>B4</v>
      </c>
      <c r="C68" s="22" t="s">
        <v>361</v>
      </c>
      <c r="D68" s="21" t="s">
        <v>362</v>
      </c>
      <c r="E68" s="5" t="s">
        <v>131</v>
      </c>
      <c r="F68" s="6" t="s">
        <v>363</v>
      </c>
      <c r="G68" s="22" t="s">
        <v>354</v>
      </c>
      <c r="H68" s="7" t="str">
        <f t="shared" si="2"/>
        <v>BU04</v>
      </c>
      <c r="I68" s="34"/>
      <c r="J68" s="9"/>
      <c r="K68" s="25"/>
      <c r="L68" s="11" t="str">
        <f t="shared" si="3"/>
        <v>B</v>
      </c>
      <c r="M68" s="11" t="str">
        <f t="shared" si="4"/>
        <v>1</v>
      </c>
      <c r="N68" s="11"/>
      <c r="O68" s="5" t="s">
        <v>352</v>
      </c>
      <c r="P68" s="12" t="s">
        <v>354</v>
      </c>
      <c r="Q68" s="13"/>
      <c r="R68" s="45"/>
      <c r="S68" s="45"/>
      <c r="T68" s="16"/>
      <c r="U68" s="46"/>
      <c r="V68" s="16"/>
      <c r="W68" s="16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6"/>
    </row>
    <row r="69" ht="15.75" customHeight="1">
      <c r="A69" s="1">
        <v>69.0</v>
      </c>
      <c r="B69" s="2" t="str">
        <f t="shared" si="1"/>
        <v>C3</v>
      </c>
      <c r="C69" s="22" t="s">
        <v>364</v>
      </c>
      <c r="D69" s="33" t="s">
        <v>365</v>
      </c>
      <c r="E69" s="5" t="s">
        <v>197</v>
      </c>
      <c r="F69" s="6" t="s">
        <v>69</v>
      </c>
      <c r="G69" s="22" t="s">
        <v>354</v>
      </c>
      <c r="H69" s="7" t="str">
        <f t="shared" si="2"/>
        <v>BU05</v>
      </c>
      <c r="I69" s="34"/>
      <c r="J69" s="9"/>
      <c r="K69" s="25"/>
      <c r="L69" s="11" t="str">
        <f t="shared" si="3"/>
        <v>C</v>
      </c>
      <c r="M69" s="11" t="str">
        <f t="shared" si="4"/>
        <v>2</v>
      </c>
      <c r="N69" s="11"/>
      <c r="O69" s="29" t="s">
        <v>209</v>
      </c>
      <c r="P69" s="12" t="s">
        <v>354</v>
      </c>
      <c r="Q69" s="13"/>
      <c r="R69" s="45"/>
      <c r="S69" s="45"/>
      <c r="T69" s="16"/>
      <c r="U69" s="46"/>
      <c r="V69" s="16"/>
      <c r="W69" s="16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6"/>
    </row>
    <row r="70" ht="15.75" customHeight="1">
      <c r="A70" s="1">
        <v>70.0</v>
      </c>
      <c r="B70" s="2" t="str">
        <f t="shared" si="1"/>
        <v/>
      </c>
      <c r="C70" s="22" t="s">
        <v>366</v>
      </c>
      <c r="D70" s="53" t="s">
        <v>367</v>
      </c>
      <c r="E70" s="5" t="s">
        <v>368</v>
      </c>
      <c r="F70" s="6" t="s">
        <v>369</v>
      </c>
      <c r="G70" s="22" t="s">
        <v>354</v>
      </c>
      <c r="H70" s="7" t="str">
        <f t="shared" si="2"/>
        <v>BU06</v>
      </c>
      <c r="I70" s="34"/>
      <c r="J70" s="9"/>
      <c r="K70" s="25"/>
      <c r="L70" s="11" t="str">
        <f t="shared" si="3"/>
        <v/>
      </c>
      <c r="M70" s="11" t="str">
        <f t="shared" si="4"/>
        <v>0</v>
      </c>
      <c r="N70" s="11"/>
      <c r="O70" s="5" t="s">
        <v>157</v>
      </c>
      <c r="P70" s="12" t="s">
        <v>354</v>
      </c>
      <c r="Q70" s="13"/>
      <c r="R70" s="45"/>
      <c r="S70" s="45"/>
      <c r="T70" s="16"/>
      <c r="U70" s="46"/>
      <c r="V70" s="16"/>
      <c r="W70" s="16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6"/>
    </row>
    <row r="71" ht="15.75" customHeight="1">
      <c r="A71" s="1">
        <v>71.0</v>
      </c>
      <c r="B71" s="2" t="str">
        <f t="shared" si="1"/>
        <v/>
      </c>
      <c r="C71" s="22" t="s">
        <v>370</v>
      </c>
      <c r="D71" s="21" t="s">
        <v>371</v>
      </c>
      <c r="E71" s="5" t="s">
        <v>372</v>
      </c>
      <c r="F71" s="6" t="s">
        <v>373</v>
      </c>
      <c r="G71" s="12" t="s">
        <v>374</v>
      </c>
      <c r="H71" s="7" t="str">
        <f t="shared" si="2"/>
        <v>BD01</v>
      </c>
      <c r="I71" s="34"/>
      <c r="J71" s="9"/>
      <c r="K71" s="25"/>
      <c r="L71" s="11" t="str">
        <f t="shared" si="3"/>
        <v/>
      </c>
      <c r="M71" s="11" t="str">
        <f t="shared" si="4"/>
        <v>0</v>
      </c>
      <c r="N71" s="11"/>
      <c r="O71" s="5" t="s">
        <v>131</v>
      </c>
      <c r="P71" s="12" t="s">
        <v>354</v>
      </c>
      <c r="Q71" s="13"/>
      <c r="R71" s="45"/>
      <c r="S71" s="45"/>
      <c r="T71" s="16"/>
      <c r="U71" s="46"/>
      <c r="V71" s="16"/>
      <c r="W71" s="16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6"/>
    </row>
    <row r="72" ht="15.75" customHeight="1">
      <c r="A72" s="1">
        <v>72.0</v>
      </c>
      <c r="B72" s="2" t="str">
        <f t="shared" si="1"/>
        <v/>
      </c>
      <c r="C72" s="22" t="s">
        <v>375</v>
      </c>
      <c r="D72" s="21" t="s">
        <v>376</v>
      </c>
      <c r="E72" s="5" t="s">
        <v>377</v>
      </c>
      <c r="F72" s="6" t="s">
        <v>378</v>
      </c>
      <c r="G72" s="12" t="s">
        <v>374</v>
      </c>
      <c r="H72" s="7" t="str">
        <f t="shared" si="2"/>
        <v>BD02</v>
      </c>
      <c r="I72" s="34"/>
      <c r="J72" s="9"/>
      <c r="K72" s="25"/>
      <c r="L72" s="11" t="str">
        <f t="shared" si="3"/>
        <v/>
      </c>
      <c r="M72" s="11" t="str">
        <f t="shared" si="4"/>
        <v>0</v>
      </c>
      <c r="N72" s="11"/>
      <c r="O72" s="5" t="s">
        <v>197</v>
      </c>
      <c r="P72" s="12" t="s">
        <v>354</v>
      </c>
      <c r="Q72" s="13"/>
      <c r="R72" s="45"/>
      <c r="S72" s="45"/>
      <c r="T72" s="16"/>
      <c r="U72" s="46"/>
      <c r="V72" s="16"/>
      <c r="W72" s="16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6"/>
    </row>
    <row r="73" ht="15.75" customHeight="1">
      <c r="A73" s="1">
        <v>73.0</v>
      </c>
      <c r="B73" s="2" t="str">
        <f t="shared" si="1"/>
        <v/>
      </c>
      <c r="C73" s="22" t="s">
        <v>379</v>
      </c>
      <c r="D73" s="21" t="s">
        <v>380</v>
      </c>
      <c r="E73" s="5" t="s">
        <v>381</v>
      </c>
      <c r="F73" s="6" t="s">
        <v>135</v>
      </c>
      <c r="G73" s="12" t="s">
        <v>374</v>
      </c>
      <c r="H73" s="7" t="str">
        <f t="shared" si="2"/>
        <v>BD03</v>
      </c>
      <c r="I73" s="34"/>
      <c r="J73" s="9"/>
      <c r="K73" s="25"/>
      <c r="L73" s="11" t="str">
        <f t="shared" si="3"/>
        <v/>
      </c>
      <c r="M73" s="11" t="str">
        <f t="shared" si="4"/>
        <v>0</v>
      </c>
      <c r="N73" s="11"/>
      <c r="O73" s="5" t="s">
        <v>368</v>
      </c>
      <c r="P73" s="12" t="s">
        <v>354</v>
      </c>
      <c r="Q73" s="13"/>
      <c r="R73" s="13"/>
      <c r="S73" s="13"/>
      <c r="T73" s="16"/>
      <c r="U73" s="46"/>
      <c r="V73" s="16"/>
      <c r="W73" s="16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6"/>
    </row>
    <row r="74" ht="15.75" customHeight="1">
      <c r="A74" s="1">
        <v>74.0</v>
      </c>
      <c r="B74" s="2" t="str">
        <f t="shared" si="1"/>
        <v>C4</v>
      </c>
      <c r="C74" s="22" t="s">
        <v>382</v>
      </c>
      <c r="D74" s="4" t="s">
        <v>383</v>
      </c>
      <c r="E74" s="5" t="s">
        <v>203</v>
      </c>
      <c r="F74" s="6" t="s">
        <v>384</v>
      </c>
      <c r="G74" s="12" t="s">
        <v>374</v>
      </c>
      <c r="H74" s="7" t="str">
        <f t="shared" si="2"/>
        <v>BD04</v>
      </c>
      <c r="I74" s="34"/>
      <c r="J74" s="9"/>
      <c r="K74" s="25"/>
      <c r="L74" s="11" t="str">
        <f t="shared" si="3"/>
        <v>C</v>
      </c>
      <c r="M74" s="11" t="str">
        <f t="shared" si="4"/>
        <v>2</v>
      </c>
      <c r="N74" s="11"/>
      <c r="O74" s="5" t="s">
        <v>372</v>
      </c>
      <c r="P74" s="12" t="s">
        <v>374</v>
      </c>
      <c r="Q74" s="13"/>
      <c r="R74" s="45"/>
      <c r="S74" s="45"/>
      <c r="T74" s="16"/>
      <c r="U74" s="46"/>
      <c r="V74" s="16"/>
      <c r="W74" s="16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6"/>
    </row>
    <row r="75" ht="15.75" customHeight="1">
      <c r="A75" s="1">
        <v>75.0</v>
      </c>
      <c r="B75" s="2" t="str">
        <f t="shared" si="1"/>
        <v>B11</v>
      </c>
      <c r="C75" s="22" t="s">
        <v>385</v>
      </c>
      <c r="D75" s="21" t="s">
        <v>386</v>
      </c>
      <c r="E75" s="5" t="s">
        <v>171</v>
      </c>
      <c r="F75" s="6" t="s">
        <v>387</v>
      </c>
      <c r="G75" s="12" t="s">
        <v>374</v>
      </c>
      <c r="H75" s="7" t="str">
        <f t="shared" si="2"/>
        <v>BD05</v>
      </c>
      <c r="I75" s="34"/>
      <c r="J75" s="9"/>
      <c r="K75" s="25"/>
      <c r="L75" s="11" t="str">
        <f t="shared" si="3"/>
        <v>B</v>
      </c>
      <c r="M75" s="11" t="str">
        <f t="shared" si="4"/>
        <v>1</v>
      </c>
      <c r="N75" s="11"/>
      <c r="O75" s="5" t="s">
        <v>377</v>
      </c>
      <c r="P75" s="12" t="s">
        <v>374</v>
      </c>
      <c r="Q75" s="13"/>
      <c r="R75" s="45"/>
      <c r="S75" s="45"/>
      <c r="T75" s="16"/>
      <c r="U75" s="46"/>
      <c r="V75" s="16"/>
      <c r="W75" s="16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6"/>
    </row>
    <row r="76" ht="15.75" customHeight="1">
      <c r="A76" s="1">
        <v>76.0</v>
      </c>
      <c r="B76" s="2" t="str">
        <f t="shared" si="1"/>
        <v>C1</v>
      </c>
      <c r="C76" s="22" t="s">
        <v>388</v>
      </c>
      <c r="D76" s="4" t="s">
        <v>389</v>
      </c>
      <c r="E76" s="5" t="s">
        <v>186</v>
      </c>
      <c r="F76" s="6" t="s">
        <v>10</v>
      </c>
      <c r="G76" s="3" t="s">
        <v>390</v>
      </c>
      <c r="H76" s="7" t="str">
        <f t="shared" si="2"/>
        <v>BA01</v>
      </c>
      <c r="I76" s="34"/>
      <c r="J76" s="9"/>
      <c r="K76" s="25"/>
      <c r="L76" s="11" t="str">
        <f t="shared" si="3"/>
        <v>C</v>
      </c>
      <c r="M76" s="11" t="str">
        <f t="shared" si="4"/>
        <v>2</v>
      </c>
      <c r="N76" s="11"/>
      <c r="O76" s="5" t="s">
        <v>381</v>
      </c>
      <c r="P76" s="12" t="s">
        <v>374</v>
      </c>
      <c r="Q76" s="13"/>
      <c r="R76" s="45"/>
      <c r="S76" s="45"/>
      <c r="T76" s="16"/>
      <c r="U76" s="46"/>
      <c r="V76" s="16"/>
      <c r="W76" s="1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6"/>
    </row>
    <row r="77" ht="15.75" customHeight="1">
      <c r="A77" s="1">
        <v>77.0</v>
      </c>
      <c r="B77" s="2" t="str">
        <f t="shared" si="1"/>
        <v>A6</v>
      </c>
      <c r="C77" s="22" t="s">
        <v>391</v>
      </c>
      <c r="D77" s="21" t="s">
        <v>392</v>
      </c>
      <c r="E77" s="5" t="s">
        <v>66</v>
      </c>
      <c r="F77" s="6" t="s">
        <v>393</v>
      </c>
      <c r="G77" s="3" t="s">
        <v>390</v>
      </c>
      <c r="H77" s="7" t="str">
        <f t="shared" si="2"/>
        <v>BA02</v>
      </c>
      <c r="I77" s="34"/>
      <c r="J77" s="9"/>
      <c r="K77" s="25"/>
      <c r="L77" s="11" t="str">
        <f t="shared" si="3"/>
        <v>A</v>
      </c>
      <c r="M77" s="11" t="str">
        <f t="shared" si="4"/>
        <v>1</v>
      </c>
      <c r="N77" s="11"/>
      <c r="O77" s="5" t="s">
        <v>203</v>
      </c>
      <c r="P77" s="12" t="s">
        <v>374</v>
      </c>
      <c r="Q77" s="13"/>
      <c r="R77" s="13"/>
      <c r="S77" s="13"/>
      <c r="T77" s="16"/>
      <c r="U77" s="46"/>
      <c r="V77" s="16"/>
      <c r="W77" s="16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6"/>
    </row>
    <row r="78" ht="15.75" customHeight="1">
      <c r="A78" s="1">
        <v>78.0</v>
      </c>
      <c r="B78" s="2" t="str">
        <f t="shared" si="1"/>
        <v/>
      </c>
      <c r="C78" s="22" t="s">
        <v>394</v>
      </c>
      <c r="D78" s="21" t="s">
        <v>395</v>
      </c>
      <c r="E78" s="5" t="s">
        <v>396</v>
      </c>
      <c r="F78" s="6" t="s">
        <v>397</v>
      </c>
      <c r="G78" s="3" t="s">
        <v>390</v>
      </c>
      <c r="H78" s="7" t="str">
        <f t="shared" si="2"/>
        <v>BA03</v>
      </c>
      <c r="I78" s="34"/>
      <c r="J78" s="9"/>
      <c r="K78" s="25"/>
      <c r="L78" s="11" t="str">
        <f t="shared" si="3"/>
        <v/>
      </c>
      <c r="M78" s="11" t="str">
        <f t="shared" si="4"/>
        <v>0</v>
      </c>
      <c r="N78" s="11"/>
      <c r="O78" s="5" t="s">
        <v>171</v>
      </c>
      <c r="P78" s="12" t="s">
        <v>374</v>
      </c>
      <c r="Q78" s="13"/>
      <c r="R78" s="45"/>
      <c r="S78" s="45"/>
      <c r="T78" s="16"/>
      <c r="U78" s="46"/>
      <c r="V78" s="16"/>
      <c r="W78" s="16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6"/>
    </row>
    <row r="79" ht="15.75" customHeight="1">
      <c r="A79" s="1">
        <v>79.0</v>
      </c>
      <c r="B79" s="2" t="str">
        <f t="shared" si="1"/>
        <v/>
      </c>
      <c r="C79" s="22" t="s">
        <v>398</v>
      </c>
      <c r="D79" s="21" t="s">
        <v>399</v>
      </c>
      <c r="E79" s="5" t="s">
        <v>400</v>
      </c>
      <c r="F79" s="6" t="s">
        <v>206</v>
      </c>
      <c r="G79" s="3" t="s">
        <v>390</v>
      </c>
      <c r="H79" s="7" t="str">
        <f t="shared" si="2"/>
        <v>BA04</v>
      </c>
      <c r="I79" s="34"/>
      <c r="J79" s="9"/>
      <c r="K79" s="25"/>
      <c r="L79" s="11" t="str">
        <f t="shared" si="3"/>
        <v/>
      </c>
      <c r="M79" s="11" t="str">
        <f t="shared" si="4"/>
        <v>0</v>
      </c>
      <c r="N79" s="11"/>
      <c r="O79" s="5" t="s">
        <v>186</v>
      </c>
      <c r="P79" s="12" t="s">
        <v>401</v>
      </c>
      <c r="Q79" s="13"/>
      <c r="R79" s="45"/>
      <c r="S79" s="45"/>
      <c r="T79" s="16"/>
      <c r="U79" s="46"/>
      <c r="V79" s="16"/>
      <c r="W79" s="16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6"/>
    </row>
    <row r="80" ht="15.75" customHeight="1">
      <c r="A80" s="1">
        <v>80.0</v>
      </c>
      <c r="B80" s="2" t="str">
        <f t="shared" si="1"/>
        <v>C13</v>
      </c>
      <c r="C80" s="22" t="s">
        <v>402</v>
      </c>
      <c r="D80" s="30" t="s">
        <v>403</v>
      </c>
      <c r="E80" s="5" t="s">
        <v>256</v>
      </c>
      <c r="F80" s="6" t="s">
        <v>254</v>
      </c>
      <c r="G80" s="3" t="s">
        <v>390</v>
      </c>
      <c r="H80" s="7" t="str">
        <f t="shared" si="2"/>
        <v>BA05</v>
      </c>
      <c r="I80" s="34"/>
      <c r="J80" s="9"/>
      <c r="K80" s="25"/>
      <c r="L80" s="11" t="str">
        <f t="shared" si="3"/>
        <v>C</v>
      </c>
      <c r="M80" s="11" t="str">
        <f t="shared" si="4"/>
        <v>2</v>
      </c>
      <c r="N80" s="11"/>
      <c r="O80" s="5" t="s">
        <v>66</v>
      </c>
      <c r="P80" s="12" t="s">
        <v>401</v>
      </c>
      <c r="Q80" s="13"/>
      <c r="R80" s="45"/>
      <c r="S80" s="45"/>
      <c r="T80" s="16"/>
      <c r="U80" s="46"/>
      <c r="V80" s="16"/>
      <c r="W80" s="16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6"/>
    </row>
    <row r="81" ht="15.75" customHeight="1">
      <c r="A81" s="1">
        <v>81.0</v>
      </c>
      <c r="B81" s="2" t="str">
        <f t="shared" si="1"/>
        <v/>
      </c>
      <c r="C81" s="22" t="s">
        <v>404</v>
      </c>
      <c r="D81" s="21" t="s">
        <v>405</v>
      </c>
      <c r="E81" s="5" t="s">
        <v>406</v>
      </c>
      <c r="F81" s="6" t="s">
        <v>360</v>
      </c>
      <c r="G81" s="3" t="s">
        <v>390</v>
      </c>
      <c r="H81" s="7" t="str">
        <f t="shared" si="2"/>
        <v>BA06</v>
      </c>
      <c r="I81" s="34"/>
      <c r="J81" s="9"/>
      <c r="K81" s="25"/>
      <c r="L81" s="11" t="str">
        <f t="shared" si="3"/>
        <v/>
      </c>
      <c r="M81" s="11" t="str">
        <f t="shared" si="4"/>
        <v>0</v>
      </c>
      <c r="N81" s="11"/>
      <c r="O81" s="5" t="s">
        <v>396</v>
      </c>
      <c r="P81" s="12" t="s">
        <v>401</v>
      </c>
      <c r="Q81" s="13"/>
      <c r="R81" s="45"/>
      <c r="S81" s="45"/>
      <c r="T81" s="16"/>
      <c r="U81" s="46"/>
      <c r="V81" s="16"/>
      <c r="W81" s="16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6"/>
    </row>
    <row r="82" ht="15.75" customHeight="1">
      <c r="A82" s="1">
        <v>82.0</v>
      </c>
      <c r="B82" s="2" t="str">
        <f t="shared" si="1"/>
        <v>C10</v>
      </c>
      <c r="C82" s="22" t="s">
        <v>407</v>
      </c>
      <c r="D82" s="33" t="s">
        <v>408</v>
      </c>
      <c r="E82" s="5" t="s">
        <v>235</v>
      </c>
      <c r="F82" s="6" t="s">
        <v>378</v>
      </c>
      <c r="G82" s="3" t="s">
        <v>390</v>
      </c>
      <c r="H82" s="7" t="str">
        <f t="shared" si="2"/>
        <v>BA07</v>
      </c>
      <c r="I82" s="34"/>
      <c r="J82" s="9"/>
      <c r="K82" s="25"/>
      <c r="L82" s="11" t="str">
        <f t="shared" si="3"/>
        <v>C</v>
      </c>
      <c r="M82" s="11" t="str">
        <f t="shared" si="4"/>
        <v>2</v>
      </c>
      <c r="N82" s="11"/>
      <c r="O82" s="5" t="s">
        <v>400</v>
      </c>
      <c r="P82" s="12" t="s">
        <v>401</v>
      </c>
      <c r="Q82" s="13"/>
      <c r="R82" s="45"/>
      <c r="S82" s="45"/>
      <c r="T82" s="16"/>
      <c r="U82" s="46"/>
      <c r="V82" s="16"/>
      <c r="W82" s="16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6"/>
    </row>
    <row r="83" ht="15.75" customHeight="1">
      <c r="A83" s="1">
        <v>83.0</v>
      </c>
      <c r="B83" s="2" t="str">
        <f t="shared" si="1"/>
        <v>B3</v>
      </c>
      <c r="C83" s="22" t="s">
        <v>409</v>
      </c>
      <c r="D83" s="21" t="s">
        <v>410</v>
      </c>
      <c r="E83" s="5" t="s">
        <v>125</v>
      </c>
      <c r="F83" s="6" t="s">
        <v>58</v>
      </c>
      <c r="G83" s="3" t="s">
        <v>390</v>
      </c>
      <c r="H83" s="7" t="str">
        <f t="shared" si="2"/>
        <v>BA08</v>
      </c>
      <c r="I83" s="34"/>
      <c r="J83" s="9"/>
      <c r="K83" s="25"/>
      <c r="L83" s="11" t="str">
        <f t="shared" si="3"/>
        <v>B</v>
      </c>
      <c r="M83" s="11" t="str">
        <f t="shared" si="4"/>
        <v>1</v>
      </c>
      <c r="N83" s="11"/>
      <c r="O83" s="5" t="s">
        <v>256</v>
      </c>
      <c r="P83" s="12" t="s">
        <v>401</v>
      </c>
      <c r="Q83" s="13"/>
      <c r="R83" s="45"/>
      <c r="S83" s="45"/>
      <c r="T83" s="16"/>
      <c r="U83" s="46"/>
      <c r="V83" s="16"/>
      <c r="W83" s="16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6"/>
    </row>
    <row r="84" ht="15.75" customHeight="1">
      <c r="A84" s="1">
        <v>84.0</v>
      </c>
      <c r="B84" s="2" t="str">
        <f t="shared" si="1"/>
        <v>A7</v>
      </c>
      <c r="C84" s="22" t="s">
        <v>411</v>
      </c>
      <c r="D84" s="21" t="s">
        <v>412</v>
      </c>
      <c r="E84" s="5" t="s">
        <v>71</v>
      </c>
      <c r="F84" s="6" t="s">
        <v>413</v>
      </c>
      <c r="G84" s="3" t="s">
        <v>390</v>
      </c>
      <c r="H84" s="7" t="str">
        <f t="shared" si="2"/>
        <v>BA09</v>
      </c>
      <c r="I84" s="34"/>
      <c r="J84" s="9"/>
      <c r="K84" s="25"/>
      <c r="L84" s="11" t="str">
        <f t="shared" si="3"/>
        <v>A</v>
      </c>
      <c r="M84" s="11" t="str">
        <f t="shared" si="4"/>
        <v>1</v>
      </c>
      <c r="N84" s="11"/>
      <c r="O84" s="5" t="s">
        <v>406</v>
      </c>
      <c r="P84" s="12" t="s">
        <v>401</v>
      </c>
      <c r="Q84" s="13"/>
      <c r="R84" s="45"/>
      <c r="S84" s="45"/>
      <c r="T84" s="16"/>
      <c r="U84" s="46"/>
      <c r="V84" s="16"/>
      <c r="W84" s="16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6"/>
    </row>
    <row r="85" ht="15.75" customHeight="1">
      <c r="A85" s="1">
        <v>85.0</v>
      </c>
      <c r="B85" s="2"/>
      <c r="C85" s="22" t="s">
        <v>414</v>
      </c>
      <c r="D85" s="33" t="s">
        <v>415</v>
      </c>
      <c r="E85" s="5" t="s">
        <v>416</v>
      </c>
      <c r="F85" s="6" t="s">
        <v>417</v>
      </c>
      <c r="G85" s="3" t="s">
        <v>390</v>
      </c>
      <c r="H85" s="7" t="str">
        <f t="shared" si="2"/>
        <v>BA10</v>
      </c>
      <c r="I85" s="34"/>
      <c r="J85" s="9"/>
      <c r="K85" s="25"/>
      <c r="L85" s="11" t="str">
        <f t="shared" si="3"/>
        <v/>
      </c>
      <c r="M85" s="11" t="str">
        <f t="shared" si="4"/>
        <v>0</v>
      </c>
      <c r="N85" s="11"/>
      <c r="O85" s="5" t="s">
        <v>235</v>
      </c>
      <c r="P85" s="12" t="s">
        <v>401</v>
      </c>
      <c r="Q85" s="13"/>
      <c r="R85" s="45"/>
      <c r="S85" s="45"/>
      <c r="T85" s="16"/>
      <c r="U85" s="46"/>
      <c r="V85" s="16"/>
      <c r="W85" s="16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6"/>
    </row>
    <row r="86" ht="15.75" customHeight="1">
      <c r="A86" s="1">
        <v>86.0</v>
      </c>
      <c r="B86" s="2" t="str">
        <f t="shared" ref="B86:B91" si="7">IFERROR(VLOOKUP(E86,$T$1:$V$109,2,0),"")</f>
        <v>B6</v>
      </c>
      <c r="C86" s="22" t="s">
        <v>418</v>
      </c>
      <c r="D86" s="21" t="s">
        <v>419</v>
      </c>
      <c r="E86" s="5" t="s">
        <v>141</v>
      </c>
      <c r="F86" s="6" t="s">
        <v>149</v>
      </c>
      <c r="G86" s="3" t="s">
        <v>390</v>
      </c>
      <c r="H86" s="7" t="str">
        <f t="shared" si="2"/>
        <v>BA11</v>
      </c>
      <c r="I86" s="34"/>
      <c r="J86" s="9"/>
      <c r="K86" s="25"/>
      <c r="L86" s="11" t="str">
        <f t="shared" si="3"/>
        <v>B</v>
      </c>
      <c r="M86" s="11" t="str">
        <f t="shared" si="4"/>
        <v>1</v>
      </c>
      <c r="N86" s="11"/>
      <c r="O86" s="5" t="s">
        <v>125</v>
      </c>
      <c r="P86" s="12" t="s">
        <v>401</v>
      </c>
      <c r="Q86" s="13"/>
      <c r="R86" s="45"/>
      <c r="S86" s="45"/>
      <c r="T86" s="16"/>
      <c r="U86" s="46"/>
      <c r="V86" s="16"/>
      <c r="W86" s="1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6"/>
    </row>
    <row r="87" ht="15.75" customHeight="1">
      <c r="A87" s="1">
        <v>87.0</v>
      </c>
      <c r="B87" s="2" t="str">
        <f t="shared" si="7"/>
        <v/>
      </c>
      <c r="C87" s="22" t="s">
        <v>420</v>
      </c>
      <c r="D87" s="33" t="s">
        <v>421</v>
      </c>
      <c r="E87" s="5" t="s">
        <v>422</v>
      </c>
      <c r="F87" s="6" t="s">
        <v>423</v>
      </c>
      <c r="G87" s="3" t="s">
        <v>390</v>
      </c>
      <c r="H87" s="7" t="str">
        <f t="shared" si="2"/>
        <v>BA12</v>
      </c>
      <c r="I87" s="34"/>
      <c r="J87" s="9"/>
      <c r="K87" s="25"/>
      <c r="L87" s="11" t="str">
        <f t="shared" si="3"/>
        <v/>
      </c>
      <c r="M87" s="11" t="str">
        <f t="shared" si="4"/>
        <v>0</v>
      </c>
      <c r="N87" s="11"/>
      <c r="O87" s="5" t="s">
        <v>71</v>
      </c>
      <c r="P87" s="12" t="s">
        <v>401</v>
      </c>
      <c r="Q87" s="13"/>
      <c r="R87" s="54"/>
      <c r="S87" s="54"/>
      <c r="T87" s="19"/>
      <c r="U87" s="55"/>
      <c r="V87" s="16"/>
      <c r="W87" s="16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6"/>
    </row>
    <row r="88" ht="15.75" customHeight="1">
      <c r="A88" s="1">
        <v>88.0</v>
      </c>
      <c r="B88" s="2" t="str">
        <f t="shared" si="7"/>
        <v/>
      </c>
      <c r="C88" s="56" t="s">
        <v>424</v>
      </c>
      <c r="D88" s="21" t="s">
        <v>425</v>
      </c>
      <c r="E88" s="5" t="s">
        <v>426</v>
      </c>
      <c r="F88" s="6" t="s">
        <v>310</v>
      </c>
      <c r="G88" s="57" t="s">
        <v>427</v>
      </c>
      <c r="H88" s="7" t="str">
        <f t="shared" si="2"/>
        <v>BG01</v>
      </c>
      <c r="I88" s="34"/>
      <c r="J88" s="9"/>
      <c r="K88" s="25"/>
      <c r="L88" s="11" t="str">
        <f t="shared" si="3"/>
        <v/>
      </c>
      <c r="M88" s="11" t="str">
        <f t="shared" si="4"/>
        <v>0</v>
      </c>
      <c r="N88" s="11"/>
      <c r="O88" s="5" t="s">
        <v>416</v>
      </c>
      <c r="P88" s="12" t="s">
        <v>401</v>
      </c>
      <c r="Q88" s="13"/>
      <c r="R88" s="11"/>
      <c r="S88" s="11"/>
      <c r="T88" s="19"/>
      <c r="U88" s="55"/>
      <c r="V88" s="16"/>
      <c r="W88" s="16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6"/>
    </row>
    <row r="89" ht="15.75" customHeight="1">
      <c r="A89" s="1">
        <v>89.0</v>
      </c>
      <c r="B89" s="2" t="str">
        <f t="shared" si="7"/>
        <v/>
      </c>
      <c r="C89" s="56" t="s">
        <v>428</v>
      </c>
      <c r="D89" s="4" t="s">
        <v>429</v>
      </c>
      <c r="E89" s="5" t="s">
        <v>430</v>
      </c>
      <c r="F89" s="6" t="s">
        <v>75</v>
      </c>
      <c r="G89" s="57" t="s">
        <v>427</v>
      </c>
      <c r="H89" s="7" t="str">
        <f t="shared" si="2"/>
        <v>BG02</v>
      </c>
      <c r="I89" s="34"/>
      <c r="J89" s="9"/>
      <c r="K89" s="10"/>
      <c r="L89" s="11" t="str">
        <f t="shared" si="3"/>
        <v/>
      </c>
      <c r="M89" s="11" t="str">
        <f t="shared" si="4"/>
        <v>0</v>
      </c>
      <c r="N89" s="11"/>
      <c r="O89" s="5" t="s">
        <v>141</v>
      </c>
      <c r="P89" s="12" t="s">
        <v>401</v>
      </c>
      <c r="Q89" s="11"/>
      <c r="R89" s="11"/>
      <c r="S89" s="11"/>
      <c r="T89" s="19"/>
      <c r="U89" s="55"/>
      <c r="V89" s="19"/>
      <c r="W89" s="19"/>
      <c r="X89" s="19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19"/>
    </row>
    <row r="90" ht="15.75" customHeight="1">
      <c r="A90" s="1">
        <v>90.0</v>
      </c>
      <c r="B90" s="2" t="str">
        <f t="shared" si="7"/>
        <v>C11</v>
      </c>
      <c r="C90" s="56" t="s">
        <v>431</v>
      </c>
      <c r="D90" s="21" t="s">
        <v>432</v>
      </c>
      <c r="E90" s="29" t="s">
        <v>243</v>
      </c>
      <c r="F90" s="6" t="s">
        <v>378</v>
      </c>
      <c r="G90" s="57" t="s">
        <v>427</v>
      </c>
      <c r="H90" s="7" t="str">
        <f t="shared" si="2"/>
        <v>BG03</v>
      </c>
      <c r="I90" s="34"/>
      <c r="J90" s="9"/>
      <c r="K90" s="10"/>
      <c r="L90" s="11" t="str">
        <f t="shared" si="3"/>
        <v>C</v>
      </c>
      <c r="M90" s="11" t="str">
        <f t="shared" si="4"/>
        <v>2</v>
      </c>
      <c r="N90" s="11"/>
      <c r="O90" s="5" t="s">
        <v>422</v>
      </c>
      <c r="P90" s="57" t="s">
        <v>401</v>
      </c>
      <c r="Q90" s="11"/>
      <c r="R90" s="54"/>
      <c r="S90" s="54"/>
      <c r="T90" s="19"/>
      <c r="U90" s="55"/>
      <c r="V90" s="19"/>
      <c r="W90" s="19"/>
      <c r="X90" s="19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19"/>
    </row>
    <row r="91" ht="15.75" customHeight="1">
      <c r="A91" s="1">
        <v>91.0</v>
      </c>
      <c r="B91" s="2" t="str">
        <f t="shared" si="7"/>
        <v/>
      </c>
      <c r="C91" s="58" t="s">
        <v>433</v>
      </c>
      <c r="D91" s="21" t="s">
        <v>434</v>
      </c>
      <c r="E91" s="5" t="s">
        <v>113</v>
      </c>
      <c r="F91" s="6" t="s">
        <v>75</v>
      </c>
      <c r="G91" s="3" t="s">
        <v>22</v>
      </c>
      <c r="H91" s="7" t="str">
        <f t="shared" si="2"/>
        <v>BC01</v>
      </c>
      <c r="I91" s="34"/>
      <c r="J91" s="9"/>
      <c r="K91" s="10"/>
      <c r="L91" s="11" t="str">
        <f t="shared" si="3"/>
        <v/>
      </c>
      <c r="M91" s="11" t="str">
        <f t="shared" si="4"/>
        <v>0</v>
      </c>
      <c r="N91" s="11"/>
      <c r="O91" s="5" t="s">
        <v>426</v>
      </c>
      <c r="P91" s="57" t="s">
        <v>427</v>
      </c>
      <c r="Q91" s="11"/>
      <c r="R91" s="54"/>
      <c r="S91" s="54"/>
      <c r="T91" s="19"/>
      <c r="U91" s="55"/>
      <c r="V91" s="19"/>
      <c r="W91" s="19"/>
      <c r="X91" s="19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19"/>
    </row>
    <row r="92" ht="15.75" customHeight="1">
      <c r="A92" s="1">
        <v>92.0</v>
      </c>
      <c r="B92" s="59"/>
      <c r="C92" s="58" t="s">
        <v>435</v>
      </c>
      <c r="D92" s="30" t="s">
        <v>436</v>
      </c>
      <c r="E92" s="5" t="s">
        <v>117</v>
      </c>
      <c r="F92" s="6" t="s">
        <v>118</v>
      </c>
      <c r="G92" s="3" t="s">
        <v>22</v>
      </c>
      <c r="H92" s="7" t="str">
        <f t="shared" si="2"/>
        <v>BC02</v>
      </c>
      <c r="I92" s="34"/>
      <c r="J92" s="9"/>
      <c r="K92" s="10"/>
      <c r="L92" s="11" t="str">
        <f t="shared" si="3"/>
        <v/>
      </c>
      <c r="M92" s="11" t="str">
        <f t="shared" si="4"/>
        <v>0</v>
      </c>
      <c r="N92" s="11"/>
      <c r="O92" s="5" t="s">
        <v>430</v>
      </c>
      <c r="P92" s="57" t="s">
        <v>427</v>
      </c>
      <c r="Q92" s="11"/>
      <c r="R92" s="54"/>
      <c r="S92" s="54"/>
      <c r="T92" s="19"/>
      <c r="U92" s="55"/>
      <c r="V92" s="19"/>
      <c r="W92" s="19"/>
      <c r="X92" s="19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19"/>
    </row>
    <row r="93" ht="15.75" customHeight="1">
      <c r="A93" s="1">
        <v>93.0</v>
      </c>
      <c r="B93" s="59"/>
      <c r="C93" s="58" t="s">
        <v>437</v>
      </c>
      <c r="D93" s="18" t="s">
        <v>438</v>
      </c>
      <c r="E93" s="5" t="s">
        <v>94</v>
      </c>
      <c r="F93" s="6" t="s">
        <v>123</v>
      </c>
      <c r="G93" s="3" t="s">
        <v>22</v>
      </c>
      <c r="H93" s="7" t="str">
        <f t="shared" si="2"/>
        <v>BC03</v>
      </c>
      <c r="I93" s="34"/>
      <c r="J93" s="9"/>
      <c r="K93" s="10"/>
      <c r="L93" s="11" t="str">
        <f t="shared" si="3"/>
        <v/>
      </c>
      <c r="M93" s="11" t="str">
        <f t="shared" si="4"/>
        <v>0</v>
      </c>
      <c r="N93" s="11"/>
      <c r="O93" s="29" t="s">
        <v>243</v>
      </c>
      <c r="P93" s="57" t="s">
        <v>427</v>
      </c>
      <c r="Q93" s="11"/>
      <c r="R93" s="54"/>
      <c r="S93" s="54"/>
      <c r="T93" s="19"/>
      <c r="U93" s="55"/>
      <c r="V93" s="19"/>
      <c r="W93" s="19"/>
      <c r="X93" s="19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19"/>
    </row>
    <row r="94" ht="15.75" customHeight="1">
      <c r="A94" s="1">
        <v>94.0</v>
      </c>
      <c r="B94" s="59"/>
      <c r="C94" s="58" t="s">
        <v>439</v>
      </c>
      <c r="D94" s="33" t="s">
        <v>440</v>
      </c>
      <c r="E94" s="5" t="s">
        <v>128</v>
      </c>
      <c r="F94" s="6" t="s">
        <v>129</v>
      </c>
      <c r="G94" s="3" t="s">
        <v>22</v>
      </c>
      <c r="H94" s="7" t="str">
        <f t="shared" si="2"/>
        <v>BC04</v>
      </c>
      <c r="I94" s="34"/>
      <c r="J94" s="9"/>
      <c r="K94" s="10"/>
      <c r="L94" s="11" t="str">
        <f t="shared" si="3"/>
        <v/>
      </c>
      <c r="M94" s="11" t="str">
        <f t="shared" si="4"/>
        <v>0</v>
      </c>
      <c r="N94" s="11"/>
      <c r="O94" s="11"/>
      <c r="P94" s="11"/>
      <c r="Q94" s="11"/>
      <c r="R94" s="54"/>
      <c r="S94" s="54"/>
      <c r="T94" s="19"/>
      <c r="U94" s="60"/>
      <c r="V94" s="19"/>
      <c r="W94" s="19"/>
      <c r="X94" s="19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19"/>
    </row>
    <row r="95" ht="15.75" customHeight="1">
      <c r="A95" s="1">
        <v>95.0</v>
      </c>
      <c r="B95" s="59"/>
      <c r="C95" s="58" t="s">
        <v>441</v>
      </c>
      <c r="D95" s="21" t="s">
        <v>442</v>
      </c>
      <c r="E95" s="5" t="s">
        <v>134</v>
      </c>
      <c r="F95" s="6" t="s">
        <v>135</v>
      </c>
      <c r="G95" s="3" t="s">
        <v>22</v>
      </c>
      <c r="H95" s="7" t="str">
        <f t="shared" si="2"/>
        <v>BC05</v>
      </c>
      <c r="I95" s="34"/>
      <c r="J95" s="9"/>
      <c r="K95" s="10"/>
      <c r="L95" s="11" t="str">
        <f t="shared" si="3"/>
        <v/>
      </c>
      <c r="M95" s="11" t="str">
        <f t="shared" si="4"/>
        <v>0</v>
      </c>
      <c r="N95" s="11"/>
      <c r="O95" s="11"/>
      <c r="P95" s="11"/>
      <c r="Q95" s="11"/>
      <c r="R95" s="11"/>
      <c r="S95" s="11"/>
      <c r="T95" s="19"/>
      <c r="U95" s="60"/>
      <c r="V95" s="19"/>
      <c r="W95" s="19"/>
      <c r="X95" s="19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19"/>
    </row>
    <row r="96" ht="15.75" customHeight="1">
      <c r="A96" s="1">
        <v>96.0</v>
      </c>
      <c r="B96" s="59"/>
      <c r="C96" s="58" t="s">
        <v>443</v>
      </c>
      <c r="D96" s="21" t="s">
        <v>444</v>
      </c>
      <c r="E96" s="5" t="s">
        <v>139</v>
      </c>
      <c r="F96" s="6" t="s">
        <v>10</v>
      </c>
      <c r="G96" s="3" t="s">
        <v>22</v>
      </c>
      <c r="H96" s="7" t="str">
        <f t="shared" si="2"/>
        <v>BC06</v>
      </c>
      <c r="I96" s="34"/>
      <c r="J96" s="9"/>
      <c r="K96" s="10"/>
      <c r="L96" s="11" t="str">
        <f t="shared" si="3"/>
        <v/>
      </c>
      <c r="M96" s="11" t="str">
        <f t="shared" si="4"/>
        <v>0</v>
      </c>
      <c r="N96" s="11"/>
      <c r="O96" s="11"/>
      <c r="P96" s="11"/>
      <c r="Q96" s="11"/>
      <c r="R96" s="61"/>
      <c r="S96" s="61"/>
      <c r="T96" s="19"/>
      <c r="U96" s="60"/>
      <c r="V96" s="19"/>
      <c r="W96" s="19"/>
      <c r="X96" s="19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19"/>
    </row>
    <row r="97" ht="15.75" customHeight="1">
      <c r="A97" s="1">
        <v>97.0</v>
      </c>
      <c r="B97" s="59"/>
      <c r="C97" s="58" t="s">
        <v>445</v>
      </c>
      <c r="D97" s="33" t="s">
        <v>446</v>
      </c>
      <c r="E97" s="5" t="s">
        <v>144</v>
      </c>
      <c r="F97" s="6" t="s">
        <v>145</v>
      </c>
      <c r="G97" s="3" t="s">
        <v>22</v>
      </c>
      <c r="H97" s="7" t="str">
        <f t="shared" si="2"/>
        <v>BC07</v>
      </c>
      <c r="I97" s="34"/>
      <c r="J97" s="9"/>
      <c r="K97" s="10"/>
      <c r="L97" s="11" t="str">
        <f t="shared" si="3"/>
        <v/>
      </c>
      <c r="M97" s="11" t="str">
        <f t="shared" si="4"/>
        <v>0</v>
      </c>
      <c r="N97" s="11"/>
      <c r="O97" s="11"/>
      <c r="P97" s="11"/>
      <c r="Q97" s="11"/>
      <c r="R97" s="11"/>
      <c r="S97" s="11"/>
      <c r="T97" s="19"/>
      <c r="U97" s="60"/>
      <c r="V97" s="19"/>
      <c r="W97" s="19"/>
      <c r="X97" s="19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19"/>
    </row>
    <row r="98" ht="15.75" customHeight="1">
      <c r="A98" s="1">
        <v>98.0</v>
      </c>
      <c r="B98" s="59"/>
      <c r="C98" s="58" t="s">
        <v>447</v>
      </c>
      <c r="D98" s="35" t="s">
        <v>448</v>
      </c>
      <c r="E98" s="5" t="s">
        <v>77</v>
      </c>
      <c r="F98" s="6" t="s">
        <v>149</v>
      </c>
      <c r="G98" s="3" t="s">
        <v>22</v>
      </c>
      <c r="H98" s="7" t="str">
        <f t="shared" si="2"/>
        <v>BC08</v>
      </c>
      <c r="I98" s="34"/>
      <c r="J98" s="9"/>
      <c r="K98" s="10"/>
      <c r="L98" s="11" t="str">
        <f t="shared" si="3"/>
        <v/>
      </c>
      <c r="M98" s="11" t="str">
        <f t="shared" si="4"/>
        <v>0</v>
      </c>
      <c r="N98" s="11"/>
      <c r="O98" s="11"/>
      <c r="P98" s="11"/>
      <c r="Q98" s="11"/>
      <c r="R98" s="61"/>
      <c r="S98" s="61"/>
      <c r="T98" s="19"/>
      <c r="U98" s="60"/>
      <c r="V98" s="19"/>
      <c r="W98" s="19"/>
      <c r="X98" s="19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19"/>
    </row>
    <row r="99" ht="15.75" customHeight="1">
      <c r="A99" s="1">
        <v>99.0</v>
      </c>
      <c r="B99" s="62"/>
      <c r="C99" s="58" t="s">
        <v>449</v>
      </c>
      <c r="D99" s="36" t="s">
        <v>450</v>
      </c>
      <c r="E99" s="5" t="s">
        <v>154</v>
      </c>
      <c r="F99" s="6" t="s">
        <v>155</v>
      </c>
      <c r="G99" s="3" t="s">
        <v>22</v>
      </c>
      <c r="H99" s="7" t="str">
        <f t="shared" si="2"/>
        <v>BC09</v>
      </c>
      <c r="I99" s="34"/>
      <c r="J99" s="9"/>
      <c r="K99" s="63"/>
      <c r="L99" s="11" t="str">
        <f t="shared" si="3"/>
        <v/>
      </c>
      <c r="M99" s="11" t="str">
        <f t="shared" si="4"/>
        <v>0</v>
      </c>
      <c r="N99" s="11"/>
      <c r="O99" s="11"/>
      <c r="P99" s="11"/>
      <c r="Q99" s="11"/>
      <c r="R99" s="61"/>
      <c r="S99" s="61"/>
      <c r="T99" s="19"/>
      <c r="U99" s="60"/>
      <c r="V99" s="19"/>
      <c r="W99" s="19"/>
      <c r="X99" s="19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19"/>
    </row>
    <row r="100" ht="15.75" customHeight="1">
      <c r="A100" s="1">
        <v>100.0</v>
      </c>
      <c r="B100" s="62"/>
      <c r="C100" s="58" t="s">
        <v>451</v>
      </c>
      <c r="D100" s="21" t="s">
        <v>452</v>
      </c>
      <c r="E100" s="5" t="s">
        <v>241</v>
      </c>
      <c r="F100" s="6" t="s">
        <v>453</v>
      </c>
      <c r="G100" s="3" t="s">
        <v>22</v>
      </c>
      <c r="H100" s="7" t="str">
        <f t="shared" si="2"/>
        <v>BC10</v>
      </c>
      <c r="I100" s="34"/>
      <c r="J100" s="9"/>
      <c r="K100" s="63"/>
      <c r="L100" s="11" t="str">
        <f t="shared" si="3"/>
        <v/>
      </c>
      <c r="M100" s="11" t="str">
        <f t="shared" si="4"/>
        <v>0</v>
      </c>
      <c r="N100" s="11"/>
      <c r="O100" s="11"/>
      <c r="P100" s="11"/>
      <c r="Q100" s="11"/>
      <c r="R100" s="61"/>
      <c r="S100" s="61"/>
      <c r="T100" s="19"/>
      <c r="U100" s="60"/>
      <c r="V100" s="19"/>
      <c r="W100" s="19"/>
      <c r="X100" s="19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19"/>
    </row>
    <row r="101" ht="15.75" customHeight="1">
      <c r="A101" s="1">
        <v>101.0</v>
      </c>
      <c r="B101" s="62"/>
      <c r="C101" s="64" t="s">
        <v>454</v>
      </c>
      <c r="D101" s="65" t="s">
        <v>455</v>
      </c>
      <c r="E101" s="66" t="s">
        <v>298</v>
      </c>
      <c r="F101" s="66"/>
      <c r="G101" s="66" t="s">
        <v>298</v>
      </c>
      <c r="H101" s="67" t="str">
        <f t="shared" si="2"/>
        <v>BQ04</v>
      </c>
      <c r="I101" s="68"/>
      <c r="J101" s="9"/>
      <c r="K101" s="63"/>
      <c r="L101" s="11" t="str">
        <f t="shared" si="3"/>
        <v/>
      </c>
      <c r="M101" s="11" t="str">
        <f t="shared" si="4"/>
        <v>0</v>
      </c>
      <c r="N101" s="11"/>
      <c r="O101" s="11"/>
      <c r="P101" s="11"/>
      <c r="Q101" s="11"/>
      <c r="R101" s="61"/>
      <c r="S101" s="61"/>
      <c r="T101" s="19"/>
      <c r="U101" s="60"/>
      <c r="V101" s="19"/>
      <c r="W101" s="19"/>
      <c r="X101" s="19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19"/>
    </row>
    <row r="102" ht="15.75" customHeight="1">
      <c r="A102" s="1">
        <v>102.0</v>
      </c>
      <c r="B102" s="62"/>
      <c r="C102" s="58" t="s">
        <v>456</v>
      </c>
      <c r="D102" s="21"/>
      <c r="E102" s="5" t="s">
        <v>229</v>
      </c>
      <c r="F102" s="6" t="s">
        <v>457</v>
      </c>
      <c r="G102" s="3" t="s">
        <v>22</v>
      </c>
      <c r="H102" s="7" t="str">
        <f t="shared" si="2"/>
        <v>BC12</v>
      </c>
      <c r="I102" s="34"/>
      <c r="J102" s="9"/>
      <c r="K102" s="63"/>
      <c r="L102" s="11" t="str">
        <f t="shared" si="3"/>
        <v/>
      </c>
      <c r="M102" s="11" t="str">
        <f t="shared" si="4"/>
        <v>0</v>
      </c>
      <c r="N102" s="11"/>
      <c r="O102" s="11"/>
      <c r="P102" s="11"/>
      <c r="Q102" s="11"/>
      <c r="R102" s="61"/>
      <c r="S102" s="61"/>
      <c r="T102" s="19"/>
      <c r="U102" s="60"/>
      <c r="V102" s="19"/>
      <c r="W102" s="19"/>
      <c r="X102" s="19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19"/>
    </row>
    <row r="103" ht="15.75" customHeight="1">
      <c r="A103" s="1">
        <v>103.0</v>
      </c>
      <c r="B103" s="2" t="str">
        <f>IFERROR(VLOOKUP(E103,$T$1:$V$109,2,0),"")</f>
        <v>C7</v>
      </c>
      <c r="C103" s="58" t="s">
        <v>458</v>
      </c>
      <c r="D103" s="18" t="s">
        <v>459</v>
      </c>
      <c r="E103" s="5" t="s">
        <v>220</v>
      </c>
      <c r="F103" s="69" t="s">
        <v>460</v>
      </c>
      <c r="G103" s="3" t="s">
        <v>461</v>
      </c>
      <c r="H103" s="7" t="str">
        <f t="shared" si="2"/>
        <v>BC13</v>
      </c>
      <c r="I103" s="34"/>
      <c r="J103" s="9"/>
      <c r="K103" s="63"/>
      <c r="L103" s="11" t="str">
        <f t="shared" si="3"/>
        <v>C</v>
      </c>
      <c r="M103" s="11" t="str">
        <f t="shared" si="4"/>
        <v>2</v>
      </c>
      <c r="N103" s="11"/>
      <c r="O103" s="11"/>
      <c r="P103" s="11"/>
      <c r="Q103" s="11"/>
      <c r="R103" s="61"/>
      <c r="S103" s="61"/>
      <c r="T103" s="19"/>
      <c r="U103" s="60"/>
      <c r="V103" s="19"/>
      <c r="W103" s="19"/>
      <c r="X103" s="19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19"/>
    </row>
    <row r="104" ht="15.75" customHeight="1">
      <c r="A104" s="1">
        <v>104.0</v>
      </c>
      <c r="B104" s="62"/>
      <c r="C104" s="58" t="s">
        <v>462</v>
      </c>
      <c r="D104" s="6"/>
      <c r="E104" s="5" t="s">
        <v>195</v>
      </c>
      <c r="F104" s="6" t="s">
        <v>212</v>
      </c>
      <c r="G104" s="3" t="s">
        <v>461</v>
      </c>
      <c r="H104" s="7" t="str">
        <f t="shared" si="2"/>
        <v>BC14</v>
      </c>
      <c r="I104" s="34"/>
      <c r="J104" s="9"/>
      <c r="K104" s="63"/>
      <c r="L104" s="11" t="str">
        <f t="shared" si="3"/>
        <v/>
      </c>
      <c r="M104" s="11" t="str">
        <f t="shared" si="4"/>
        <v>0</v>
      </c>
      <c r="N104" s="11"/>
      <c r="O104" s="11"/>
      <c r="P104" s="11"/>
      <c r="Q104" s="11"/>
      <c r="R104" s="61"/>
      <c r="S104" s="61"/>
      <c r="T104" s="19"/>
      <c r="U104" s="60"/>
      <c r="V104" s="19"/>
      <c r="W104" s="19"/>
      <c r="X104" s="19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19"/>
    </row>
    <row r="105" ht="15.75" customHeight="1">
      <c r="A105" s="1">
        <v>105.0</v>
      </c>
      <c r="B105" s="70"/>
      <c r="C105" s="58" t="s">
        <v>463</v>
      </c>
      <c r="D105" s="71" t="s">
        <v>464</v>
      </c>
      <c r="E105" s="5" t="s">
        <v>201</v>
      </c>
      <c r="F105" s="6" t="s">
        <v>217</v>
      </c>
      <c r="G105" s="3" t="s">
        <v>461</v>
      </c>
      <c r="H105" s="7" t="str">
        <f t="shared" si="2"/>
        <v>BC15</v>
      </c>
      <c r="I105" s="34"/>
      <c r="J105" s="9"/>
      <c r="K105" s="63"/>
      <c r="L105" s="11" t="str">
        <f t="shared" si="3"/>
        <v/>
      </c>
      <c r="M105" s="11" t="str">
        <f t="shared" si="4"/>
        <v>0</v>
      </c>
      <c r="N105" s="11"/>
      <c r="O105" s="11"/>
      <c r="P105" s="11"/>
      <c r="Q105" s="11"/>
      <c r="R105" s="11"/>
      <c r="S105" s="11"/>
      <c r="T105" s="19"/>
      <c r="U105" s="60"/>
      <c r="V105" s="19"/>
      <c r="W105" s="19"/>
      <c r="X105" s="19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19"/>
    </row>
    <row r="106" ht="15.75" customHeight="1">
      <c r="A106" s="1">
        <v>106.0</v>
      </c>
      <c r="B106" s="70"/>
      <c r="C106" s="72" t="s">
        <v>465</v>
      </c>
      <c r="D106" s="65" t="s">
        <v>270</v>
      </c>
      <c r="E106" s="66" t="s">
        <v>270</v>
      </c>
      <c r="F106" s="66"/>
      <c r="G106" s="66" t="s">
        <v>270</v>
      </c>
      <c r="H106" s="67" t="str">
        <f t="shared" si="2"/>
        <v>BE08</v>
      </c>
      <c r="I106" s="34"/>
      <c r="J106" s="9"/>
      <c r="K106" s="63"/>
      <c r="L106" s="11" t="str">
        <f t="shared" si="3"/>
        <v/>
      </c>
      <c r="M106" s="11" t="str">
        <f t="shared" si="4"/>
        <v>0</v>
      </c>
      <c r="N106" s="11"/>
      <c r="O106" s="11"/>
      <c r="P106" s="11"/>
      <c r="Q106" s="11"/>
      <c r="R106" s="61"/>
      <c r="S106" s="61"/>
      <c r="T106" s="19"/>
      <c r="U106" s="60"/>
      <c r="V106" s="19"/>
      <c r="W106" s="19"/>
      <c r="X106" s="19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19"/>
    </row>
    <row r="107" ht="15.75" customHeight="1">
      <c r="A107" s="1">
        <v>107.0</v>
      </c>
      <c r="B107" s="62"/>
      <c r="C107" s="58" t="s">
        <v>466</v>
      </c>
      <c r="D107" s="73" t="s">
        <v>467</v>
      </c>
      <c r="E107" s="29" t="s">
        <v>213</v>
      </c>
      <c r="F107" s="6" t="s">
        <v>223</v>
      </c>
      <c r="G107" s="3" t="s">
        <v>461</v>
      </c>
      <c r="H107" s="7" t="str">
        <f t="shared" si="2"/>
        <v>BC17</v>
      </c>
      <c r="I107" s="34"/>
      <c r="J107" s="9"/>
      <c r="K107" s="74"/>
      <c r="L107" s="11" t="str">
        <f t="shared" si="3"/>
        <v/>
      </c>
      <c r="M107" s="11" t="str">
        <f t="shared" si="4"/>
        <v>0</v>
      </c>
      <c r="N107" s="11"/>
      <c r="O107" s="13"/>
      <c r="P107" s="13"/>
      <c r="Q107" s="13"/>
      <c r="R107" s="75"/>
      <c r="S107" s="75"/>
      <c r="T107" s="16"/>
      <c r="U107" s="76"/>
      <c r="V107" s="16"/>
      <c r="W107" s="16"/>
      <c r="X107" s="16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6"/>
    </row>
    <row r="108" ht="15.75" customHeight="1">
      <c r="A108" s="1">
        <v>108.0</v>
      </c>
      <c r="B108" s="62"/>
      <c r="C108" s="58" t="s">
        <v>468</v>
      </c>
      <c r="D108" s="6"/>
      <c r="E108" s="29" t="s">
        <v>218</v>
      </c>
      <c r="F108" s="6" t="s">
        <v>228</v>
      </c>
      <c r="G108" s="3" t="s">
        <v>461</v>
      </c>
      <c r="H108" s="7" t="str">
        <f t="shared" si="2"/>
        <v>BC18</v>
      </c>
      <c r="I108" s="34"/>
      <c r="J108" s="9"/>
      <c r="K108" s="77"/>
      <c r="L108" s="11" t="str">
        <f t="shared" si="3"/>
        <v/>
      </c>
      <c r="M108" s="11" t="str">
        <f t="shared" si="4"/>
        <v>0</v>
      </c>
      <c r="N108" s="11"/>
      <c r="O108" s="13"/>
      <c r="P108" s="13"/>
      <c r="Q108" s="13"/>
      <c r="R108" s="75"/>
      <c r="S108" s="75"/>
      <c r="T108" s="16"/>
      <c r="U108" s="76"/>
      <c r="V108" s="16"/>
      <c r="W108" s="16"/>
      <c r="X108" s="16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6"/>
    </row>
    <row r="109" ht="15.75" customHeight="1">
      <c r="A109" s="1">
        <v>109.0</v>
      </c>
      <c r="B109" s="62"/>
      <c r="C109" s="58" t="s">
        <v>469</v>
      </c>
      <c r="D109" s="6"/>
      <c r="E109" s="40" t="s">
        <v>224</v>
      </c>
      <c r="F109" s="6" t="s">
        <v>233</v>
      </c>
      <c r="G109" s="3" t="s">
        <v>461</v>
      </c>
      <c r="H109" s="7" t="str">
        <f t="shared" si="2"/>
        <v>BC19</v>
      </c>
      <c r="I109" s="34"/>
      <c r="J109" s="9"/>
      <c r="K109" s="78"/>
      <c r="L109" s="11" t="str">
        <f t="shared" si="3"/>
        <v/>
      </c>
      <c r="M109" s="11" t="str">
        <f t="shared" si="4"/>
        <v>0</v>
      </c>
      <c r="N109" s="11"/>
      <c r="O109" s="11"/>
      <c r="P109" s="11"/>
      <c r="Q109" s="11"/>
      <c r="R109" s="61"/>
      <c r="S109" s="61"/>
      <c r="T109" s="19"/>
      <c r="U109" s="60"/>
      <c r="V109" s="19"/>
      <c r="W109" s="19"/>
      <c r="X109" s="19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19"/>
    </row>
    <row r="110" ht="15.75" customHeight="1">
      <c r="A110" s="1">
        <v>110.0</v>
      </c>
      <c r="B110" s="62"/>
      <c r="C110" s="79" t="s">
        <v>470</v>
      </c>
      <c r="D110" s="21" t="s">
        <v>471</v>
      </c>
      <c r="E110" s="5" t="s">
        <v>246</v>
      </c>
      <c r="F110" s="6" t="s">
        <v>247</v>
      </c>
      <c r="G110" s="79" t="s">
        <v>472</v>
      </c>
      <c r="H110" s="7" t="str">
        <f t="shared" si="2"/>
        <v>BN01</v>
      </c>
      <c r="I110" s="34"/>
      <c r="J110" s="9"/>
      <c r="K110" s="78"/>
      <c r="L110" s="11" t="str">
        <f t="shared" si="3"/>
        <v/>
      </c>
      <c r="M110" s="11" t="str">
        <f t="shared" si="4"/>
        <v>0</v>
      </c>
      <c r="N110" s="11"/>
      <c r="O110" s="11"/>
      <c r="P110" s="11"/>
      <c r="Q110" s="11"/>
      <c r="R110" s="61"/>
      <c r="S110" s="61"/>
      <c r="T110" s="19"/>
      <c r="U110" s="60"/>
      <c r="V110" s="19"/>
      <c r="W110" s="19"/>
      <c r="X110" s="19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19"/>
    </row>
    <row r="111" ht="15.75" customHeight="1">
      <c r="A111" s="1">
        <v>111.0</v>
      </c>
      <c r="B111" s="62"/>
      <c r="C111" s="79" t="s">
        <v>473</v>
      </c>
      <c r="D111" s="21" t="s">
        <v>474</v>
      </c>
      <c r="E111" s="44" t="s">
        <v>264</v>
      </c>
      <c r="F111" s="6" t="s">
        <v>265</v>
      </c>
      <c r="G111" s="79" t="s">
        <v>472</v>
      </c>
      <c r="H111" s="7" t="str">
        <f t="shared" si="2"/>
        <v>BN02</v>
      </c>
      <c r="I111" s="34"/>
      <c r="J111" s="9"/>
      <c r="K111" s="63"/>
      <c r="L111" s="11" t="str">
        <f t="shared" si="3"/>
        <v/>
      </c>
      <c r="M111" s="11" t="str">
        <f t="shared" si="4"/>
        <v>0</v>
      </c>
      <c r="N111" s="11"/>
      <c r="O111" s="11"/>
      <c r="P111" s="11"/>
      <c r="Q111" s="11"/>
      <c r="R111" s="61"/>
      <c r="S111" s="61"/>
      <c r="T111" s="19"/>
      <c r="U111" s="60"/>
      <c r="V111" s="19"/>
      <c r="W111" s="19"/>
      <c r="X111" s="19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19"/>
    </row>
    <row r="112" ht="15.75" customHeight="1">
      <c r="A112" s="1">
        <v>112.0</v>
      </c>
      <c r="B112" s="62"/>
      <c r="C112" s="79" t="s">
        <v>475</v>
      </c>
      <c r="D112" s="73" t="s">
        <v>476</v>
      </c>
      <c r="E112" s="5" t="s">
        <v>238</v>
      </c>
      <c r="F112" s="6" t="s">
        <v>239</v>
      </c>
      <c r="G112" s="79" t="s">
        <v>472</v>
      </c>
      <c r="H112" s="7" t="str">
        <f t="shared" si="2"/>
        <v>BN06</v>
      </c>
      <c r="I112" s="34"/>
      <c r="J112" s="9"/>
      <c r="K112" s="63"/>
      <c r="L112" s="11"/>
      <c r="M112" s="11"/>
      <c r="N112" s="11"/>
      <c r="O112" s="11"/>
      <c r="P112" s="11"/>
      <c r="Q112" s="11"/>
      <c r="R112" s="61"/>
      <c r="S112" s="61"/>
      <c r="T112" s="19"/>
      <c r="U112" s="60"/>
      <c r="V112" s="19"/>
      <c r="W112" s="19"/>
      <c r="X112" s="19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19"/>
    </row>
    <row r="113" ht="15.75" customHeight="1">
      <c r="A113" s="1">
        <v>113.0</v>
      </c>
      <c r="B113" s="62"/>
      <c r="C113" s="79" t="s">
        <v>477</v>
      </c>
      <c r="D113" s="21" t="s">
        <v>478</v>
      </c>
      <c r="E113" s="5" t="s">
        <v>144</v>
      </c>
      <c r="F113" s="6" t="s">
        <v>145</v>
      </c>
      <c r="G113" s="79" t="s">
        <v>479</v>
      </c>
      <c r="H113" s="7" t="str">
        <f t="shared" si="2"/>
        <v>BN03</v>
      </c>
      <c r="I113" s="34"/>
      <c r="J113" s="9"/>
      <c r="K113" s="63"/>
      <c r="L113" s="11" t="str">
        <f>LEFT(B113)</f>
        <v/>
      </c>
      <c r="M113" s="11" t="str">
        <f t="shared" ref="M113:M120" si="8">I113*HLOOKUP(MID(C113,2,1),$Z$4:$AN$7,2,0)+J113*HLOOKUP(MID(C113,2,1),$Z$4:$AN$7,3,0)+K113*HLOOKUP(MID(C113,2,1),$Z$4:$AN$7,4,0)+IF(OR(L113="a",L113="b"),1,IF(L113="c",2,0))</f>
        <v>0</v>
      </c>
      <c r="N113" s="11"/>
      <c r="O113" s="11"/>
      <c r="P113" s="11"/>
      <c r="Q113" s="11"/>
      <c r="R113" s="61"/>
      <c r="S113" s="61"/>
      <c r="T113" s="19"/>
      <c r="U113" s="60"/>
      <c r="V113" s="19"/>
      <c r="W113" s="19"/>
      <c r="X113" s="19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19"/>
    </row>
    <row r="114" ht="15.75" customHeight="1">
      <c r="A114" s="1">
        <v>114.0</v>
      </c>
      <c r="B114" s="62"/>
      <c r="C114" s="79" t="s">
        <v>480</v>
      </c>
      <c r="D114" s="21" t="s">
        <v>481</v>
      </c>
      <c r="E114" s="5" t="s">
        <v>248</v>
      </c>
      <c r="F114" s="6" t="s">
        <v>482</v>
      </c>
      <c r="G114" s="79" t="s">
        <v>479</v>
      </c>
      <c r="H114" s="7" t="str">
        <f t="shared" si="2"/>
        <v>BN04</v>
      </c>
      <c r="I114" s="34"/>
      <c r="J114" s="9"/>
      <c r="K114" s="63"/>
      <c r="L114" s="11"/>
      <c r="M114" s="11" t="str">
        <f t="shared" si="8"/>
        <v>0</v>
      </c>
      <c r="N114" s="11"/>
      <c r="O114" s="11"/>
      <c r="P114" s="11"/>
      <c r="Q114" s="11"/>
      <c r="R114" s="61"/>
      <c r="S114" s="61"/>
      <c r="T114" s="19"/>
      <c r="U114" s="60"/>
      <c r="V114" s="19"/>
      <c r="W114" s="19"/>
      <c r="X114" s="19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19"/>
    </row>
    <row r="115" ht="15.75" customHeight="1">
      <c r="A115" s="1">
        <v>115.0</v>
      </c>
      <c r="B115" s="62"/>
      <c r="C115" s="79" t="s">
        <v>483</v>
      </c>
      <c r="D115" s="21" t="s">
        <v>484</v>
      </c>
      <c r="E115" s="5" t="s">
        <v>154</v>
      </c>
      <c r="F115" s="6" t="s">
        <v>155</v>
      </c>
      <c r="G115" s="79" t="s">
        <v>479</v>
      </c>
      <c r="H115" s="7" t="str">
        <f t="shared" si="2"/>
        <v>BN05</v>
      </c>
      <c r="I115" s="34"/>
      <c r="J115" s="9"/>
      <c r="K115" s="63"/>
      <c r="L115" s="11" t="str">
        <f t="shared" ref="L115:L120" si="9">LEFT(B115)</f>
        <v/>
      </c>
      <c r="M115" s="11" t="str">
        <f t="shared" si="8"/>
        <v>0</v>
      </c>
      <c r="N115" s="11"/>
      <c r="O115" s="11"/>
      <c r="P115" s="11"/>
      <c r="Q115" s="11"/>
      <c r="R115" s="61"/>
      <c r="S115" s="61"/>
      <c r="T115" s="19"/>
      <c r="U115" s="60"/>
      <c r="V115" s="19"/>
      <c r="W115" s="19"/>
      <c r="X115" s="19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19"/>
    </row>
    <row r="116" ht="15.75" customHeight="1">
      <c r="A116" s="1">
        <v>116.0</v>
      </c>
      <c r="B116" s="62"/>
      <c r="C116" s="22" t="s">
        <v>485</v>
      </c>
      <c r="D116" s="80" t="s">
        <v>23</v>
      </c>
      <c r="E116" s="80" t="s">
        <v>486</v>
      </c>
      <c r="F116" s="5"/>
      <c r="G116" s="5" t="s">
        <v>487</v>
      </c>
      <c r="H116" s="7" t="str">
        <f t="shared" si="2"/>
        <v>BZ13</v>
      </c>
      <c r="I116" s="34"/>
      <c r="J116" s="9"/>
      <c r="K116" s="63"/>
      <c r="L116" s="11" t="str">
        <f t="shared" si="9"/>
        <v/>
      </c>
      <c r="M116" s="11" t="str">
        <f t="shared" si="8"/>
        <v>0</v>
      </c>
      <c r="N116" s="11"/>
      <c r="O116" s="11"/>
      <c r="P116" s="11"/>
      <c r="Q116" s="11"/>
      <c r="R116" s="61"/>
      <c r="S116" s="61"/>
      <c r="T116" s="19"/>
      <c r="U116" s="60"/>
      <c r="V116" s="19"/>
      <c r="W116" s="19"/>
      <c r="X116" s="19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19"/>
    </row>
    <row r="117" ht="15.75" customHeight="1">
      <c r="A117" s="1">
        <v>117.0</v>
      </c>
      <c r="B117" s="62"/>
      <c r="C117" s="22" t="s">
        <v>488</v>
      </c>
      <c r="D117" s="80" t="s">
        <v>489</v>
      </c>
      <c r="E117" s="80" t="s">
        <v>490</v>
      </c>
      <c r="F117" s="5"/>
      <c r="G117" s="5" t="s">
        <v>487</v>
      </c>
      <c r="H117" s="7" t="str">
        <f t="shared" si="2"/>
        <v>BZ14</v>
      </c>
      <c r="I117" s="34"/>
      <c r="J117" s="9"/>
      <c r="K117" s="63"/>
      <c r="L117" s="11" t="str">
        <f t="shared" si="9"/>
        <v/>
      </c>
      <c r="M117" s="11" t="str">
        <f t="shared" si="8"/>
        <v>0</v>
      </c>
      <c r="N117" s="19"/>
      <c r="O117" s="19"/>
      <c r="P117" s="19"/>
      <c r="Q117" s="11"/>
      <c r="R117" s="61"/>
      <c r="S117" s="61"/>
      <c r="T117" s="19"/>
      <c r="U117" s="60"/>
      <c r="V117" s="19"/>
      <c r="W117" s="19"/>
      <c r="X117" s="19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19"/>
    </row>
    <row r="118" ht="15.75" customHeight="1">
      <c r="A118" s="1">
        <v>118.0</v>
      </c>
      <c r="B118" s="62"/>
      <c r="C118" s="22" t="s">
        <v>491</v>
      </c>
      <c r="D118" s="80" t="s">
        <v>492</v>
      </c>
      <c r="E118" s="80" t="s">
        <v>492</v>
      </c>
      <c r="F118" s="5"/>
      <c r="G118" s="5" t="s">
        <v>487</v>
      </c>
      <c r="H118" s="7" t="str">
        <f t="shared" si="2"/>
        <v>BZ15</v>
      </c>
      <c r="I118" s="34"/>
      <c r="J118" s="9"/>
      <c r="K118" s="63"/>
      <c r="L118" s="11" t="str">
        <f t="shared" si="9"/>
        <v/>
      </c>
      <c r="M118" s="11" t="str">
        <f t="shared" si="8"/>
        <v>0</v>
      </c>
      <c r="N118" s="11"/>
      <c r="O118" s="11"/>
      <c r="P118" s="11"/>
      <c r="Q118" s="11"/>
      <c r="R118" s="61"/>
      <c r="S118" s="61"/>
      <c r="T118" s="19"/>
      <c r="U118" s="60"/>
      <c r="V118" s="19"/>
      <c r="W118" s="19"/>
      <c r="X118" s="19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19"/>
    </row>
    <row r="119" ht="15.75" customHeight="1">
      <c r="A119" s="1">
        <v>119.0</v>
      </c>
      <c r="B119" s="62"/>
      <c r="C119" s="22" t="s">
        <v>493</v>
      </c>
      <c r="D119" s="80" t="s">
        <v>494</v>
      </c>
      <c r="E119" s="80" t="s">
        <v>494</v>
      </c>
      <c r="F119" s="5"/>
      <c r="G119" s="5" t="s">
        <v>487</v>
      </c>
      <c r="H119" s="7" t="str">
        <f t="shared" si="2"/>
        <v>BZ16</v>
      </c>
      <c r="I119" s="34"/>
      <c r="J119" s="9"/>
      <c r="K119" s="63"/>
      <c r="L119" s="11" t="str">
        <f t="shared" si="9"/>
        <v/>
      </c>
      <c r="M119" s="11" t="str">
        <f t="shared" si="8"/>
        <v>0</v>
      </c>
      <c r="N119" s="11"/>
      <c r="O119" s="11"/>
      <c r="P119" s="11"/>
      <c r="Q119" s="11"/>
      <c r="R119" s="61"/>
      <c r="S119" s="61"/>
      <c r="T119" s="19"/>
      <c r="U119" s="60"/>
      <c r="V119" s="19"/>
      <c r="W119" s="19"/>
      <c r="X119" s="19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19"/>
    </row>
    <row r="120" ht="15.75" customHeight="1">
      <c r="A120" s="1">
        <v>120.0</v>
      </c>
      <c r="B120" s="62"/>
      <c r="C120" s="22" t="s">
        <v>495</v>
      </c>
      <c r="D120" s="80" t="s">
        <v>496</v>
      </c>
      <c r="E120" s="80" t="s">
        <v>496</v>
      </c>
      <c r="F120" s="5"/>
      <c r="G120" s="5" t="s">
        <v>487</v>
      </c>
      <c r="H120" s="7" t="str">
        <f t="shared" si="2"/>
        <v>BZ17</v>
      </c>
      <c r="I120" s="34"/>
      <c r="J120" s="9"/>
      <c r="K120" s="63"/>
      <c r="L120" s="11" t="str">
        <f t="shared" si="9"/>
        <v/>
      </c>
      <c r="M120" s="11" t="str">
        <f t="shared" si="8"/>
        <v>0</v>
      </c>
      <c r="N120" s="11"/>
      <c r="O120" s="11"/>
      <c r="P120" s="11"/>
      <c r="Q120" s="11"/>
      <c r="R120" s="61"/>
      <c r="S120" s="61"/>
      <c r="T120" s="19"/>
      <c r="U120" s="60"/>
      <c r="V120" s="19"/>
      <c r="W120" s="19"/>
      <c r="X120" s="19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19"/>
    </row>
    <row r="121" ht="15.75" customHeight="1">
      <c r="A121" s="1">
        <v>121.0</v>
      </c>
      <c r="B121" s="62"/>
      <c r="C121" s="22" t="s">
        <v>497</v>
      </c>
      <c r="D121" s="80" t="s">
        <v>498</v>
      </c>
      <c r="E121" s="80" t="s">
        <v>498</v>
      </c>
      <c r="F121" s="5"/>
      <c r="G121" s="5" t="s">
        <v>487</v>
      </c>
      <c r="H121" s="7" t="str">
        <f t="shared" si="2"/>
        <v>BZ18</v>
      </c>
      <c r="I121" s="34"/>
      <c r="J121" s="9"/>
      <c r="K121" s="63"/>
      <c r="L121" s="11"/>
      <c r="M121" s="11"/>
      <c r="N121" s="11"/>
      <c r="O121" s="11"/>
      <c r="P121" s="11"/>
      <c r="Q121" s="11"/>
      <c r="R121" s="61"/>
      <c r="S121" s="61"/>
      <c r="T121" s="19"/>
      <c r="U121" s="60"/>
      <c r="V121" s="19"/>
      <c r="W121" s="19"/>
      <c r="X121" s="19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19"/>
    </row>
    <row r="122" ht="15.75" customHeight="1">
      <c r="A122" s="1">
        <v>122.0</v>
      </c>
      <c r="B122" s="62"/>
      <c r="C122" s="22" t="s">
        <v>499</v>
      </c>
      <c r="D122" s="80" t="s">
        <v>500</v>
      </c>
      <c r="E122" s="80" t="s">
        <v>500</v>
      </c>
      <c r="F122" s="5"/>
      <c r="G122" s="5" t="s">
        <v>487</v>
      </c>
      <c r="H122" s="7" t="str">
        <f t="shared" si="2"/>
        <v>BZ19</v>
      </c>
      <c r="I122" s="34"/>
      <c r="J122" s="9"/>
      <c r="K122" s="63"/>
      <c r="L122" s="13"/>
      <c r="M122" s="13"/>
      <c r="N122" s="11"/>
      <c r="O122" s="13"/>
      <c r="P122" s="13"/>
      <c r="Q122" s="13"/>
      <c r="R122" s="75"/>
      <c r="S122" s="75"/>
      <c r="T122" s="16"/>
      <c r="U122" s="76"/>
      <c r="V122" s="16"/>
      <c r="W122" s="16"/>
      <c r="X122" s="16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6"/>
    </row>
    <row r="123" ht="15.75" customHeight="1">
      <c r="A123" s="1">
        <v>123.0</v>
      </c>
      <c r="B123" s="62"/>
      <c r="C123" s="22" t="s">
        <v>501</v>
      </c>
      <c r="D123" s="80" t="s">
        <v>502</v>
      </c>
      <c r="E123" s="80" t="s">
        <v>502</v>
      </c>
      <c r="F123" s="5"/>
      <c r="G123" s="5" t="s">
        <v>487</v>
      </c>
      <c r="H123" s="7" t="str">
        <f t="shared" si="2"/>
        <v>BZ20</v>
      </c>
      <c r="I123" s="34"/>
      <c r="J123" s="9"/>
      <c r="K123" s="63"/>
      <c r="L123" s="13"/>
      <c r="M123" s="13"/>
      <c r="N123" s="11"/>
      <c r="O123" s="13"/>
      <c r="P123" s="13"/>
      <c r="Q123" s="13"/>
      <c r="R123" s="75"/>
      <c r="S123" s="75"/>
      <c r="T123" s="16"/>
      <c r="U123" s="76"/>
      <c r="V123" s="16"/>
      <c r="W123" s="16"/>
      <c r="X123" s="16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6"/>
    </row>
    <row r="124" ht="15.75" customHeight="1">
      <c r="A124" s="1">
        <v>124.0</v>
      </c>
      <c r="B124" s="62"/>
      <c r="C124" s="22" t="s">
        <v>503</v>
      </c>
      <c r="D124" s="80" t="s">
        <v>504</v>
      </c>
      <c r="E124" s="80" t="s">
        <v>504</v>
      </c>
      <c r="F124" s="5"/>
      <c r="G124" s="5" t="s">
        <v>487</v>
      </c>
      <c r="H124" s="7" t="str">
        <f t="shared" si="2"/>
        <v>BZ21</v>
      </c>
      <c r="I124" s="34"/>
      <c r="J124" s="9"/>
      <c r="K124" s="63"/>
      <c r="L124" s="13"/>
      <c r="M124" s="13"/>
      <c r="N124" s="11"/>
      <c r="O124" s="13"/>
      <c r="P124" s="13"/>
      <c r="Q124" s="13"/>
      <c r="R124" s="75"/>
      <c r="S124" s="75"/>
      <c r="T124" s="16"/>
      <c r="U124" s="76"/>
      <c r="V124" s="16"/>
      <c r="W124" s="16"/>
      <c r="X124" s="16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6"/>
    </row>
    <row r="125" ht="15.75" customHeight="1">
      <c r="A125" s="1">
        <v>125.0</v>
      </c>
      <c r="B125" s="62"/>
      <c r="C125" s="22" t="s">
        <v>505</v>
      </c>
      <c r="D125" s="80" t="s">
        <v>506</v>
      </c>
      <c r="E125" s="80" t="s">
        <v>506</v>
      </c>
      <c r="F125" s="5"/>
      <c r="G125" s="5" t="s">
        <v>487</v>
      </c>
      <c r="H125" s="7" t="str">
        <f t="shared" si="2"/>
        <v>BZ22</v>
      </c>
      <c r="I125" s="34"/>
      <c r="J125" s="9"/>
      <c r="K125" s="63"/>
      <c r="L125" s="13"/>
      <c r="M125" s="13"/>
      <c r="N125" s="11"/>
      <c r="O125" s="13"/>
      <c r="P125" s="13"/>
      <c r="Q125" s="13"/>
      <c r="R125" s="75"/>
      <c r="S125" s="75"/>
      <c r="T125" s="16"/>
      <c r="U125" s="76"/>
      <c r="V125" s="16"/>
      <c r="W125" s="16"/>
      <c r="X125" s="16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6"/>
    </row>
    <row r="126" ht="15.75" customHeight="1">
      <c r="A126" s="1">
        <v>126.0</v>
      </c>
      <c r="B126" s="62"/>
      <c r="C126" s="22" t="s">
        <v>507</v>
      </c>
      <c r="D126" s="80" t="s">
        <v>489</v>
      </c>
      <c r="E126" s="80" t="s">
        <v>489</v>
      </c>
      <c r="F126" s="5"/>
      <c r="G126" s="5" t="s">
        <v>487</v>
      </c>
      <c r="H126" s="7" t="str">
        <f t="shared" si="2"/>
        <v>BZ23</v>
      </c>
      <c r="I126" s="34"/>
      <c r="J126" s="9"/>
      <c r="K126" s="63"/>
      <c r="L126" s="13"/>
      <c r="M126" s="13"/>
      <c r="N126" s="11"/>
      <c r="O126" s="13"/>
      <c r="P126" s="13"/>
      <c r="Q126" s="13"/>
      <c r="R126" s="75"/>
      <c r="S126" s="75"/>
      <c r="T126" s="16"/>
      <c r="U126" s="76"/>
      <c r="V126" s="16"/>
      <c r="W126" s="16"/>
      <c r="X126" s="16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6"/>
    </row>
    <row r="127" ht="15.75" customHeight="1">
      <c r="A127" s="1">
        <v>127.0</v>
      </c>
      <c r="B127" s="62"/>
      <c r="C127" s="22" t="s">
        <v>508</v>
      </c>
      <c r="D127" s="80" t="s">
        <v>509</v>
      </c>
      <c r="E127" s="80" t="s">
        <v>509</v>
      </c>
      <c r="F127" s="5"/>
      <c r="G127" s="5" t="s">
        <v>487</v>
      </c>
      <c r="H127" s="7" t="str">
        <f t="shared" si="2"/>
        <v>BZ24</v>
      </c>
      <c r="I127" s="34"/>
      <c r="J127" s="9"/>
      <c r="K127" s="63"/>
      <c r="L127" s="13"/>
      <c r="M127" s="13"/>
      <c r="N127" s="11"/>
      <c r="O127" s="13"/>
      <c r="P127" s="13"/>
      <c r="Q127" s="13"/>
      <c r="R127" s="75"/>
      <c r="S127" s="75"/>
      <c r="T127" s="16"/>
      <c r="U127" s="76"/>
      <c r="V127" s="16"/>
      <c r="W127" s="16"/>
      <c r="X127" s="16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6"/>
    </row>
    <row r="128" ht="15.75" customHeight="1">
      <c r="A128" s="1">
        <v>128.0</v>
      </c>
      <c r="B128" s="62"/>
      <c r="C128" s="22" t="s">
        <v>510</v>
      </c>
      <c r="D128" s="80" t="s">
        <v>511</v>
      </c>
      <c r="E128" s="80" t="s">
        <v>511</v>
      </c>
      <c r="F128" s="5"/>
      <c r="G128" s="5" t="s">
        <v>487</v>
      </c>
      <c r="H128" s="7" t="str">
        <f t="shared" si="2"/>
        <v>BZ25</v>
      </c>
      <c r="I128" s="34"/>
      <c r="J128" s="9"/>
      <c r="K128" s="63"/>
      <c r="L128" s="13"/>
      <c r="M128" s="13"/>
      <c r="N128" s="11"/>
      <c r="O128" s="13"/>
      <c r="P128" s="13"/>
      <c r="Q128" s="13"/>
      <c r="R128" s="75"/>
      <c r="S128" s="75"/>
      <c r="T128" s="16"/>
      <c r="U128" s="76"/>
      <c r="V128" s="16"/>
      <c r="W128" s="16"/>
      <c r="X128" s="16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6"/>
    </row>
    <row r="129" ht="15.75" customHeight="1">
      <c r="A129" s="1">
        <v>129.0</v>
      </c>
      <c r="B129" s="62"/>
      <c r="C129" s="22" t="s">
        <v>512</v>
      </c>
      <c r="D129" s="80" t="s">
        <v>513</v>
      </c>
      <c r="E129" s="80" t="s">
        <v>513</v>
      </c>
      <c r="F129" s="5"/>
      <c r="G129" s="5" t="s">
        <v>487</v>
      </c>
      <c r="H129" s="7" t="str">
        <f t="shared" si="2"/>
        <v>BZ26</v>
      </c>
      <c r="I129" s="34"/>
      <c r="J129" s="9"/>
      <c r="K129" s="63"/>
      <c r="L129" s="13"/>
      <c r="M129" s="13"/>
      <c r="N129" s="11"/>
      <c r="O129" s="13"/>
      <c r="P129" s="13"/>
      <c r="Q129" s="13"/>
      <c r="R129" s="75"/>
      <c r="S129" s="75"/>
      <c r="T129" s="16"/>
      <c r="U129" s="76"/>
      <c r="V129" s="16"/>
      <c r="W129" s="16"/>
      <c r="X129" s="16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6"/>
    </row>
    <row r="130" ht="15.75" customHeight="1">
      <c r="A130" s="1">
        <v>130.0</v>
      </c>
      <c r="B130" s="62"/>
      <c r="C130" s="22" t="s">
        <v>514</v>
      </c>
      <c r="D130" s="80" t="s">
        <v>515</v>
      </c>
      <c r="E130" s="80" t="s">
        <v>515</v>
      </c>
      <c r="F130" s="5"/>
      <c r="G130" s="5" t="s">
        <v>487</v>
      </c>
      <c r="H130" s="7" t="str">
        <f t="shared" si="2"/>
        <v>BZ27</v>
      </c>
      <c r="I130" s="34"/>
      <c r="J130" s="9"/>
      <c r="K130" s="63"/>
      <c r="L130" s="13"/>
      <c r="M130" s="13"/>
      <c r="N130" s="11"/>
      <c r="O130" s="13"/>
      <c r="P130" s="13"/>
      <c r="Q130" s="13"/>
      <c r="R130" s="75"/>
      <c r="S130" s="75"/>
      <c r="T130" s="16"/>
      <c r="U130" s="76"/>
      <c r="V130" s="16"/>
      <c r="W130" s="16"/>
      <c r="X130" s="16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6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.29"/>
    <col customWidth="1" min="3" max="15" width="6.86"/>
    <col customWidth="1" min="16" max="17" width="6.71"/>
    <col customWidth="1" min="18" max="18" width="5.71"/>
    <col customWidth="1" min="19" max="19" width="8.57"/>
    <col customWidth="1" min="20" max="29" width="6.71"/>
    <col customWidth="1" hidden="1" min="30" max="30" width="6.71"/>
    <col customWidth="1" hidden="1" min="31" max="31" width="7.0"/>
    <col customWidth="1" hidden="1" min="32" max="32" width="6.71"/>
    <col customWidth="1" hidden="1" min="33" max="33" width="7.0"/>
    <col customWidth="1" min="34" max="52" width="6.71"/>
    <col customWidth="1" min="53" max="54" width="4.14"/>
    <col customWidth="1" min="55" max="107" width="2.57"/>
  </cols>
  <sheetData>
    <row r="1" ht="18.75" customHeight="1">
      <c r="A1" s="81" t="s">
        <v>516</v>
      </c>
      <c r="B1" s="82"/>
      <c r="C1" s="83"/>
      <c r="D1" s="84"/>
      <c r="E1" s="85" t="s">
        <v>517</v>
      </c>
      <c r="F1" s="82"/>
      <c r="G1" s="86"/>
      <c r="H1" s="87"/>
      <c r="I1" s="87"/>
      <c r="J1" s="87"/>
      <c r="K1" s="86"/>
      <c r="L1" s="87"/>
      <c r="M1" s="88"/>
      <c r="N1" s="83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 t="s">
        <v>518</v>
      </c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2"/>
      <c r="AU1" s="82"/>
      <c r="AV1" s="82"/>
      <c r="AW1" s="82"/>
      <c r="AX1" s="82"/>
      <c r="AY1" s="82"/>
      <c r="AZ1" s="82"/>
      <c r="BA1" s="89"/>
      <c r="BB1" s="89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</row>
    <row r="2" ht="15.75" customHeight="1">
      <c r="A2" s="90"/>
      <c r="B2" s="90"/>
      <c r="C2" s="90"/>
      <c r="D2" s="90"/>
      <c r="E2" s="90"/>
      <c r="F2" s="90"/>
      <c r="G2" s="91"/>
      <c r="H2" s="91"/>
      <c r="I2" s="90"/>
      <c r="J2" s="91"/>
      <c r="K2" s="90"/>
      <c r="L2" s="90"/>
      <c r="M2" s="90"/>
      <c r="N2" s="91"/>
      <c r="O2" s="91"/>
      <c r="P2" s="90"/>
      <c r="Q2" s="90"/>
      <c r="R2" s="90"/>
      <c r="S2" s="90"/>
      <c r="T2" s="91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>
        <v>33.0</v>
      </c>
      <c r="AJ2" s="90">
        <v>34.0</v>
      </c>
      <c r="AK2" s="90">
        <v>35.0</v>
      </c>
      <c r="AL2" s="90">
        <v>36.0</v>
      </c>
      <c r="AM2" s="90">
        <v>37.0</v>
      </c>
      <c r="AN2" s="90">
        <v>38.0</v>
      </c>
      <c r="AO2" s="90">
        <v>39.0</v>
      </c>
      <c r="AP2" s="90">
        <v>40.0</v>
      </c>
      <c r="AQ2" s="90">
        <v>41.0</v>
      </c>
      <c r="AR2" s="90">
        <v>42.0</v>
      </c>
      <c r="AS2" s="90">
        <v>43.0</v>
      </c>
      <c r="AT2" s="90">
        <v>44.0</v>
      </c>
      <c r="AU2" s="90">
        <v>45.0</v>
      </c>
      <c r="AV2" s="90">
        <v>46.0</v>
      </c>
      <c r="AW2" s="90">
        <v>47.0</v>
      </c>
      <c r="AX2" s="90">
        <v>48.0</v>
      </c>
      <c r="AY2" s="90">
        <v>49.0</v>
      </c>
      <c r="AZ2" s="90">
        <v>50.0</v>
      </c>
      <c r="BA2" s="92">
        <v>51.0</v>
      </c>
      <c r="BB2" s="92">
        <v>52.0</v>
      </c>
      <c r="BC2" s="90">
        <v>1.0</v>
      </c>
      <c r="BD2" s="90">
        <v>2.0</v>
      </c>
      <c r="BE2" s="90">
        <v>3.0</v>
      </c>
      <c r="BF2" s="90">
        <v>4.0</v>
      </c>
      <c r="BG2" s="90">
        <v>5.0</v>
      </c>
      <c r="BH2" s="90">
        <v>6.0</v>
      </c>
      <c r="BI2" s="90">
        <v>7.0</v>
      </c>
      <c r="BJ2" s="90">
        <v>8.0</v>
      </c>
      <c r="BK2" s="90">
        <v>9.0</v>
      </c>
      <c r="BL2" s="90">
        <v>10.0</v>
      </c>
      <c r="BM2" s="90">
        <v>11.0</v>
      </c>
      <c r="BN2" s="90">
        <v>12.0</v>
      </c>
      <c r="BO2" s="90">
        <v>13.0</v>
      </c>
      <c r="BP2" s="90">
        <v>14.0</v>
      </c>
      <c r="BQ2" s="90">
        <v>15.0</v>
      </c>
      <c r="BR2" s="90">
        <v>16.0</v>
      </c>
      <c r="BS2" s="90">
        <v>17.0</v>
      </c>
      <c r="BT2" s="90">
        <v>18.0</v>
      </c>
      <c r="BU2" s="90">
        <v>19.0</v>
      </c>
      <c r="BV2" s="90">
        <v>20.0</v>
      </c>
      <c r="BW2" s="90">
        <v>21.0</v>
      </c>
      <c r="BX2" s="90">
        <v>22.0</v>
      </c>
      <c r="BY2" s="90">
        <v>23.0</v>
      </c>
      <c r="BZ2" s="90">
        <v>24.0</v>
      </c>
      <c r="CA2" s="90">
        <v>25.0</v>
      </c>
      <c r="CB2" s="90">
        <v>26.0</v>
      </c>
      <c r="CC2" s="90">
        <v>27.0</v>
      </c>
      <c r="CD2" s="90">
        <v>28.0</v>
      </c>
      <c r="CE2" s="90">
        <v>29.0</v>
      </c>
      <c r="CF2" s="90">
        <v>30.0</v>
      </c>
      <c r="CG2" s="90">
        <v>31.0</v>
      </c>
      <c r="CH2" s="90">
        <v>32.0</v>
      </c>
      <c r="CI2" s="90">
        <v>33.0</v>
      </c>
      <c r="CJ2" s="90">
        <v>34.0</v>
      </c>
      <c r="CK2" s="90">
        <v>35.0</v>
      </c>
      <c r="CL2" s="90">
        <v>36.0</v>
      </c>
      <c r="CM2" s="90">
        <v>37.0</v>
      </c>
      <c r="CN2" s="90">
        <v>38.0</v>
      </c>
      <c r="CO2" s="90">
        <v>39.0</v>
      </c>
      <c r="CP2" s="90">
        <v>40.0</v>
      </c>
      <c r="CQ2" s="90">
        <v>41.0</v>
      </c>
      <c r="CR2" s="90">
        <v>42.0</v>
      </c>
      <c r="CS2" s="90">
        <v>43.0</v>
      </c>
      <c r="CT2" s="90">
        <v>44.0</v>
      </c>
      <c r="CU2" s="90">
        <v>45.0</v>
      </c>
      <c r="CV2" s="90">
        <v>46.0</v>
      </c>
      <c r="CW2" s="90">
        <v>47.0</v>
      </c>
      <c r="CX2" s="90">
        <v>48.0</v>
      </c>
      <c r="CY2" s="90">
        <v>49.0</v>
      </c>
      <c r="CZ2" s="90">
        <v>50.0</v>
      </c>
      <c r="DA2" s="90">
        <v>51.0</v>
      </c>
      <c r="DB2" s="90">
        <v>52.0</v>
      </c>
      <c r="DC2" s="90"/>
    </row>
    <row r="3" ht="15.75" customHeight="1">
      <c r="A3" s="93" t="s">
        <v>519</v>
      </c>
      <c r="B3" s="94" t="s">
        <v>520</v>
      </c>
      <c r="C3" s="95" t="s">
        <v>5</v>
      </c>
      <c r="D3" s="95" t="s">
        <v>11</v>
      </c>
      <c r="E3" s="95" t="s">
        <v>17</v>
      </c>
      <c r="F3" s="95" t="s">
        <v>39</v>
      </c>
      <c r="G3" s="95" t="s">
        <v>59</v>
      </c>
      <c r="H3" s="95" t="s">
        <v>65</v>
      </c>
      <c r="I3" s="95" t="s">
        <v>70</v>
      </c>
      <c r="J3" s="95" t="s">
        <v>76</v>
      </c>
      <c r="K3" s="95" t="s">
        <v>82</v>
      </c>
      <c r="L3" s="95" t="s">
        <v>87</v>
      </c>
      <c r="M3" s="95" t="s">
        <v>93</v>
      </c>
      <c r="N3" s="95" t="s">
        <v>99</v>
      </c>
      <c r="O3" s="95" t="s">
        <v>105</v>
      </c>
      <c r="P3" s="95"/>
      <c r="Q3" s="96" t="s">
        <v>114</v>
      </c>
      <c r="R3" s="96" t="s">
        <v>119</v>
      </c>
      <c r="S3" s="96" t="s">
        <v>124</v>
      </c>
      <c r="T3" s="96" t="s">
        <v>130</v>
      </c>
      <c r="U3" s="96" t="s">
        <v>136</v>
      </c>
      <c r="V3" s="96" t="s">
        <v>140</v>
      </c>
      <c r="W3" s="96" t="s">
        <v>146</v>
      </c>
      <c r="X3" s="96" t="s">
        <v>150</v>
      </c>
      <c r="Y3" s="96" t="s">
        <v>156</v>
      </c>
      <c r="Z3" s="96" t="s">
        <v>164</v>
      </c>
      <c r="AA3" s="96" t="s">
        <v>170</v>
      </c>
      <c r="AB3" s="96" t="s">
        <v>175</v>
      </c>
      <c r="AC3" s="96"/>
      <c r="AD3" s="96" t="s">
        <v>521</v>
      </c>
      <c r="AE3" s="96"/>
      <c r="AF3" s="96"/>
      <c r="AG3" s="96"/>
      <c r="AH3" s="96" t="s">
        <v>185</v>
      </c>
      <c r="AI3" s="96" t="s">
        <v>191</v>
      </c>
      <c r="AJ3" s="96" t="s">
        <v>196</v>
      </c>
      <c r="AK3" s="96" t="s">
        <v>202</v>
      </c>
      <c r="AL3" s="96" t="s">
        <v>208</v>
      </c>
      <c r="AM3" s="96" t="s">
        <v>214</v>
      </c>
      <c r="AN3" s="96" t="s">
        <v>219</v>
      </c>
      <c r="AO3" s="96" t="s">
        <v>225</v>
      </c>
      <c r="AP3" s="96" t="s">
        <v>230</v>
      </c>
      <c r="AQ3" s="96" t="s">
        <v>234</v>
      </c>
      <c r="AR3" s="96" t="s">
        <v>242</v>
      </c>
      <c r="AS3" s="96" t="s">
        <v>249</v>
      </c>
      <c r="AT3" s="96" t="s">
        <v>255</v>
      </c>
      <c r="AU3" s="96"/>
      <c r="AV3" s="96"/>
      <c r="AW3" s="96"/>
      <c r="AX3" s="96"/>
      <c r="AY3" s="97"/>
      <c r="AZ3" s="97"/>
      <c r="BA3" s="89" t="s">
        <v>522</v>
      </c>
      <c r="BB3" s="89" t="s">
        <v>523</v>
      </c>
      <c r="BC3" s="98" t="str">
        <f t="shared" ref="BC3:CZ3" si="1">C3</f>
        <v>A1</v>
      </c>
      <c r="BD3" s="98" t="str">
        <f t="shared" si="1"/>
        <v>A2</v>
      </c>
      <c r="BE3" s="98" t="str">
        <f t="shared" si="1"/>
        <v>A3</v>
      </c>
      <c r="BF3" s="98" t="str">
        <f t="shared" si="1"/>
        <v>A4</v>
      </c>
      <c r="BG3" s="98" t="str">
        <f t="shared" si="1"/>
        <v>A5</v>
      </c>
      <c r="BH3" s="98" t="str">
        <f t="shared" si="1"/>
        <v>A6</v>
      </c>
      <c r="BI3" s="98" t="str">
        <f t="shared" si="1"/>
        <v>A7</v>
      </c>
      <c r="BJ3" s="98" t="str">
        <f t="shared" si="1"/>
        <v>A8</v>
      </c>
      <c r="BK3" s="98" t="str">
        <f t="shared" si="1"/>
        <v>A9</v>
      </c>
      <c r="BL3" s="98" t="str">
        <f t="shared" si="1"/>
        <v>A10</v>
      </c>
      <c r="BM3" s="98" t="str">
        <f t="shared" si="1"/>
        <v>A11</v>
      </c>
      <c r="BN3" s="98" t="str">
        <f t="shared" si="1"/>
        <v>A12</v>
      </c>
      <c r="BO3" s="98" t="str">
        <f t="shared" si="1"/>
        <v>A13</v>
      </c>
      <c r="BP3" s="98" t="str">
        <f t="shared" si="1"/>
        <v/>
      </c>
      <c r="BQ3" s="98" t="str">
        <f t="shared" si="1"/>
        <v>B1</v>
      </c>
      <c r="BR3" s="98" t="str">
        <f t="shared" si="1"/>
        <v>B2</v>
      </c>
      <c r="BS3" s="98" t="str">
        <f t="shared" si="1"/>
        <v>B3</v>
      </c>
      <c r="BT3" s="98" t="str">
        <f t="shared" si="1"/>
        <v>B4</v>
      </c>
      <c r="BU3" s="98" t="str">
        <f t="shared" si="1"/>
        <v>B5</v>
      </c>
      <c r="BV3" s="98" t="str">
        <f t="shared" si="1"/>
        <v>B6</v>
      </c>
      <c r="BW3" s="98" t="str">
        <f t="shared" si="1"/>
        <v>B7</v>
      </c>
      <c r="BX3" s="98" t="str">
        <f t="shared" si="1"/>
        <v>B8</v>
      </c>
      <c r="BY3" s="98" t="str">
        <f t="shared" si="1"/>
        <v>B9</v>
      </c>
      <c r="BZ3" s="98" t="str">
        <f t="shared" si="1"/>
        <v>B10</v>
      </c>
      <c r="CA3" s="98" t="str">
        <f t="shared" si="1"/>
        <v>B11</v>
      </c>
      <c r="CB3" s="98" t="str">
        <f t="shared" si="1"/>
        <v>B12</v>
      </c>
      <c r="CC3" s="98" t="str">
        <f t="shared" si="1"/>
        <v/>
      </c>
      <c r="CD3" s="98" t="str">
        <f t="shared" si="1"/>
        <v>B14</v>
      </c>
      <c r="CE3" s="98" t="str">
        <f t="shared" si="1"/>
        <v/>
      </c>
      <c r="CF3" s="98" t="str">
        <f t="shared" si="1"/>
        <v/>
      </c>
      <c r="CG3" s="98" t="str">
        <f t="shared" si="1"/>
        <v/>
      </c>
      <c r="CH3" s="98" t="str">
        <f t="shared" si="1"/>
        <v>C1</v>
      </c>
      <c r="CI3" s="98" t="str">
        <f t="shared" si="1"/>
        <v>C2</v>
      </c>
      <c r="CJ3" s="98" t="str">
        <f t="shared" si="1"/>
        <v>C3</v>
      </c>
      <c r="CK3" s="98" t="str">
        <f t="shared" si="1"/>
        <v>C4</v>
      </c>
      <c r="CL3" s="98" t="str">
        <f t="shared" si="1"/>
        <v>C5</v>
      </c>
      <c r="CM3" s="98" t="str">
        <f t="shared" si="1"/>
        <v>C6</v>
      </c>
      <c r="CN3" s="98" t="str">
        <f t="shared" si="1"/>
        <v>C7</v>
      </c>
      <c r="CO3" s="98" t="str">
        <f t="shared" si="1"/>
        <v>C8</v>
      </c>
      <c r="CP3" s="98" t="str">
        <f t="shared" si="1"/>
        <v>C9</v>
      </c>
      <c r="CQ3" s="98" t="str">
        <f t="shared" si="1"/>
        <v>C10</v>
      </c>
      <c r="CR3" s="98" t="str">
        <f t="shared" si="1"/>
        <v>C11</v>
      </c>
      <c r="CS3" s="98" t="str">
        <f t="shared" si="1"/>
        <v>C12</v>
      </c>
      <c r="CT3" s="98" t="str">
        <f t="shared" si="1"/>
        <v>C13</v>
      </c>
      <c r="CU3" s="98" t="str">
        <f t="shared" si="1"/>
        <v/>
      </c>
      <c r="CV3" s="98" t="str">
        <f t="shared" si="1"/>
        <v/>
      </c>
      <c r="CW3" s="98" t="str">
        <f t="shared" si="1"/>
        <v/>
      </c>
      <c r="CX3" s="98" t="str">
        <f t="shared" si="1"/>
        <v/>
      </c>
      <c r="CY3" s="98" t="str">
        <f t="shared" si="1"/>
        <v/>
      </c>
      <c r="CZ3" s="98" t="str">
        <f t="shared" si="1"/>
        <v/>
      </c>
      <c r="DA3" s="99"/>
      <c r="DB3" s="99"/>
      <c r="DC3" s="99"/>
    </row>
    <row r="4" ht="15.75" customHeight="1">
      <c r="A4" s="100" t="s">
        <v>524</v>
      </c>
      <c r="B4" s="101" t="str">
        <f>IF(AZ4&gt;0,0,1)</f>
        <v>1</v>
      </c>
      <c r="C4" s="1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05"/>
      <c r="Q4" s="106"/>
      <c r="R4" s="107"/>
      <c r="S4" s="107"/>
      <c r="T4" s="107"/>
      <c r="U4" s="107"/>
      <c r="V4" s="107"/>
      <c r="W4" s="108"/>
      <c r="X4" s="108"/>
      <c r="Y4" s="108"/>
      <c r="Z4" s="108"/>
      <c r="AA4" s="108"/>
      <c r="AB4" s="109"/>
      <c r="AC4" s="110"/>
      <c r="AD4" s="111"/>
      <c r="AE4" s="112"/>
      <c r="AF4" s="113"/>
      <c r="AG4" s="113"/>
      <c r="AH4" s="31"/>
      <c r="AI4" s="114"/>
      <c r="AJ4" s="31"/>
      <c r="AK4" s="31"/>
      <c r="AL4" s="39"/>
      <c r="AM4" s="31"/>
      <c r="AN4" s="39"/>
      <c r="AO4" s="31"/>
      <c r="AP4" s="39"/>
      <c r="AQ4" s="31"/>
      <c r="AR4" s="31"/>
      <c r="AS4" s="31"/>
      <c r="AT4" s="115"/>
      <c r="AU4" s="116"/>
      <c r="AV4" s="117"/>
      <c r="AW4" s="118"/>
      <c r="AX4" s="119"/>
      <c r="AY4" s="120"/>
      <c r="AZ4" s="121"/>
      <c r="BA4" s="122"/>
      <c r="BB4" s="122"/>
      <c r="BC4" s="123" t="str">
        <f t="shared" ref="BC4:DC4" si="2">COUNTIF($C4:$BB4,C4)</f>
        <v>0</v>
      </c>
      <c r="BD4" s="124" t="str">
        <f t="shared" si="2"/>
        <v>0</v>
      </c>
      <c r="BE4" s="124" t="str">
        <f t="shared" si="2"/>
        <v>0</v>
      </c>
      <c r="BF4" s="124" t="str">
        <f t="shared" si="2"/>
        <v>0</v>
      </c>
      <c r="BG4" s="124" t="str">
        <f t="shared" si="2"/>
        <v>0</v>
      </c>
      <c r="BH4" s="124" t="str">
        <f t="shared" si="2"/>
        <v>0</v>
      </c>
      <c r="BI4" s="124" t="str">
        <f t="shared" si="2"/>
        <v>0</v>
      </c>
      <c r="BJ4" s="124" t="str">
        <f t="shared" si="2"/>
        <v>0</v>
      </c>
      <c r="BK4" s="124" t="str">
        <f t="shared" si="2"/>
        <v>0</v>
      </c>
      <c r="BL4" s="124" t="str">
        <f t="shared" si="2"/>
        <v>0</v>
      </c>
      <c r="BM4" s="124" t="str">
        <f t="shared" si="2"/>
        <v>0</v>
      </c>
      <c r="BN4" s="124" t="str">
        <f t="shared" si="2"/>
        <v>0</v>
      </c>
      <c r="BO4" s="124" t="str">
        <f t="shared" si="2"/>
        <v>0</v>
      </c>
      <c r="BP4" s="124" t="str">
        <f t="shared" si="2"/>
        <v>0</v>
      </c>
      <c r="BQ4" s="124" t="str">
        <f t="shared" si="2"/>
        <v>0</v>
      </c>
      <c r="BR4" s="124" t="str">
        <f t="shared" si="2"/>
        <v>0</v>
      </c>
      <c r="BS4" s="124" t="str">
        <f t="shared" si="2"/>
        <v>0</v>
      </c>
      <c r="BT4" s="124" t="str">
        <f t="shared" si="2"/>
        <v>0</v>
      </c>
      <c r="BU4" s="124" t="str">
        <f t="shared" si="2"/>
        <v>0</v>
      </c>
      <c r="BV4" s="124" t="str">
        <f t="shared" si="2"/>
        <v>0</v>
      </c>
      <c r="BW4" s="124" t="str">
        <f t="shared" si="2"/>
        <v>0</v>
      </c>
      <c r="BX4" s="124" t="str">
        <f t="shared" si="2"/>
        <v>0</v>
      </c>
      <c r="BY4" s="124" t="str">
        <f t="shared" si="2"/>
        <v>0</v>
      </c>
      <c r="BZ4" s="124" t="str">
        <f t="shared" si="2"/>
        <v>0</v>
      </c>
      <c r="CA4" s="124" t="str">
        <f t="shared" si="2"/>
        <v>0</v>
      </c>
      <c r="CB4" s="124" t="str">
        <f t="shared" si="2"/>
        <v>0</v>
      </c>
      <c r="CC4" s="124" t="str">
        <f t="shared" si="2"/>
        <v>0</v>
      </c>
      <c r="CD4" s="124" t="str">
        <f t="shared" si="2"/>
        <v>0</v>
      </c>
      <c r="CE4" s="124" t="str">
        <f t="shared" si="2"/>
        <v>0</v>
      </c>
      <c r="CF4" s="124" t="str">
        <f t="shared" si="2"/>
        <v>0</v>
      </c>
      <c r="CG4" s="124" t="str">
        <f t="shared" si="2"/>
        <v>0</v>
      </c>
      <c r="CH4" s="124" t="str">
        <f t="shared" si="2"/>
        <v>0</v>
      </c>
      <c r="CI4" s="124" t="str">
        <f t="shared" si="2"/>
        <v>0</v>
      </c>
      <c r="CJ4" s="124" t="str">
        <f t="shared" si="2"/>
        <v>0</v>
      </c>
      <c r="CK4" s="124" t="str">
        <f t="shared" si="2"/>
        <v>0</v>
      </c>
      <c r="CL4" s="124" t="str">
        <f t="shared" si="2"/>
        <v>0</v>
      </c>
      <c r="CM4" s="124" t="str">
        <f t="shared" si="2"/>
        <v>0</v>
      </c>
      <c r="CN4" s="124" t="str">
        <f t="shared" si="2"/>
        <v>0</v>
      </c>
      <c r="CO4" s="124" t="str">
        <f t="shared" si="2"/>
        <v>0</v>
      </c>
      <c r="CP4" s="124" t="str">
        <f t="shared" si="2"/>
        <v>0</v>
      </c>
      <c r="CQ4" s="124" t="str">
        <f t="shared" si="2"/>
        <v>0</v>
      </c>
      <c r="CR4" s="124" t="str">
        <f t="shared" si="2"/>
        <v>0</v>
      </c>
      <c r="CS4" s="124" t="str">
        <f t="shared" si="2"/>
        <v>0</v>
      </c>
      <c r="CT4" s="124" t="str">
        <f t="shared" si="2"/>
        <v>0</v>
      </c>
      <c r="CU4" s="124" t="str">
        <f t="shared" si="2"/>
        <v>0</v>
      </c>
      <c r="CV4" s="124" t="str">
        <f t="shared" si="2"/>
        <v>0</v>
      </c>
      <c r="CW4" s="124" t="str">
        <f t="shared" si="2"/>
        <v>0</v>
      </c>
      <c r="CX4" s="124" t="str">
        <f t="shared" si="2"/>
        <v>0</v>
      </c>
      <c r="CY4" s="124" t="str">
        <f t="shared" si="2"/>
        <v>0</v>
      </c>
      <c r="CZ4" s="125" t="str">
        <f t="shared" si="2"/>
        <v>0</v>
      </c>
      <c r="DA4" s="126" t="str">
        <f t="shared" si="2"/>
        <v>0</v>
      </c>
      <c r="DB4" s="126" t="str">
        <f t="shared" si="2"/>
        <v>0</v>
      </c>
      <c r="DC4" s="126" t="str">
        <f t="shared" si="2"/>
        <v>0</v>
      </c>
    </row>
    <row r="5" ht="15.75" customHeight="1">
      <c r="A5" s="127"/>
      <c r="B5" s="128" t="str">
        <f>IF(AZ5&gt;0,0,2)</f>
        <v>2</v>
      </c>
      <c r="C5" s="129" t="s">
        <v>57</v>
      </c>
      <c r="D5" s="130" t="s">
        <v>85</v>
      </c>
      <c r="E5" s="130" t="s">
        <v>68</v>
      </c>
      <c r="F5" s="130" t="s">
        <v>321</v>
      </c>
      <c r="G5" s="130" t="s">
        <v>108</v>
      </c>
      <c r="H5" s="130" t="s">
        <v>392</v>
      </c>
      <c r="I5" s="130" t="s">
        <v>412</v>
      </c>
      <c r="J5" s="130" t="s">
        <v>313</v>
      </c>
      <c r="K5" s="131" t="s">
        <v>405</v>
      </c>
      <c r="L5" s="131" t="s">
        <v>323</v>
      </c>
      <c r="M5" s="130" t="s">
        <v>1</v>
      </c>
      <c r="N5" s="132" t="s">
        <v>329</v>
      </c>
      <c r="O5" s="133" t="s">
        <v>340</v>
      </c>
      <c r="P5" s="134"/>
      <c r="Q5" s="135"/>
      <c r="R5" s="136"/>
      <c r="S5" s="136"/>
      <c r="T5" s="136"/>
      <c r="U5" s="136"/>
      <c r="V5" s="136"/>
      <c r="W5" s="137"/>
      <c r="X5" s="137"/>
      <c r="Y5" s="137"/>
      <c r="Z5" s="137"/>
      <c r="AA5" s="137"/>
      <c r="AB5" s="138"/>
      <c r="AC5" s="139"/>
      <c r="AD5" s="4"/>
      <c r="AE5" s="140"/>
      <c r="AF5" s="141"/>
      <c r="AG5" s="141"/>
      <c r="AH5" s="30"/>
      <c r="AI5" s="142"/>
      <c r="AJ5" s="30"/>
      <c r="AK5" s="30"/>
      <c r="AL5" s="21"/>
      <c r="AM5" s="30"/>
      <c r="AN5" s="30"/>
      <c r="AO5" s="30"/>
      <c r="AP5" s="21"/>
      <c r="AQ5" s="30"/>
      <c r="AR5" s="30"/>
      <c r="AS5" s="30"/>
      <c r="AT5" s="143"/>
      <c r="AU5" s="144"/>
      <c r="AV5" s="145"/>
      <c r="AW5" s="146"/>
      <c r="AX5" s="147"/>
      <c r="AY5" s="148"/>
      <c r="AZ5" s="149"/>
      <c r="BA5" s="122"/>
      <c r="BB5" s="122"/>
      <c r="BC5" s="150" t="str">
        <f t="shared" ref="BC5:DC5" si="3">COUNTIF($C5:$BB5,C5)</f>
        <v>1</v>
      </c>
      <c r="BD5" s="151" t="str">
        <f t="shared" si="3"/>
        <v>1</v>
      </c>
      <c r="BE5" s="151" t="str">
        <f t="shared" si="3"/>
        <v>1</v>
      </c>
      <c r="BF5" s="151" t="str">
        <f t="shared" si="3"/>
        <v>1</v>
      </c>
      <c r="BG5" s="151" t="str">
        <f t="shared" si="3"/>
        <v>1</v>
      </c>
      <c r="BH5" s="151" t="str">
        <f t="shared" si="3"/>
        <v>1</v>
      </c>
      <c r="BI5" s="151" t="str">
        <f t="shared" si="3"/>
        <v>1</v>
      </c>
      <c r="BJ5" s="151" t="str">
        <f t="shared" si="3"/>
        <v>1</v>
      </c>
      <c r="BK5" s="151" t="str">
        <f t="shared" si="3"/>
        <v>1</v>
      </c>
      <c r="BL5" s="151" t="str">
        <f t="shared" si="3"/>
        <v>1</v>
      </c>
      <c r="BM5" s="151" t="str">
        <f t="shared" si="3"/>
        <v>1</v>
      </c>
      <c r="BN5" s="151" t="str">
        <f t="shared" si="3"/>
        <v>1</v>
      </c>
      <c r="BO5" s="151" t="str">
        <f t="shared" si="3"/>
        <v>1</v>
      </c>
      <c r="BP5" s="151" t="str">
        <f t="shared" si="3"/>
        <v>0</v>
      </c>
      <c r="BQ5" s="151" t="str">
        <f t="shared" si="3"/>
        <v>0</v>
      </c>
      <c r="BR5" s="151" t="str">
        <f t="shared" si="3"/>
        <v>0</v>
      </c>
      <c r="BS5" s="151" t="str">
        <f t="shared" si="3"/>
        <v>0</v>
      </c>
      <c r="BT5" s="151" t="str">
        <f t="shared" si="3"/>
        <v>0</v>
      </c>
      <c r="BU5" s="151" t="str">
        <f t="shared" si="3"/>
        <v>0</v>
      </c>
      <c r="BV5" s="151" t="str">
        <f t="shared" si="3"/>
        <v>0</v>
      </c>
      <c r="BW5" s="151" t="str">
        <f t="shared" si="3"/>
        <v>0</v>
      </c>
      <c r="BX5" s="151" t="str">
        <f t="shared" si="3"/>
        <v>0</v>
      </c>
      <c r="BY5" s="151" t="str">
        <f t="shared" si="3"/>
        <v>0</v>
      </c>
      <c r="BZ5" s="151" t="str">
        <f t="shared" si="3"/>
        <v>0</v>
      </c>
      <c r="CA5" s="151" t="str">
        <f t="shared" si="3"/>
        <v>0</v>
      </c>
      <c r="CB5" s="151" t="str">
        <f t="shared" si="3"/>
        <v>0</v>
      </c>
      <c r="CC5" s="151" t="str">
        <f t="shared" si="3"/>
        <v>0</v>
      </c>
      <c r="CD5" s="151" t="str">
        <f t="shared" si="3"/>
        <v>0</v>
      </c>
      <c r="CE5" s="151" t="str">
        <f t="shared" si="3"/>
        <v>0</v>
      </c>
      <c r="CF5" s="151" t="str">
        <f t="shared" si="3"/>
        <v>0</v>
      </c>
      <c r="CG5" s="151" t="str">
        <f t="shared" si="3"/>
        <v>0</v>
      </c>
      <c r="CH5" s="151" t="str">
        <f t="shared" si="3"/>
        <v>0</v>
      </c>
      <c r="CI5" s="151" t="str">
        <f t="shared" si="3"/>
        <v>0</v>
      </c>
      <c r="CJ5" s="151" t="str">
        <f t="shared" si="3"/>
        <v>0</v>
      </c>
      <c r="CK5" s="151" t="str">
        <f t="shared" si="3"/>
        <v>0</v>
      </c>
      <c r="CL5" s="151" t="str">
        <f t="shared" si="3"/>
        <v>0</v>
      </c>
      <c r="CM5" s="151" t="str">
        <f t="shared" si="3"/>
        <v>0</v>
      </c>
      <c r="CN5" s="151" t="str">
        <f t="shared" si="3"/>
        <v>0</v>
      </c>
      <c r="CO5" s="151" t="str">
        <f t="shared" si="3"/>
        <v>0</v>
      </c>
      <c r="CP5" s="151" t="str">
        <f t="shared" si="3"/>
        <v>0</v>
      </c>
      <c r="CQ5" s="151" t="str">
        <f t="shared" si="3"/>
        <v>0</v>
      </c>
      <c r="CR5" s="151" t="str">
        <f t="shared" si="3"/>
        <v>0</v>
      </c>
      <c r="CS5" s="151" t="str">
        <f t="shared" si="3"/>
        <v>0</v>
      </c>
      <c r="CT5" s="151" t="str">
        <f t="shared" si="3"/>
        <v>0</v>
      </c>
      <c r="CU5" s="151" t="str">
        <f t="shared" si="3"/>
        <v>0</v>
      </c>
      <c r="CV5" s="151" t="str">
        <f t="shared" si="3"/>
        <v>0</v>
      </c>
      <c r="CW5" s="151" t="str">
        <f t="shared" si="3"/>
        <v>0</v>
      </c>
      <c r="CX5" s="151" t="str">
        <f t="shared" si="3"/>
        <v>0</v>
      </c>
      <c r="CY5" s="151" t="str">
        <f t="shared" si="3"/>
        <v>0</v>
      </c>
      <c r="CZ5" s="152" t="str">
        <f t="shared" si="3"/>
        <v>0</v>
      </c>
      <c r="DA5" s="126" t="str">
        <f t="shared" si="3"/>
        <v>0</v>
      </c>
      <c r="DB5" s="126" t="str">
        <f t="shared" si="3"/>
        <v>0</v>
      </c>
      <c r="DC5" s="126" t="str">
        <f t="shared" si="3"/>
        <v>0</v>
      </c>
    </row>
    <row r="6" ht="15.75" customHeight="1">
      <c r="A6" s="127"/>
      <c r="B6" s="128" t="str">
        <f>IF(AZ6&gt;0,0,3)</f>
        <v>3</v>
      </c>
      <c r="C6" s="18" t="s">
        <v>57</v>
      </c>
      <c r="D6" s="21" t="s">
        <v>85</v>
      </c>
      <c r="E6" s="21" t="s">
        <v>68</v>
      </c>
      <c r="F6" s="21" t="s">
        <v>321</v>
      </c>
      <c r="G6" s="21" t="s">
        <v>108</v>
      </c>
      <c r="H6" s="21" t="s">
        <v>392</v>
      </c>
      <c r="I6" s="21" t="s">
        <v>412</v>
      </c>
      <c r="J6" s="21" t="s">
        <v>313</v>
      </c>
      <c r="K6" s="30" t="s">
        <v>405</v>
      </c>
      <c r="L6" s="30" t="s">
        <v>323</v>
      </c>
      <c r="M6" s="21" t="s">
        <v>1</v>
      </c>
      <c r="N6" s="153" t="s">
        <v>329</v>
      </c>
      <c r="O6" s="154" t="s">
        <v>340</v>
      </c>
      <c r="P6" s="155"/>
      <c r="Q6" s="18"/>
      <c r="R6" s="33"/>
      <c r="S6" s="21"/>
      <c r="T6" s="21"/>
      <c r="U6" s="30"/>
      <c r="V6" s="21"/>
      <c r="W6" s="30"/>
      <c r="X6" s="30"/>
      <c r="Y6" s="21"/>
      <c r="Z6" s="21"/>
      <c r="AA6" s="21"/>
      <c r="AB6" s="154"/>
      <c r="AC6" s="139"/>
      <c r="AD6" s="4"/>
      <c r="AE6" s="140"/>
      <c r="AF6" s="141"/>
      <c r="AG6" s="141"/>
      <c r="AH6" s="21"/>
      <c r="AI6" s="21"/>
      <c r="AJ6" s="156"/>
      <c r="AK6" s="30"/>
      <c r="AL6" s="142"/>
      <c r="AM6" s="142"/>
      <c r="AN6" s="30"/>
      <c r="AO6" s="21"/>
      <c r="AP6" s="30"/>
      <c r="AQ6" s="30"/>
      <c r="AR6" s="30"/>
      <c r="AS6" s="30"/>
      <c r="AT6" s="156"/>
      <c r="AU6" s="154"/>
      <c r="AV6" s="145"/>
      <c r="AW6" s="146"/>
      <c r="AX6" s="147"/>
      <c r="AY6" s="148"/>
      <c r="AZ6" s="149"/>
      <c r="BA6" s="122"/>
      <c r="BB6" s="122"/>
      <c r="BC6" s="150" t="str">
        <f t="shared" ref="BC6:DC6" si="4">COUNTIF($C6:$BB6,C6)</f>
        <v>1</v>
      </c>
      <c r="BD6" s="151" t="str">
        <f t="shared" si="4"/>
        <v>1</v>
      </c>
      <c r="BE6" s="151" t="str">
        <f t="shared" si="4"/>
        <v>1</v>
      </c>
      <c r="BF6" s="151" t="str">
        <f t="shared" si="4"/>
        <v>1</v>
      </c>
      <c r="BG6" s="151" t="str">
        <f t="shared" si="4"/>
        <v>1</v>
      </c>
      <c r="BH6" s="151" t="str">
        <f t="shared" si="4"/>
        <v>1</v>
      </c>
      <c r="BI6" s="151" t="str">
        <f t="shared" si="4"/>
        <v>1</v>
      </c>
      <c r="BJ6" s="151" t="str">
        <f t="shared" si="4"/>
        <v>1</v>
      </c>
      <c r="BK6" s="151" t="str">
        <f t="shared" si="4"/>
        <v>1</v>
      </c>
      <c r="BL6" s="151" t="str">
        <f t="shared" si="4"/>
        <v>1</v>
      </c>
      <c r="BM6" s="151" t="str">
        <f t="shared" si="4"/>
        <v>1</v>
      </c>
      <c r="BN6" s="151" t="str">
        <f t="shared" si="4"/>
        <v>1</v>
      </c>
      <c r="BO6" s="151" t="str">
        <f t="shared" si="4"/>
        <v>1</v>
      </c>
      <c r="BP6" s="151" t="str">
        <f t="shared" si="4"/>
        <v>0</v>
      </c>
      <c r="BQ6" s="151" t="str">
        <f t="shared" si="4"/>
        <v>0</v>
      </c>
      <c r="BR6" s="151" t="str">
        <f t="shared" si="4"/>
        <v>0</v>
      </c>
      <c r="BS6" s="151" t="str">
        <f t="shared" si="4"/>
        <v>0</v>
      </c>
      <c r="BT6" s="151" t="str">
        <f t="shared" si="4"/>
        <v>0</v>
      </c>
      <c r="BU6" s="151" t="str">
        <f t="shared" si="4"/>
        <v>0</v>
      </c>
      <c r="BV6" s="151" t="str">
        <f t="shared" si="4"/>
        <v>0</v>
      </c>
      <c r="BW6" s="151" t="str">
        <f t="shared" si="4"/>
        <v>0</v>
      </c>
      <c r="BX6" s="151" t="str">
        <f t="shared" si="4"/>
        <v>0</v>
      </c>
      <c r="BY6" s="151" t="str">
        <f t="shared" si="4"/>
        <v>0</v>
      </c>
      <c r="BZ6" s="151" t="str">
        <f t="shared" si="4"/>
        <v>0</v>
      </c>
      <c r="CA6" s="151" t="str">
        <f t="shared" si="4"/>
        <v>0</v>
      </c>
      <c r="CB6" s="151" t="str">
        <f t="shared" si="4"/>
        <v>0</v>
      </c>
      <c r="CC6" s="151" t="str">
        <f t="shared" si="4"/>
        <v>0</v>
      </c>
      <c r="CD6" s="151" t="str">
        <f t="shared" si="4"/>
        <v>0</v>
      </c>
      <c r="CE6" s="151" t="str">
        <f t="shared" si="4"/>
        <v>0</v>
      </c>
      <c r="CF6" s="151" t="str">
        <f t="shared" si="4"/>
        <v>0</v>
      </c>
      <c r="CG6" s="151" t="str">
        <f t="shared" si="4"/>
        <v>0</v>
      </c>
      <c r="CH6" s="151" t="str">
        <f t="shared" si="4"/>
        <v>0</v>
      </c>
      <c r="CI6" s="151" t="str">
        <f t="shared" si="4"/>
        <v>0</v>
      </c>
      <c r="CJ6" s="151" t="str">
        <f t="shared" si="4"/>
        <v>0</v>
      </c>
      <c r="CK6" s="151" t="str">
        <f t="shared" si="4"/>
        <v>0</v>
      </c>
      <c r="CL6" s="151" t="str">
        <f t="shared" si="4"/>
        <v>0</v>
      </c>
      <c r="CM6" s="151" t="str">
        <f t="shared" si="4"/>
        <v>0</v>
      </c>
      <c r="CN6" s="151" t="str">
        <f t="shared" si="4"/>
        <v>0</v>
      </c>
      <c r="CO6" s="151" t="str">
        <f t="shared" si="4"/>
        <v>0</v>
      </c>
      <c r="CP6" s="151" t="str">
        <f t="shared" si="4"/>
        <v>0</v>
      </c>
      <c r="CQ6" s="151" t="str">
        <f t="shared" si="4"/>
        <v>0</v>
      </c>
      <c r="CR6" s="151" t="str">
        <f t="shared" si="4"/>
        <v>0</v>
      </c>
      <c r="CS6" s="151" t="str">
        <f t="shared" si="4"/>
        <v>0</v>
      </c>
      <c r="CT6" s="151" t="str">
        <f t="shared" si="4"/>
        <v>0</v>
      </c>
      <c r="CU6" s="151" t="str">
        <f t="shared" si="4"/>
        <v>0</v>
      </c>
      <c r="CV6" s="151" t="str">
        <f t="shared" si="4"/>
        <v>0</v>
      </c>
      <c r="CW6" s="151" t="str">
        <f t="shared" si="4"/>
        <v>0</v>
      </c>
      <c r="CX6" s="151" t="str">
        <f t="shared" si="4"/>
        <v>0</v>
      </c>
      <c r="CY6" s="151" t="str">
        <f t="shared" si="4"/>
        <v>0</v>
      </c>
      <c r="CZ6" s="152" t="str">
        <f t="shared" si="4"/>
        <v>0</v>
      </c>
      <c r="DA6" s="126" t="str">
        <f t="shared" si="4"/>
        <v>0</v>
      </c>
      <c r="DB6" s="126" t="str">
        <f t="shared" si="4"/>
        <v>0</v>
      </c>
      <c r="DC6" s="126" t="str">
        <f t="shared" si="4"/>
        <v>0</v>
      </c>
    </row>
    <row r="7" ht="15.75" customHeight="1">
      <c r="A7" s="127"/>
      <c r="B7" s="128" t="str">
        <f>IF(AZ7&gt;0,0,4)</f>
        <v>4</v>
      </c>
      <c r="C7" s="18" t="s">
        <v>313</v>
      </c>
      <c r="D7" s="21" t="s">
        <v>323</v>
      </c>
      <c r="E7" s="21" t="s">
        <v>329</v>
      </c>
      <c r="F7" s="33" t="s">
        <v>412</v>
      </c>
      <c r="G7" s="21" t="s">
        <v>405</v>
      </c>
      <c r="H7" s="21" t="s">
        <v>36</v>
      </c>
      <c r="I7" s="21" t="s">
        <v>1</v>
      </c>
      <c r="J7" s="30" t="s">
        <v>392</v>
      </c>
      <c r="K7" s="30" t="s">
        <v>85</v>
      </c>
      <c r="L7" s="30" t="s">
        <v>68</v>
      </c>
      <c r="M7" s="21" t="s">
        <v>321</v>
      </c>
      <c r="N7" s="153" t="s">
        <v>57</v>
      </c>
      <c r="O7" s="154" t="s">
        <v>108</v>
      </c>
      <c r="P7" s="155"/>
      <c r="Q7" s="18"/>
      <c r="R7" s="21"/>
      <c r="S7" s="21"/>
      <c r="T7" s="21"/>
      <c r="U7" s="21"/>
      <c r="V7" s="21"/>
      <c r="W7" s="30"/>
      <c r="X7" s="30"/>
      <c r="Y7" s="21"/>
      <c r="Z7" s="157"/>
      <c r="AA7" s="21"/>
      <c r="AB7" s="154"/>
      <c r="AC7" s="139"/>
      <c r="AD7" s="4"/>
      <c r="AE7" s="140"/>
      <c r="AF7" s="141"/>
      <c r="AG7" s="141"/>
      <c r="AH7" s="21"/>
      <c r="AI7" s="21"/>
      <c r="AJ7" s="156"/>
      <c r="AK7" s="30"/>
      <c r="AL7" s="142"/>
      <c r="AM7" s="142"/>
      <c r="AN7" s="30"/>
      <c r="AO7" s="21"/>
      <c r="AP7" s="21"/>
      <c r="AQ7" s="21"/>
      <c r="AR7" s="30"/>
      <c r="AS7" s="30"/>
      <c r="AT7" s="156"/>
      <c r="AU7" s="154"/>
      <c r="AV7" s="145"/>
      <c r="AW7" s="146"/>
      <c r="AX7" s="147"/>
      <c r="AY7" s="148"/>
      <c r="AZ7" s="149"/>
      <c r="BA7" s="122"/>
      <c r="BB7" s="122"/>
      <c r="BC7" s="150" t="str">
        <f t="shared" ref="BC7:DC7" si="5">COUNTIF($C7:$BB7,C7)</f>
        <v>1</v>
      </c>
      <c r="BD7" s="151" t="str">
        <f t="shared" si="5"/>
        <v>1</v>
      </c>
      <c r="BE7" s="151" t="str">
        <f t="shared" si="5"/>
        <v>1</v>
      </c>
      <c r="BF7" s="151" t="str">
        <f t="shared" si="5"/>
        <v>1</v>
      </c>
      <c r="BG7" s="151" t="str">
        <f t="shared" si="5"/>
        <v>1</v>
      </c>
      <c r="BH7" s="151" t="str">
        <f t="shared" si="5"/>
        <v>1</v>
      </c>
      <c r="BI7" s="151" t="str">
        <f t="shared" si="5"/>
        <v>1</v>
      </c>
      <c r="BJ7" s="151" t="str">
        <f t="shared" si="5"/>
        <v>1</v>
      </c>
      <c r="BK7" s="151" t="str">
        <f t="shared" si="5"/>
        <v>1</v>
      </c>
      <c r="BL7" s="151" t="str">
        <f t="shared" si="5"/>
        <v>1</v>
      </c>
      <c r="BM7" s="151" t="str">
        <f t="shared" si="5"/>
        <v>1</v>
      </c>
      <c r="BN7" s="151" t="str">
        <f t="shared" si="5"/>
        <v>1</v>
      </c>
      <c r="BO7" s="151" t="str">
        <f t="shared" si="5"/>
        <v>1</v>
      </c>
      <c r="BP7" s="151" t="str">
        <f t="shared" si="5"/>
        <v>0</v>
      </c>
      <c r="BQ7" s="151" t="str">
        <f t="shared" si="5"/>
        <v>0</v>
      </c>
      <c r="BR7" s="151" t="str">
        <f t="shared" si="5"/>
        <v>0</v>
      </c>
      <c r="BS7" s="151" t="str">
        <f t="shared" si="5"/>
        <v>0</v>
      </c>
      <c r="BT7" s="151" t="str">
        <f t="shared" si="5"/>
        <v>0</v>
      </c>
      <c r="BU7" s="151" t="str">
        <f t="shared" si="5"/>
        <v>0</v>
      </c>
      <c r="BV7" s="151" t="str">
        <f t="shared" si="5"/>
        <v>0</v>
      </c>
      <c r="BW7" s="151" t="str">
        <f t="shared" si="5"/>
        <v>0</v>
      </c>
      <c r="BX7" s="151" t="str">
        <f t="shared" si="5"/>
        <v>0</v>
      </c>
      <c r="BY7" s="151" t="str">
        <f t="shared" si="5"/>
        <v>0</v>
      </c>
      <c r="BZ7" s="151" t="str">
        <f t="shared" si="5"/>
        <v>0</v>
      </c>
      <c r="CA7" s="151" t="str">
        <f t="shared" si="5"/>
        <v>0</v>
      </c>
      <c r="CB7" s="151" t="str">
        <f t="shared" si="5"/>
        <v>0</v>
      </c>
      <c r="CC7" s="151" t="str">
        <f t="shared" si="5"/>
        <v>0</v>
      </c>
      <c r="CD7" s="151" t="str">
        <f t="shared" si="5"/>
        <v>0</v>
      </c>
      <c r="CE7" s="151" t="str">
        <f t="shared" si="5"/>
        <v>0</v>
      </c>
      <c r="CF7" s="151" t="str">
        <f t="shared" si="5"/>
        <v>0</v>
      </c>
      <c r="CG7" s="151" t="str">
        <f t="shared" si="5"/>
        <v>0</v>
      </c>
      <c r="CH7" s="151" t="str">
        <f t="shared" si="5"/>
        <v>0</v>
      </c>
      <c r="CI7" s="151" t="str">
        <f t="shared" si="5"/>
        <v>0</v>
      </c>
      <c r="CJ7" s="151" t="str">
        <f t="shared" si="5"/>
        <v>0</v>
      </c>
      <c r="CK7" s="151" t="str">
        <f t="shared" si="5"/>
        <v>0</v>
      </c>
      <c r="CL7" s="151" t="str">
        <f t="shared" si="5"/>
        <v>0</v>
      </c>
      <c r="CM7" s="151" t="str">
        <f t="shared" si="5"/>
        <v>0</v>
      </c>
      <c r="CN7" s="151" t="str">
        <f t="shared" si="5"/>
        <v>0</v>
      </c>
      <c r="CO7" s="151" t="str">
        <f t="shared" si="5"/>
        <v>0</v>
      </c>
      <c r="CP7" s="151" t="str">
        <f t="shared" si="5"/>
        <v>0</v>
      </c>
      <c r="CQ7" s="151" t="str">
        <f t="shared" si="5"/>
        <v>0</v>
      </c>
      <c r="CR7" s="151" t="str">
        <f t="shared" si="5"/>
        <v>0</v>
      </c>
      <c r="CS7" s="151" t="str">
        <f t="shared" si="5"/>
        <v>0</v>
      </c>
      <c r="CT7" s="151" t="str">
        <f t="shared" si="5"/>
        <v>0</v>
      </c>
      <c r="CU7" s="151" t="str">
        <f t="shared" si="5"/>
        <v>0</v>
      </c>
      <c r="CV7" s="151" t="str">
        <f t="shared" si="5"/>
        <v>0</v>
      </c>
      <c r="CW7" s="151" t="str">
        <f t="shared" si="5"/>
        <v>0</v>
      </c>
      <c r="CX7" s="151" t="str">
        <f t="shared" si="5"/>
        <v>0</v>
      </c>
      <c r="CY7" s="151" t="str">
        <f t="shared" si="5"/>
        <v>0</v>
      </c>
      <c r="CZ7" s="152" t="str">
        <f t="shared" si="5"/>
        <v>0</v>
      </c>
      <c r="DA7" s="126" t="str">
        <f t="shared" si="5"/>
        <v>0</v>
      </c>
      <c r="DB7" s="126" t="str">
        <f t="shared" si="5"/>
        <v>0</v>
      </c>
      <c r="DC7" s="126" t="str">
        <f t="shared" si="5"/>
        <v>0</v>
      </c>
    </row>
    <row r="8" ht="15.75" customHeight="1">
      <c r="A8" s="158"/>
      <c r="B8" s="159" t="str">
        <f>IF(AZ8&gt;0,0,5)</f>
        <v>5</v>
      </c>
      <c r="C8" s="160" t="s">
        <v>313</v>
      </c>
      <c r="D8" s="157" t="s">
        <v>323</v>
      </c>
      <c r="E8" s="157" t="s">
        <v>329</v>
      </c>
      <c r="F8" s="161" t="s">
        <v>412</v>
      </c>
      <c r="G8" s="157" t="s">
        <v>405</v>
      </c>
      <c r="H8" s="157" t="s">
        <v>36</v>
      </c>
      <c r="I8" s="157" t="s">
        <v>1</v>
      </c>
      <c r="J8" s="143" t="s">
        <v>392</v>
      </c>
      <c r="K8" s="143" t="s">
        <v>85</v>
      </c>
      <c r="L8" s="143" t="s">
        <v>68</v>
      </c>
      <c r="M8" s="157" t="s">
        <v>321</v>
      </c>
      <c r="N8" s="143" t="s">
        <v>57</v>
      </c>
      <c r="O8" s="162" t="s">
        <v>108</v>
      </c>
      <c r="P8" s="163"/>
      <c r="Q8" s="164"/>
      <c r="R8" s="165"/>
      <c r="S8" s="165"/>
      <c r="T8" s="165"/>
      <c r="U8" s="165"/>
      <c r="V8" s="165"/>
      <c r="W8" s="166"/>
      <c r="X8" s="166"/>
      <c r="Y8" s="165"/>
      <c r="Z8" s="165"/>
      <c r="AA8" s="165"/>
      <c r="AB8" s="167"/>
      <c r="AC8" s="168"/>
      <c r="AD8" s="169"/>
      <c r="AE8" s="170"/>
      <c r="AF8" s="171"/>
      <c r="AG8" s="171"/>
      <c r="AH8" s="172"/>
      <c r="AI8" s="165"/>
      <c r="AJ8" s="173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4"/>
      <c r="AV8" s="175"/>
      <c r="AW8" s="176"/>
      <c r="AX8" s="177"/>
      <c r="AY8" s="178"/>
      <c r="AZ8" s="179"/>
      <c r="BA8" s="122"/>
      <c r="BB8" s="122"/>
      <c r="BC8" s="180" t="str">
        <f t="shared" ref="BC8:DC8" si="6">COUNTIF($C8:$BB8,C8)</f>
        <v>1</v>
      </c>
      <c r="BD8" s="181" t="str">
        <f t="shared" si="6"/>
        <v>1</v>
      </c>
      <c r="BE8" s="181" t="str">
        <f t="shared" si="6"/>
        <v>1</v>
      </c>
      <c r="BF8" s="181" t="str">
        <f t="shared" si="6"/>
        <v>1</v>
      </c>
      <c r="BG8" s="181" t="str">
        <f t="shared" si="6"/>
        <v>1</v>
      </c>
      <c r="BH8" s="181" t="str">
        <f t="shared" si="6"/>
        <v>1</v>
      </c>
      <c r="BI8" s="181" t="str">
        <f t="shared" si="6"/>
        <v>1</v>
      </c>
      <c r="BJ8" s="181" t="str">
        <f t="shared" si="6"/>
        <v>1</v>
      </c>
      <c r="BK8" s="181" t="str">
        <f t="shared" si="6"/>
        <v>1</v>
      </c>
      <c r="BL8" s="181" t="str">
        <f t="shared" si="6"/>
        <v>1</v>
      </c>
      <c r="BM8" s="181" t="str">
        <f t="shared" si="6"/>
        <v>1</v>
      </c>
      <c r="BN8" s="181" t="str">
        <f t="shared" si="6"/>
        <v>1</v>
      </c>
      <c r="BO8" s="181" t="str">
        <f t="shared" si="6"/>
        <v>1</v>
      </c>
      <c r="BP8" s="181" t="str">
        <f t="shared" si="6"/>
        <v>0</v>
      </c>
      <c r="BQ8" s="181" t="str">
        <f t="shared" si="6"/>
        <v>0</v>
      </c>
      <c r="BR8" s="181" t="str">
        <f t="shared" si="6"/>
        <v>0</v>
      </c>
      <c r="BS8" s="181" t="str">
        <f t="shared" si="6"/>
        <v>0</v>
      </c>
      <c r="BT8" s="181" t="str">
        <f t="shared" si="6"/>
        <v>0</v>
      </c>
      <c r="BU8" s="181" t="str">
        <f t="shared" si="6"/>
        <v>0</v>
      </c>
      <c r="BV8" s="181" t="str">
        <f t="shared" si="6"/>
        <v>0</v>
      </c>
      <c r="BW8" s="181" t="str">
        <f t="shared" si="6"/>
        <v>0</v>
      </c>
      <c r="BX8" s="181" t="str">
        <f t="shared" si="6"/>
        <v>0</v>
      </c>
      <c r="BY8" s="181" t="str">
        <f t="shared" si="6"/>
        <v>0</v>
      </c>
      <c r="BZ8" s="181" t="str">
        <f t="shared" si="6"/>
        <v>0</v>
      </c>
      <c r="CA8" s="181" t="str">
        <f t="shared" si="6"/>
        <v>0</v>
      </c>
      <c r="CB8" s="181" t="str">
        <f t="shared" si="6"/>
        <v>0</v>
      </c>
      <c r="CC8" s="181" t="str">
        <f t="shared" si="6"/>
        <v>0</v>
      </c>
      <c r="CD8" s="181" t="str">
        <f t="shared" si="6"/>
        <v>0</v>
      </c>
      <c r="CE8" s="181" t="str">
        <f t="shared" si="6"/>
        <v>0</v>
      </c>
      <c r="CF8" s="181" t="str">
        <f t="shared" si="6"/>
        <v>0</v>
      </c>
      <c r="CG8" s="181" t="str">
        <f t="shared" si="6"/>
        <v>0</v>
      </c>
      <c r="CH8" s="181" t="str">
        <f t="shared" si="6"/>
        <v>0</v>
      </c>
      <c r="CI8" s="181" t="str">
        <f t="shared" si="6"/>
        <v>0</v>
      </c>
      <c r="CJ8" s="181" t="str">
        <f t="shared" si="6"/>
        <v>0</v>
      </c>
      <c r="CK8" s="181" t="str">
        <f t="shared" si="6"/>
        <v>0</v>
      </c>
      <c r="CL8" s="181" t="str">
        <f t="shared" si="6"/>
        <v>0</v>
      </c>
      <c r="CM8" s="181" t="str">
        <f t="shared" si="6"/>
        <v>0</v>
      </c>
      <c r="CN8" s="181" t="str">
        <f t="shared" si="6"/>
        <v>0</v>
      </c>
      <c r="CO8" s="181" t="str">
        <f t="shared" si="6"/>
        <v>0</v>
      </c>
      <c r="CP8" s="181" t="str">
        <f t="shared" si="6"/>
        <v>0</v>
      </c>
      <c r="CQ8" s="181" t="str">
        <f t="shared" si="6"/>
        <v>0</v>
      </c>
      <c r="CR8" s="181" t="str">
        <f t="shared" si="6"/>
        <v>0</v>
      </c>
      <c r="CS8" s="181" t="str">
        <f t="shared" si="6"/>
        <v>0</v>
      </c>
      <c r="CT8" s="181" t="str">
        <f t="shared" si="6"/>
        <v>0</v>
      </c>
      <c r="CU8" s="181" t="str">
        <f t="shared" si="6"/>
        <v>0</v>
      </c>
      <c r="CV8" s="181" t="str">
        <f t="shared" si="6"/>
        <v>0</v>
      </c>
      <c r="CW8" s="181" t="str">
        <f t="shared" si="6"/>
        <v>0</v>
      </c>
      <c r="CX8" s="181" t="str">
        <f t="shared" si="6"/>
        <v>0</v>
      </c>
      <c r="CY8" s="181" t="str">
        <f t="shared" si="6"/>
        <v>0</v>
      </c>
      <c r="CZ8" s="182" t="str">
        <f t="shared" si="6"/>
        <v>0</v>
      </c>
      <c r="DA8" s="126" t="str">
        <f t="shared" si="6"/>
        <v>0</v>
      </c>
      <c r="DB8" s="126" t="str">
        <f t="shared" si="6"/>
        <v>0</v>
      </c>
      <c r="DC8" s="126" t="str">
        <f t="shared" si="6"/>
        <v>0</v>
      </c>
    </row>
    <row r="9" ht="15.75" customHeight="1">
      <c r="A9" s="183" t="s">
        <v>525</v>
      </c>
      <c r="B9" s="184" t="str">
        <f>IF(AZ9&gt;0,0,1)</f>
        <v>1</v>
      </c>
      <c r="C9" s="185" t="s">
        <v>389</v>
      </c>
      <c r="D9" s="186" t="s">
        <v>153</v>
      </c>
      <c r="E9" s="39" t="s">
        <v>68</v>
      </c>
      <c r="F9" s="186" t="s">
        <v>371</v>
      </c>
      <c r="G9" s="39" t="s">
        <v>313</v>
      </c>
      <c r="H9" s="39" t="s">
        <v>392</v>
      </c>
      <c r="I9" s="39" t="s">
        <v>1</v>
      </c>
      <c r="J9" s="39" t="s">
        <v>79</v>
      </c>
      <c r="K9" s="39" t="s">
        <v>85</v>
      </c>
      <c r="L9" s="31" t="s">
        <v>399</v>
      </c>
      <c r="M9" s="39" t="s">
        <v>405</v>
      </c>
      <c r="N9" s="187" t="s">
        <v>57</v>
      </c>
      <c r="O9" s="188" t="s">
        <v>340</v>
      </c>
      <c r="P9" s="189"/>
      <c r="Q9" s="185"/>
      <c r="R9" s="39"/>
      <c r="S9" s="39"/>
      <c r="T9" s="39"/>
      <c r="U9" s="39"/>
      <c r="V9" s="39"/>
      <c r="W9" s="31"/>
      <c r="X9" s="31"/>
      <c r="Y9" s="39"/>
      <c r="Z9" s="39"/>
      <c r="AA9" s="39"/>
      <c r="AB9" s="188"/>
      <c r="AC9" s="110"/>
      <c r="AD9" s="111"/>
      <c r="AE9" s="112"/>
      <c r="AF9" s="113"/>
      <c r="AG9" s="113"/>
      <c r="AH9" s="39"/>
      <c r="AI9" s="114"/>
      <c r="AJ9" s="39"/>
      <c r="AK9" s="39"/>
      <c r="AL9" s="39"/>
      <c r="AM9" s="39"/>
      <c r="AN9" s="114"/>
      <c r="AO9" s="115"/>
      <c r="AP9" s="114"/>
      <c r="AQ9" s="39"/>
      <c r="AR9" s="114"/>
      <c r="AS9" s="31"/>
      <c r="AT9" s="190"/>
      <c r="AU9" s="188"/>
      <c r="AV9" s="117"/>
      <c r="AW9" s="118"/>
      <c r="AX9" s="119"/>
      <c r="AY9" s="120"/>
      <c r="AZ9" s="121"/>
      <c r="BA9" s="122"/>
      <c r="BB9" s="122"/>
      <c r="BC9" s="191" t="str">
        <f t="shared" ref="BC9:DC9" si="7">COUNTIF($C9:$BB9,C9)</f>
        <v>1</v>
      </c>
      <c r="BD9" s="124" t="str">
        <f t="shared" si="7"/>
        <v>1</v>
      </c>
      <c r="BE9" s="124" t="str">
        <f t="shared" si="7"/>
        <v>1</v>
      </c>
      <c r="BF9" s="124" t="str">
        <f t="shared" si="7"/>
        <v>1</v>
      </c>
      <c r="BG9" s="124" t="str">
        <f t="shared" si="7"/>
        <v>1</v>
      </c>
      <c r="BH9" s="124" t="str">
        <f t="shared" si="7"/>
        <v>1</v>
      </c>
      <c r="BI9" s="124" t="str">
        <f t="shared" si="7"/>
        <v>1</v>
      </c>
      <c r="BJ9" s="124" t="str">
        <f t="shared" si="7"/>
        <v>1</v>
      </c>
      <c r="BK9" s="124" t="str">
        <f t="shared" si="7"/>
        <v>1</v>
      </c>
      <c r="BL9" s="124" t="str">
        <f t="shared" si="7"/>
        <v>1</v>
      </c>
      <c r="BM9" s="124" t="str">
        <f t="shared" si="7"/>
        <v>1</v>
      </c>
      <c r="BN9" s="124" t="str">
        <f t="shared" si="7"/>
        <v>1</v>
      </c>
      <c r="BO9" s="124" t="str">
        <f t="shared" si="7"/>
        <v>1</v>
      </c>
      <c r="BP9" s="124" t="str">
        <f t="shared" si="7"/>
        <v>0</v>
      </c>
      <c r="BQ9" s="124" t="str">
        <f t="shared" si="7"/>
        <v>0</v>
      </c>
      <c r="BR9" s="124" t="str">
        <f t="shared" si="7"/>
        <v>0</v>
      </c>
      <c r="BS9" s="124" t="str">
        <f t="shared" si="7"/>
        <v>0</v>
      </c>
      <c r="BT9" s="124" t="str">
        <f t="shared" si="7"/>
        <v>0</v>
      </c>
      <c r="BU9" s="124" t="str">
        <f t="shared" si="7"/>
        <v>0</v>
      </c>
      <c r="BV9" s="124" t="str">
        <f t="shared" si="7"/>
        <v>0</v>
      </c>
      <c r="BW9" s="124" t="str">
        <f t="shared" si="7"/>
        <v>0</v>
      </c>
      <c r="BX9" s="124" t="str">
        <f t="shared" si="7"/>
        <v>0</v>
      </c>
      <c r="BY9" s="124" t="str">
        <f t="shared" si="7"/>
        <v>0</v>
      </c>
      <c r="BZ9" s="124" t="str">
        <f t="shared" si="7"/>
        <v>0</v>
      </c>
      <c r="CA9" s="124" t="str">
        <f t="shared" si="7"/>
        <v>0</v>
      </c>
      <c r="CB9" s="124" t="str">
        <f t="shared" si="7"/>
        <v>0</v>
      </c>
      <c r="CC9" s="124" t="str">
        <f t="shared" si="7"/>
        <v>0</v>
      </c>
      <c r="CD9" s="124" t="str">
        <f t="shared" si="7"/>
        <v>0</v>
      </c>
      <c r="CE9" s="124" t="str">
        <f t="shared" si="7"/>
        <v>0</v>
      </c>
      <c r="CF9" s="124" t="str">
        <f t="shared" si="7"/>
        <v>0</v>
      </c>
      <c r="CG9" s="124" t="str">
        <f t="shared" si="7"/>
        <v>0</v>
      </c>
      <c r="CH9" s="124" t="str">
        <f t="shared" si="7"/>
        <v>0</v>
      </c>
      <c r="CI9" s="124" t="str">
        <f t="shared" si="7"/>
        <v>0</v>
      </c>
      <c r="CJ9" s="124" t="str">
        <f t="shared" si="7"/>
        <v>0</v>
      </c>
      <c r="CK9" s="124" t="str">
        <f t="shared" si="7"/>
        <v>0</v>
      </c>
      <c r="CL9" s="124" t="str">
        <f t="shared" si="7"/>
        <v>0</v>
      </c>
      <c r="CM9" s="124" t="str">
        <f t="shared" si="7"/>
        <v>0</v>
      </c>
      <c r="CN9" s="124" t="str">
        <f t="shared" si="7"/>
        <v>0</v>
      </c>
      <c r="CO9" s="124" t="str">
        <f t="shared" si="7"/>
        <v>0</v>
      </c>
      <c r="CP9" s="124" t="str">
        <f t="shared" si="7"/>
        <v>0</v>
      </c>
      <c r="CQ9" s="124" t="str">
        <f t="shared" si="7"/>
        <v>0</v>
      </c>
      <c r="CR9" s="124" t="str">
        <f t="shared" si="7"/>
        <v>0</v>
      </c>
      <c r="CS9" s="124" t="str">
        <f t="shared" si="7"/>
        <v>0</v>
      </c>
      <c r="CT9" s="124" t="str">
        <f t="shared" si="7"/>
        <v>0</v>
      </c>
      <c r="CU9" s="124" t="str">
        <f t="shared" si="7"/>
        <v>0</v>
      </c>
      <c r="CV9" s="124" t="str">
        <f t="shared" si="7"/>
        <v>0</v>
      </c>
      <c r="CW9" s="124" t="str">
        <f t="shared" si="7"/>
        <v>0</v>
      </c>
      <c r="CX9" s="124" t="str">
        <f t="shared" si="7"/>
        <v>0</v>
      </c>
      <c r="CY9" s="124" t="str">
        <f t="shared" si="7"/>
        <v>0</v>
      </c>
      <c r="CZ9" s="125" t="str">
        <f t="shared" si="7"/>
        <v>0</v>
      </c>
      <c r="DA9" s="126" t="str">
        <f t="shared" si="7"/>
        <v>0</v>
      </c>
      <c r="DB9" s="126" t="str">
        <f t="shared" si="7"/>
        <v>0</v>
      </c>
      <c r="DC9" s="126" t="str">
        <f t="shared" si="7"/>
        <v>0</v>
      </c>
    </row>
    <row r="10" ht="15.75" customHeight="1">
      <c r="A10" s="127"/>
      <c r="B10" s="128" t="str">
        <f>IF(AZ10&gt;0,0,2)</f>
        <v>2</v>
      </c>
      <c r="C10" s="18" t="s">
        <v>389</v>
      </c>
      <c r="D10" s="192" t="s">
        <v>371</v>
      </c>
      <c r="E10" s="33" t="s">
        <v>68</v>
      </c>
      <c r="F10" s="73" t="s">
        <v>153</v>
      </c>
      <c r="G10" s="21" t="s">
        <v>313</v>
      </c>
      <c r="H10" s="21" t="s">
        <v>392</v>
      </c>
      <c r="I10" s="21" t="s">
        <v>1</v>
      </c>
      <c r="J10" s="30" t="s">
        <v>79</v>
      </c>
      <c r="K10" s="21" t="s">
        <v>85</v>
      </c>
      <c r="L10" s="30" t="s">
        <v>399</v>
      </c>
      <c r="M10" s="21" t="s">
        <v>405</v>
      </c>
      <c r="N10" s="153" t="s">
        <v>57</v>
      </c>
      <c r="O10" s="154" t="s">
        <v>340</v>
      </c>
      <c r="P10" s="155"/>
      <c r="Q10" s="18"/>
      <c r="R10" s="21"/>
      <c r="S10" s="33"/>
      <c r="T10" s="33"/>
      <c r="U10" s="33"/>
      <c r="V10" s="21"/>
      <c r="W10" s="30"/>
      <c r="X10" s="30"/>
      <c r="Y10" s="21"/>
      <c r="Z10" s="21"/>
      <c r="AA10" s="21"/>
      <c r="AB10" s="154"/>
      <c r="AC10" s="139"/>
      <c r="AD10" s="4"/>
      <c r="AE10" s="140"/>
      <c r="AF10" s="141"/>
      <c r="AG10" s="141"/>
      <c r="AH10" s="30"/>
      <c r="AI10" s="142"/>
      <c r="AJ10" s="30"/>
      <c r="AK10" s="21"/>
      <c r="AL10" s="21"/>
      <c r="AM10" s="30"/>
      <c r="AN10" s="142"/>
      <c r="AO10" s="21"/>
      <c r="AP10" s="142"/>
      <c r="AQ10" s="21"/>
      <c r="AR10" s="142"/>
      <c r="AS10" s="21"/>
      <c r="AT10" s="156"/>
      <c r="AU10" s="154"/>
      <c r="AV10" s="145"/>
      <c r="AW10" s="146"/>
      <c r="AX10" s="147"/>
      <c r="AY10" s="148"/>
      <c r="AZ10" s="149"/>
      <c r="BA10" s="122"/>
      <c r="BB10" s="122"/>
      <c r="BC10" s="150" t="str">
        <f t="shared" ref="BC10:DC10" si="8">COUNTIF($C10:$BB10,C10)</f>
        <v>1</v>
      </c>
      <c r="BD10" s="151" t="str">
        <f t="shared" si="8"/>
        <v>1</v>
      </c>
      <c r="BE10" s="151" t="str">
        <f t="shared" si="8"/>
        <v>1</v>
      </c>
      <c r="BF10" s="151" t="str">
        <f t="shared" si="8"/>
        <v>1</v>
      </c>
      <c r="BG10" s="151" t="str">
        <f t="shared" si="8"/>
        <v>1</v>
      </c>
      <c r="BH10" s="151" t="str">
        <f t="shared" si="8"/>
        <v>1</v>
      </c>
      <c r="BI10" s="151" t="str">
        <f t="shared" si="8"/>
        <v>1</v>
      </c>
      <c r="BJ10" s="151" t="str">
        <f t="shared" si="8"/>
        <v>1</v>
      </c>
      <c r="BK10" s="151" t="str">
        <f t="shared" si="8"/>
        <v>1</v>
      </c>
      <c r="BL10" s="151" t="str">
        <f t="shared" si="8"/>
        <v>1</v>
      </c>
      <c r="BM10" s="151" t="str">
        <f t="shared" si="8"/>
        <v>1</v>
      </c>
      <c r="BN10" s="151" t="str">
        <f t="shared" si="8"/>
        <v>1</v>
      </c>
      <c r="BO10" s="151" t="str">
        <f t="shared" si="8"/>
        <v>1</v>
      </c>
      <c r="BP10" s="151" t="str">
        <f t="shared" si="8"/>
        <v>0</v>
      </c>
      <c r="BQ10" s="151" t="str">
        <f t="shared" si="8"/>
        <v>0</v>
      </c>
      <c r="BR10" s="151" t="str">
        <f t="shared" si="8"/>
        <v>0</v>
      </c>
      <c r="BS10" s="151" t="str">
        <f t="shared" si="8"/>
        <v>0</v>
      </c>
      <c r="BT10" s="151" t="str">
        <f t="shared" si="8"/>
        <v>0</v>
      </c>
      <c r="BU10" s="151" t="str">
        <f t="shared" si="8"/>
        <v>0</v>
      </c>
      <c r="BV10" s="151" t="str">
        <f t="shared" si="8"/>
        <v>0</v>
      </c>
      <c r="BW10" s="151" t="str">
        <f t="shared" si="8"/>
        <v>0</v>
      </c>
      <c r="BX10" s="151" t="str">
        <f t="shared" si="8"/>
        <v>0</v>
      </c>
      <c r="BY10" s="151" t="str">
        <f t="shared" si="8"/>
        <v>0</v>
      </c>
      <c r="BZ10" s="151" t="str">
        <f t="shared" si="8"/>
        <v>0</v>
      </c>
      <c r="CA10" s="151" t="str">
        <f t="shared" si="8"/>
        <v>0</v>
      </c>
      <c r="CB10" s="151" t="str">
        <f t="shared" si="8"/>
        <v>0</v>
      </c>
      <c r="CC10" s="151" t="str">
        <f t="shared" si="8"/>
        <v>0</v>
      </c>
      <c r="CD10" s="151" t="str">
        <f t="shared" si="8"/>
        <v>0</v>
      </c>
      <c r="CE10" s="151" t="str">
        <f t="shared" si="8"/>
        <v>0</v>
      </c>
      <c r="CF10" s="151" t="str">
        <f t="shared" si="8"/>
        <v>0</v>
      </c>
      <c r="CG10" s="151" t="str">
        <f t="shared" si="8"/>
        <v>0</v>
      </c>
      <c r="CH10" s="151" t="str">
        <f t="shared" si="8"/>
        <v>0</v>
      </c>
      <c r="CI10" s="151" t="str">
        <f t="shared" si="8"/>
        <v>0</v>
      </c>
      <c r="CJ10" s="151" t="str">
        <f t="shared" si="8"/>
        <v>0</v>
      </c>
      <c r="CK10" s="151" t="str">
        <f t="shared" si="8"/>
        <v>0</v>
      </c>
      <c r="CL10" s="151" t="str">
        <f t="shared" si="8"/>
        <v>0</v>
      </c>
      <c r="CM10" s="151" t="str">
        <f t="shared" si="8"/>
        <v>0</v>
      </c>
      <c r="CN10" s="151" t="str">
        <f t="shared" si="8"/>
        <v>0</v>
      </c>
      <c r="CO10" s="151" t="str">
        <f t="shared" si="8"/>
        <v>0</v>
      </c>
      <c r="CP10" s="151" t="str">
        <f t="shared" si="8"/>
        <v>0</v>
      </c>
      <c r="CQ10" s="151" t="str">
        <f t="shared" si="8"/>
        <v>0</v>
      </c>
      <c r="CR10" s="151" t="str">
        <f t="shared" si="8"/>
        <v>0</v>
      </c>
      <c r="CS10" s="151" t="str">
        <f t="shared" si="8"/>
        <v>0</v>
      </c>
      <c r="CT10" s="151" t="str">
        <f t="shared" si="8"/>
        <v>0</v>
      </c>
      <c r="CU10" s="151" t="str">
        <f t="shared" si="8"/>
        <v>0</v>
      </c>
      <c r="CV10" s="151" t="str">
        <f t="shared" si="8"/>
        <v>0</v>
      </c>
      <c r="CW10" s="151" t="str">
        <f t="shared" si="8"/>
        <v>0</v>
      </c>
      <c r="CX10" s="151" t="str">
        <f t="shared" si="8"/>
        <v>0</v>
      </c>
      <c r="CY10" s="151" t="str">
        <f t="shared" si="8"/>
        <v>0</v>
      </c>
      <c r="CZ10" s="152" t="str">
        <f t="shared" si="8"/>
        <v>0</v>
      </c>
      <c r="DA10" s="126" t="str">
        <f t="shared" si="8"/>
        <v>0</v>
      </c>
      <c r="DB10" s="126" t="str">
        <f t="shared" si="8"/>
        <v>0</v>
      </c>
      <c r="DC10" s="126" t="str">
        <f t="shared" si="8"/>
        <v>0</v>
      </c>
    </row>
    <row r="11" ht="15.75" customHeight="1">
      <c r="A11" s="127"/>
      <c r="B11" s="128" t="str">
        <f>IF(AZ11&gt;0,0,3)</f>
        <v>3</v>
      </c>
      <c r="C11" s="18" t="s">
        <v>57</v>
      </c>
      <c r="D11" s="33" t="s">
        <v>85</v>
      </c>
      <c r="E11" s="30" t="s">
        <v>392</v>
      </c>
      <c r="F11" s="21" t="s">
        <v>79</v>
      </c>
      <c r="G11" s="73" t="s">
        <v>173</v>
      </c>
      <c r="H11" s="21" t="s">
        <v>313</v>
      </c>
      <c r="I11" s="21" t="s">
        <v>340</v>
      </c>
      <c r="J11" s="193" t="s">
        <v>371</v>
      </c>
      <c r="K11" s="21" t="s">
        <v>321</v>
      </c>
      <c r="L11" s="30" t="s">
        <v>68</v>
      </c>
      <c r="M11" s="21" t="s">
        <v>1</v>
      </c>
      <c r="N11" s="153" t="s">
        <v>399</v>
      </c>
      <c r="O11" s="154" t="s">
        <v>389</v>
      </c>
      <c r="P11" s="155"/>
      <c r="Q11" s="18"/>
      <c r="R11" s="21"/>
      <c r="S11" s="192"/>
      <c r="T11" s="33"/>
      <c r="U11" s="21"/>
      <c r="V11" s="21"/>
      <c r="W11" s="21"/>
      <c r="X11" s="30"/>
      <c r="Y11" s="21"/>
      <c r="Z11" s="33"/>
      <c r="AA11" s="21"/>
      <c r="AB11" s="154"/>
      <c r="AC11" s="139"/>
      <c r="AD11" s="4"/>
      <c r="AE11" s="140"/>
      <c r="AF11" s="141"/>
      <c r="AG11" s="141"/>
      <c r="AH11" s="30"/>
      <c r="AI11" s="142"/>
      <c r="AJ11" s="30"/>
      <c r="AK11" s="21"/>
      <c r="AL11" s="21"/>
      <c r="AM11" s="30"/>
      <c r="AN11" s="142"/>
      <c r="AO11" s="156"/>
      <c r="AP11" s="142"/>
      <c r="AQ11" s="21"/>
      <c r="AR11" s="142"/>
      <c r="AS11" s="21"/>
      <c r="AT11" s="30"/>
      <c r="AU11" s="154"/>
      <c r="AV11" s="145"/>
      <c r="AW11" s="146"/>
      <c r="AX11" s="147"/>
      <c r="AY11" s="148"/>
      <c r="AZ11" s="149"/>
      <c r="BA11" s="122"/>
      <c r="BB11" s="122"/>
      <c r="BC11" s="150" t="str">
        <f t="shared" ref="BC11:DC11" si="9">COUNTIF($C11:$BB11,C11)</f>
        <v>1</v>
      </c>
      <c r="BD11" s="151" t="str">
        <f t="shared" si="9"/>
        <v>1</v>
      </c>
      <c r="BE11" s="151" t="str">
        <f t="shared" si="9"/>
        <v>1</v>
      </c>
      <c r="BF11" s="151" t="str">
        <f t="shared" si="9"/>
        <v>1</v>
      </c>
      <c r="BG11" s="151" t="str">
        <f t="shared" si="9"/>
        <v>1</v>
      </c>
      <c r="BH11" s="151" t="str">
        <f t="shared" si="9"/>
        <v>1</v>
      </c>
      <c r="BI11" s="151" t="str">
        <f t="shared" si="9"/>
        <v>1</v>
      </c>
      <c r="BJ11" s="151" t="str">
        <f t="shared" si="9"/>
        <v>1</v>
      </c>
      <c r="BK11" s="151" t="str">
        <f t="shared" si="9"/>
        <v>1</v>
      </c>
      <c r="BL11" s="151" t="str">
        <f t="shared" si="9"/>
        <v>1</v>
      </c>
      <c r="BM11" s="151" t="str">
        <f t="shared" si="9"/>
        <v>1</v>
      </c>
      <c r="BN11" s="151" t="str">
        <f t="shared" si="9"/>
        <v>1</v>
      </c>
      <c r="BO11" s="151" t="str">
        <f t="shared" si="9"/>
        <v>1</v>
      </c>
      <c r="BP11" s="151" t="str">
        <f t="shared" si="9"/>
        <v>0</v>
      </c>
      <c r="BQ11" s="151" t="str">
        <f t="shared" si="9"/>
        <v>0</v>
      </c>
      <c r="BR11" s="151" t="str">
        <f t="shared" si="9"/>
        <v>0</v>
      </c>
      <c r="BS11" s="151" t="str">
        <f t="shared" si="9"/>
        <v>0</v>
      </c>
      <c r="BT11" s="151" t="str">
        <f t="shared" si="9"/>
        <v>0</v>
      </c>
      <c r="BU11" s="151" t="str">
        <f t="shared" si="9"/>
        <v>0</v>
      </c>
      <c r="BV11" s="151" t="str">
        <f t="shared" si="9"/>
        <v>0</v>
      </c>
      <c r="BW11" s="151" t="str">
        <f t="shared" si="9"/>
        <v>0</v>
      </c>
      <c r="BX11" s="151" t="str">
        <f t="shared" si="9"/>
        <v>0</v>
      </c>
      <c r="BY11" s="151" t="str">
        <f t="shared" si="9"/>
        <v>0</v>
      </c>
      <c r="BZ11" s="151" t="str">
        <f t="shared" si="9"/>
        <v>0</v>
      </c>
      <c r="CA11" s="151" t="str">
        <f t="shared" si="9"/>
        <v>0</v>
      </c>
      <c r="CB11" s="151" t="str">
        <f t="shared" si="9"/>
        <v>0</v>
      </c>
      <c r="CC11" s="151" t="str">
        <f t="shared" si="9"/>
        <v>0</v>
      </c>
      <c r="CD11" s="151" t="str">
        <f t="shared" si="9"/>
        <v>0</v>
      </c>
      <c r="CE11" s="151" t="str">
        <f t="shared" si="9"/>
        <v>0</v>
      </c>
      <c r="CF11" s="151" t="str">
        <f t="shared" si="9"/>
        <v>0</v>
      </c>
      <c r="CG11" s="151" t="str">
        <f t="shared" si="9"/>
        <v>0</v>
      </c>
      <c r="CH11" s="151" t="str">
        <f t="shared" si="9"/>
        <v>0</v>
      </c>
      <c r="CI11" s="151" t="str">
        <f t="shared" si="9"/>
        <v>0</v>
      </c>
      <c r="CJ11" s="151" t="str">
        <f t="shared" si="9"/>
        <v>0</v>
      </c>
      <c r="CK11" s="151" t="str">
        <f t="shared" si="9"/>
        <v>0</v>
      </c>
      <c r="CL11" s="151" t="str">
        <f t="shared" si="9"/>
        <v>0</v>
      </c>
      <c r="CM11" s="151" t="str">
        <f t="shared" si="9"/>
        <v>0</v>
      </c>
      <c r="CN11" s="151" t="str">
        <f t="shared" si="9"/>
        <v>0</v>
      </c>
      <c r="CO11" s="151" t="str">
        <f t="shared" si="9"/>
        <v>0</v>
      </c>
      <c r="CP11" s="151" t="str">
        <f t="shared" si="9"/>
        <v>0</v>
      </c>
      <c r="CQ11" s="151" t="str">
        <f t="shared" si="9"/>
        <v>0</v>
      </c>
      <c r="CR11" s="151" t="str">
        <f t="shared" si="9"/>
        <v>0</v>
      </c>
      <c r="CS11" s="151" t="str">
        <f t="shared" si="9"/>
        <v>0</v>
      </c>
      <c r="CT11" s="151" t="str">
        <f t="shared" si="9"/>
        <v>0</v>
      </c>
      <c r="CU11" s="151" t="str">
        <f t="shared" si="9"/>
        <v>0</v>
      </c>
      <c r="CV11" s="151" t="str">
        <f t="shared" si="9"/>
        <v>0</v>
      </c>
      <c r="CW11" s="151" t="str">
        <f t="shared" si="9"/>
        <v>0</v>
      </c>
      <c r="CX11" s="151" t="str">
        <f t="shared" si="9"/>
        <v>0</v>
      </c>
      <c r="CY11" s="151" t="str">
        <f t="shared" si="9"/>
        <v>0</v>
      </c>
      <c r="CZ11" s="152" t="str">
        <f t="shared" si="9"/>
        <v>0</v>
      </c>
      <c r="DA11" s="126" t="str">
        <f t="shared" si="9"/>
        <v>0</v>
      </c>
      <c r="DB11" s="126" t="str">
        <f t="shared" si="9"/>
        <v>0</v>
      </c>
      <c r="DC11" s="126" t="str">
        <f t="shared" si="9"/>
        <v>0</v>
      </c>
    </row>
    <row r="12" ht="15.75" customHeight="1">
      <c r="A12" s="127"/>
      <c r="B12" s="128" t="str">
        <f>IF(AZ12&gt;0,0,4)</f>
        <v>4</v>
      </c>
      <c r="C12" s="18" t="s">
        <v>57</v>
      </c>
      <c r="D12" s="33" t="s">
        <v>85</v>
      </c>
      <c r="E12" s="30" t="s">
        <v>392</v>
      </c>
      <c r="F12" s="21" t="s">
        <v>79</v>
      </c>
      <c r="G12" s="73" t="s">
        <v>371</v>
      </c>
      <c r="H12" s="21" t="s">
        <v>313</v>
      </c>
      <c r="I12" s="21" t="s">
        <v>340</v>
      </c>
      <c r="J12" s="73" t="s">
        <v>173</v>
      </c>
      <c r="K12" s="21" t="s">
        <v>321</v>
      </c>
      <c r="L12" s="30" t="s">
        <v>68</v>
      </c>
      <c r="M12" s="21" t="s">
        <v>1</v>
      </c>
      <c r="N12" s="153" t="s">
        <v>399</v>
      </c>
      <c r="O12" s="154" t="s">
        <v>389</v>
      </c>
      <c r="P12" s="155"/>
      <c r="Q12" s="18"/>
      <c r="R12" s="33"/>
      <c r="S12" s="192"/>
      <c r="T12" s="33"/>
      <c r="U12" s="21"/>
      <c r="V12" s="21"/>
      <c r="W12" s="21"/>
      <c r="X12" s="30"/>
      <c r="Y12" s="21"/>
      <c r="Z12" s="33"/>
      <c r="AA12" s="21"/>
      <c r="AB12" s="154"/>
      <c r="AC12" s="139"/>
      <c r="AD12" s="4"/>
      <c r="AE12" s="140"/>
      <c r="AF12" s="141"/>
      <c r="AG12" s="141"/>
      <c r="AH12" s="30"/>
      <c r="AI12" s="142"/>
      <c r="AJ12" s="30"/>
      <c r="AK12" s="21"/>
      <c r="AL12" s="21"/>
      <c r="AM12" s="30"/>
      <c r="AN12" s="142"/>
      <c r="AO12" s="156"/>
      <c r="AP12" s="142"/>
      <c r="AQ12" s="21"/>
      <c r="AR12" s="142"/>
      <c r="AS12" s="21"/>
      <c r="AT12" s="30"/>
      <c r="AU12" s="154"/>
      <c r="AV12" s="145"/>
      <c r="AW12" s="146"/>
      <c r="AX12" s="147"/>
      <c r="AY12" s="148"/>
      <c r="AZ12" s="149"/>
      <c r="BA12" s="122"/>
      <c r="BB12" s="122"/>
      <c r="BC12" s="150" t="str">
        <f t="shared" ref="BC12:DC12" si="10">COUNTIF($C12:$BB12,C12)</f>
        <v>1</v>
      </c>
      <c r="BD12" s="151" t="str">
        <f t="shared" si="10"/>
        <v>1</v>
      </c>
      <c r="BE12" s="151" t="str">
        <f t="shared" si="10"/>
        <v>1</v>
      </c>
      <c r="BF12" s="151" t="str">
        <f t="shared" si="10"/>
        <v>1</v>
      </c>
      <c r="BG12" s="151" t="str">
        <f t="shared" si="10"/>
        <v>1</v>
      </c>
      <c r="BH12" s="151" t="str">
        <f t="shared" si="10"/>
        <v>1</v>
      </c>
      <c r="BI12" s="151" t="str">
        <f t="shared" si="10"/>
        <v>1</v>
      </c>
      <c r="BJ12" s="151" t="str">
        <f t="shared" si="10"/>
        <v>1</v>
      </c>
      <c r="BK12" s="151" t="str">
        <f t="shared" si="10"/>
        <v>1</v>
      </c>
      <c r="BL12" s="151" t="str">
        <f t="shared" si="10"/>
        <v>1</v>
      </c>
      <c r="BM12" s="151" t="str">
        <f t="shared" si="10"/>
        <v>1</v>
      </c>
      <c r="BN12" s="151" t="str">
        <f t="shared" si="10"/>
        <v>1</v>
      </c>
      <c r="BO12" s="151" t="str">
        <f t="shared" si="10"/>
        <v>1</v>
      </c>
      <c r="BP12" s="151" t="str">
        <f t="shared" si="10"/>
        <v>0</v>
      </c>
      <c r="BQ12" s="151" t="str">
        <f t="shared" si="10"/>
        <v>0</v>
      </c>
      <c r="BR12" s="151" t="str">
        <f t="shared" si="10"/>
        <v>0</v>
      </c>
      <c r="BS12" s="151" t="str">
        <f t="shared" si="10"/>
        <v>0</v>
      </c>
      <c r="BT12" s="151" t="str">
        <f t="shared" si="10"/>
        <v>0</v>
      </c>
      <c r="BU12" s="151" t="str">
        <f t="shared" si="10"/>
        <v>0</v>
      </c>
      <c r="BV12" s="151" t="str">
        <f t="shared" si="10"/>
        <v>0</v>
      </c>
      <c r="BW12" s="151" t="str">
        <f t="shared" si="10"/>
        <v>0</v>
      </c>
      <c r="BX12" s="151" t="str">
        <f t="shared" si="10"/>
        <v>0</v>
      </c>
      <c r="BY12" s="151" t="str">
        <f t="shared" si="10"/>
        <v>0</v>
      </c>
      <c r="BZ12" s="151" t="str">
        <f t="shared" si="10"/>
        <v>0</v>
      </c>
      <c r="CA12" s="151" t="str">
        <f t="shared" si="10"/>
        <v>0</v>
      </c>
      <c r="CB12" s="151" t="str">
        <f t="shared" si="10"/>
        <v>0</v>
      </c>
      <c r="CC12" s="151" t="str">
        <f t="shared" si="10"/>
        <v>0</v>
      </c>
      <c r="CD12" s="151" t="str">
        <f t="shared" si="10"/>
        <v>0</v>
      </c>
      <c r="CE12" s="151" t="str">
        <f t="shared" si="10"/>
        <v>0</v>
      </c>
      <c r="CF12" s="151" t="str">
        <f t="shared" si="10"/>
        <v>0</v>
      </c>
      <c r="CG12" s="151" t="str">
        <f t="shared" si="10"/>
        <v>0</v>
      </c>
      <c r="CH12" s="151" t="str">
        <f t="shared" si="10"/>
        <v>0</v>
      </c>
      <c r="CI12" s="151" t="str">
        <f t="shared" si="10"/>
        <v>0</v>
      </c>
      <c r="CJ12" s="151" t="str">
        <f t="shared" si="10"/>
        <v>0</v>
      </c>
      <c r="CK12" s="151" t="str">
        <f t="shared" si="10"/>
        <v>0</v>
      </c>
      <c r="CL12" s="151" t="str">
        <f t="shared" si="10"/>
        <v>0</v>
      </c>
      <c r="CM12" s="151" t="str">
        <f t="shared" si="10"/>
        <v>0</v>
      </c>
      <c r="CN12" s="151" t="str">
        <f t="shared" si="10"/>
        <v>0</v>
      </c>
      <c r="CO12" s="151" t="str">
        <f t="shared" si="10"/>
        <v>0</v>
      </c>
      <c r="CP12" s="151" t="str">
        <f t="shared" si="10"/>
        <v>0</v>
      </c>
      <c r="CQ12" s="151" t="str">
        <f t="shared" si="10"/>
        <v>0</v>
      </c>
      <c r="CR12" s="151" t="str">
        <f t="shared" si="10"/>
        <v>0</v>
      </c>
      <c r="CS12" s="151" t="str">
        <f t="shared" si="10"/>
        <v>0</v>
      </c>
      <c r="CT12" s="151" t="str">
        <f t="shared" si="10"/>
        <v>0</v>
      </c>
      <c r="CU12" s="151" t="str">
        <f t="shared" si="10"/>
        <v>0</v>
      </c>
      <c r="CV12" s="151" t="str">
        <f t="shared" si="10"/>
        <v>0</v>
      </c>
      <c r="CW12" s="151" t="str">
        <f t="shared" si="10"/>
        <v>0</v>
      </c>
      <c r="CX12" s="151" t="str">
        <f t="shared" si="10"/>
        <v>0</v>
      </c>
      <c r="CY12" s="151" t="str">
        <f t="shared" si="10"/>
        <v>0</v>
      </c>
      <c r="CZ12" s="152" t="str">
        <f t="shared" si="10"/>
        <v>0</v>
      </c>
      <c r="DA12" s="126" t="str">
        <f t="shared" si="10"/>
        <v>0</v>
      </c>
      <c r="DB12" s="126" t="str">
        <f t="shared" si="10"/>
        <v>0</v>
      </c>
      <c r="DC12" s="126" t="str">
        <f t="shared" si="10"/>
        <v>0</v>
      </c>
    </row>
    <row r="13" ht="15.75" customHeight="1">
      <c r="A13" s="158"/>
      <c r="B13" s="159" t="str">
        <f>IF(AZ13&gt;0,0,5)</f>
        <v>5</v>
      </c>
      <c r="C13" s="164"/>
      <c r="D13" s="194"/>
      <c r="E13" s="194"/>
      <c r="F13" s="165"/>
      <c r="G13" s="165"/>
      <c r="H13" s="165"/>
      <c r="I13" s="165"/>
      <c r="J13" s="165"/>
      <c r="K13" s="165"/>
      <c r="L13" s="166"/>
      <c r="M13" s="165"/>
      <c r="N13" s="165"/>
      <c r="O13" s="167"/>
      <c r="P13" s="163"/>
      <c r="Q13" s="164"/>
      <c r="R13" s="165"/>
      <c r="S13" s="194"/>
      <c r="T13" s="194"/>
      <c r="U13" s="194"/>
      <c r="V13" s="165"/>
      <c r="W13" s="195"/>
      <c r="X13" s="166"/>
      <c r="Y13" s="165"/>
      <c r="Z13" s="165"/>
      <c r="AA13" s="165"/>
      <c r="AB13" s="167"/>
      <c r="AC13" s="168"/>
      <c r="AD13" s="169"/>
      <c r="AE13" s="170"/>
      <c r="AF13" s="171"/>
      <c r="AG13" s="171"/>
      <c r="AH13" s="165"/>
      <c r="AI13" s="172"/>
      <c r="AJ13" s="173"/>
      <c r="AK13" s="173"/>
      <c r="AL13" s="173"/>
      <c r="AM13" s="166"/>
      <c r="AN13" s="165"/>
      <c r="AO13" s="166"/>
      <c r="AP13" s="173"/>
      <c r="AQ13" s="173"/>
      <c r="AR13" s="172"/>
      <c r="AS13" s="172"/>
      <c r="AT13" s="172"/>
      <c r="AU13" s="196"/>
      <c r="AV13" s="197"/>
      <c r="AW13" s="198"/>
      <c r="AX13" s="199"/>
      <c r="AY13" s="178"/>
      <c r="AZ13" s="179"/>
      <c r="BA13" s="122"/>
      <c r="BB13" s="122"/>
      <c r="BC13" s="180" t="str">
        <f t="shared" ref="BC13:DC13" si="11">COUNTIF($C13:$BB13,C13)</f>
        <v>0</v>
      </c>
      <c r="BD13" s="181" t="str">
        <f t="shared" si="11"/>
        <v>0</v>
      </c>
      <c r="BE13" s="181" t="str">
        <f t="shared" si="11"/>
        <v>0</v>
      </c>
      <c r="BF13" s="181" t="str">
        <f t="shared" si="11"/>
        <v>0</v>
      </c>
      <c r="BG13" s="181" t="str">
        <f t="shared" si="11"/>
        <v>0</v>
      </c>
      <c r="BH13" s="181" t="str">
        <f t="shared" si="11"/>
        <v>0</v>
      </c>
      <c r="BI13" s="181" t="str">
        <f t="shared" si="11"/>
        <v>0</v>
      </c>
      <c r="BJ13" s="181" t="str">
        <f t="shared" si="11"/>
        <v>0</v>
      </c>
      <c r="BK13" s="181" t="str">
        <f t="shared" si="11"/>
        <v>0</v>
      </c>
      <c r="BL13" s="181" t="str">
        <f t="shared" si="11"/>
        <v>0</v>
      </c>
      <c r="BM13" s="181" t="str">
        <f t="shared" si="11"/>
        <v>0</v>
      </c>
      <c r="BN13" s="181" t="str">
        <f t="shared" si="11"/>
        <v>0</v>
      </c>
      <c r="BO13" s="181" t="str">
        <f t="shared" si="11"/>
        <v>0</v>
      </c>
      <c r="BP13" s="181" t="str">
        <f t="shared" si="11"/>
        <v>0</v>
      </c>
      <c r="BQ13" s="181" t="str">
        <f t="shared" si="11"/>
        <v>0</v>
      </c>
      <c r="BR13" s="181" t="str">
        <f t="shared" si="11"/>
        <v>0</v>
      </c>
      <c r="BS13" s="181" t="str">
        <f t="shared" si="11"/>
        <v>0</v>
      </c>
      <c r="BT13" s="181" t="str">
        <f t="shared" si="11"/>
        <v>0</v>
      </c>
      <c r="BU13" s="181" t="str">
        <f t="shared" si="11"/>
        <v>0</v>
      </c>
      <c r="BV13" s="181" t="str">
        <f t="shared" si="11"/>
        <v>0</v>
      </c>
      <c r="BW13" s="181" t="str">
        <f t="shared" si="11"/>
        <v>0</v>
      </c>
      <c r="BX13" s="181" t="str">
        <f t="shared" si="11"/>
        <v>0</v>
      </c>
      <c r="BY13" s="181" t="str">
        <f t="shared" si="11"/>
        <v>0</v>
      </c>
      <c r="BZ13" s="181" t="str">
        <f t="shared" si="11"/>
        <v>0</v>
      </c>
      <c r="CA13" s="181" t="str">
        <f t="shared" si="11"/>
        <v>0</v>
      </c>
      <c r="CB13" s="181" t="str">
        <f t="shared" si="11"/>
        <v>0</v>
      </c>
      <c r="CC13" s="181" t="str">
        <f t="shared" si="11"/>
        <v>0</v>
      </c>
      <c r="CD13" s="181" t="str">
        <f t="shared" si="11"/>
        <v>0</v>
      </c>
      <c r="CE13" s="181" t="str">
        <f t="shared" si="11"/>
        <v>0</v>
      </c>
      <c r="CF13" s="181" t="str">
        <f t="shared" si="11"/>
        <v>0</v>
      </c>
      <c r="CG13" s="181" t="str">
        <f t="shared" si="11"/>
        <v>0</v>
      </c>
      <c r="CH13" s="181" t="str">
        <f t="shared" si="11"/>
        <v>0</v>
      </c>
      <c r="CI13" s="181" t="str">
        <f t="shared" si="11"/>
        <v>0</v>
      </c>
      <c r="CJ13" s="181" t="str">
        <f t="shared" si="11"/>
        <v>0</v>
      </c>
      <c r="CK13" s="181" t="str">
        <f t="shared" si="11"/>
        <v>0</v>
      </c>
      <c r="CL13" s="181" t="str">
        <f t="shared" si="11"/>
        <v>0</v>
      </c>
      <c r="CM13" s="181" t="str">
        <f t="shared" si="11"/>
        <v>0</v>
      </c>
      <c r="CN13" s="181" t="str">
        <f t="shared" si="11"/>
        <v>0</v>
      </c>
      <c r="CO13" s="181" t="str">
        <f t="shared" si="11"/>
        <v>0</v>
      </c>
      <c r="CP13" s="181" t="str">
        <f t="shared" si="11"/>
        <v>0</v>
      </c>
      <c r="CQ13" s="181" t="str">
        <f t="shared" si="11"/>
        <v>0</v>
      </c>
      <c r="CR13" s="181" t="str">
        <f t="shared" si="11"/>
        <v>0</v>
      </c>
      <c r="CS13" s="181" t="str">
        <f t="shared" si="11"/>
        <v>0</v>
      </c>
      <c r="CT13" s="181" t="str">
        <f t="shared" si="11"/>
        <v>0</v>
      </c>
      <c r="CU13" s="181" t="str">
        <f t="shared" si="11"/>
        <v>0</v>
      </c>
      <c r="CV13" s="181" t="str">
        <f t="shared" si="11"/>
        <v>0</v>
      </c>
      <c r="CW13" s="181" t="str">
        <f t="shared" si="11"/>
        <v>0</v>
      </c>
      <c r="CX13" s="181" t="str">
        <f t="shared" si="11"/>
        <v>0</v>
      </c>
      <c r="CY13" s="181" t="str">
        <f t="shared" si="11"/>
        <v>0</v>
      </c>
      <c r="CZ13" s="182" t="str">
        <f t="shared" si="11"/>
        <v>0</v>
      </c>
      <c r="DA13" s="126" t="str">
        <f t="shared" si="11"/>
        <v>0</v>
      </c>
      <c r="DB13" s="126" t="str">
        <f t="shared" si="11"/>
        <v>0</v>
      </c>
      <c r="DC13" s="126" t="str">
        <f t="shared" si="11"/>
        <v>0</v>
      </c>
    </row>
    <row r="14" ht="15.75" customHeight="1">
      <c r="A14" s="183" t="s">
        <v>526</v>
      </c>
      <c r="B14" s="184">
        <v>1.0</v>
      </c>
      <c r="C14" s="185" t="s">
        <v>57</v>
      </c>
      <c r="D14" s="39" t="s">
        <v>323</v>
      </c>
      <c r="E14" s="39" t="s">
        <v>392</v>
      </c>
      <c r="F14" s="39" t="s">
        <v>412</v>
      </c>
      <c r="G14" s="39" t="s">
        <v>313</v>
      </c>
      <c r="H14" s="39" t="s">
        <v>36</v>
      </c>
      <c r="I14" s="39" t="s">
        <v>1</v>
      </c>
      <c r="J14" s="39" t="s">
        <v>79</v>
      </c>
      <c r="K14" s="31" t="s">
        <v>321</v>
      </c>
      <c r="L14" s="31" t="s">
        <v>68</v>
      </c>
      <c r="M14" s="39" t="s">
        <v>405</v>
      </c>
      <c r="N14" s="187" t="s">
        <v>399</v>
      </c>
      <c r="O14" s="188" t="s">
        <v>108</v>
      </c>
      <c r="P14" s="189"/>
      <c r="Q14" s="185"/>
      <c r="R14" s="39"/>
      <c r="S14" s="39"/>
      <c r="T14" s="39"/>
      <c r="U14" s="39"/>
      <c r="V14" s="39"/>
      <c r="W14" s="31"/>
      <c r="X14" s="31"/>
      <c r="Y14" s="39"/>
      <c r="Z14" s="39"/>
      <c r="AA14" s="39"/>
      <c r="AB14" s="188"/>
      <c r="AC14" s="110"/>
      <c r="AD14" s="111"/>
      <c r="AE14" s="112"/>
      <c r="AF14" s="113"/>
      <c r="AG14" s="200"/>
      <c r="AH14" s="114"/>
      <c r="AI14" s="31"/>
      <c r="AJ14" s="114"/>
      <c r="AK14" s="114"/>
      <c r="AL14" s="39"/>
      <c r="AM14" s="190"/>
      <c r="AN14" s="114"/>
      <c r="AO14" s="114"/>
      <c r="AP14" s="39"/>
      <c r="AQ14" s="114"/>
      <c r="AR14" s="31"/>
      <c r="AS14" s="201"/>
      <c r="AT14" s="114"/>
      <c r="AU14" s="188"/>
      <c r="AV14" s="117"/>
      <c r="AW14" s="118"/>
      <c r="AX14" s="119"/>
      <c r="AY14" s="120"/>
      <c r="AZ14" s="121"/>
      <c r="BA14" s="122"/>
      <c r="BB14" s="122"/>
      <c r="BC14" s="191" t="str">
        <f t="shared" ref="BC14:DC14" si="12">COUNTIF($C14:$BB14,C14)</f>
        <v>1</v>
      </c>
      <c r="BD14" s="124" t="str">
        <f t="shared" si="12"/>
        <v>1</v>
      </c>
      <c r="BE14" s="124" t="str">
        <f t="shared" si="12"/>
        <v>1</v>
      </c>
      <c r="BF14" s="124" t="str">
        <f t="shared" si="12"/>
        <v>1</v>
      </c>
      <c r="BG14" s="124" t="str">
        <f t="shared" si="12"/>
        <v>1</v>
      </c>
      <c r="BH14" s="124" t="str">
        <f t="shared" si="12"/>
        <v>1</v>
      </c>
      <c r="BI14" s="124" t="str">
        <f t="shared" si="12"/>
        <v>1</v>
      </c>
      <c r="BJ14" s="124" t="str">
        <f t="shared" si="12"/>
        <v>1</v>
      </c>
      <c r="BK14" s="124" t="str">
        <f t="shared" si="12"/>
        <v>1</v>
      </c>
      <c r="BL14" s="124" t="str">
        <f t="shared" si="12"/>
        <v>1</v>
      </c>
      <c r="BM14" s="124" t="str">
        <f t="shared" si="12"/>
        <v>1</v>
      </c>
      <c r="BN14" s="124" t="str">
        <f t="shared" si="12"/>
        <v>1</v>
      </c>
      <c r="BO14" s="124" t="str">
        <f t="shared" si="12"/>
        <v>1</v>
      </c>
      <c r="BP14" s="124" t="str">
        <f t="shared" si="12"/>
        <v>0</v>
      </c>
      <c r="BQ14" s="124" t="str">
        <f t="shared" si="12"/>
        <v>0</v>
      </c>
      <c r="BR14" s="124" t="str">
        <f t="shared" si="12"/>
        <v>0</v>
      </c>
      <c r="BS14" s="124" t="str">
        <f t="shared" si="12"/>
        <v>0</v>
      </c>
      <c r="BT14" s="124" t="str">
        <f t="shared" si="12"/>
        <v>0</v>
      </c>
      <c r="BU14" s="124" t="str">
        <f t="shared" si="12"/>
        <v>0</v>
      </c>
      <c r="BV14" s="124" t="str">
        <f t="shared" si="12"/>
        <v>0</v>
      </c>
      <c r="BW14" s="124" t="str">
        <f t="shared" si="12"/>
        <v>0</v>
      </c>
      <c r="BX14" s="124" t="str">
        <f t="shared" si="12"/>
        <v>0</v>
      </c>
      <c r="BY14" s="124" t="str">
        <f t="shared" si="12"/>
        <v>0</v>
      </c>
      <c r="BZ14" s="124" t="str">
        <f t="shared" si="12"/>
        <v>0</v>
      </c>
      <c r="CA14" s="124" t="str">
        <f t="shared" si="12"/>
        <v>0</v>
      </c>
      <c r="CB14" s="124" t="str">
        <f t="shared" si="12"/>
        <v>0</v>
      </c>
      <c r="CC14" s="124" t="str">
        <f t="shared" si="12"/>
        <v>0</v>
      </c>
      <c r="CD14" s="124" t="str">
        <f t="shared" si="12"/>
        <v>0</v>
      </c>
      <c r="CE14" s="124" t="str">
        <f t="shared" si="12"/>
        <v>0</v>
      </c>
      <c r="CF14" s="124" t="str">
        <f t="shared" si="12"/>
        <v>0</v>
      </c>
      <c r="CG14" s="124" t="str">
        <f t="shared" si="12"/>
        <v>0</v>
      </c>
      <c r="CH14" s="124" t="str">
        <f t="shared" si="12"/>
        <v>0</v>
      </c>
      <c r="CI14" s="124" t="str">
        <f t="shared" si="12"/>
        <v>0</v>
      </c>
      <c r="CJ14" s="124" t="str">
        <f t="shared" si="12"/>
        <v>0</v>
      </c>
      <c r="CK14" s="124" t="str">
        <f t="shared" si="12"/>
        <v>0</v>
      </c>
      <c r="CL14" s="124" t="str">
        <f t="shared" si="12"/>
        <v>0</v>
      </c>
      <c r="CM14" s="124" t="str">
        <f t="shared" si="12"/>
        <v>0</v>
      </c>
      <c r="CN14" s="124" t="str">
        <f t="shared" si="12"/>
        <v>0</v>
      </c>
      <c r="CO14" s="124" t="str">
        <f t="shared" si="12"/>
        <v>0</v>
      </c>
      <c r="CP14" s="124" t="str">
        <f t="shared" si="12"/>
        <v>0</v>
      </c>
      <c r="CQ14" s="124" t="str">
        <f t="shared" si="12"/>
        <v>0</v>
      </c>
      <c r="CR14" s="124" t="str">
        <f t="shared" si="12"/>
        <v>0</v>
      </c>
      <c r="CS14" s="124" t="str">
        <f t="shared" si="12"/>
        <v>0</v>
      </c>
      <c r="CT14" s="124" t="str">
        <f t="shared" si="12"/>
        <v>0</v>
      </c>
      <c r="CU14" s="124" t="str">
        <f t="shared" si="12"/>
        <v>0</v>
      </c>
      <c r="CV14" s="124" t="str">
        <f t="shared" si="12"/>
        <v>0</v>
      </c>
      <c r="CW14" s="124" t="str">
        <f t="shared" si="12"/>
        <v>0</v>
      </c>
      <c r="CX14" s="124" t="str">
        <f t="shared" si="12"/>
        <v>0</v>
      </c>
      <c r="CY14" s="124" t="str">
        <f t="shared" si="12"/>
        <v>0</v>
      </c>
      <c r="CZ14" s="125" t="str">
        <f t="shared" si="12"/>
        <v>0</v>
      </c>
      <c r="DA14" s="126" t="str">
        <f t="shared" si="12"/>
        <v>0</v>
      </c>
      <c r="DB14" s="126" t="str">
        <f t="shared" si="12"/>
        <v>0</v>
      </c>
      <c r="DC14" s="126" t="str">
        <f t="shared" si="12"/>
        <v>0</v>
      </c>
    </row>
    <row r="15" ht="15.75" customHeight="1">
      <c r="A15" s="127"/>
      <c r="B15" s="128">
        <v>2.0</v>
      </c>
      <c r="C15" s="18" t="s">
        <v>57</v>
      </c>
      <c r="D15" s="21" t="s">
        <v>323</v>
      </c>
      <c r="E15" s="21" t="s">
        <v>392</v>
      </c>
      <c r="F15" s="21" t="s">
        <v>412</v>
      </c>
      <c r="G15" s="21" t="s">
        <v>313</v>
      </c>
      <c r="H15" s="21" t="s">
        <v>36</v>
      </c>
      <c r="I15" s="21" t="s">
        <v>1</v>
      </c>
      <c r="J15" s="30" t="s">
        <v>79</v>
      </c>
      <c r="K15" s="30" t="s">
        <v>321</v>
      </c>
      <c r="L15" s="30" t="s">
        <v>68</v>
      </c>
      <c r="M15" s="21" t="s">
        <v>405</v>
      </c>
      <c r="N15" s="30" t="s">
        <v>399</v>
      </c>
      <c r="O15" s="154" t="s">
        <v>108</v>
      </c>
      <c r="P15" s="155"/>
      <c r="Q15" s="18"/>
      <c r="R15" s="21"/>
      <c r="S15" s="21"/>
      <c r="T15" s="21"/>
      <c r="U15" s="21"/>
      <c r="V15" s="21"/>
      <c r="W15" s="30"/>
      <c r="X15" s="30"/>
      <c r="Y15" s="21"/>
      <c r="Z15" s="21"/>
      <c r="AA15" s="21"/>
      <c r="AB15" s="154"/>
      <c r="AC15" s="139"/>
      <c r="AD15" s="4"/>
      <c r="AE15" s="140"/>
      <c r="AF15" s="141"/>
      <c r="AG15" s="202"/>
      <c r="AH15" s="142"/>
      <c r="AI15" s="21"/>
      <c r="AJ15" s="142"/>
      <c r="AK15" s="142"/>
      <c r="AL15" s="21"/>
      <c r="AM15" s="156"/>
      <c r="AN15" s="142"/>
      <c r="AO15" s="142"/>
      <c r="AP15" s="21"/>
      <c r="AQ15" s="142"/>
      <c r="AR15" s="21"/>
      <c r="AS15" s="203"/>
      <c r="AT15" s="142"/>
      <c r="AU15" s="154"/>
      <c r="AV15" s="145"/>
      <c r="AW15" s="146"/>
      <c r="AX15" s="147"/>
      <c r="AY15" s="148"/>
      <c r="AZ15" s="149"/>
      <c r="BA15" s="122"/>
      <c r="BB15" s="122"/>
      <c r="BC15" s="150" t="str">
        <f t="shared" ref="BC15:DC15" si="13">COUNTIF($C15:$BB15,C15)</f>
        <v>1</v>
      </c>
      <c r="BD15" s="151" t="str">
        <f t="shared" si="13"/>
        <v>1</v>
      </c>
      <c r="BE15" s="151" t="str">
        <f t="shared" si="13"/>
        <v>1</v>
      </c>
      <c r="BF15" s="151" t="str">
        <f t="shared" si="13"/>
        <v>1</v>
      </c>
      <c r="BG15" s="151" t="str">
        <f t="shared" si="13"/>
        <v>1</v>
      </c>
      <c r="BH15" s="151" t="str">
        <f t="shared" si="13"/>
        <v>1</v>
      </c>
      <c r="BI15" s="151" t="str">
        <f t="shared" si="13"/>
        <v>1</v>
      </c>
      <c r="BJ15" s="151" t="str">
        <f t="shared" si="13"/>
        <v>1</v>
      </c>
      <c r="BK15" s="151" t="str">
        <f t="shared" si="13"/>
        <v>1</v>
      </c>
      <c r="BL15" s="151" t="str">
        <f t="shared" si="13"/>
        <v>1</v>
      </c>
      <c r="BM15" s="151" t="str">
        <f t="shared" si="13"/>
        <v>1</v>
      </c>
      <c r="BN15" s="151" t="str">
        <f t="shared" si="13"/>
        <v>1</v>
      </c>
      <c r="BO15" s="151" t="str">
        <f t="shared" si="13"/>
        <v>1</v>
      </c>
      <c r="BP15" s="151" t="str">
        <f t="shared" si="13"/>
        <v>0</v>
      </c>
      <c r="BQ15" s="151" t="str">
        <f t="shared" si="13"/>
        <v>0</v>
      </c>
      <c r="BR15" s="151" t="str">
        <f t="shared" si="13"/>
        <v>0</v>
      </c>
      <c r="BS15" s="151" t="str">
        <f t="shared" si="13"/>
        <v>0</v>
      </c>
      <c r="BT15" s="151" t="str">
        <f t="shared" si="13"/>
        <v>0</v>
      </c>
      <c r="BU15" s="151" t="str">
        <f t="shared" si="13"/>
        <v>0</v>
      </c>
      <c r="BV15" s="151" t="str">
        <f t="shared" si="13"/>
        <v>0</v>
      </c>
      <c r="BW15" s="151" t="str">
        <f t="shared" si="13"/>
        <v>0</v>
      </c>
      <c r="BX15" s="151" t="str">
        <f t="shared" si="13"/>
        <v>0</v>
      </c>
      <c r="BY15" s="151" t="str">
        <f t="shared" si="13"/>
        <v>0</v>
      </c>
      <c r="BZ15" s="151" t="str">
        <f t="shared" si="13"/>
        <v>0</v>
      </c>
      <c r="CA15" s="151" t="str">
        <f t="shared" si="13"/>
        <v>0</v>
      </c>
      <c r="CB15" s="151" t="str">
        <f t="shared" si="13"/>
        <v>0</v>
      </c>
      <c r="CC15" s="151" t="str">
        <f t="shared" si="13"/>
        <v>0</v>
      </c>
      <c r="CD15" s="151" t="str">
        <f t="shared" si="13"/>
        <v>0</v>
      </c>
      <c r="CE15" s="151" t="str">
        <f t="shared" si="13"/>
        <v>0</v>
      </c>
      <c r="CF15" s="151" t="str">
        <f t="shared" si="13"/>
        <v>0</v>
      </c>
      <c r="CG15" s="151" t="str">
        <f t="shared" si="13"/>
        <v>0</v>
      </c>
      <c r="CH15" s="151" t="str">
        <f t="shared" si="13"/>
        <v>0</v>
      </c>
      <c r="CI15" s="151" t="str">
        <f t="shared" si="13"/>
        <v>0</v>
      </c>
      <c r="CJ15" s="151" t="str">
        <f t="shared" si="13"/>
        <v>0</v>
      </c>
      <c r="CK15" s="151" t="str">
        <f t="shared" si="13"/>
        <v>0</v>
      </c>
      <c r="CL15" s="151" t="str">
        <f t="shared" si="13"/>
        <v>0</v>
      </c>
      <c r="CM15" s="151" t="str">
        <f t="shared" si="13"/>
        <v>0</v>
      </c>
      <c r="CN15" s="151" t="str">
        <f t="shared" si="13"/>
        <v>0</v>
      </c>
      <c r="CO15" s="151" t="str">
        <f t="shared" si="13"/>
        <v>0</v>
      </c>
      <c r="CP15" s="151" t="str">
        <f t="shared" si="13"/>
        <v>0</v>
      </c>
      <c r="CQ15" s="151" t="str">
        <f t="shared" si="13"/>
        <v>0</v>
      </c>
      <c r="CR15" s="151" t="str">
        <f t="shared" si="13"/>
        <v>0</v>
      </c>
      <c r="CS15" s="151" t="str">
        <f t="shared" si="13"/>
        <v>0</v>
      </c>
      <c r="CT15" s="151" t="str">
        <f t="shared" si="13"/>
        <v>0</v>
      </c>
      <c r="CU15" s="151" t="str">
        <f t="shared" si="13"/>
        <v>0</v>
      </c>
      <c r="CV15" s="151" t="str">
        <f t="shared" si="13"/>
        <v>0</v>
      </c>
      <c r="CW15" s="151" t="str">
        <f t="shared" si="13"/>
        <v>0</v>
      </c>
      <c r="CX15" s="151" t="str">
        <f t="shared" si="13"/>
        <v>0</v>
      </c>
      <c r="CY15" s="151" t="str">
        <f t="shared" si="13"/>
        <v>0</v>
      </c>
      <c r="CZ15" s="152" t="str">
        <f t="shared" si="13"/>
        <v>0</v>
      </c>
      <c r="DA15" s="126" t="str">
        <f t="shared" si="13"/>
        <v>0</v>
      </c>
      <c r="DB15" s="126" t="str">
        <f t="shared" si="13"/>
        <v>0</v>
      </c>
      <c r="DC15" s="126" t="str">
        <f t="shared" si="13"/>
        <v>0</v>
      </c>
    </row>
    <row r="16" ht="15.75" customHeight="1">
      <c r="A16" s="127"/>
      <c r="B16" s="128">
        <v>3.0</v>
      </c>
      <c r="C16" s="18" t="s">
        <v>313</v>
      </c>
      <c r="D16" s="21" t="s">
        <v>399</v>
      </c>
      <c r="E16" s="21" t="s">
        <v>68</v>
      </c>
      <c r="F16" s="21" t="s">
        <v>79</v>
      </c>
      <c r="G16" s="21" t="s">
        <v>108</v>
      </c>
      <c r="H16" s="73" t="s">
        <v>211</v>
      </c>
      <c r="I16" s="21" t="s">
        <v>412</v>
      </c>
      <c r="J16" s="21" t="s">
        <v>392</v>
      </c>
      <c r="K16" s="21" t="s">
        <v>405</v>
      </c>
      <c r="L16" s="30" t="s">
        <v>323</v>
      </c>
      <c r="M16" s="21" t="s">
        <v>1</v>
      </c>
      <c r="N16" s="153" t="s">
        <v>57</v>
      </c>
      <c r="O16" s="204" t="s">
        <v>365</v>
      </c>
      <c r="P16" s="155"/>
      <c r="Q16" s="205"/>
      <c r="R16" s="21"/>
      <c r="S16" s="21"/>
      <c r="T16" s="21"/>
      <c r="U16" s="21"/>
      <c r="V16" s="21"/>
      <c r="W16" s="21"/>
      <c r="X16" s="30"/>
      <c r="Y16" s="21"/>
      <c r="Z16" s="21"/>
      <c r="AA16" s="21"/>
      <c r="AB16" s="154"/>
      <c r="AC16" s="139"/>
      <c r="AD16" s="4"/>
      <c r="AE16" s="140"/>
      <c r="AF16" s="141"/>
      <c r="AG16" s="202"/>
      <c r="AH16" s="142"/>
      <c r="AI16" s="21"/>
      <c r="AJ16" s="142"/>
      <c r="AK16" s="142"/>
      <c r="AL16" s="21"/>
      <c r="AM16" s="21"/>
      <c r="AN16" s="142"/>
      <c r="AO16" s="142"/>
      <c r="AP16" s="21"/>
      <c r="AQ16" s="142"/>
      <c r="AR16" s="21"/>
      <c r="AS16" s="156"/>
      <c r="AT16" s="142"/>
      <c r="AU16" s="154"/>
      <c r="AV16" s="145"/>
      <c r="AW16" s="146"/>
      <c r="AX16" s="147"/>
      <c r="AY16" s="148"/>
      <c r="AZ16" s="149"/>
      <c r="BA16" s="122"/>
      <c r="BB16" s="122"/>
      <c r="BC16" s="150" t="str">
        <f t="shared" ref="BC16:DC16" si="14">COUNTIF($C16:$BB16,C16)</f>
        <v>1</v>
      </c>
      <c r="BD16" s="151" t="str">
        <f t="shared" si="14"/>
        <v>1</v>
      </c>
      <c r="BE16" s="151" t="str">
        <f t="shared" si="14"/>
        <v>1</v>
      </c>
      <c r="BF16" s="151" t="str">
        <f t="shared" si="14"/>
        <v>1</v>
      </c>
      <c r="BG16" s="151" t="str">
        <f t="shared" si="14"/>
        <v>1</v>
      </c>
      <c r="BH16" s="151" t="str">
        <f t="shared" si="14"/>
        <v>1</v>
      </c>
      <c r="BI16" s="151" t="str">
        <f t="shared" si="14"/>
        <v>1</v>
      </c>
      <c r="BJ16" s="151" t="str">
        <f t="shared" si="14"/>
        <v>1</v>
      </c>
      <c r="BK16" s="151" t="str">
        <f t="shared" si="14"/>
        <v>1</v>
      </c>
      <c r="BL16" s="151" t="str">
        <f t="shared" si="14"/>
        <v>1</v>
      </c>
      <c r="BM16" s="151" t="str">
        <f t="shared" si="14"/>
        <v>1</v>
      </c>
      <c r="BN16" s="151" t="str">
        <f t="shared" si="14"/>
        <v>1</v>
      </c>
      <c r="BO16" s="151" t="str">
        <f t="shared" si="14"/>
        <v>1</v>
      </c>
      <c r="BP16" s="151" t="str">
        <f t="shared" si="14"/>
        <v>0</v>
      </c>
      <c r="BQ16" s="151" t="str">
        <f t="shared" si="14"/>
        <v>0</v>
      </c>
      <c r="BR16" s="151" t="str">
        <f t="shared" si="14"/>
        <v>0</v>
      </c>
      <c r="BS16" s="151" t="str">
        <f t="shared" si="14"/>
        <v>0</v>
      </c>
      <c r="BT16" s="151" t="str">
        <f t="shared" si="14"/>
        <v>0</v>
      </c>
      <c r="BU16" s="151" t="str">
        <f t="shared" si="14"/>
        <v>0</v>
      </c>
      <c r="BV16" s="151" t="str">
        <f t="shared" si="14"/>
        <v>0</v>
      </c>
      <c r="BW16" s="151" t="str">
        <f t="shared" si="14"/>
        <v>0</v>
      </c>
      <c r="BX16" s="151" t="str">
        <f t="shared" si="14"/>
        <v>0</v>
      </c>
      <c r="BY16" s="151" t="str">
        <f t="shared" si="14"/>
        <v>0</v>
      </c>
      <c r="BZ16" s="151" t="str">
        <f t="shared" si="14"/>
        <v>0</v>
      </c>
      <c r="CA16" s="151" t="str">
        <f t="shared" si="14"/>
        <v>0</v>
      </c>
      <c r="CB16" s="151" t="str">
        <f t="shared" si="14"/>
        <v>0</v>
      </c>
      <c r="CC16" s="151" t="str">
        <f t="shared" si="14"/>
        <v>0</v>
      </c>
      <c r="CD16" s="151" t="str">
        <f t="shared" si="14"/>
        <v>0</v>
      </c>
      <c r="CE16" s="151" t="str">
        <f t="shared" si="14"/>
        <v>0</v>
      </c>
      <c r="CF16" s="151" t="str">
        <f t="shared" si="14"/>
        <v>0</v>
      </c>
      <c r="CG16" s="151" t="str">
        <f t="shared" si="14"/>
        <v>0</v>
      </c>
      <c r="CH16" s="151" t="str">
        <f t="shared" si="14"/>
        <v>0</v>
      </c>
      <c r="CI16" s="151" t="str">
        <f t="shared" si="14"/>
        <v>0</v>
      </c>
      <c r="CJ16" s="151" t="str">
        <f t="shared" si="14"/>
        <v>0</v>
      </c>
      <c r="CK16" s="151" t="str">
        <f t="shared" si="14"/>
        <v>0</v>
      </c>
      <c r="CL16" s="151" t="str">
        <f t="shared" si="14"/>
        <v>0</v>
      </c>
      <c r="CM16" s="151" t="str">
        <f t="shared" si="14"/>
        <v>0</v>
      </c>
      <c r="CN16" s="151" t="str">
        <f t="shared" si="14"/>
        <v>0</v>
      </c>
      <c r="CO16" s="151" t="str">
        <f t="shared" si="14"/>
        <v>0</v>
      </c>
      <c r="CP16" s="151" t="str">
        <f t="shared" si="14"/>
        <v>0</v>
      </c>
      <c r="CQ16" s="151" t="str">
        <f t="shared" si="14"/>
        <v>0</v>
      </c>
      <c r="CR16" s="151" t="str">
        <f t="shared" si="14"/>
        <v>0</v>
      </c>
      <c r="CS16" s="151" t="str">
        <f t="shared" si="14"/>
        <v>0</v>
      </c>
      <c r="CT16" s="151" t="str">
        <f t="shared" si="14"/>
        <v>0</v>
      </c>
      <c r="CU16" s="151" t="str">
        <f t="shared" si="14"/>
        <v>0</v>
      </c>
      <c r="CV16" s="151" t="str">
        <f t="shared" si="14"/>
        <v>0</v>
      </c>
      <c r="CW16" s="151" t="str">
        <f t="shared" si="14"/>
        <v>0</v>
      </c>
      <c r="CX16" s="151" t="str">
        <f t="shared" si="14"/>
        <v>0</v>
      </c>
      <c r="CY16" s="151" t="str">
        <f t="shared" si="14"/>
        <v>0</v>
      </c>
      <c r="CZ16" s="152" t="str">
        <f t="shared" si="14"/>
        <v>0</v>
      </c>
      <c r="DA16" s="126" t="str">
        <f t="shared" si="14"/>
        <v>0</v>
      </c>
      <c r="DB16" s="126" t="str">
        <f t="shared" si="14"/>
        <v>0</v>
      </c>
      <c r="DC16" s="126" t="str">
        <f t="shared" si="14"/>
        <v>0</v>
      </c>
    </row>
    <row r="17" ht="15.75" customHeight="1">
      <c r="A17" s="127"/>
      <c r="B17" s="128">
        <v>4.0</v>
      </c>
      <c r="C17" s="18" t="s">
        <v>313</v>
      </c>
      <c r="D17" s="21" t="s">
        <v>399</v>
      </c>
      <c r="E17" s="21" t="s">
        <v>68</v>
      </c>
      <c r="F17" s="33" t="s">
        <v>79</v>
      </c>
      <c r="G17" s="21" t="s">
        <v>108</v>
      </c>
      <c r="H17" s="73" t="s">
        <v>365</v>
      </c>
      <c r="I17" s="21" t="s">
        <v>412</v>
      </c>
      <c r="J17" s="30" t="s">
        <v>392</v>
      </c>
      <c r="K17" s="30" t="s">
        <v>405</v>
      </c>
      <c r="L17" s="30" t="s">
        <v>323</v>
      </c>
      <c r="M17" s="21" t="s">
        <v>1</v>
      </c>
      <c r="N17" s="153" t="s">
        <v>57</v>
      </c>
      <c r="O17" s="204" t="s">
        <v>211</v>
      </c>
      <c r="P17" s="155"/>
      <c r="Q17" s="18"/>
      <c r="R17" s="21"/>
      <c r="S17" s="21"/>
      <c r="T17" s="21"/>
      <c r="U17" s="21"/>
      <c r="V17" s="21"/>
      <c r="W17" s="30"/>
      <c r="X17" s="30"/>
      <c r="Y17" s="21"/>
      <c r="Z17" s="21"/>
      <c r="AA17" s="21"/>
      <c r="AB17" s="154"/>
      <c r="AC17" s="139"/>
      <c r="AD17" s="4"/>
      <c r="AE17" s="140"/>
      <c r="AF17" s="141"/>
      <c r="AG17" s="202"/>
      <c r="AH17" s="142"/>
      <c r="AI17" s="21"/>
      <c r="AJ17" s="142"/>
      <c r="AK17" s="142"/>
      <c r="AL17" s="21"/>
      <c r="AM17" s="21"/>
      <c r="AN17" s="142"/>
      <c r="AO17" s="142"/>
      <c r="AP17" s="30"/>
      <c r="AQ17" s="142"/>
      <c r="AR17" s="21"/>
      <c r="AS17" s="156"/>
      <c r="AT17" s="142"/>
      <c r="AU17" s="154"/>
      <c r="AV17" s="145"/>
      <c r="AW17" s="146"/>
      <c r="AX17" s="147"/>
      <c r="AY17" s="148"/>
      <c r="AZ17" s="149"/>
      <c r="BA17" s="122"/>
      <c r="BB17" s="122"/>
      <c r="BC17" s="150" t="str">
        <f t="shared" ref="BC17:DC17" si="15">COUNTIF($C17:$BB17,C17)</f>
        <v>1</v>
      </c>
      <c r="BD17" s="151" t="str">
        <f t="shared" si="15"/>
        <v>1</v>
      </c>
      <c r="BE17" s="151" t="str">
        <f t="shared" si="15"/>
        <v>1</v>
      </c>
      <c r="BF17" s="151" t="str">
        <f t="shared" si="15"/>
        <v>1</v>
      </c>
      <c r="BG17" s="151" t="str">
        <f t="shared" si="15"/>
        <v>1</v>
      </c>
      <c r="BH17" s="151" t="str">
        <f t="shared" si="15"/>
        <v>1</v>
      </c>
      <c r="BI17" s="151" t="str">
        <f t="shared" si="15"/>
        <v>1</v>
      </c>
      <c r="BJ17" s="151" t="str">
        <f t="shared" si="15"/>
        <v>1</v>
      </c>
      <c r="BK17" s="151" t="str">
        <f t="shared" si="15"/>
        <v>1</v>
      </c>
      <c r="BL17" s="151" t="str">
        <f t="shared" si="15"/>
        <v>1</v>
      </c>
      <c r="BM17" s="151" t="str">
        <f t="shared" si="15"/>
        <v>1</v>
      </c>
      <c r="BN17" s="151" t="str">
        <f t="shared" si="15"/>
        <v>1</v>
      </c>
      <c r="BO17" s="151" t="str">
        <f t="shared" si="15"/>
        <v>1</v>
      </c>
      <c r="BP17" s="151" t="str">
        <f t="shared" si="15"/>
        <v>0</v>
      </c>
      <c r="BQ17" s="151" t="str">
        <f t="shared" si="15"/>
        <v>0</v>
      </c>
      <c r="BR17" s="151" t="str">
        <f t="shared" si="15"/>
        <v>0</v>
      </c>
      <c r="BS17" s="151" t="str">
        <f t="shared" si="15"/>
        <v>0</v>
      </c>
      <c r="BT17" s="151" t="str">
        <f t="shared" si="15"/>
        <v>0</v>
      </c>
      <c r="BU17" s="151" t="str">
        <f t="shared" si="15"/>
        <v>0</v>
      </c>
      <c r="BV17" s="151" t="str">
        <f t="shared" si="15"/>
        <v>0</v>
      </c>
      <c r="BW17" s="151" t="str">
        <f t="shared" si="15"/>
        <v>0</v>
      </c>
      <c r="BX17" s="151" t="str">
        <f t="shared" si="15"/>
        <v>0</v>
      </c>
      <c r="BY17" s="151" t="str">
        <f t="shared" si="15"/>
        <v>0</v>
      </c>
      <c r="BZ17" s="151" t="str">
        <f t="shared" si="15"/>
        <v>0</v>
      </c>
      <c r="CA17" s="151" t="str">
        <f t="shared" si="15"/>
        <v>0</v>
      </c>
      <c r="CB17" s="151" t="str">
        <f t="shared" si="15"/>
        <v>0</v>
      </c>
      <c r="CC17" s="151" t="str">
        <f t="shared" si="15"/>
        <v>0</v>
      </c>
      <c r="CD17" s="151" t="str">
        <f t="shared" si="15"/>
        <v>0</v>
      </c>
      <c r="CE17" s="151" t="str">
        <f t="shared" si="15"/>
        <v>0</v>
      </c>
      <c r="CF17" s="151" t="str">
        <f t="shared" si="15"/>
        <v>0</v>
      </c>
      <c r="CG17" s="151" t="str">
        <f t="shared" si="15"/>
        <v>0</v>
      </c>
      <c r="CH17" s="151" t="str">
        <f t="shared" si="15"/>
        <v>0</v>
      </c>
      <c r="CI17" s="151" t="str">
        <f t="shared" si="15"/>
        <v>0</v>
      </c>
      <c r="CJ17" s="151" t="str">
        <f t="shared" si="15"/>
        <v>0</v>
      </c>
      <c r="CK17" s="151" t="str">
        <f t="shared" si="15"/>
        <v>0</v>
      </c>
      <c r="CL17" s="151" t="str">
        <f t="shared" si="15"/>
        <v>0</v>
      </c>
      <c r="CM17" s="151" t="str">
        <f t="shared" si="15"/>
        <v>0</v>
      </c>
      <c r="CN17" s="151" t="str">
        <f t="shared" si="15"/>
        <v>0</v>
      </c>
      <c r="CO17" s="151" t="str">
        <f t="shared" si="15"/>
        <v>0</v>
      </c>
      <c r="CP17" s="151" t="str">
        <f t="shared" si="15"/>
        <v>0</v>
      </c>
      <c r="CQ17" s="151" t="str">
        <f t="shared" si="15"/>
        <v>0</v>
      </c>
      <c r="CR17" s="151" t="str">
        <f t="shared" si="15"/>
        <v>0</v>
      </c>
      <c r="CS17" s="151" t="str">
        <f t="shared" si="15"/>
        <v>0</v>
      </c>
      <c r="CT17" s="151" t="str">
        <f t="shared" si="15"/>
        <v>0</v>
      </c>
      <c r="CU17" s="151" t="str">
        <f t="shared" si="15"/>
        <v>0</v>
      </c>
      <c r="CV17" s="151" t="str">
        <f t="shared" si="15"/>
        <v>0</v>
      </c>
      <c r="CW17" s="151" t="str">
        <f t="shared" si="15"/>
        <v>0</v>
      </c>
      <c r="CX17" s="151" t="str">
        <f t="shared" si="15"/>
        <v>0</v>
      </c>
      <c r="CY17" s="151" t="str">
        <f t="shared" si="15"/>
        <v>0</v>
      </c>
      <c r="CZ17" s="152" t="str">
        <f t="shared" si="15"/>
        <v>0</v>
      </c>
      <c r="DA17" s="126" t="str">
        <f t="shared" si="15"/>
        <v>0</v>
      </c>
      <c r="DB17" s="126" t="str">
        <f t="shared" si="15"/>
        <v>0</v>
      </c>
      <c r="DC17" s="126" t="str">
        <f t="shared" si="15"/>
        <v>0</v>
      </c>
    </row>
    <row r="18" ht="15.75" customHeight="1">
      <c r="A18" s="158"/>
      <c r="B18" s="159">
        <v>5.0</v>
      </c>
      <c r="C18" s="206"/>
      <c r="D18" s="207"/>
      <c r="E18" s="207"/>
      <c r="F18" s="207"/>
      <c r="G18" s="207"/>
      <c r="H18" s="207"/>
      <c r="I18" s="207"/>
      <c r="J18" s="208"/>
      <c r="K18" s="207"/>
      <c r="L18" s="208"/>
      <c r="M18" s="207"/>
      <c r="N18" s="208"/>
      <c r="O18" s="209"/>
      <c r="P18" s="163"/>
      <c r="Q18" s="206"/>
      <c r="R18" s="207"/>
      <c r="S18" s="207"/>
      <c r="T18" s="207"/>
      <c r="U18" s="207"/>
      <c r="V18" s="207"/>
      <c r="W18" s="208"/>
      <c r="X18" s="208"/>
      <c r="Y18" s="207"/>
      <c r="Z18" s="207"/>
      <c r="AA18" s="207"/>
      <c r="AB18" s="209"/>
      <c r="AC18" s="168"/>
      <c r="AD18" s="169"/>
      <c r="AE18" s="170"/>
      <c r="AF18" s="171"/>
      <c r="AG18" s="210"/>
      <c r="AH18" s="165"/>
      <c r="AI18" s="173"/>
      <c r="AJ18" s="166"/>
      <c r="AK18" s="173"/>
      <c r="AL18" s="173"/>
      <c r="AM18" s="172"/>
      <c r="AN18" s="172"/>
      <c r="AO18" s="172"/>
      <c r="AP18" s="172"/>
      <c r="AQ18" s="172"/>
      <c r="AR18" s="172"/>
      <c r="AS18" s="172"/>
      <c r="AT18" s="172"/>
      <c r="AU18" s="174"/>
      <c r="AV18" s="197"/>
      <c r="AW18" s="198"/>
      <c r="AX18" s="199"/>
      <c r="AY18" s="178"/>
      <c r="AZ18" s="179"/>
      <c r="BA18" s="122"/>
      <c r="BB18" s="122"/>
      <c r="BC18" s="180" t="str">
        <f t="shared" ref="BC18:DC18" si="16">COUNTIF($C18:$BB18,C18)</f>
        <v>0</v>
      </c>
      <c r="BD18" s="181" t="str">
        <f t="shared" si="16"/>
        <v>0</v>
      </c>
      <c r="BE18" s="181" t="str">
        <f t="shared" si="16"/>
        <v>0</v>
      </c>
      <c r="BF18" s="181" t="str">
        <f t="shared" si="16"/>
        <v>0</v>
      </c>
      <c r="BG18" s="181" t="str">
        <f t="shared" si="16"/>
        <v>0</v>
      </c>
      <c r="BH18" s="181" t="str">
        <f t="shared" si="16"/>
        <v>0</v>
      </c>
      <c r="BI18" s="181" t="str">
        <f t="shared" si="16"/>
        <v>0</v>
      </c>
      <c r="BJ18" s="181" t="str">
        <f t="shared" si="16"/>
        <v>0</v>
      </c>
      <c r="BK18" s="181" t="str">
        <f t="shared" si="16"/>
        <v>0</v>
      </c>
      <c r="BL18" s="181" t="str">
        <f t="shared" si="16"/>
        <v>0</v>
      </c>
      <c r="BM18" s="181" t="str">
        <f t="shared" si="16"/>
        <v>0</v>
      </c>
      <c r="BN18" s="181" t="str">
        <f t="shared" si="16"/>
        <v>0</v>
      </c>
      <c r="BO18" s="181" t="str">
        <f t="shared" si="16"/>
        <v>0</v>
      </c>
      <c r="BP18" s="181" t="str">
        <f t="shared" si="16"/>
        <v>0</v>
      </c>
      <c r="BQ18" s="181" t="str">
        <f t="shared" si="16"/>
        <v>0</v>
      </c>
      <c r="BR18" s="181" t="str">
        <f t="shared" si="16"/>
        <v>0</v>
      </c>
      <c r="BS18" s="181" t="str">
        <f t="shared" si="16"/>
        <v>0</v>
      </c>
      <c r="BT18" s="181" t="str">
        <f t="shared" si="16"/>
        <v>0</v>
      </c>
      <c r="BU18" s="181" t="str">
        <f t="shared" si="16"/>
        <v>0</v>
      </c>
      <c r="BV18" s="181" t="str">
        <f t="shared" si="16"/>
        <v>0</v>
      </c>
      <c r="BW18" s="181" t="str">
        <f t="shared" si="16"/>
        <v>0</v>
      </c>
      <c r="BX18" s="181" t="str">
        <f t="shared" si="16"/>
        <v>0</v>
      </c>
      <c r="BY18" s="181" t="str">
        <f t="shared" si="16"/>
        <v>0</v>
      </c>
      <c r="BZ18" s="181" t="str">
        <f t="shared" si="16"/>
        <v>0</v>
      </c>
      <c r="CA18" s="181" t="str">
        <f t="shared" si="16"/>
        <v>0</v>
      </c>
      <c r="CB18" s="181" t="str">
        <f t="shared" si="16"/>
        <v>0</v>
      </c>
      <c r="CC18" s="181" t="str">
        <f t="shared" si="16"/>
        <v>0</v>
      </c>
      <c r="CD18" s="181" t="str">
        <f t="shared" si="16"/>
        <v>0</v>
      </c>
      <c r="CE18" s="181" t="str">
        <f t="shared" si="16"/>
        <v>0</v>
      </c>
      <c r="CF18" s="181" t="str">
        <f t="shared" si="16"/>
        <v>0</v>
      </c>
      <c r="CG18" s="181" t="str">
        <f t="shared" si="16"/>
        <v>0</v>
      </c>
      <c r="CH18" s="181" t="str">
        <f t="shared" si="16"/>
        <v>0</v>
      </c>
      <c r="CI18" s="181" t="str">
        <f t="shared" si="16"/>
        <v>0</v>
      </c>
      <c r="CJ18" s="181" t="str">
        <f t="shared" si="16"/>
        <v>0</v>
      </c>
      <c r="CK18" s="181" t="str">
        <f t="shared" si="16"/>
        <v>0</v>
      </c>
      <c r="CL18" s="181" t="str">
        <f t="shared" si="16"/>
        <v>0</v>
      </c>
      <c r="CM18" s="181" t="str">
        <f t="shared" si="16"/>
        <v>0</v>
      </c>
      <c r="CN18" s="181" t="str">
        <f t="shared" si="16"/>
        <v>0</v>
      </c>
      <c r="CO18" s="181" t="str">
        <f t="shared" si="16"/>
        <v>0</v>
      </c>
      <c r="CP18" s="181" t="str">
        <f t="shared" si="16"/>
        <v>0</v>
      </c>
      <c r="CQ18" s="181" t="str">
        <f t="shared" si="16"/>
        <v>0</v>
      </c>
      <c r="CR18" s="181" t="str">
        <f t="shared" si="16"/>
        <v>0</v>
      </c>
      <c r="CS18" s="181" t="str">
        <f t="shared" si="16"/>
        <v>0</v>
      </c>
      <c r="CT18" s="181" t="str">
        <f t="shared" si="16"/>
        <v>0</v>
      </c>
      <c r="CU18" s="181" t="str">
        <f t="shared" si="16"/>
        <v>0</v>
      </c>
      <c r="CV18" s="181" t="str">
        <f t="shared" si="16"/>
        <v>0</v>
      </c>
      <c r="CW18" s="181" t="str">
        <f t="shared" si="16"/>
        <v>0</v>
      </c>
      <c r="CX18" s="181" t="str">
        <f t="shared" si="16"/>
        <v>0</v>
      </c>
      <c r="CY18" s="181" t="str">
        <f t="shared" si="16"/>
        <v>0</v>
      </c>
      <c r="CZ18" s="182" t="str">
        <f t="shared" si="16"/>
        <v>0</v>
      </c>
      <c r="DA18" s="126" t="str">
        <f t="shared" si="16"/>
        <v>0</v>
      </c>
      <c r="DB18" s="126" t="str">
        <f t="shared" si="16"/>
        <v>0</v>
      </c>
      <c r="DC18" s="126" t="str">
        <f t="shared" si="16"/>
        <v>0</v>
      </c>
    </row>
    <row r="19" ht="15.75" customHeight="1">
      <c r="A19" s="183" t="s">
        <v>527</v>
      </c>
      <c r="B19" s="184">
        <v>1.0</v>
      </c>
      <c r="C19" s="211" t="s">
        <v>222</v>
      </c>
      <c r="D19" s="39" t="s">
        <v>399</v>
      </c>
      <c r="E19" s="39" t="s">
        <v>329</v>
      </c>
      <c r="F19" s="39" t="s">
        <v>321</v>
      </c>
      <c r="G19" s="39" t="s">
        <v>108</v>
      </c>
      <c r="H19" s="39" t="s">
        <v>313</v>
      </c>
      <c r="I19" s="39" t="s">
        <v>340</v>
      </c>
      <c r="J19" s="39" t="s">
        <v>79</v>
      </c>
      <c r="K19" s="31" t="s">
        <v>85</v>
      </c>
      <c r="L19" s="212" t="s">
        <v>211</v>
      </c>
      <c r="M19" s="186" t="s">
        <v>425</v>
      </c>
      <c r="N19" s="213" t="s">
        <v>432</v>
      </c>
      <c r="O19" s="188" t="s">
        <v>389</v>
      </c>
      <c r="P19" s="189"/>
      <c r="Q19" s="185"/>
      <c r="R19" s="39"/>
      <c r="S19" s="39"/>
      <c r="T19" s="39"/>
      <c r="U19" s="39"/>
      <c r="V19" s="39"/>
      <c r="W19" s="39"/>
      <c r="X19" s="186"/>
      <c r="Y19" s="39"/>
      <c r="Z19" s="39"/>
      <c r="AA19" s="39"/>
      <c r="AB19" s="188"/>
      <c r="AC19" s="110"/>
      <c r="AD19" s="214"/>
      <c r="AE19" s="112"/>
      <c r="AF19" s="113"/>
      <c r="AG19" s="113"/>
      <c r="AH19" s="39"/>
      <c r="AI19" s="39"/>
      <c r="AJ19" s="39"/>
      <c r="AK19" s="39"/>
      <c r="AL19" s="114"/>
      <c r="AM19" s="31"/>
      <c r="AN19" s="190"/>
      <c r="AO19" s="31"/>
      <c r="AP19" s="31"/>
      <c r="AQ19" s="31"/>
      <c r="AR19" s="31"/>
      <c r="AS19" s="114"/>
      <c r="AT19" s="39"/>
      <c r="AU19" s="188"/>
      <c r="AV19" s="117"/>
      <c r="AW19" s="118"/>
      <c r="AX19" s="119"/>
      <c r="AY19" s="120"/>
      <c r="AZ19" s="121"/>
      <c r="BA19" s="122"/>
      <c r="BB19" s="122"/>
      <c r="BC19" s="191" t="str">
        <f t="shared" ref="BC19:DC19" si="17">COUNTIF($C19:$BB19,C19)</f>
        <v>1</v>
      </c>
      <c r="BD19" s="124" t="str">
        <f t="shared" si="17"/>
        <v>1</v>
      </c>
      <c r="BE19" s="124" t="str">
        <f t="shared" si="17"/>
        <v>1</v>
      </c>
      <c r="BF19" s="124" t="str">
        <f t="shared" si="17"/>
        <v>1</v>
      </c>
      <c r="BG19" s="124" t="str">
        <f t="shared" si="17"/>
        <v>1</v>
      </c>
      <c r="BH19" s="124" t="str">
        <f t="shared" si="17"/>
        <v>1</v>
      </c>
      <c r="BI19" s="124" t="str">
        <f t="shared" si="17"/>
        <v>1</v>
      </c>
      <c r="BJ19" s="124" t="str">
        <f t="shared" si="17"/>
        <v>1</v>
      </c>
      <c r="BK19" s="124" t="str">
        <f t="shared" si="17"/>
        <v>1</v>
      </c>
      <c r="BL19" s="124" t="str">
        <f t="shared" si="17"/>
        <v>1</v>
      </c>
      <c r="BM19" s="124" t="str">
        <f t="shared" si="17"/>
        <v>1</v>
      </c>
      <c r="BN19" s="124" t="str">
        <f t="shared" si="17"/>
        <v>1</v>
      </c>
      <c r="BO19" s="124" t="str">
        <f t="shared" si="17"/>
        <v>1</v>
      </c>
      <c r="BP19" s="124" t="str">
        <f t="shared" si="17"/>
        <v>0</v>
      </c>
      <c r="BQ19" s="124" t="str">
        <f t="shared" si="17"/>
        <v>0</v>
      </c>
      <c r="BR19" s="124" t="str">
        <f t="shared" si="17"/>
        <v>0</v>
      </c>
      <c r="BS19" s="124" t="str">
        <f t="shared" si="17"/>
        <v>0</v>
      </c>
      <c r="BT19" s="124" t="str">
        <f t="shared" si="17"/>
        <v>0</v>
      </c>
      <c r="BU19" s="124" t="str">
        <f t="shared" si="17"/>
        <v>0</v>
      </c>
      <c r="BV19" s="124" t="str">
        <f t="shared" si="17"/>
        <v>0</v>
      </c>
      <c r="BW19" s="124" t="str">
        <f t="shared" si="17"/>
        <v>0</v>
      </c>
      <c r="BX19" s="124" t="str">
        <f t="shared" si="17"/>
        <v>0</v>
      </c>
      <c r="BY19" s="124" t="str">
        <f t="shared" si="17"/>
        <v>0</v>
      </c>
      <c r="BZ19" s="124" t="str">
        <f t="shared" si="17"/>
        <v>0</v>
      </c>
      <c r="CA19" s="124" t="str">
        <f t="shared" si="17"/>
        <v>0</v>
      </c>
      <c r="CB19" s="124" t="str">
        <f t="shared" si="17"/>
        <v>0</v>
      </c>
      <c r="CC19" s="124" t="str">
        <f t="shared" si="17"/>
        <v>0</v>
      </c>
      <c r="CD19" s="124" t="str">
        <f t="shared" si="17"/>
        <v>0</v>
      </c>
      <c r="CE19" s="124" t="str">
        <f t="shared" si="17"/>
        <v>0</v>
      </c>
      <c r="CF19" s="124" t="str">
        <f t="shared" si="17"/>
        <v>0</v>
      </c>
      <c r="CG19" s="124" t="str">
        <f t="shared" si="17"/>
        <v>0</v>
      </c>
      <c r="CH19" s="124" t="str">
        <f t="shared" si="17"/>
        <v>0</v>
      </c>
      <c r="CI19" s="124" t="str">
        <f t="shared" si="17"/>
        <v>0</v>
      </c>
      <c r="CJ19" s="124" t="str">
        <f t="shared" si="17"/>
        <v>0</v>
      </c>
      <c r="CK19" s="124" t="str">
        <f t="shared" si="17"/>
        <v>0</v>
      </c>
      <c r="CL19" s="124" t="str">
        <f t="shared" si="17"/>
        <v>0</v>
      </c>
      <c r="CM19" s="124" t="str">
        <f t="shared" si="17"/>
        <v>0</v>
      </c>
      <c r="CN19" s="124" t="str">
        <f t="shared" si="17"/>
        <v>0</v>
      </c>
      <c r="CO19" s="124" t="str">
        <f t="shared" si="17"/>
        <v>0</v>
      </c>
      <c r="CP19" s="124" t="str">
        <f t="shared" si="17"/>
        <v>0</v>
      </c>
      <c r="CQ19" s="124" t="str">
        <f t="shared" si="17"/>
        <v>0</v>
      </c>
      <c r="CR19" s="124" t="str">
        <f t="shared" si="17"/>
        <v>0</v>
      </c>
      <c r="CS19" s="124" t="str">
        <f t="shared" si="17"/>
        <v>0</v>
      </c>
      <c r="CT19" s="124" t="str">
        <f t="shared" si="17"/>
        <v>0</v>
      </c>
      <c r="CU19" s="124" t="str">
        <f t="shared" si="17"/>
        <v>0</v>
      </c>
      <c r="CV19" s="124" t="str">
        <f t="shared" si="17"/>
        <v>0</v>
      </c>
      <c r="CW19" s="124" t="str">
        <f t="shared" si="17"/>
        <v>0</v>
      </c>
      <c r="CX19" s="124" t="str">
        <f t="shared" si="17"/>
        <v>0</v>
      </c>
      <c r="CY19" s="124" t="str">
        <f t="shared" si="17"/>
        <v>0</v>
      </c>
      <c r="CZ19" s="125" t="str">
        <f t="shared" si="17"/>
        <v>0</v>
      </c>
      <c r="DA19" s="126" t="str">
        <f t="shared" si="17"/>
        <v>0</v>
      </c>
      <c r="DB19" s="126" t="str">
        <f t="shared" si="17"/>
        <v>0</v>
      </c>
      <c r="DC19" s="126" t="str">
        <f t="shared" si="17"/>
        <v>0</v>
      </c>
    </row>
    <row r="20" ht="15.75" customHeight="1">
      <c r="A20" s="127"/>
      <c r="B20" s="128">
        <v>2.0</v>
      </c>
      <c r="C20" s="215" t="s">
        <v>432</v>
      </c>
      <c r="D20" s="21" t="s">
        <v>399</v>
      </c>
      <c r="E20" s="21" t="s">
        <v>329</v>
      </c>
      <c r="F20" s="21" t="s">
        <v>321</v>
      </c>
      <c r="G20" s="21" t="s">
        <v>108</v>
      </c>
      <c r="H20" s="21" t="s">
        <v>313</v>
      </c>
      <c r="I20" s="21" t="s">
        <v>340</v>
      </c>
      <c r="J20" s="21" t="s">
        <v>79</v>
      </c>
      <c r="K20" s="21" t="s">
        <v>85</v>
      </c>
      <c r="L20" s="73" t="s">
        <v>425</v>
      </c>
      <c r="M20" s="73" t="s">
        <v>211</v>
      </c>
      <c r="N20" s="216" t="s">
        <v>222</v>
      </c>
      <c r="O20" s="154" t="s">
        <v>389</v>
      </c>
      <c r="P20" s="155"/>
      <c r="Q20" s="18"/>
      <c r="R20" s="21"/>
      <c r="S20" s="21"/>
      <c r="T20" s="33"/>
      <c r="U20" s="33"/>
      <c r="V20" s="21"/>
      <c r="W20" s="21"/>
      <c r="X20" s="30"/>
      <c r="Y20" s="21"/>
      <c r="Z20" s="21"/>
      <c r="AA20" s="21"/>
      <c r="AB20" s="154"/>
      <c r="AC20" s="139"/>
      <c r="AD20" s="4"/>
      <c r="AE20" s="140"/>
      <c r="AF20" s="141"/>
      <c r="AG20" s="141"/>
      <c r="AH20" s="30"/>
      <c r="AI20" s="21"/>
      <c r="AJ20" s="21"/>
      <c r="AK20" s="21"/>
      <c r="AL20" s="142"/>
      <c r="AM20" s="30"/>
      <c r="AN20" s="156"/>
      <c r="AO20" s="30"/>
      <c r="AP20" s="21"/>
      <c r="AQ20" s="30"/>
      <c r="AR20" s="21"/>
      <c r="AS20" s="142"/>
      <c r="AT20" s="21"/>
      <c r="AU20" s="154"/>
      <c r="AV20" s="145"/>
      <c r="AW20" s="146"/>
      <c r="AX20" s="147"/>
      <c r="AY20" s="148"/>
      <c r="AZ20" s="149"/>
      <c r="BA20" s="122"/>
      <c r="BB20" s="122"/>
      <c r="BC20" s="150" t="str">
        <f t="shared" ref="BC20:DC20" si="18">COUNTIF($C20:$BB20,C20)</f>
        <v>1</v>
      </c>
      <c r="BD20" s="151" t="str">
        <f t="shared" si="18"/>
        <v>1</v>
      </c>
      <c r="BE20" s="151" t="str">
        <f t="shared" si="18"/>
        <v>1</v>
      </c>
      <c r="BF20" s="151" t="str">
        <f t="shared" si="18"/>
        <v>1</v>
      </c>
      <c r="BG20" s="151" t="str">
        <f t="shared" si="18"/>
        <v>1</v>
      </c>
      <c r="BH20" s="151" t="str">
        <f t="shared" si="18"/>
        <v>1</v>
      </c>
      <c r="BI20" s="151" t="str">
        <f t="shared" si="18"/>
        <v>1</v>
      </c>
      <c r="BJ20" s="151" t="str">
        <f t="shared" si="18"/>
        <v>1</v>
      </c>
      <c r="BK20" s="151" t="str">
        <f t="shared" si="18"/>
        <v>1</v>
      </c>
      <c r="BL20" s="151" t="str">
        <f t="shared" si="18"/>
        <v>1</v>
      </c>
      <c r="BM20" s="151" t="str">
        <f t="shared" si="18"/>
        <v>1</v>
      </c>
      <c r="BN20" s="151" t="str">
        <f t="shared" si="18"/>
        <v>1</v>
      </c>
      <c r="BO20" s="151" t="str">
        <f t="shared" si="18"/>
        <v>1</v>
      </c>
      <c r="BP20" s="151" t="str">
        <f t="shared" si="18"/>
        <v>0</v>
      </c>
      <c r="BQ20" s="151" t="str">
        <f t="shared" si="18"/>
        <v>0</v>
      </c>
      <c r="BR20" s="151" t="str">
        <f t="shared" si="18"/>
        <v>0</v>
      </c>
      <c r="BS20" s="151" t="str">
        <f t="shared" si="18"/>
        <v>0</v>
      </c>
      <c r="BT20" s="151" t="str">
        <f t="shared" si="18"/>
        <v>0</v>
      </c>
      <c r="BU20" s="151" t="str">
        <f t="shared" si="18"/>
        <v>0</v>
      </c>
      <c r="BV20" s="151" t="str">
        <f t="shared" si="18"/>
        <v>0</v>
      </c>
      <c r="BW20" s="151" t="str">
        <f t="shared" si="18"/>
        <v>0</v>
      </c>
      <c r="BX20" s="151" t="str">
        <f t="shared" si="18"/>
        <v>0</v>
      </c>
      <c r="BY20" s="151" t="str">
        <f t="shared" si="18"/>
        <v>0</v>
      </c>
      <c r="BZ20" s="151" t="str">
        <f t="shared" si="18"/>
        <v>0</v>
      </c>
      <c r="CA20" s="151" t="str">
        <f t="shared" si="18"/>
        <v>0</v>
      </c>
      <c r="CB20" s="151" t="str">
        <f t="shared" si="18"/>
        <v>0</v>
      </c>
      <c r="CC20" s="151" t="str">
        <f t="shared" si="18"/>
        <v>0</v>
      </c>
      <c r="CD20" s="151" t="str">
        <f t="shared" si="18"/>
        <v>0</v>
      </c>
      <c r="CE20" s="151" t="str">
        <f t="shared" si="18"/>
        <v>0</v>
      </c>
      <c r="CF20" s="151" t="str">
        <f t="shared" si="18"/>
        <v>0</v>
      </c>
      <c r="CG20" s="151" t="str">
        <f t="shared" si="18"/>
        <v>0</v>
      </c>
      <c r="CH20" s="151" t="str">
        <f t="shared" si="18"/>
        <v>0</v>
      </c>
      <c r="CI20" s="151" t="str">
        <f t="shared" si="18"/>
        <v>0</v>
      </c>
      <c r="CJ20" s="151" t="str">
        <f t="shared" si="18"/>
        <v>0</v>
      </c>
      <c r="CK20" s="151" t="str">
        <f t="shared" si="18"/>
        <v>0</v>
      </c>
      <c r="CL20" s="151" t="str">
        <f t="shared" si="18"/>
        <v>0</v>
      </c>
      <c r="CM20" s="151" t="str">
        <f t="shared" si="18"/>
        <v>0</v>
      </c>
      <c r="CN20" s="151" t="str">
        <f t="shared" si="18"/>
        <v>0</v>
      </c>
      <c r="CO20" s="151" t="str">
        <f t="shared" si="18"/>
        <v>0</v>
      </c>
      <c r="CP20" s="151" t="str">
        <f t="shared" si="18"/>
        <v>0</v>
      </c>
      <c r="CQ20" s="151" t="str">
        <f t="shared" si="18"/>
        <v>0</v>
      </c>
      <c r="CR20" s="151" t="str">
        <f t="shared" si="18"/>
        <v>0</v>
      </c>
      <c r="CS20" s="151" t="str">
        <f t="shared" si="18"/>
        <v>0</v>
      </c>
      <c r="CT20" s="151" t="str">
        <f t="shared" si="18"/>
        <v>0</v>
      </c>
      <c r="CU20" s="151" t="str">
        <f t="shared" si="18"/>
        <v>0</v>
      </c>
      <c r="CV20" s="151" t="str">
        <f t="shared" si="18"/>
        <v>0</v>
      </c>
      <c r="CW20" s="151" t="str">
        <f t="shared" si="18"/>
        <v>0</v>
      </c>
      <c r="CX20" s="151" t="str">
        <f t="shared" si="18"/>
        <v>0</v>
      </c>
      <c r="CY20" s="151" t="str">
        <f t="shared" si="18"/>
        <v>0</v>
      </c>
      <c r="CZ20" s="152" t="str">
        <f t="shared" si="18"/>
        <v>0</v>
      </c>
      <c r="DA20" s="126" t="str">
        <f t="shared" si="18"/>
        <v>0</v>
      </c>
      <c r="DB20" s="126" t="str">
        <f t="shared" si="18"/>
        <v>0</v>
      </c>
      <c r="DC20" s="126" t="str">
        <f t="shared" si="18"/>
        <v>0</v>
      </c>
    </row>
    <row r="21" ht="15.75" customHeight="1">
      <c r="A21" s="127"/>
      <c r="B21" s="128">
        <v>3.0</v>
      </c>
      <c r="C21" s="18" t="s">
        <v>389</v>
      </c>
      <c r="D21" s="21" t="s">
        <v>85</v>
      </c>
      <c r="E21" s="192" t="s">
        <v>425</v>
      </c>
      <c r="F21" s="21" t="s">
        <v>79</v>
      </c>
      <c r="G21" s="21" t="s">
        <v>405</v>
      </c>
      <c r="H21" s="21" t="s">
        <v>36</v>
      </c>
      <c r="I21" s="73" t="s">
        <v>222</v>
      </c>
      <c r="J21" s="21" t="s">
        <v>313</v>
      </c>
      <c r="K21" s="193" t="s">
        <v>222</v>
      </c>
      <c r="L21" s="21" t="s">
        <v>399</v>
      </c>
      <c r="M21" s="33" t="s">
        <v>321</v>
      </c>
      <c r="N21" s="30" t="s">
        <v>329</v>
      </c>
      <c r="O21" s="154" t="s">
        <v>108</v>
      </c>
      <c r="P21" s="155"/>
      <c r="Q21" s="18"/>
      <c r="R21" s="21"/>
      <c r="S21" s="21"/>
      <c r="T21" s="33"/>
      <c r="U21" s="33"/>
      <c r="V21" s="33"/>
      <c r="W21" s="21"/>
      <c r="X21" s="21"/>
      <c r="Y21" s="21"/>
      <c r="Z21" s="21"/>
      <c r="AA21" s="21"/>
      <c r="AB21" s="154"/>
      <c r="AC21" s="217"/>
      <c r="AD21" s="4"/>
      <c r="AE21" s="140"/>
      <c r="AF21" s="141"/>
      <c r="AG21" s="141"/>
      <c r="AH21" s="21"/>
      <c r="AI21" s="21"/>
      <c r="AJ21" s="21"/>
      <c r="AK21" s="21"/>
      <c r="AL21" s="142"/>
      <c r="AM21" s="21"/>
      <c r="AN21" s="30"/>
      <c r="AO21" s="30"/>
      <c r="AP21" s="156"/>
      <c r="AQ21" s="21"/>
      <c r="AR21" s="21"/>
      <c r="AS21" s="142"/>
      <c r="AT21" s="21"/>
      <c r="AU21" s="154"/>
      <c r="AV21" s="145"/>
      <c r="AW21" s="146"/>
      <c r="AX21" s="147"/>
      <c r="AY21" s="148"/>
      <c r="AZ21" s="149"/>
      <c r="BA21" s="122"/>
      <c r="BB21" s="122"/>
      <c r="BC21" s="150" t="str">
        <f t="shared" ref="BC21:DC21" si="19">COUNTIF($C21:$BB21,C21)</f>
        <v>1</v>
      </c>
      <c r="BD21" s="151" t="str">
        <f t="shared" si="19"/>
        <v>1</v>
      </c>
      <c r="BE21" s="151" t="str">
        <f t="shared" si="19"/>
        <v>1</v>
      </c>
      <c r="BF21" s="151" t="str">
        <f t="shared" si="19"/>
        <v>1</v>
      </c>
      <c r="BG21" s="151" t="str">
        <f t="shared" si="19"/>
        <v>1</v>
      </c>
      <c r="BH21" s="151" t="str">
        <f t="shared" si="19"/>
        <v>1</v>
      </c>
      <c r="BI21" s="151" t="str">
        <f t="shared" si="19"/>
        <v>2</v>
      </c>
      <c r="BJ21" s="151" t="str">
        <f t="shared" si="19"/>
        <v>1</v>
      </c>
      <c r="BK21" s="151" t="str">
        <f t="shared" si="19"/>
        <v>2</v>
      </c>
      <c r="BL21" s="151" t="str">
        <f t="shared" si="19"/>
        <v>1</v>
      </c>
      <c r="BM21" s="151" t="str">
        <f t="shared" si="19"/>
        <v>1</v>
      </c>
      <c r="BN21" s="151" t="str">
        <f t="shared" si="19"/>
        <v>1</v>
      </c>
      <c r="BO21" s="151" t="str">
        <f t="shared" si="19"/>
        <v>1</v>
      </c>
      <c r="BP21" s="151" t="str">
        <f t="shared" si="19"/>
        <v>0</v>
      </c>
      <c r="BQ21" s="151" t="str">
        <f t="shared" si="19"/>
        <v>0</v>
      </c>
      <c r="BR21" s="151" t="str">
        <f t="shared" si="19"/>
        <v>0</v>
      </c>
      <c r="BS21" s="151" t="str">
        <f t="shared" si="19"/>
        <v>0</v>
      </c>
      <c r="BT21" s="151" t="str">
        <f t="shared" si="19"/>
        <v>0</v>
      </c>
      <c r="BU21" s="151" t="str">
        <f t="shared" si="19"/>
        <v>0</v>
      </c>
      <c r="BV21" s="151" t="str">
        <f t="shared" si="19"/>
        <v>0</v>
      </c>
      <c r="BW21" s="151" t="str">
        <f t="shared" si="19"/>
        <v>0</v>
      </c>
      <c r="BX21" s="151" t="str">
        <f t="shared" si="19"/>
        <v>0</v>
      </c>
      <c r="BY21" s="151" t="str">
        <f t="shared" si="19"/>
        <v>0</v>
      </c>
      <c r="BZ21" s="151" t="str">
        <f t="shared" si="19"/>
        <v>0</v>
      </c>
      <c r="CA21" s="151" t="str">
        <f t="shared" si="19"/>
        <v>0</v>
      </c>
      <c r="CB21" s="151" t="str">
        <f t="shared" si="19"/>
        <v>0</v>
      </c>
      <c r="CC21" s="151" t="str">
        <f t="shared" si="19"/>
        <v>0</v>
      </c>
      <c r="CD21" s="151" t="str">
        <f t="shared" si="19"/>
        <v>0</v>
      </c>
      <c r="CE21" s="151" t="str">
        <f t="shared" si="19"/>
        <v>0</v>
      </c>
      <c r="CF21" s="151" t="str">
        <f t="shared" si="19"/>
        <v>0</v>
      </c>
      <c r="CG21" s="151" t="str">
        <f t="shared" si="19"/>
        <v>0</v>
      </c>
      <c r="CH21" s="151" t="str">
        <f t="shared" si="19"/>
        <v>0</v>
      </c>
      <c r="CI21" s="151" t="str">
        <f t="shared" si="19"/>
        <v>0</v>
      </c>
      <c r="CJ21" s="151" t="str">
        <f t="shared" si="19"/>
        <v>0</v>
      </c>
      <c r="CK21" s="151" t="str">
        <f t="shared" si="19"/>
        <v>0</v>
      </c>
      <c r="CL21" s="151" t="str">
        <f t="shared" si="19"/>
        <v>0</v>
      </c>
      <c r="CM21" s="151" t="str">
        <f t="shared" si="19"/>
        <v>0</v>
      </c>
      <c r="CN21" s="151" t="str">
        <f t="shared" si="19"/>
        <v>0</v>
      </c>
      <c r="CO21" s="151" t="str">
        <f t="shared" si="19"/>
        <v>0</v>
      </c>
      <c r="CP21" s="151" t="str">
        <f t="shared" si="19"/>
        <v>0</v>
      </c>
      <c r="CQ21" s="151" t="str">
        <f t="shared" si="19"/>
        <v>0</v>
      </c>
      <c r="CR21" s="151" t="str">
        <f t="shared" si="19"/>
        <v>0</v>
      </c>
      <c r="CS21" s="151" t="str">
        <f t="shared" si="19"/>
        <v>0</v>
      </c>
      <c r="CT21" s="151" t="str">
        <f t="shared" si="19"/>
        <v>0</v>
      </c>
      <c r="CU21" s="151" t="str">
        <f t="shared" si="19"/>
        <v>0</v>
      </c>
      <c r="CV21" s="151" t="str">
        <f t="shared" si="19"/>
        <v>0</v>
      </c>
      <c r="CW21" s="151" t="str">
        <f t="shared" si="19"/>
        <v>0</v>
      </c>
      <c r="CX21" s="151" t="str">
        <f t="shared" si="19"/>
        <v>0</v>
      </c>
      <c r="CY21" s="151" t="str">
        <f t="shared" si="19"/>
        <v>0</v>
      </c>
      <c r="CZ21" s="152" t="str">
        <f t="shared" si="19"/>
        <v>0</v>
      </c>
      <c r="DA21" s="126" t="str">
        <f t="shared" si="19"/>
        <v>0</v>
      </c>
      <c r="DB21" s="126" t="str">
        <f t="shared" si="19"/>
        <v>0</v>
      </c>
      <c r="DC21" s="126" t="str">
        <f t="shared" si="19"/>
        <v>0</v>
      </c>
    </row>
    <row r="22" ht="15.75" customHeight="1">
      <c r="A22" s="127"/>
      <c r="B22" s="128">
        <v>4.0</v>
      </c>
      <c r="C22" s="18" t="s">
        <v>389</v>
      </c>
      <c r="D22" s="21" t="s">
        <v>85</v>
      </c>
      <c r="E22" s="193" t="s">
        <v>222</v>
      </c>
      <c r="F22" s="21" t="s">
        <v>79</v>
      </c>
      <c r="G22" s="21" t="s">
        <v>405</v>
      </c>
      <c r="H22" s="21" t="s">
        <v>36</v>
      </c>
      <c r="I22" s="73" t="s">
        <v>432</v>
      </c>
      <c r="J22" s="21" t="s">
        <v>313</v>
      </c>
      <c r="K22" s="73" t="s">
        <v>425</v>
      </c>
      <c r="L22" s="30" t="s">
        <v>399</v>
      </c>
      <c r="M22" s="21" t="s">
        <v>321</v>
      </c>
      <c r="N22" s="30" t="s">
        <v>329</v>
      </c>
      <c r="O22" s="154" t="s">
        <v>108</v>
      </c>
      <c r="P22" s="155"/>
      <c r="Q22" s="18"/>
      <c r="R22" s="21"/>
      <c r="S22" s="21"/>
      <c r="T22" s="33"/>
      <c r="U22" s="33"/>
      <c r="V22" s="21"/>
      <c r="W22" s="30"/>
      <c r="X22" s="21"/>
      <c r="Y22" s="21"/>
      <c r="Z22" s="73"/>
      <c r="AA22" s="21"/>
      <c r="AB22" s="154"/>
      <c r="AC22" s="139"/>
      <c r="AD22" s="4"/>
      <c r="AE22" s="140"/>
      <c r="AF22" s="141"/>
      <c r="AG22" s="141"/>
      <c r="AH22" s="21"/>
      <c r="AI22" s="21"/>
      <c r="AJ22" s="21"/>
      <c r="AK22" s="21"/>
      <c r="AL22" s="142"/>
      <c r="AM22" s="21"/>
      <c r="AN22" s="30"/>
      <c r="AO22" s="30"/>
      <c r="AP22" s="156"/>
      <c r="AQ22" s="21"/>
      <c r="AR22" s="21"/>
      <c r="AS22" s="142"/>
      <c r="AT22" s="21"/>
      <c r="AU22" s="154"/>
      <c r="AV22" s="145"/>
      <c r="AW22" s="146"/>
      <c r="AX22" s="147"/>
      <c r="AY22" s="148"/>
      <c r="AZ22" s="149"/>
      <c r="BA22" s="122"/>
      <c r="BB22" s="122"/>
      <c r="BC22" s="150" t="str">
        <f t="shared" ref="BC22:DC22" si="20">COUNTIF($C22:$BB22,C22)</f>
        <v>1</v>
      </c>
      <c r="BD22" s="151" t="str">
        <f t="shared" si="20"/>
        <v>1</v>
      </c>
      <c r="BE22" s="151" t="str">
        <f t="shared" si="20"/>
        <v>1</v>
      </c>
      <c r="BF22" s="151" t="str">
        <f t="shared" si="20"/>
        <v>1</v>
      </c>
      <c r="BG22" s="151" t="str">
        <f t="shared" si="20"/>
        <v>1</v>
      </c>
      <c r="BH22" s="151" t="str">
        <f t="shared" si="20"/>
        <v>1</v>
      </c>
      <c r="BI22" s="151" t="str">
        <f t="shared" si="20"/>
        <v>1</v>
      </c>
      <c r="BJ22" s="151" t="str">
        <f t="shared" si="20"/>
        <v>1</v>
      </c>
      <c r="BK22" s="151" t="str">
        <f t="shared" si="20"/>
        <v>1</v>
      </c>
      <c r="BL22" s="151" t="str">
        <f t="shared" si="20"/>
        <v>1</v>
      </c>
      <c r="BM22" s="151" t="str">
        <f t="shared" si="20"/>
        <v>1</v>
      </c>
      <c r="BN22" s="151" t="str">
        <f t="shared" si="20"/>
        <v>1</v>
      </c>
      <c r="BO22" s="151" t="str">
        <f t="shared" si="20"/>
        <v>1</v>
      </c>
      <c r="BP22" s="151" t="str">
        <f t="shared" si="20"/>
        <v>0</v>
      </c>
      <c r="BQ22" s="151" t="str">
        <f t="shared" si="20"/>
        <v>0</v>
      </c>
      <c r="BR22" s="151" t="str">
        <f t="shared" si="20"/>
        <v>0</v>
      </c>
      <c r="BS22" s="151" t="str">
        <f t="shared" si="20"/>
        <v>0</v>
      </c>
      <c r="BT22" s="151" t="str">
        <f t="shared" si="20"/>
        <v>0</v>
      </c>
      <c r="BU22" s="151" t="str">
        <f t="shared" si="20"/>
        <v>0</v>
      </c>
      <c r="BV22" s="151" t="str">
        <f t="shared" si="20"/>
        <v>0</v>
      </c>
      <c r="BW22" s="151" t="str">
        <f t="shared" si="20"/>
        <v>0</v>
      </c>
      <c r="BX22" s="151" t="str">
        <f t="shared" si="20"/>
        <v>0</v>
      </c>
      <c r="BY22" s="151" t="str">
        <f t="shared" si="20"/>
        <v>0</v>
      </c>
      <c r="BZ22" s="151" t="str">
        <f t="shared" si="20"/>
        <v>0</v>
      </c>
      <c r="CA22" s="151" t="str">
        <f t="shared" si="20"/>
        <v>0</v>
      </c>
      <c r="CB22" s="151" t="str">
        <f t="shared" si="20"/>
        <v>0</v>
      </c>
      <c r="CC22" s="151" t="str">
        <f t="shared" si="20"/>
        <v>0</v>
      </c>
      <c r="CD22" s="151" t="str">
        <f t="shared" si="20"/>
        <v>0</v>
      </c>
      <c r="CE22" s="151" t="str">
        <f t="shared" si="20"/>
        <v>0</v>
      </c>
      <c r="CF22" s="151" t="str">
        <f t="shared" si="20"/>
        <v>0</v>
      </c>
      <c r="CG22" s="151" t="str">
        <f t="shared" si="20"/>
        <v>0</v>
      </c>
      <c r="CH22" s="151" t="str">
        <f t="shared" si="20"/>
        <v>0</v>
      </c>
      <c r="CI22" s="151" t="str">
        <f t="shared" si="20"/>
        <v>0</v>
      </c>
      <c r="CJ22" s="151" t="str">
        <f t="shared" si="20"/>
        <v>0</v>
      </c>
      <c r="CK22" s="151" t="str">
        <f t="shared" si="20"/>
        <v>0</v>
      </c>
      <c r="CL22" s="151" t="str">
        <f t="shared" si="20"/>
        <v>0</v>
      </c>
      <c r="CM22" s="151" t="str">
        <f t="shared" si="20"/>
        <v>0</v>
      </c>
      <c r="CN22" s="151" t="str">
        <f t="shared" si="20"/>
        <v>0</v>
      </c>
      <c r="CO22" s="151" t="str">
        <f t="shared" si="20"/>
        <v>0</v>
      </c>
      <c r="CP22" s="151" t="str">
        <f t="shared" si="20"/>
        <v>0</v>
      </c>
      <c r="CQ22" s="151" t="str">
        <f t="shared" si="20"/>
        <v>0</v>
      </c>
      <c r="CR22" s="151" t="str">
        <f t="shared" si="20"/>
        <v>0</v>
      </c>
      <c r="CS22" s="151" t="str">
        <f t="shared" si="20"/>
        <v>0</v>
      </c>
      <c r="CT22" s="151" t="str">
        <f t="shared" si="20"/>
        <v>0</v>
      </c>
      <c r="CU22" s="151" t="str">
        <f t="shared" si="20"/>
        <v>0</v>
      </c>
      <c r="CV22" s="151" t="str">
        <f t="shared" si="20"/>
        <v>0</v>
      </c>
      <c r="CW22" s="151" t="str">
        <f t="shared" si="20"/>
        <v>0</v>
      </c>
      <c r="CX22" s="151" t="str">
        <f t="shared" si="20"/>
        <v>0</v>
      </c>
      <c r="CY22" s="151" t="str">
        <f t="shared" si="20"/>
        <v>0</v>
      </c>
      <c r="CZ22" s="152" t="str">
        <f t="shared" si="20"/>
        <v>0</v>
      </c>
      <c r="DA22" s="126" t="str">
        <f t="shared" si="20"/>
        <v>0</v>
      </c>
      <c r="DB22" s="126" t="str">
        <f t="shared" si="20"/>
        <v>0</v>
      </c>
      <c r="DC22" s="126" t="str">
        <f t="shared" si="20"/>
        <v>0</v>
      </c>
    </row>
    <row r="23" ht="15.75" customHeight="1">
      <c r="A23" s="158"/>
      <c r="B23" s="159">
        <v>5.0</v>
      </c>
      <c r="C23" s="164"/>
      <c r="D23" s="165"/>
      <c r="E23" s="165"/>
      <c r="F23" s="165"/>
      <c r="G23" s="165"/>
      <c r="H23" s="165"/>
      <c r="I23" s="194"/>
      <c r="J23" s="165"/>
      <c r="K23" s="166"/>
      <c r="L23" s="165"/>
      <c r="M23" s="165"/>
      <c r="N23" s="218"/>
      <c r="O23" s="167"/>
      <c r="P23" s="163"/>
      <c r="Q23" s="164"/>
      <c r="R23" s="165"/>
      <c r="S23" s="165"/>
      <c r="T23" s="194"/>
      <c r="U23" s="165"/>
      <c r="V23" s="165"/>
      <c r="W23" s="165"/>
      <c r="X23" s="166"/>
      <c r="Y23" s="165"/>
      <c r="Z23" s="165"/>
      <c r="AA23" s="165"/>
      <c r="AB23" s="167"/>
      <c r="AC23" s="168"/>
      <c r="AD23" s="169"/>
      <c r="AE23" s="170"/>
      <c r="AF23" s="171"/>
      <c r="AG23" s="171"/>
      <c r="AH23" s="165"/>
      <c r="AI23" s="173"/>
      <c r="AJ23" s="165"/>
      <c r="AK23" s="173"/>
      <c r="AL23" s="173"/>
      <c r="AM23" s="172"/>
      <c r="AN23" s="172"/>
      <c r="AO23" s="172"/>
      <c r="AP23" s="172"/>
      <c r="AQ23" s="172"/>
      <c r="AR23" s="172"/>
      <c r="AS23" s="172"/>
      <c r="AT23" s="172"/>
      <c r="AU23" s="167"/>
      <c r="AV23" s="197"/>
      <c r="AW23" s="198"/>
      <c r="AX23" s="199"/>
      <c r="AY23" s="178"/>
      <c r="AZ23" s="179"/>
      <c r="BA23" s="122"/>
      <c r="BB23" s="122"/>
      <c r="BC23" s="180" t="str">
        <f t="shared" ref="BC23:DC23" si="21">COUNTIF($C23:$BB23,C23)</f>
        <v>0</v>
      </c>
      <c r="BD23" s="181" t="str">
        <f t="shared" si="21"/>
        <v>0</v>
      </c>
      <c r="BE23" s="181" t="str">
        <f t="shared" si="21"/>
        <v>0</v>
      </c>
      <c r="BF23" s="181" t="str">
        <f t="shared" si="21"/>
        <v>0</v>
      </c>
      <c r="BG23" s="181" t="str">
        <f t="shared" si="21"/>
        <v>0</v>
      </c>
      <c r="BH23" s="181" t="str">
        <f t="shared" si="21"/>
        <v>0</v>
      </c>
      <c r="BI23" s="181" t="str">
        <f t="shared" si="21"/>
        <v>0</v>
      </c>
      <c r="BJ23" s="181" t="str">
        <f t="shared" si="21"/>
        <v>0</v>
      </c>
      <c r="BK23" s="181" t="str">
        <f t="shared" si="21"/>
        <v>0</v>
      </c>
      <c r="BL23" s="181" t="str">
        <f t="shared" si="21"/>
        <v>0</v>
      </c>
      <c r="BM23" s="181" t="str">
        <f t="shared" si="21"/>
        <v>0</v>
      </c>
      <c r="BN23" s="181" t="str">
        <f t="shared" si="21"/>
        <v>0</v>
      </c>
      <c r="BO23" s="181" t="str">
        <f t="shared" si="21"/>
        <v>0</v>
      </c>
      <c r="BP23" s="181" t="str">
        <f t="shared" si="21"/>
        <v>0</v>
      </c>
      <c r="BQ23" s="181" t="str">
        <f t="shared" si="21"/>
        <v>0</v>
      </c>
      <c r="BR23" s="181" t="str">
        <f t="shared" si="21"/>
        <v>0</v>
      </c>
      <c r="BS23" s="181" t="str">
        <f t="shared" si="21"/>
        <v>0</v>
      </c>
      <c r="BT23" s="181" t="str">
        <f t="shared" si="21"/>
        <v>0</v>
      </c>
      <c r="BU23" s="181" t="str">
        <f t="shared" si="21"/>
        <v>0</v>
      </c>
      <c r="BV23" s="181" t="str">
        <f t="shared" si="21"/>
        <v>0</v>
      </c>
      <c r="BW23" s="181" t="str">
        <f t="shared" si="21"/>
        <v>0</v>
      </c>
      <c r="BX23" s="181" t="str">
        <f t="shared" si="21"/>
        <v>0</v>
      </c>
      <c r="BY23" s="181" t="str">
        <f t="shared" si="21"/>
        <v>0</v>
      </c>
      <c r="BZ23" s="181" t="str">
        <f t="shared" si="21"/>
        <v>0</v>
      </c>
      <c r="CA23" s="181" t="str">
        <f t="shared" si="21"/>
        <v>0</v>
      </c>
      <c r="CB23" s="181" t="str">
        <f t="shared" si="21"/>
        <v>0</v>
      </c>
      <c r="CC23" s="181" t="str">
        <f t="shared" si="21"/>
        <v>0</v>
      </c>
      <c r="CD23" s="181" t="str">
        <f t="shared" si="21"/>
        <v>0</v>
      </c>
      <c r="CE23" s="181" t="str">
        <f t="shared" si="21"/>
        <v>0</v>
      </c>
      <c r="CF23" s="181" t="str">
        <f t="shared" si="21"/>
        <v>0</v>
      </c>
      <c r="CG23" s="181" t="str">
        <f t="shared" si="21"/>
        <v>0</v>
      </c>
      <c r="CH23" s="181" t="str">
        <f t="shared" si="21"/>
        <v>0</v>
      </c>
      <c r="CI23" s="181" t="str">
        <f t="shared" si="21"/>
        <v>0</v>
      </c>
      <c r="CJ23" s="181" t="str">
        <f t="shared" si="21"/>
        <v>0</v>
      </c>
      <c r="CK23" s="181" t="str">
        <f t="shared" si="21"/>
        <v>0</v>
      </c>
      <c r="CL23" s="181" t="str">
        <f t="shared" si="21"/>
        <v>0</v>
      </c>
      <c r="CM23" s="181" t="str">
        <f t="shared" si="21"/>
        <v>0</v>
      </c>
      <c r="CN23" s="181" t="str">
        <f t="shared" si="21"/>
        <v>0</v>
      </c>
      <c r="CO23" s="181" t="str">
        <f t="shared" si="21"/>
        <v>0</v>
      </c>
      <c r="CP23" s="181" t="str">
        <f t="shared" si="21"/>
        <v>0</v>
      </c>
      <c r="CQ23" s="181" t="str">
        <f t="shared" si="21"/>
        <v>0</v>
      </c>
      <c r="CR23" s="181" t="str">
        <f t="shared" si="21"/>
        <v>0</v>
      </c>
      <c r="CS23" s="181" t="str">
        <f t="shared" si="21"/>
        <v>0</v>
      </c>
      <c r="CT23" s="181" t="str">
        <f t="shared" si="21"/>
        <v>0</v>
      </c>
      <c r="CU23" s="181" t="str">
        <f t="shared" si="21"/>
        <v>0</v>
      </c>
      <c r="CV23" s="181" t="str">
        <f t="shared" si="21"/>
        <v>0</v>
      </c>
      <c r="CW23" s="181" t="str">
        <f t="shared" si="21"/>
        <v>0</v>
      </c>
      <c r="CX23" s="181" t="str">
        <f t="shared" si="21"/>
        <v>0</v>
      </c>
      <c r="CY23" s="181" t="str">
        <f t="shared" si="21"/>
        <v>0</v>
      </c>
      <c r="CZ23" s="182" t="str">
        <f t="shared" si="21"/>
        <v>0</v>
      </c>
      <c r="DA23" s="126" t="str">
        <f t="shared" si="21"/>
        <v>0</v>
      </c>
      <c r="DB23" s="126" t="str">
        <f t="shared" si="21"/>
        <v>0</v>
      </c>
      <c r="DC23" s="126" t="str">
        <f t="shared" si="21"/>
        <v>0</v>
      </c>
    </row>
    <row r="24" ht="15.75" customHeight="1">
      <c r="A24" s="183" t="s">
        <v>528</v>
      </c>
      <c r="B24" s="184">
        <v>1.0</v>
      </c>
      <c r="C24" s="211" t="s">
        <v>122</v>
      </c>
      <c r="D24" s="186" t="s">
        <v>211</v>
      </c>
      <c r="E24" s="186" t="s">
        <v>376</v>
      </c>
      <c r="F24" s="186" t="s">
        <v>356</v>
      </c>
      <c r="G24" s="186" t="s">
        <v>365</v>
      </c>
      <c r="H24" s="186" t="s">
        <v>205</v>
      </c>
      <c r="I24" s="186" t="s">
        <v>112</v>
      </c>
      <c r="J24" s="186" t="s">
        <v>148</v>
      </c>
      <c r="K24" s="212" t="s">
        <v>112</v>
      </c>
      <c r="L24" s="212" t="s">
        <v>188</v>
      </c>
      <c r="M24" s="186" t="s">
        <v>362</v>
      </c>
      <c r="N24" s="213" t="s">
        <v>383</v>
      </c>
      <c r="O24" s="219" t="s">
        <v>432</v>
      </c>
      <c r="P24" s="189"/>
      <c r="Q24" s="185"/>
      <c r="R24" s="39"/>
      <c r="S24" s="39"/>
      <c r="T24" s="39"/>
      <c r="U24" s="39"/>
      <c r="V24" s="39"/>
      <c r="W24" s="31"/>
      <c r="X24" s="212"/>
      <c r="Y24" s="39"/>
      <c r="Z24" s="39"/>
      <c r="AA24" s="39"/>
      <c r="AB24" s="188"/>
      <c r="AC24" s="110"/>
      <c r="AD24" s="111"/>
      <c r="AE24" s="112"/>
      <c r="AF24" s="113"/>
      <c r="AG24" s="113"/>
      <c r="AH24" s="190"/>
      <c r="AI24" s="39"/>
      <c r="AJ24" s="190"/>
      <c r="AK24" s="31"/>
      <c r="AL24" s="39"/>
      <c r="AM24" s="114"/>
      <c r="AN24" s="115"/>
      <c r="AO24" s="114"/>
      <c r="AP24" s="31"/>
      <c r="AQ24" s="190"/>
      <c r="AR24" s="31"/>
      <c r="AS24" s="190"/>
      <c r="AT24" s="115"/>
      <c r="AU24" s="116"/>
      <c r="AV24" s="117"/>
      <c r="AW24" s="118"/>
      <c r="AX24" s="119"/>
      <c r="AY24" s="120"/>
      <c r="AZ24" s="121"/>
      <c r="BA24" s="122"/>
      <c r="BB24" s="122"/>
      <c r="BC24" s="191" t="str">
        <f t="shared" ref="BC24:DC24" si="22">COUNTIF($C24:$BB24,C24)</f>
        <v>1</v>
      </c>
      <c r="BD24" s="124" t="str">
        <f t="shared" si="22"/>
        <v>1</v>
      </c>
      <c r="BE24" s="124" t="str">
        <f t="shared" si="22"/>
        <v>1</v>
      </c>
      <c r="BF24" s="124" t="str">
        <f t="shared" si="22"/>
        <v>1</v>
      </c>
      <c r="BG24" s="124" t="str">
        <f t="shared" si="22"/>
        <v>1</v>
      </c>
      <c r="BH24" s="124" t="str">
        <f t="shared" si="22"/>
        <v>1</v>
      </c>
      <c r="BI24" s="124" t="str">
        <f t="shared" si="22"/>
        <v>2</v>
      </c>
      <c r="BJ24" s="124" t="str">
        <f t="shared" si="22"/>
        <v>1</v>
      </c>
      <c r="BK24" s="124" t="str">
        <f t="shared" si="22"/>
        <v>2</v>
      </c>
      <c r="BL24" s="124" t="str">
        <f t="shared" si="22"/>
        <v>1</v>
      </c>
      <c r="BM24" s="124" t="str">
        <f t="shared" si="22"/>
        <v>1</v>
      </c>
      <c r="BN24" s="124" t="str">
        <f t="shared" si="22"/>
        <v>1</v>
      </c>
      <c r="BO24" s="124" t="str">
        <f t="shared" si="22"/>
        <v>1</v>
      </c>
      <c r="BP24" s="124" t="str">
        <f t="shared" si="22"/>
        <v>0</v>
      </c>
      <c r="BQ24" s="124" t="str">
        <f t="shared" si="22"/>
        <v>0</v>
      </c>
      <c r="BR24" s="124" t="str">
        <f t="shared" si="22"/>
        <v>0</v>
      </c>
      <c r="BS24" s="124" t="str">
        <f t="shared" si="22"/>
        <v>0</v>
      </c>
      <c r="BT24" s="124" t="str">
        <f t="shared" si="22"/>
        <v>0</v>
      </c>
      <c r="BU24" s="124" t="str">
        <f t="shared" si="22"/>
        <v>0</v>
      </c>
      <c r="BV24" s="124" t="str">
        <f t="shared" si="22"/>
        <v>0</v>
      </c>
      <c r="BW24" s="124" t="str">
        <f t="shared" si="22"/>
        <v>0</v>
      </c>
      <c r="BX24" s="124" t="str">
        <f t="shared" si="22"/>
        <v>0</v>
      </c>
      <c r="BY24" s="124" t="str">
        <f t="shared" si="22"/>
        <v>0</v>
      </c>
      <c r="BZ24" s="124" t="str">
        <f t="shared" si="22"/>
        <v>0</v>
      </c>
      <c r="CA24" s="124" t="str">
        <f t="shared" si="22"/>
        <v>0</v>
      </c>
      <c r="CB24" s="124" t="str">
        <f t="shared" si="22"/>
        <v>0</v>
      </c>
      <c r="CC24" s="124" t="str">
        <f t="shared" si="22"/>
        <v>0</v>
      </c>
      <c r="CD24" s="124" t="str">
        <f t="shared" si="22"/>
        <v>0</v>
      </c>
      <c r="CE24" s="124" t="str">
        <f t="shared" si="22"/>
        <v>0</v>
      </c>
      <c r="CF24" s="124" t="str">
        <f t="shared" si="22"/>
        <v>0</v>
      </c>
      <c r="CG24" s="124" t="str">
        <f t="shared" si="22"/>
        <v>0</v>
      </c>
      <c r="CH24" s="124" t="str">
        <f t="shared" si="22"/>
        <v>0</v>
      </c>
      <c r="CI24" s="124" t="str">
        <f t="shared" si="22"/>
        <v>0</v>
      </c>
      <c r="CJ24" s="124" t="str">
        <f t="shared" si="22"/>
        <v>0</v>
      </c>
      <c r="CK24" s="124" t="str">
        <f t="shared" si="22"/>
        <v>0</v>
      </c>
      <c r="CL24" s="124" t="str">
        <f t="shared" si="22"/>
        <v>0</v>
      </c>
      <c r="CM24" s="124" t="str">
        <f t="shared" si="22"/>
        <v>0</v>
      </c>
      <c r="CN24" s="124" t="str">
        <f t="shared" si="22"/>
        <v>0</v>
      </c>
      <c r="CO24" s="124" t="str">
        <f t="shared" si="22"/>
        <v>0</v>
      </c>
      <c r="CP24" s="124" t="str">
        <f t="shared" si="22"/>
        <v>0</v>
      </c>
      <c r="CQ24" s="124" t="str">
        <f t="shared" si="22"/>
        <v>0</v>
      </c>
      <c r="CR24" s="124" t="str">
        <f t="shared" si="22"/>
        <v>0</v>
      </c>
      <c r="CS24" s="124" t="str">
        <f t="shared" si="22"/>
        <v>0</v>
      </c>
      <c r="CT24" s="124" t="str">
        <f t="shared" si="22"/>
        <v>0</v>
      </c>
      <c r="CU24" s="124" t="str">
        <f t="shared" si="22"/>
        <v>0</v>
      </c>
      <c r="CV24" s="124" t="str">
        <f t="shared" si="22"/>
        <v>0</v>
      </c>
      <c r="CW24" s="124" t="str">
        <f t="shared" si="22"/>
        <v>0</v>
      </c>
      <c r="CX24" s="124" t="str">
        <f t="shared" si="22"/>
        <v>0</v>
      </c>
      <c r="CY24" s="124" t="str">
        <f t="shared" si="22"/>
        <v>0</v>
      </c>
      <c r="CZ24" s="125" t="str">
        <f t="shared" si="22"/>
        <v>0</v>
      </c>
      <c r="DA24" s="126" t="str">
        <f t="shared" si="22"/>
        <v>0</v>
      </c>
      <c r="DB24" s="126" t="str">
        <f t="shared" si="22"/>
        <v>0</v>
      </c>
      <c r="DC24" s="126" t="str">
        <f t="shared" si="22"/>
        <v>0</v>
      </c>
    </row>
    <row r="25" ht="15.75" customHeight="1">
      <c r="A25" s="127"/>
      <c r="B25" s="128">
        <v>2.0</v>
      </c>
      <c r="C25" s="215" t="s">
        <v>383</v>
      </c>
      <c r="D25" s="73" t="s">
        <v>356</v>
      </c>
      <c r="E25" s="192" t="s">
        <v>112</v>
      </c>
      <c r="F25" s="73" t="s">
        <v>211</v>
      </c>
      <c r="G25" s="73" t="s">
        <v>148</v>
      </c>
      <c r="H25" s="73" t="s">
        <v>432</v>
      </c>
      <c r="I25" s="73" t="s">
        <v>371</v>
      </c>
      <c r="J25" s="73" t="s">
        <v>365</v>
      </c>
      <c r="K25" s="73" t="s">
        <v>376</v>
      </c>
      <c r="L25" s="193" t="s">
        <v>362</v>
      </c>
      <c r="M25" s="73" t="s">
        <v>188</v>
      </c>
      <c r="N25" s="216" t="s">
        <v>122</v>
      </c>
      <c r="O25" s="204" t="s">
        <v>205</v>
      </c>
      <c r="P25" s="155"/>
      <c r="Q25" s="18"/>
      <c r="R25" s="21"/>
      <c r="S25" s="30"/>
      <c r="T25" s="21"/>
      <c r="U25" s="21"/>
      <c r="V25" s="21"/>
      <c r="W25" s="30"/>
      <c r="X25" s="193"/>
      <c r="Y25" s="21"/>
      <c r="Z25" s="21"/>
      <c r="AA25" s="21"/>
      <c r="AB25" s="154"/>
      <c r="AC25" s="139"/>
      <c r="AD25" s="4"/>
      <c r="AE25" s="140"/>
      <c r="AF25" s="141"/>
      <c r="AG25" s="141"/>
      <c r="AH25" s="156"/>
      <c r="AI25" s="21"/>
      <c r="AJ25" s="156"/>
      <c r="AK25" s="30"/>
      <c r="AL25" s="21"/>
      <c r="AM25" s="142"/>
      <c r="AN25" s="21"/>
      <c r="AO25" s="142"/>
      <c r="AP25" s="30"/>
      <c r="AQ25" s="156"/>
      <c r="AR25" s="30"/>
      <c r="AS25" s="156"/>
      <c r="AT25" s="143"/>
      <c r="AU25" s="144"/>
      <c r="AV25" s="145"/>
      <c r="AW25" s="146"/>
      <c r="AX25" s="147"/>
      <c r="AY25" s="148"/>
      <c r="AZ25" s="149"/>
      <c r="BA25" s="122"/>
      <c r="BB25" s="122"/>
      <c r="BC25" s="150" t="str">
        <f t="shared" ref="BC25:DC25" si="23">COUNTIF($C25:$BB25,C25)</f>
        <v>1</v>
      </c>
      <c r="BD25" s="151" t="str">
        <f t="shared" si="23"/>
        <v>1</v>
      </c>
      <c r="BE25" s="151" t="str">
        <f t="shared" si="23"/>
        <v>1</v>
      </c>
      <c r="BF25" s="151" t="str">
        <f t="shared" si="23"/>
        <v>1</v>
      </c>
      <c r="BG25" s="151" t="str">
        <f t="shared" si="23"/>
        <v>1</v>
      </c>
      <c r="BH25" s="151" t="str">
        <f t="shared" si="23"/>
        <v>1</v>
      </c>
      <c r="BI25" s="151" t="str">
        <f t="shared" si="23"/>
        <v>1</v>
      </c>
      <c r="BJ25" s="151" t="str">
        <f t="shared" si="23"/>
        <v>1</v>
      </c>
      <c r="BK25" s="151" t="str">
        <f t="shared" si="23"/>
        <v>1</v>
      </c>
      <c r="BL25" s="151" t="str">
        <f t="shared" si="23"/>
        <v>1</v>
      </c>
      <c r="BM25" s="151" t="str">
        <f t="shared" si="23"/>
        <v>1</v>
      </c>
      <c r="BN25" s="151" t="str">
        <f t="shared" si="23"/>
        <v>1</v>
      </c>
      <c r="BO25" s="151" t="str">
        <f t="shared" si="23"/>
        <v>1</v>
      </c>
      <c r="BP25" s="151" t="str">
        <f t="shared" si="23"/>
        <v>0</v>
      </c>
      <c r="BQ25" s="151" t="str">
        <f t="shared" si="23"/>
        <v>0</v>
      </c>
      <c r="BR25" s="151" t="str">
        <f t="shared" si="23"/>
        <v>0</v>
      </c>
      <c r="BS25" s="151" t="str">
        <f t="shared" si="23"/>
        <v>0</v>
      </c>
      <c r="BT25" s="151" t="str">
        <f t="shared" si="23"/>
        <v>0</v>
      </c>
      <c r="BU25" s="151" t="str">
        <f t="shared" si="23"/>
        <v>0</v>
      </c>
      <c r="BV25" s="151" t="str">
        <f t="shared" si="23"/>
        <v>0</v>
      </c>
      <c r="BW25" s="151" t="str">
        <f t="shared" si="23"/>
        <v>0</v>
      </c>
      <c r="BX25" s="151" t="str">
        <f t="shared" si="23"/>
        <v>0</v>
      </c>
      <c r="BY25" s="151" t="str">
        <f t="shared" si="23"/>
        <v>0</v>
      </c>
      <c r="BZ25" s="151" t="str">
        <f t="shared" si="23"/>
        <v>0</v>
      </c>
      <c r="CA25" s="151" t="str">
        <f t="shared" si="23"/>
        <v>0</v>
      </c>
      <c r="CB25" s="151" t="str">
        <f t="shared" si="23"/>
        <v>0</v>
      </c>
      <c r="CC25" s="151" t="str">
        <f t="shared" si="23"/>
        <v>0</v>
      </c>
      <c r="CD25" s="151" t="str">
        <f t="shared" si="23"/>
        <v>0</v>
      </c>
      <c r="CE25" s="151" t="str">
        <f t="shared" si="23"/>
        <v>0</v>
      </c>
      <c r="CF25" s="151" t="str">
        <f t="shared" si="23"/>
        <v>0</v>
      </c>
      <c r="CG25" s="151" t="str">
        <f t="shared" si="23"/>
        <v>0</v>
      </c>
      <c r="CH25" s="151" t="str">
        <f t="shared" si="23"/>
        <v>0</v>
      </c>
      <c r="CI25" s="151" t="str">
        <f t="shared" si="23"/>
        <v>0</v>
      </c>
      <c r="CJ25" s="151" t="str">
        <f t="shared" si="23"/>
        <v>0</v>
      </c>
      <c r="CK25" s="151" t="str">
        <f t="shared" si="23"/>
        <v>0</v>
      </c>
      <c r="CL25" s="151" t="str">
        <f t="shared" si="23"/>
        <v>0</v>
      </c>
      <c r="CM25" s="151" t="str">
        <f t="shared" si="23"/>
        <v>0</v>
      </c>
      <c r="CN25" s="151" t="str">
        <f t="shared" si="23"/>
        <v>0</v>
      </c>
      <c r="CO25" s="151" t="str">
        <f t="shared" si="23"/>
        <v>0</v>
      </c>
      <c r="CP25" s="151" t="str">
        <f t="shared" si="23"/>
        <v>0</v>
      </c>
      <c r="CQ25" s="151" t="str">
        <f t="shared" si="23"/>
        <v>0</v>
      </c>
      <c r="CR25" s="151" t="str">
        <f t="shared" si="23"/>
        <v>0</v>
      </c>
      <c r="CS25" s="151" t="str">
        <f t="shared" si="23"/>
        <v>0</v>
      </c>
      <c r="CT25" s="151" t="str">
        <f t="shared" si="23"/>
        <v>0</v>
      </c>
      <c r="CU25" s="151" t="str">
        <f t="shared" si="23"/>
        <v>0</v>
      </c>
      <c r="CV25" s="151" t="str">
        <f t="shared" si="23"/>
        <v>0</v>
      </c>
      <c r="CW25" s="151" t="str">
        <f t="shared" si="23"/>
        <v>0</v>
      </c>
      <c r="CX25" s="151" t="str">
        <f t="shared" si="23"/>
        <v>0</v>
      </c>
      <c r="CY25" s="151" t="str">
        <f t="shared" si="23"/>
        <v>0</v>
      </c>
      <c r="CZ25" s="152" t="str">
        <f t="shared" si="23"/>
        <v>0</v>
      </c>
      <c r="DA25" s="126" t="str">
        <f t="shared" si="23"/>
        <v>0</v>
      </c>
      <c r="DB25" s="126" t="str">
        <f t="shared" si="23"/>
        <v>0</v>
      </c>
      <c r="DC25" s="126" t="str">
        <f t="shared" si="23"/>
        <v>0</v>
      </c>
    </row>
    <row r="26" ht="15.75" customHeight="1">
      <c r="A26" s="127"/>
      <c r="B26" s="128">
        <v>3.0</v>
      </c>
      <c r="C26" s="215" t="s">
        <v>177</v>
      </c>
      <c r="D26" s="192" t="s">
        <v>205</v>
      </c>
      <c r="E26" s="73" t="s">
        <v>365</v>
      </c>
      <c r="F26" s="73" t="s">
        <v>425</v>
      </c>
      <c r="G26" s="73" t="s">
        <v>211</v>
      </c>
      <c r="H26" s="73" t="s">
        <v>112</v>
      </c>
      <c r="I26" s="73" t="s">
        <v>193</v>
      </c>
      <c r="J26" s="193" t="s">
        <v>429</v>
      </c>
      <c r="K26" s="193" t="s">
        <v>193</v>
      </c>
      <c r="L26" s="73" t="s">
        <v>122</v>
      </c>
      <c r="M26" s="73" t="s">
        <v>383</v>
      </c>
      <c r="N26" s="220" t="s">
        <v>356</v>
      </c>
      <c r="O26" s="204" t="s">
        <v>376</v>
      </c>
      <c r="P26" s="155"/>
      <c r="Q26" s="18"/>
      <c r="R26" s="30"/>
      <c r="S26" s="30"/>
      <c r="T26" s="21"/>
      <c r="U26" s="21"/>
      <c r="V26" s="21"/>
      <c r="W26" s="30"/>
      <c r="X26" s="21"/>
      <c r="Y26" s="21"/>
      <c r="Z26" s="21"/>
      <c r="AA26" s="21"/>
      <c r="AB26" s="154"/>
      <c r="AC26" s="139"/>
      <c r="AD26" s="4"/>
      <c r="AE26" s="140"/>
      <c r="AF26" s="141"/>
      <c r="AG26" s="141"/>
      <c r="AH26" s="30"/>
      <c r="AI26" s="21"/>
      <c r="AJ26" s="21"/>
      <c r="AK26" s="156"/>
      <c r="AL26" s="21"/>
      <c r="AM26" s="142"/>
      <c r="AN26" s="30"/>
      <c r="AO26" s="142"/>
      <c r="AP26" s="30"/>
      <c r="AQ26" s="30"/>
      <c r="AR26" s="156"/>
      <c r="AS26" s="30"/>
      <c r="AT26" s="30"/>
      <c r="AU26" s="154"/>
      <c r="AV26" s="145"/>
      <c r="AW26" s="146"/>
      <c r="AX26" s="147"/>
      <c r="AY26" s="148"/>
      <c r="AZ26" s="149"/>
      <c r="BA26" s="122"/>
      <c r="BB26" s="122"/>
      <c r="BC26" s="150" t="str">
        <f t="shared" ref="BC26:DC26" si="24">COUNTIF($C26:$BB26,C26)</f>
        <v>1</v>
      </c>
      <c r="BD26" s="151" t="str">
        <f t="shared" si="24"/>
        <v>1</v>
      </c>
      <c r="BE26" s="151" t="str">
        <f t="shared" si="24"/>
        <v>1</v>
      </c>
      <c r="BF26" s="151" t="str">
        <f t="shared" si="24"/>
        <v>1</v>
      </c>
      <c r="BG26" s="151" t="str">
        <f t="shared" si="24"/>
        <v>1</v>
      </c>
      <c r="BH26" s="151" t="str">
        <f t="shared" si="24"/>
        <v>1</v>
      </c>
      <c r="BI26" s="151" t="str">
        <f t="shared" si="24"/>
        <v>2</v>
      </c>
      <c r="BJ26" s="151" t="str">
        <f t="shared" si="24"/>
        <v>1</v>
      </c>
      <c r="BK26" s="151" t="str">
        <f t="shared" si="24"/>
        <v>2</v>
      </c>
      <c r="BL26" s="151" t="str">
        <f t="shared" si="24"/>
        <v>1</v>
      </c>
      <c r="BM26" s="151" t="str">
        <f t="shared" si="24"/>
        <v>1</v>
      </c>
      <c r="BN26" s="151" t="str">
        <f t="shared" si="24"/>
        <v>1</v>
      </c>
      <c r="BO26" s="151" t="str">
        <f t="shared" si="24"/>
        <v>1</v>
      </c>
      <c r="BP26" s="151" t="str">
        <f t="shared" si="24"/>
        <v>0</v>
      </c>
      <c r="BQ26" s="151" t="str">
        <f t="shared" si="24"/>
        <v>0</v>
      </c>
      <c r="BR26" s="151" t="str">
        <f t="shared" si="24"/>
        <v>0</v>
      </c>
      <c r="BS26" s="151" t="str">
        <f t="shared" si="24"/>
        <v>0</v>
      </c>
      <c r="BT26" s="151" t="str">
        <f t="shared" si="24"/>
        <v>0</v>
      </c>
      <c r="BU26" s="151" t="str">
        <f t="shared" si="24"/>
        <v>0</v>
      </c>
      <c r="BV26" s="151" t="str">
        <f t="shared" si="24"/>
        <v>0</v>
      </c>
      <c r="BW26" s="151" t="str">
        <f t="shared" si="24"/>
        <v>0</v>
      </c>
      <c r="BX26" s="151" t="str">
        <f t="shared" si="24"/>
        <v>0</v>
      </c>
      <c r="BY26" s="151" t="str">
        <f t="shared" si="24"/>
        <v>0</v>
      </c>
      <c r="BZ26" s="151" t="str">
        <f t="shared" si="24"/>
        <v>0</v>
      </c>
      <c r="CA26" s="151" t="str">
        <f t="shared" si="24"/>
        <v>0</v>
      </c>
      <c r="CB26" s="151" t="str">
        <f t="shared" si="24"/>
        <v>0</v>
      </c>
      <c r="CC26" s="151" t="str">
        <f t="shared" si="24"/>
        <v>0</v>
      </c>
      <c r="CD26" s="151" t="str">
        <f t="shared" si="24"/>
        <v>0</v>
      </c>
      <c r="CE26" s="151" t="str">
        <f t="shared" si="24"/>
        <v>0</v>
      </c>
      <c r="CF26" s="151" t="str">
        <f t="shared" si="24"/>
        <v>0</v>
      </c>
      <c r="CG26" s="151" t="str">
        <f t="shared" si="24"/>
        <v>0</v>
      </c>
      <c r="CH26" s="151" t="str">
        <f t="shared" si="24"/>
        <v>0</v>
      </c>
      <c r="CI26" s="151" t="str">
        <f t="shared" si="24"/>
        <v>0</v>
      </c>
      <c r="CJ26" s="151" t="str">
        <f t="shared" si="24"/>
        <v>0</v>
      </c>
      <c r="CK26" s="151" t="str">
        <f t="shared" si="24"/>
        <v>0</v>
      </c>
      <c r="CL26" s="151" t="str">
        <f t="shared" si="24"/>
        <v>0</v>
      </c>
      <c r="CM26" s="151" t="str">
        <f t="shared" si="24"/>
        <v>0</v>
      </c>
      <c r="CN26" s="151" t="str">
        <f t="shared" si="24"/>
        <v>0</v>
      </c>
      <c r="CO26" s="151" t="str">
        <f t="shared" si="24"/>
        <v>0</v>
      </c>
      <c r="CP26" s="151" t="str">
        <f t="shared" si="24"/>
        <v>0</v>
      </c>
      <c r="CQ26" s="151" t="str">
        <f t="shared" si="24"/>
        <v>0</v>
      </c>
      <c r="CR26" s="151" t="str">
        <f t="shared" si="24"/>
        <v>0</v>
      </c>
      <c r="CS26" s="151" t="str">
        <f t="shared" si="24"/>
        <v>0</v>
      </c>
      <c r="CT26" s="151" t="str">
        <f t="shared" si="24"/>
        <v>0</v>
      </c>
      <c r="CU26" s="151" t="str">
        <f t="shared" si="24"/>
        <v>0</v>
      </c>
      <c r="CV26" s="151" t="str">
        <f t="shared" si="24"/>
        <v>0</v>
      </c>
      <c r="CW26" s="151" t="str">
        <f t="shared" si="24"/>
        <v>0</v>
      </c>
      <c r="CX26" s="151" t="str">
        <f t="shared" si="24"/>
        <v>0</v>
      </c>
      <c r="CY26" s="151" t="str">
        <f t="shared" si="24"/>
        <v>0</v>
      </c>
      <c r="CZ26" s="152" t="str">
        <f t="shared" si="24"/>
        <v>0</v>
      </c>
      <c r="DA26" s="126" t="str">
        <f t="shared" si="24"/>
        <v>0</v>
      </c>
      <c r="DB26" s="126" t="str">
        <f t="shared" si="24"/>
        <v>0</v>
      </c>
      <c r="DC26" s="126" t="str">
        <f t="shared" si="24"/>
        <v>0</v>
      </c>
    </row>
    <row r="27" ht="15.75" customHeight="1">
      <c r="A27" s="127"/>
      <c r="B27" s="128">
        <v>4.0</v>
      </c>
      <c r="C27" s="215" t="s">
        <v>356</v>
      </c>
      <c r="D27" s="192" t="s">
        <v>425</v>
      </c>
      <c r="E27" s="193" t="s">
        <v>193</v>
      </c>
      <c r="F27" s="192" t="s">
        <v>205</v>
      </c>
      <c r="G27" s="73" t="s">
        <v>429</v>
      </c>
      <c r="H27" s="73" t="s">
        <v>376</v>
      </c>
      <c r="I27" s="73" t="s">
        <v>362</v>
      </c>
      <c r="J27" s="73" t="s">
        <v>211</v>
      </c>
      <c r="K27" s="73" t="s">
        <v>365</v>
      </c>
      <c r="L27" s="193" t="s">
        <v>383</v>
      </c>
      <c r="M27" s="73" t="s">
        <v>122</v>
      </c>
      <c r="N27" s="220" t="s">
        <v>177</v>
      </c>
      <c r="O27" s="204" t="s">
        <v>112</v>
      </c>
      <c r="P27" s="155"/>
      <c r="Q27" s="18"/>
      <c r="R27" s="21"/>
      <c r="S27" s="21"/>
      <c r="T27" s="73"/>
      <c r="U27" s="21"/>
      <c r="V27" s="21"/>
      <c r="W27" s="30"/>
      <c r="X27" s="30"/>
      <c r="Y27" s="21"/>
      <c r="Z27" s="21"/>
      <c r="AA27" s="21"/>
      <c r="AB27" s="154"/>
      <c r="AC27" s="139"/>
      <c r="AD27" s="4"/>
      <c r="AE27" s="140"/>
      <c r="AF27" s="141"/>
      <c r="AG27" s="141"/>
      <c r="AH27" s="30"/>
      <c r="AI27" s="21"/>
      <c r="AJ27" s="21"/>
      <c r="AK27" s="156"/>
      <c r="AL27" s="21"/>
      <c r="AM27" s="142"/>
      <c r="AN27" s="30"/>
      <c r="AO27" s="142"/>
      <c r="AP27" s="30"/>
      <c r="AQ27" s="30"/>
      <c r="AR27" s="156"/>
      <c r="AS27" s="30"/>
      <c r="AT27" s="143"/>
      <c r="AU27" s="154"/>
      <c r="AV27" s="145"/>
      <c r="AW27" s="146"/>
      <c r="AX27" s="147"/>
      <c r="AY27" s="148"/>
      <c r="AZ27" s="149"/>
      <c r="BA27" s="122"/>
      <c r="BB27" s="122"/>
      <c r="BC27" s="150" t="str">
        <f t="shared" ref="BC27:DC27" si="25">COUNTIF($C27:$BB27,C27)</f>
        <v>1</v>
      </c>
      <c r="BD27" s="151" t="str">
        <f t="shared" si="25"/>
        <v>1</v>
      </c>
      <c r="BE27" s="151" t="str">
        <f t="shared" si="25"/>
        <v>1</v>
      </c>
      <c r="BF27" s="151" t="str">
        <f t="shared" si="25"/>
        <v>1</v>
      </c>
      <c r="BG27" s="151" t="str">
        <f t="shared" si="25"/>
        <v>1</v>
      </c>
      <c r="BH27" s="151" t="str">
        <f t="shared" si="25"/>
        <v>1</v>
      </c>
      <c r="BI27" s="151" t="str">
        <f t="shared" si="25"/>
        <v>1</v>
      </c>
      <c r="BJ27" s="151" t="str">
        <f t="shared" si="25"/>
        <v>1</v>
      </c>
      <c r="BK27" s="151" t="str">
        <f t="shared" si="25"/>
        <v>1</v>
      </c>
      <c r="BL27" s="151" t="str">
        <f t="shared" si="25"/>
        <v>1</v>
      </c>
      <c r="BM27" s="151" t="str">
        <f t="shared" si="25"/>
        <v>1</v>
      </c>
      <c r="BN27" s="151" t="str">
        <f t="shared" si="25"/>
        <v>1</v>
      </c>
      <c r="BO27" s="151" t="str">
        <f t="shared" si="25"/>
        <v>1</v>
      </c>
      <c r="BP27" s="151" t="str">
        <f t="shared" si="25"/>
        <v>0</v>
      </c>
      <c r="BQ27" s="151" t="str">
        <f t="shared" si="25"/>
        <v>0</v>
      </c>
      <c r="BR27" s="151" t="str">
        <f t="shared" si="25"/>
        <v>0</v>
      </c>
      <c r="BS27" s="151" t="str">
        <f t="shared" si="25"/>
        <v>0</v>
      </c>
      <c r="BT27" s="151" t="str">
        <f t="shared" si="25"/>
        <v>0</v>
      </c>
      <c r="BU27" s="151" t="str">
        <f t="shared" si="25"/>
        <v>0</v>
      </c>
      <c r="BV27" s="151" t="str">
        <f t="shared" si="25"/>
        <v>0</v>
      </c>
      <c r="BW27" s="151" t="str">
        <f t="shared" si="25"/>
        <v>0</v>
      </c>
      <c r="BX27" s="151" t="str">
        <f t="shared" si="25"/>
        <v>0</v>
      </c>
      <c r="BY27" s="151" t="str">
        <f t="shared" si="25"/>
        <v>0</v>
      </c>
      <c r="BZ27" s="151" t="str">
        <f t="shared" si="25"/>
        <v>0</v>
      </c>
      <c r="CA27" s="151" t="str">
        <f t="shared" si="25"/>
        <v>0</v>
      </c>
      <c r="CB27" s="151" t="str">
        <f t="shared" si="25"/>
        <v>0</v>
      </c>
      <c r="CC27" s="151" t="str">
        <f t="shared" si="25"/>
        <v>0</v>
      </c>
      <c r="CD27" s="151" t="str">
        <f t="shared" si="25"/>
        <v>0</v>
      </c>
      <c r="CE27" s="151" t="str">
        <f t="shared" si="25"/>
        <v>0</v>
      </c>
      <c r="CF27" s="151" t="str">
        <f t="shared" si="25"/>
        <v>0</v>
      </c>
      <c r="CG27" s="151" t="str">
        <f t="shared" si="25"/>
        <v>0</v>
      </c>
      <c r="CH27" s="151" t="str">
        <f t="shared" si="25"/>
        <v>0</v>
      </c>
      <c r="CI27" s="151" t="str">
        <f t="shared" si="25"/>
        <v>0</v>
      </c>
      <c r="CJ27" s="151" t="str">
        <f t="shared" si="25"/>
        <v>0</v>
      </c>
      <c r="CK27" s="151" t="str">
        <f t="shared" si="25"/>
        <v>0</v>
      </c>
      <c r="CL27" s="151" t="str">
        <f t="shared" si="25"/>
        <v>0</v>
      </c>
      <c r="CM27" s="151" t="str">
        <f t="shared" si="25"/>
        <v>0</v>
      </c>
      <c r="CN27" s="151" t="str">
        <f t="shared" si="25"/>
        <v>0</v>
      </c>
      <c r="CO27" s="151" t="str">
        <f t="shared" si="25"/>
        <v>0</v>
      </c>
      <c r="CP27" s="151" t="str">
        <f t="shared" si="25"/>
        <v>0</v>
      </c>
      <c r="CQ27" s="151" t="str">
        <f t="shared" si="25"/>
        <v>0</v>
      </c>
      <c r="CR27" s="151" t="str">
        <f t="shared" si="25"/>
        <v>0</v>
      </c>
      <c r="CS27" s="151" t="str">
        <f t="shared" si="25"/>
        <v>0</v>
      </c>
      <c r="CT27" s="151" t="str">
        <f t="shared" si="25"/>
        <v>0</v>
      </c>
      <c r="CU27" s="151" t="str">
        <f t="shared" si="25"/>
        <v>0</v>
      </c>
      <c r="CV27" s="151" t="str">
        <f t="shared" si="25"/>
        <v>0</v>
      </c>
      <c r="CW27" s="151" t="str">
        <f t="shared" si="25"/>
        <v>0</v>
      </c>
      <c r="CX27" s="151" t="str">
        <f t="shared" si="25"/>
        <v>0</v>
      </c>
      <c r="CY27" s="151" t="str">
        <f t="shared" si="25"/>
        <v>0</v>
      </c>
      <c r="CZ27" s="152" t="str">
        <f t="shared" si="25"/>
        <v>0</v>
      </c>
      <c r="DA27" s="126" t="str">
        <f t="shared" si="25"/>
        <v>0</v>
      </c>
      <c r="DB27" s="126" t="str">
        <f t="shared" si="25"/>
        <v>0</v>
      </c>
      <c r="DC27" s="126" t="str">
        <f t="shared" si="25"/>
        <v>0</v>
      </c>
    </row>
    <row r="28" ht="15.75" customHeight="1">
      <c r="A28" s="158"/>
      <c r="B28" s="159">
        <v>5.0</v>
      </c>
      <c r="C28" s="164"/>
      <c r="D28" s="165"/>
      <c r="E28" s="165"/>
      <c r="F28" s="166"/>
      <c r="G28" s="165"/>
      <c r="H28" s="165"/>
      <c r="I28" s="165"/>
      <c r="J28" s="165"/>
      <c r="K28" s="166"/>
      <c r="L28" s="166"/>
      <c r="M28" s="166"/>
      <c r="N28" s="166"/>
      <c r="O28" s="167"/>
      <c r="P28" s="163"/>
      <c r="Q28" s="164"/>
      <c r="R28" s="165"/>
      <c r="S28" s="165"/>
      <c r="T28" s="221"/>
      <c r="U28" s="165"/>
      <c r="V28" s="165"/>
      <c r="W28" s="166"/>
      <c r="X28" s="166"/>
      <c r="Y28" s="165"/>
      <c r="Z28" s="165"/>
      <c r="AA28" s="165"/>
      <c r="AB28" s="222"/>
      <c r="AC28" s="168"/>
      <c r="AD28" s="169"/>
      <c r="AE28" s="170"/>
      <c r="AF28" s="171"/>
      <c r="AG28" s="171"/>
      <c r="AH28" s="173"/>
      <c r="AI28" s="173"/>
      <c r="AJ28" s="172"/>
      <c r="AK28" s="173"/>
      <c r="AL28" s="173"/>
      <c r="AM28" s="172"/>
      <c r="AN28" s="172"/>
      <c r="AO28" s="172"/>
      <c r="AP28" s="172"/>
      <c r="AQ28" s="172"/>
      <c r="AR28" s="172"/>
      <c r="AS28" s="172"/>
      <c r="AT28" s="172"/>
      <c r="AU28" s="174"/>
      <c r="AV28" s="197"/>
      <c r="AW28" s="198"/>
      <c r="AX28" s="199"/>
      <c r="AY28" s="223"/>
      <c r="AZ28" s="224"/>
      <c r="BA28" s="122"/>
      <c r="BB28" s="122"/>
      <c r="BC28" s="180" t="str">
        <f t="shared" ref="BC28:DC28" si="26">COUNTIF($C28:$BB28,C28)</f>
        <v>0</v>
      </c>
      <c r="BD28" s="181" t="str">
        <f t="shared" si="26"/>
        <v>0</v>
      </c>
      <c r="BE28" s="181" t="str">
        <f t="shared" si="26"/>
        <v>0</v>
      </c>
      <c r="BF28" s="181" t="str">
        <f t="shared" si="26"/>
        <v>0</v>
      </c>
      <c r="BG28" s="181" t="str">
        <f t="shared" si="26"/>
        <v>0</v>
      </c>
      <c r="BH28" s="181" t="str">
        <f t="shared" si="26"/>
        <v>0</v>
      </c>
      <c r="BI28" s="181" t="str">
        <f t="shared" si="26"/>
        <v>0</v>
      </c>
      <c r="BJ28" s="181" t="str">
        <f t="shared" si="26"/>
        <v>0</v>
      </c>
      <c r="BK28" s="181" t="str">
        <f t="shared" si="26"/>
        <v>0</v>
      </c>
      <c r="BL28" s="181" t="str">
        <f t="shared" si="26"/>
        <v>0</v>
      </c>
      <c r="BM28" s="181" t="str">
        <f t="shared" si="26"/>
        <v>0</v>
      </c>
      <c r="BN28" s="181" t="str">
        <f t="shared" si="26"/>
        <v>0</v>
      </c>
      <c r="BO28" s="181" t="str">
        <f t="shared" si="26"/>
        <v>0</v>
      </c>
      <c r="BP28" s="181" t="str">
        <f t="shared" si="26"/>
        <v>0</v>
      </c>
      <c r="BQ28" s="181" t="str">
        <f t="shared" si="26"/>
        <v>0</v>
      </c>
      <c r="BR28" s="181" t="str">
        <f t="shared" si="26"/>
        <v>0</v>
      </c>
      <c r="BS28" s="181" t="str">
        <f t="shared" si="26"/>
        <v>0</v>
      </c>
      <c r="BT28" s="181" t="str">
        <f t="shared" si="26"/>
        <v>0</v>
      </c>
      <c r="BU28" s="181" t="str">
        <f t="shared" si="26"/>
        <v>0</v>
      </c>
      <c r="BV28" s="181" t="str">
        <f t="shared" si="26"/>
        <v>0</v>
      </c>
      <c r="BW28" s="181" t="str">
        <f t="shared" si="26"/>
        <v>0</v>
      </c>
      <c r="BX28" s="181" t="str">
        <f t="shared" si="26"/>
        <v>0</v>
      </c>
      <c r="BY28" s="181" t="str">
        <f t="shared" si="26"/>
        <v>0</v>
      </c>
      <c r="BZ28" s="181" t="str">
        <f t="shared" si="26"/>
        <v>0</v>
      </c>
      <c r="CA28" s="181" t="str">
        <f t="shared" si="26"/>
        <v>0</v>
      </c>
      <c r="CB28" s="181" t="str">
        <f t="shared" si="26"/>
        <v>0</v>
      </c>
      <c r="CC28" s="181" t="str">
        <f t="shared" si="26"/>
        <v>0</v>
      </c>
      <c r="CD28" s="181" t="str">
        <f t="shared" si="26"/>
        <v>0</v>
      </c>
      <c r="CE28" s="181" t="str">
        <f t="shared" si="26"/>
        <v>0</v>
      </c>
      <c r="CF28" s="181" t="str">
        <f t="shared" si="26"/>
        <v>0</v>
      </c>
      <c r="CG28" s="181" t="str">
        <f t="shared" si="26"/>
        <v>0</v>
      </c>
      <c r="CH28" s="181" t="str">
        <f t="shared" si="26"/>
        <v>0</v>
      </c>
      <c r="CI28" s="181" t="str">
        <f t="shared" si="26"/>
        <v>0</v>
      </c>
      <c r="CJ28" s="181" t="str">
        <f t="shared" si="26"/>
        <v>0</v>
      </c>
      <c r="CK28" s="181" t="str">
        <f t="shared" si="26"/>
        <v>0</v>
      </c>
      <c r="CL28" s="181" t="str">
        <f t="shared" si="26"/>
        <v>0</v>
      </c>
      <c r="CM28" s="181" t="str">
        <f t="shared" si="26"/>
        <v>0</v>
      </c>
      <c r="CN28" s="181" t="str">
        <f t="shared" si="26"/>
        <v>0</v>
      </c>
      <c r="CO28" s="181" t="str">
        <f t="shared" si="26"/>
        <v>0</v>
      </c>
      <c r="CP28" s="181" t="str">
        <f t="shared" si="26"/>
        <v>0</v>
      </c>
      <c r="CQ28" s="181" t="str">
        <f t="shared" si="26"/>
        <v>0</v>
      </c>
      <c r="CR28" s="181" t="str">
        <f t="shared" si="26"/>
        <v>0</v>
      </c>
      <c r="CS28" s="181" t="str">
        <f t="shared" si="26"/>
        <v>0</v>
      </c>
      <c r="CT28" s="181" t="str">
        <f t="shared" si="26"/>
        <v>0</v>
      </c>
      <c r="CU28" s="181" t="str">
        <f t="shared" si="26"/>
        <v>0</v>
      </c>
      <c r="CV28" s="181" t="str">
        <f t="shared" si="26"/>
        <v>0</v>
      </c>
      <c r="CW28" s="181" t="str">
        <f t="shared" si="26"/>
        <v>0</v>
      </c>
      <c r="CX28" s="181" t="str">
        <f t="shared" si="26"/>
        <v>0</v>
      </c>
      <c r="CY28" s="181" t="str">
        <f t="shared" si="26"/>
        <v>0</v>
      </c>
      <c r="CZ28" s="182" t="str">
        <f t="shared" si="26"/>
        <v>0</v>
      </c>
      <c r="DA28" s="126" t="str">
        <f t="shared" si="26"/>
        <v>0</v>
      </c>
      <c r="DB28" s="126" t="str">
        <f t="shared" si="26"/>
        <v>0</v>
      </c>
      <c r="DC28" s="126" t="str">
        <f t="shared" si="26"/>
        <v>0</v>
      </c>
    </row>
    <row r="29" ht="15.75" customHeight="1">
      <c r="A29" s="183" t="s">
        <v>529</v>
      </c>
      <c r="B29" s="184" t="str">
        <f>IF(AZ29&gt;0,0,1)</f>
        <v>1</v>
      </c>
      <c r="C29" s="205"/>
      <c r="D29" s="33"/>
      <c r="E29" s="33"/>
      <c r="F29" s="33"/>
      <c r="G29" s="33"/>
      <c r="H29" s="33"/>
      <c r="I29" s="33"/>
      <c r="J29" s="33"/>
      <c r="K29" s="33"/>
      <c r="L29" s="33"/>
      <c r="M29" s="225"/>
      <c r="N29" s="33"/>
      <c r="O29" s="226"/>
      <c r="P29" s="105"/>
      <c r="Q29" s="185"/>
      <c r="R29" s="39"/>
      <c r="S29" s="39"/>
      <c r="T29" s="39"/>
      <c r="U29" s="39"/>
      <c r="V29" s="39"/>
      <c r="W29" s="39"/>
      <c r="X29" s="39"/>
      <c r="Y29" s="39"/>
      <c r="Z29" s="186"/>
      <c r="AA29" s="39"/>
      <c r="AB29" s="188"/>
      <c r="AC29" s="110"/>
      <c r="AD29" s="111"/>
      <c r="AE29" s="112"/>
      <c r="AF29" s="113"/>
      <c r="AG29" s="113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227"/>
      <c r="AV29" s="228"/>
      <c r="AW29" s="229"/>
      <c r="AX29" s="229"/>
      <c r="AY29" s="230"/>
      <c r="AZ29" s="230"/>
      <c r="BA29" s="122"/>
      <c r="BB29" s="122"/>
      <c r="BC29" s="191" t="str">
        <f t="shared" ref="BC29:DC29" si="27">COUNTIF($C29:$BB29,C29)</f>
        <v>0</v>
      </c>
      <c r="BD29" s="124" t="str">
        <f t="shared" si="27"/>
        <v>0</v>
      </c>
      <c r="BE29" s="124" t="str">
        <f t="shared" si="27"/>
        <v>0</v>
      </c>
      <c r="BF29" s="124" t="str">
        <f t="shared" si="27"/>
        <v>0</v>
      </c>
      <c r="BG29" s="124" t="str">
        <f t="shared" si="27"/>
        <v>0</v>
      </c>
      <c r="BH29" s="124" t="str">
        <f t="shared" si="27"/>
        <v>0</v>
      </c>
      <c r="BI29" s="124" t="str">
        <f t="shared" si="27"/>
        <v>0</v>
      </c>
      <c r="BJ29" s="124" t="str">
        <f t="shared" si="27"/>
        <v>0</v>
      </c>
      <c r="BK29" s="124" t="str">
        <f t="shared" si="27"/>
        <v>0</v>
      </c>
      <c r="BL29" s="124" t="str">
        <f t="shared" si="27"/>
        <v>0</v>
      </c>
      <c r="BM29" s="124" t="str">
        <f t="shared" si="27"/>
        <v>0</v>
      </c>
      <c r="BN29" s="124" t="str">
        <f t="shared" si="27"/>
        <v>0</v>
      </c>
      <c r="BO29" s="124" t="str">
        <f t="shared" si="27"/>
        <v>0</v>
      </c>
      <c r="BP29" s="124" t="str">
        <f t="shared" si="27"/>
        <v>0</v>
      </c>
      <c r="BQ29" s="124" t="str">
        <f t="shared" si="27"/>
        <v>0</v>
      </c>
      <c r="BR29" s="124" t="str">
        <f t="shared" si="27"/>
        <v>0</v>
      </c>
      <c r="BS29" s="124" t="str">
        <f t="shared" si="27"/>
        <v>0</v>
      </c>
      <c r="BT29" s="124" t="str">
        <f t="shared" si="27"/>
        <v>0</v>
      </c>
      <c r="BU29" s="124" t="str">
        <f t="shared" si="27"/>
        <v>0</v>
      </c>
      <c r="BV29" s="124" t="str">
        <f t="shared" si="27"/>
        <v>0</v>
      </c>
      <c r="BW29" s="124" t="str">
        <f t="shared" si="27"/>
        <v>0</v>
      </c>
      <c r="BX29" s="124" t="str">
        <f t="shared" si="27"/>
        <v>0</v>
      </c>
      <c r="BY29" s="124" t="str">
        <f t="shared" si="27"/>
        <v>0</v>
      </c>
      <c r="BZ29" s="124" t="str">
        <f t="shared" si="27"/>
        <v>0</v>
      </c>
      <c r="CA29" s="124" t="str">
        <f t="shared" si="27"/>
        <v>0</v>
      </c>
      <c r="CB29" s="124" t="str">
        <f t="shared" si="27"/>
        <v>0</v>
      </c>
      <c r="CC29" s="124" t="str">
        <f t="shared" si="27"/>
        <v>0</v>
      </c>
      <c r="CD29" s="124" t="str">
        <f t="shared" si="27"/>
        <v>0</v>
      </c>
      <c r="CE29" s="124" t="str">
        <f t="shared" si="27"/>
        <v>0</v>
      </c>
      <c r="CF29" s="124" t="str">
        <f t="shared" si="27"/>
        <v>0</v>
      </c>
      <c r="CG29" s="124" t="str">
        <f t="shared" si="27"/>
        <v>0</v>
      </c>
      <c r="CH29" s="124" t="str">
        <f t="shared" si="27"/>
        <v>0</v>
      </c>
      <c r="CI29" s="124" t="str">
        <f t="shared" si="27"/>
        <v>0</v>
      </c>
      <c r="CJ29" s="124" t="str">
        <f t="shared" si="27"/>
        <v>0</v>
      </c>
      <c r="CK29" s="124" t="str">
        <f t="shared" si="27"/>
        <v>0</v>
      </c>
      <c r="CL29" s="124" t="str">
        <f t="shared" si="27"/>
        <v>0</v>
      </c>
      <c r="CM29" s="124" t="str">
        <f t="shared" si="27"/>
        <v>0</v>
      </c>
      <c r="CN29" s="124" t="str">
        <f t="shared" si="27"/>
        <v>0</v>
      </c>
      <c r="CO29" s="124" t="str">
        <f t="shared" si="27"/>
        <v>0</v>
      </c>
      <c r="CP29" s="124" t="str">
        <f t="shared" si="27"/>
        <v>0</v>
      </c>
      <c r="CQ29" s="124" t="str">
        <f t="shared" si="27"/>
        <v>0</v>
      </c>
      <c r="CR29" s="124" t="str">
        <f t="shared" si="27"/>
        <v>0</v>
      </c>
      <c r="CS29" s="124" t="str">
        <f t="shared" si="27"/>
        <v>0</v>
      </c>
      <c r="CT29" s="124" t="str">
        <f t="shared" si="27"/>
        <v>0</v>
      </c>
      <c r="CU29" s="124" t="str">
        <f t="shared" si="27"/>
        <v>0</v>
      </c>
      <c r="CV29" s="124" t="str">
        <f t="shared" si="27"/>
        <v>0</v>
      </c>
      <c r="CW29" s="124" t="str">
        <f t="shared" si="27"/>
        <v>0</v>
      </c>
      <c r="CX29" s="124" t="str">
        <f t="shared" si="27"/>
        <v>0</v>
      </c>
      <c r="CY29" s="124" t="str">
        <f t="shared" si="27"/>
        <v>0</v>
      </c>
      <c r="CZ29" s="125" t="str">
        <f t="shared" si="27"/>
        <v>0</v>
      </c>
      <c r="DA29" s="126" t="str">
        <f t="shared" si="27"/>
        <v>0</v>
      </c>
      <c r="DB29" s="126" t="str">
        <f t="shared" si="27"/>
        <v>0</v>
      </c>
      <c r="DC29" s="126" t="str">
        <f t="shared" si="27"/>
        <v>0</v>
      </c>
    </row>
    <row r="30" ht="15.75" customHeight="1">
      <c r="A30" s="127"/>
      <c r="B30" s="128" t="str">
        <f>IF(AZ30&gt;0,0,2)</f>
        <v>2</v>
      </c>
      <c r="C30" s="18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31"/>
      <c r="P30" s="134"/>
      <c r="Q30" s="232"/>
      <c r="R30" s="80"/>
      <c r="S30" s="233"/>
      <c r="T30" s="80"/>
      <c r="U30" s="80"/>
      <c r="V30" s="80"/>
      <c r="W30" s="80"/>
      <c r="X30" s="80"/>
      <c r="Y30" s="80"/>
      <c r="Z30" s="80"/>
      <c r="AA30" s="80"/>
      <c r="AB30" s="154"/>
      <c r="AC30" s="234"/>
      <c r="AD30" s="235"/>
      <c r="AE30" s="140"/>
      <c r="AF30" s="141"/>
      <c r="AG30" s="141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231"/>
      <c r="AV30" s="145"/>
      <c r="AW30" s="146"/>
      <c r="AX30" s="146"/>
      <c r="AY30" s="230"/>
      <c r="AZ30" s="230"/>
      <c r="BA30" s="122"/>
      <c r="BB30" s="122"/>
      <c r="BC30" s="150" t="str">
        <f t="shared" ref="BC30:DC30" si="28">COUNTIF($C30:$BB30,C30)</f>
        <v>0</v>
      </c>
      <c r="BD30" s="151" t="str">
        <f t="shared" si="28"/>
        <v>0</v>
      </c>
      <c r="BE30" s="151" t="str">
        <f t="shared" si="28"/>
        <v>0</v>
      </c>
      <c r="BF30" s="151" t="str">
        <f t="shared" si="28"/>
        <v>0</v>
      </c>
      <c r="BG30" s="151" t="str">
        <f t="shared" si="28"/>
        <v>0</v>
      </c>
      <c r="BH30" s="151" t="str">
        <f t="shared" si="28"/>
        <v>0</v>
      </c>
      <c r="BI30" s="151" t="str">
        <f t="shared" si="28"/>
        <v>0</v>
      </c>
      <c r="BJ30" s="151" t="str">
        <f t="shared" si="28"/>
        <v>0</v>
      </c>
      <c r="BK30" s="151" t="str">
        <f t="shared" si="28"/>
        <v>0</v>
      </c>
      <c r="BL30" s="151" t="str">
        <f t="shared" si="28"/>
        <v>0</v>
      </c>
      <c r="BM30" s="151" t="str">
        <f t="shared" si="28"/>
        <v>0</v>
      </c>
      <c r="BN30" s="151" t="str">
        <f t="shared" si="28"/>
        <v>0</v>
      </c>
      <c r="BO30" s="151" t="str">
        <f t="shared" si="28"/>
        <v>0</v>
      </c>
      <c r="BP30" s="151" t="str">
        <f t="shared" si="28"/>
        <v>0</v>
      </c>
      <c r="BQ30" s="151" t="str">
        <f t="shared" si="28"/>
        <v>0</v>
      </c>
      <c r="BR30" s="151" t="str">
        <f t="shared" si="28"/>
        <v>0</v>
      </c>
      <c r="BS30" s="151" t="str">
        <f t="shared" si="28"/>
        <v>0</v>
      </c>
      <c r="BT30" s="151" t="str">
        <f t="shared" si="28"/>
        <v>0</v>
      </c>
      <c r="BU30" s="151" t="str">
        <f t="shared" si="28"/>
        <v>0</v>
      </c>
      <c r="BV30" s="151" t="str">
        <f t="shared" si="28"/>
        <v>0</v>
      </c>
      <c r="BW30" s="151" t="str">
        <f t="shared" si="28"/>
        <v>0</v>
      </c>
      <c r="BX30" s="151" t="str">
        <f t="shared" si="28"/>
        <v>0</v>
      </c>
      <c r="BY30" s="151" t="str">
        <f t="shared" si="28"/>
        <v>0</v>
      </c>
      <c r="BZ30" s="151" t="str">
        <f t="shared" si="28"/>
        <v>0</v>
      </c>
      <c r="CA30" s="151" t="str">
        <f t="shared" si="28"/>
        <v>0</v>
      </c>
      <c r="CB30" s="151" t="str">
        <f t="shared" si="28"/>
        <v>0</v>
      </c>
      <c r="CC30" s="151" t="str">
        <f t="shared" si="28"/>
        <v>0</v>
      </c>
      <c r="CD30" s="151" t="str">
        <f t="shared" si="28"/>
        <v>0</v>
      </c>
      <c r="CE30" s="151" t="str">
        <f t="shared" si="28"/>
        <v>0</v>
      </c>
      <c r="CF30" s="151" t="str">
        <f t="shared" si="28"/>
        <v>0</v>
      </c>
      <c r="CG30" s="151" t="str">
        <f t="shared" si="28"/>
        <v>0</v>
      </c>
      <c r="CH30" s="151" t="str">
        <f t="shared" si="28"/>
        <v>0</v>
      </c>
      <c r="CI30" s="151" t="str">
        <f t="shared" si="28"/>
        <v>0</v>
      </c>
      <c r="CJ30" s="151" t="str">
        <f t="shared" si="28"/>
        <v>0</v>
      </c>
      <c r="CK30" s="151" t="str">
        <f t="shared" si="28"/>
        <v>0</v>
      </c>
      <c r="CL30" s="151" t="str">
        <f t="shared" si="28"/>
        <v>0</v>
      </c>
      <c r="CM30" s="151" t="str">
        <f t="shared" si="28"/>
        <v>0</v>
      </c>
      <c r="CN30" s="151" t="str">
        <f t="shared" si="28"/>
        <v>0</v>
      </c>
      <c r="CO30" s="151" t="str">
        <f t="shared" si="28"/>
        <v>0</v>
      </c>
      <c r="CP30" s="151" t="str">
        <f t="shared" si="28"/>
        <v>0</v>
      </c>
      <c r="CQ30" s="151" t="str">
        <f t="shared" si="28"/>
        <v>0</v>
      </c>
      <c r="CR30" s="151" t="str">
        <f t="shared" si="28"/>
        <v>0</v>
      </c>
      <c r="CS30" s="151" t="str">
        <f t="shared" si="28"/>
        <v>0</v>
      </c>
      <c r="CT30" s="151" t="str">
        <f t="shared" si="28"/>
        <v>0</v>
      </c>
      <c r="CU30" s="151" t="str">
        <f t="shared" si="28"/>
        <v>0</v>
      </c>
      <c r="CV30" s="151" t="str">
        <f t="shared" si="28"/>
        <v>0</v>
      </c>
      <c r="CW30" s="151" t="str">
        <f t="shared" si="28"/>
        <v>0</v>
      </c>
      <c r="CX30" s="151" t="str">
        <f t="shared" si="28"/>
        <v>0</v>
      </c>
      <c r="CY30" s="151" t="str">
        <f t="shared" si="28"/>
        <v>0</v>
      </c>
      <c r="CZ30" s="152" t="str">
        <f t="shared" si="28"/>
        <v>0</v>
      </c>
      <c r="DA30" s="126" t="str">
        <f t="shared" si="28"/>
        <v>0</v>
      </c>
      <c r="DB30" s="126" t="str">
        <f t="shared" si="28"/>
        <v>0</v>
      </c>
      <c r="DC30" s="126" t="str">
        <f t="shared" si="28"/>
        <v>0</v>
      </c>
    </row>
    <row r="31" ht="15.75" customHeight="1">
      <c r="A31" s="127"/>
      <c r="B31" s="128" t="str">
        <f>IF(AZ31&gt;0,0,3)</f>
        <v>3</v>
      </c>
      <c r="C31" s="18"/>
      <c r="D31" s="21"/>
      <c r="E31" s="236"/>
      <c r="F31" s="21"/>
      <c r="G31" s="21"/>
      <c r="H31" s="21"/>
      <c r="I31" s="21"/>
      <c r="J31" s="21"/>
      <c r="K31" s="21"/>
      <c r="L31" s="21"/>
      <c r="M31" s="21"/>
      <c r="N31" s="21"/>
      <c r="O31" s="231"/>
      <c r="P31" s="134"/>
      <c r="Q31" s="232"/>
      <c r="R31" s="80"/>
      <c r="S31" s="233"/>
      <c r="T31" s="80"/>
      <c r="U31" s="80"/>
      <c r="V31" s="80"/>
      <c r="W31" s="80"/>
      <c r="X31" s="80"/>
      <c r="Y31" s="80"/>
      <c r="Z31" s="80"/>
      <c r="AA31" s="80"/>
      <c r="AB31" s="154"/>
      <c r="AC31" s="234"/>
      <c r="AD31" s="235"/>
      <c r="AE31" s="140"/>
      <c r="AF31" s="141"/>
      <c r="AG31" s="141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231"/>
      <c r="AV31" s="145"/>
      <c r="AW31" s="146"/>
      <c r="AX31" s="146"/>
      <c r="AY31" s="230"/>
      <c r="AZ31" s="230"/>
      <c r="BA31" s="122"/>
      <c r="BB31" s="122"/>
      <c r="BC31" s="150" t="str">
        <f t="shared" ref="BC31:DC31" si="29">COUNTIF($C31:$BB31,C31)</f>
        <v>0</v>
      </c>
      <c r="BD31" s="151" t="str">
        <f t="shared" si="29"/>
        <v>0</v>
      </c>
      <c r="BE31" s="151" t="str">
        <f t="shared" si="29"/>
        <v>0</v>
      </c>
      <c r="BF31" s="151" t="str">
        <f t="shared" si="29"/>
        <v>0</v>
      </c>
      <c r="BG31" s="151" t="str">
        <f t="shared" si="29"/>
        <v>0</v>
      </c>
      <c r="BH31" s="151" t="str">
        <f t="shared" si="29"/>
        <v>0</v>
      </c>
      <c r="BI31" s="151" t="str">
        <f t="shared" si="29"/>
        <v>0</v>
      </c>
      <c r="BJ31" s="151" t="str">
        <f t="shared" si="29"/>
        <v>0</v>
      </c>
      <c r="BK31" s="151" t="str">
        <f t="shared" si="29"/>
        <v>0</v>
      </c>
      <c r="BL31" s="151" t="str">
        <f t="shared" si="29"/>
        <v>0</v>
      </c>
      <c r="BM31" s="151" t="str">
        <f t="shared" si="29"/>
        <v>0</v>
      </c>
      <c r="BN31" s="151" t="str">
        <f t="shared" si="29"/>
        <v>0</v>
      </c>
      <c r="BO31" s="151" t="str">
        <f t="shared" si="29"/>
        <v>0</v>
      </c>
      <c r="BP31" s="151" t="str">
        <f t="shared" si="29"/>
        <v>0</v>
      </c>
      <c r="BQ31" s="151" t="str">
        <f t="shared" si="29"/>
        <v>0</v>
      </c>
      <c r="BR31" s="151" t="str">
        <f t="shared" si="29"/>
        <v>0</v>
      </c>
      <c r="BS31" s="151" t="str">
        <f t="shared" si="29"/>
        <v>0</v>
      </c>
      <c r="BT31" s="151" t="str">
        <f t="shared" si="29"/>
        <v>0</v>
      </c>
      <c r="BU31" s="151" t="str">
        <f t="shared" si="29"/>
        <v>0</v>
      </c>
      <c r="BV31" s="151" t="str">
        <f t="shared" si="29"/>
        <v>0</v>
      </c>
      <c r="BW31" s="151" t="str">
        <f t="shared" si="29"/>
        <v>0</v>
      </c>
      <c r="BX31" s="151" t="str">
        <f t="shared" si="29"/>
        <v>0</v>
      </c>
      <c r="BY31" s="151" t="str">
        <f t="shared" si="29"/>
        <v>0</v>
      </c>
      <c r="BZ31" s="151" t="str">
        <f t="shared" si="29"/>
        <v>0</v>
      </c>
      <c r="CA31" s="151" t="str">
        <f t="shared" si="29"/>
        <v>0</v>
      </c>
      <c r="CB31" s="151" t="str">
        <f t="shared" si="29"/>
        <v>0</v>
      </c>
      <c r="CC31" s="151" t="str">
        <f t="shared" si="29"/>
        <v>0</v>
      </c>
      <c r="CD31" s="151" t="str">
        <f t="shared" si="29"/>
        <v>0</v>
      </c>
      <c r="CE31" s="151" t="str">
        <f t="shared" si="29"/>
        <v>0</v>
      </c>
      <c r="CF31" s="151" t="str">
        <f t="shared" si="29"/>
        <v>0</v>
      </c>
      <c r="CG31" s="151" t="str">
        <f t="shared" si="29"/>
        <v>0</v>
      </c>
      <c r="CH31" s="151" t="str">
        <f t="shared" si="29"/>
        <v>0</v>
      </c>
      <c r="CI31" s="151" t="str">
        <f t="shared" si="29"/>
        <v>0</v>
      </c>
      <c r="CJ31" s="151" t="str">
        <f t="shared" si="29"/>
        <v>0</v>
      </c>
      <c r="CK31" s="151" t="str">
        <f t="shared" si="29"/>
        <v>0</v>
      </c>
      <c r="CL31" s="151" t="str">
        <f t="shared" si="29"/>
        <v>0</v>
      </c>
      <c r="CM31" s="151" t="str">
        <f t="shared" si="29"/>
        <v>0</v>
      </c>
      <c r="CN31" s="151" t="str">
        <f t="shared" si="29"/>
        <v>0</v>
      </c>
      <c r="CO31" s="151" t="str">
        <f t="shared" si="29"/>
        <v>0</v>
      </c>
      <c r="CP31" s="151" t="str">
        <f t="shared" si="29"/>
        <v>0</v>
      </c>
      <c r="CQ31" s="151" t="str">
        <f t="shared" si="29"/>
        <v>0</v>
      </c>
      <c r="CR31" s="151" t="str">
        <f t="shared" si="29"/>
        <v>0</v>
      </c>
      <c r="CS31" s="151" t="str">
        <f t="shared" si="29"/>
        <v>0</v>
      </c>
      <c r="CT31" s="151" t="str">
        <f t="shared" si="29"/>
        <v>0</v>
      </c>
      <c r="CU31" s="151" t="str">
        <f t="shared" si="29"/>
        <v>0</v>
      </c>
      <c r="CV31" s="151" t="str">
        <f t="shared" si="29"/>
        <v>0</v>
      </c>
      <c r="CW31" s="151" t="str">
        <f t="shared" si="29"/>
        <v>0</v>
      </c>
      <c r="CX31" s="151" t="str">
        <f t="shared" si="29"/>
        <v>0</v>
      </c>
      <c r="CY31" s="151" t="str">
        <f t="shared" si="29"/>
        <v>0</v>
      </c>
      <c r="CZ31" s="152" t="str">
        <f t="shared" si="29"/>
        <v>0</v>
      </c>
      <c r="DA31" s="126" t="str">
        <f t="shared" si="29"/>
        <v>0</v>
      </c>
      <c r="DB31" s="126" t="str">
        <f t="shared" si="29"/>
        <v>0</v>
      </c>
      <c r="DC31" s="126" t="str">
        <f t="shared" si="29"/>
        <v>0</v>
      </c>
    </row>
    <row r="32" ht="15.75" customHeight="1">
      <c r="A32" s="127"/>
      <c r="B32" s="128" t="str">
        <f>IF(AZ32&gt;0,0,4)</f>
        <v>4</v>
      </c>
      <c r="C32" s="18"/>
      <c r="D32" s="21"/>
      <c r="E32" s="21"/>
      <c r="F32" s="21"/>
      <c r="G32" s="21"/>
      <c r="H32" s="21"/>
      <c r="I32" s="21"/>
      <c r="J32" s="21"/>
      <c r="K32" s="236"/>
      <c r="L32" s="21"/>
      <c r="M32" s="21"/>
      <c r="N32" s="21"/>
      <c r="O32" s="231"/>
      <c r="P32" s="134"/>
      <c r="Q32" s="18"/>
      <c r="R32" s="21"/>
      <c r="S32" s="21"/>
      <c r="T32" s="21"/>
      <c r="U32" s="21"/>
      <c r="V32" s="21"/>
      <c r="W32" s="21"/>
      <c r="X32" s="21"/>
      <c r="Y32" s="21"/>
      <c r="Z32" s="21"/>
      <c r="AA32" s="73"/>
      <c r="AB32" s="204"/>
      <c r="AC32" s="217"/>
      <c r="AD32" s="237"/>
      <c r="AE32" s="140"/>
      <c r="AF32" s="141"/>
      <c r="AG32" s="141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231"/>
      <c r="AV32" s="145"/>
      <c r="AW32" s="146"/>
      <c r="AX32" s="146"/>
      <c r="AY32" s="230"/>
      <c r="AZ32" s="230"/>
      <c r="BA32" s="122"/>
      <c r="BB32" s="122"/>
      <c r="BC32" s="150" t="str">
        <f t="shared" ref="BC32:DC32" si="30">COUNTIF($C32:$BB32,C32)</f>
        <v>0</v>
      </c>
      <c r="BD32" s="151" t="str">
        <f t="shared" si="30"/>
        <v>0</v>
      </c>
      <c r="BE32" s="151" t="str">
        <f t="shared" si="30"/>
        <v>0</v>
      </c>
      <c r="BF32" s="151" t="str">
        <f t="shared" si="30"/>
        <v>0</v>
      </c>
      <c r="BG32" s="151" t="str">
        <f t="shared" si="30"/>
        <v>0</v>
      </c>
      <c r="BH32" s="151" t="str">
        <f t="shared" si="30"/>
        <v>0</v>
      </c>
      <c r="BI32" s="151" t="str">
        <f t="shared" si="30"/>
        <v>0</v>
      </c>
      <c r="BJ32" s="151" t="str">
        <f t="shared" si="30"/>
        <v>0</v>
      </c>
      <c r="BK32" s="151" t="str">
        <f t="shared" si="30"/>
        <v>0</v>
      </c>
      <c r="BL32" s="151" t="str">
        <f t="shared" si="30"/>
        <v>0</v>
      </c>
      <c r="BM32" s="151" t="str">
        <f t="shared" si="30"/>
        <v>0</v>
      </c>
      <c r="BN32" s="151" t="str">
        <f t="shared" si="30"/>
        <v>0</v>
      </c>
      <c r="BO32" s="151" t="str">
        <f t="shared" si="30"/>
        <v>0</v>
      </c>
      <c r="BP32" s="151" t="str">
        <f t="shared" si="30"/>
        <v>0</v>
      </c>
      <c r="BQ32" s="151" t="str">
        <f t="shared" si="30"/>
        <v>0</v>
      </c>
      <c r="BR32" s="151" t="str">
        <f t="shared" si="30"/>
        <v>0</v>
      </c>
      <c r="BS32" s="151" t="str">
        <f t="shared" si="30"/>
        <v>0</v>
      </c>
      <c r="BT32" s="151" t="str">
        <f t="shared" si="30"/>
        <v>0</v>
      </c>
      <c r="BU32" s="151" t="str">
        <f t="shared" si="30"/>
        <v>0</v>
      </c>
      <c r="BV32" s="151" t="str">
        <f t="shared" si="30"/>
        <v>0</v>
      </c>
      <c r="BW32" s="151" t="str">
        <f t="shared" si="30"/>
        <v>0</v>
      </c>
      <c r="BX32" s="151" t="str">
        <f t="shared" si="30"/>
        <v>0</v>
      </c>
      <c r="BY32" s="151" t="str">
        <f t="shared" si="30"/>
        <v>0</v>
      </c>
      <c r="BZ32" s="151" t="str">
        <f t="shared" si="30"/>
        <v>0</v>
      </c>
      <c r="CA32" s="151" t="str">
        <f t="shared" si="30"/>
        <v>0</v>
      </c>
      <c r="CB32" s="151" t="str">
        <f t="shared" si="30"/>
        <v>0</v>
      </c>
      <c r="CC32" s="151" t="str">
        <f t="shared" si="30"/>
        <v>0</v>
      </c>
      <c r="CD32" s="151" t="str">
        <f t="shared" si="30"/>
        <v>0</v>
      </c>
      <c r="CE32" s="151" t="str">
        <f t="shared" si="30"/>
        <v>0</v>
      </c>
      <c r="CF32" s="151" t="str">
        <f t="shared" si="30"/>
        <v>0</v>
      </c>
      <c r="CG32" s="151" t="str">
        <f t="shared" si="30"/>
        <v>0</v>
      </c>
      <c r="CH32" s="151" t="str">
        <f t="shared" si="30"/>
        <v>0</v>
      </c>
      <c r="CI32" s="151" t="str">
        <f t="shared" si="30"/>
        <v>0</v>
      </c>
      <c r="CJ32" s="151" t="str">
        <f t="shared" si="30"/>
        <v>0</v>
      </c>
      <c r="CK32" s="151" t="str">
        <f t="shared" si="30"/>
        <v>0</v>
      </c>
      <c r="CL32" s="151" t="str">
        <f t="shared" si="30"/>
        <v>0</v>
      </c>
      <c r="CM32" s="151" t="str">
        <f t="shared" si="30"/>
        <v>0</v>
      </c>
      <c r="CN32" s="151" t="str">
        <f t="shared" si="30"/>
        <v>0</v>
      </c>
      <c r="CO32" s="151" t="str">
        <f t="shared" si="30"/>
        <v>0</v>
      </c>
      <c r="CP32" s="151" t="str">
        <f t="shared" si="30"/>
        <v>0</v>
      </c>
      <c r="CQ32" s="151" t="str">
        <f t="shared" si="30"/>
        <v>0</v>
      </c>
      <c r="CR32" s="151" t="str">
        <f t="shared" si="30"/>
        <v>0</v>
      </c>
      <c r="CS32" s="151" t="str">
        <f t="shared" si="30"/>
        <v>0</v>
      </c>
      <c r="CT32" s="151" t="str">
        <f t="shared" si="30"/>
        <v>0</v>
      </c>
      <c r="CU32" s="151" t="str">
        <f t="shared" si="30"/>
        <v>0</v>
      </c>
      <c r="CV32" s="151" t="str">
        <f t="shared" si="30"/>
        <v>0</v>
      </c>
      <c r="CW32" s="151" t="str">
        <f t="shared" si="30"/>
        <v>0</v>
      </c>
      <c r="CX32" s="151" t="str">
        <f t="shared" si="30"/>
        <v>0</v>
      </c>
      <c r="CY32" s="151" t="str">
        <f t="shared" si="30"/>
        <v>0</v>
      </c>
      <c r="CZ32" s="152" t="str">
        <f t="shared" si="30"/>
        <v>0</v>
      </c>
      <c r="DA32" s="126" t="str">
        <f t="shared" si="30"/>
        <v>0</v>
      </c>
      <c r="DB32" s="126" t="str">
        <f t="shared" si="30"/>
        <v>0</v>
      </c>
      <c r="DC32" s="126" t="str">
        <f t="shared" si="30"/>
        <v>0</v>
      </c>
    </row>
    <row r="33" ht="15.75" customHeight="1">
      <c r="A33" s="158"/>
      <c r="B33" s="159" t="str">
        <f>IF(AZ33&gt;0,0,5)</f>
        <v>5</v>
      </c>
      <c r="C33" s="238"/>
      <c r="D33" s="239"/>
      <c r="E33" s="165"/>
      <c r="F33" s="239"/>
      <c r="G33" s="165"/>
      <c r="H33" s="239"/>
      <c r="I33" s="239"/>
      <c r="J33" s="239"/>
      <c r="K33" s="165"/>
      <c r="L33" s="165"/>
      <c r="M33" s="165"/>
      <c r="N33" s="165"/>
      <c r="O33" s="240"/>
      <c r="P33" s="241"/>
      <c r="Q33" s="164"/>
      <c r="R33" s="239"/>
      <c r="S33" s="165"/>
      <c r="T33" s="165"/>
      <c r="U33" s="165"/>
      <c r="V33" s="165"/>
      <c r="W33" s="165"/>
      <c r="X33" s="165"/>
      <c r="Y33" s="165"/>
      <c r="Z33" s="165"/>
      <c r="AA33" s="165"/>
      <c r="AB33" s="167"/>
      <c r="AC33" s="168"/>
      <c r="AD33" s="169"/>
      <c r="AE33" s="170"/>
      <c r="AF33" s="171"/>
      <c r="AG33" s="171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240"/>
      <c r="AV33" s="145"/>
      <c r="AW33" s="146"/>
      <c r="AX33" s="146"/>
      <c r="AY33" s="230"/>
      <c r="AZ33" s="230"/>
      <c r="BA33" s="122"/>
      <c r="BB33" s="122"/>
      <c r="BC33" s="180" t="str">
        <f t="shared" ref="BC33:DC33" si="31">COUNTIF($C33:$BB33,C33)</f>
        <v>0</v>
      </c>
      <c r="BD33" s="181" t="str">
        <f t="shared" si="31"/>
        <v>0</v>
      </c>
      <c r="BE33" s="181" t="str">
        <f t="shared" si="31"/>
        <v>0</v>
      </c>
      <c r="BF33" s="181" t="str">
        <f t="shared" si="31"/>
        <v>0</v>
      </c>
      <c r="BG33" s="181" t="str">
        <f t="shared" si="31"/>
        <v>0</v>
      </c>
      <c r="BH33" s="181" t="str">
        <f t="shared" si="31"/>
        <v>0</v>
      </c>
      <c r="BI33" s="181" t="str">
        <f t="shared" si="31"/>
        <v>0</v>
      </c>
      <c r="BJ33" s="181" t="str">
        <f t="shared" si="31"/>
        <v>0</v>
      </c>
      <c r="BK33" s="181" t="str">
        <f t="shared" si="31"/>
        <v>0</v>
      </c>
      <c r="BL33" s="181" t="str">
        <f t="shared" si="31"/>
        <v>0</v>
      </c>
      <c r="BM33" s="181" t="str">
        <f t="shared" si="31"/>
        <v>0</v>
      </c>
      <c r="BN33" s="181" t="str">
        <f t="shared" si="31"/>
        <v>0</v>
      </c>
      <c r="BO33" s="181" t="str">
        <f t="shared" si="31"/>
        <v>0</v>
      </c>
      <c r="BP33" s="181" t="str">
        <f t="shared" si="31"/>
        <v>0</v>
      </c>
      <c r="BQ33" s="181" t="str">
        <f t="shared" si="31"/>
        <v>0</v>
      </c>
      <c r="BR33" s="181" t="str">
        <f t="shared" si="31"/>
        <v>0</v>
      </c>
      <c r="BS33" s="181" t="str">
        <f t="shared" si="31"/>
        <v>0</v>
      </c>
      <c r="BT33" s="181" t="str">
        <f t="shared" si="31"/>
        <v>0</v>
      </c>
      <c r="BU33" s="181" t="str">
        <f t="shared" si="31"/>
        <v>0</v>
      </c>
      <c r="BV33" s="181" t="str">
        <f t="shared" si="31"/>
        <v>0</v>
      </c>
      <c r="BW33" s="181" t="str">
        <f t="shared" si="31"/>
        <v>0</v>
      </c>
      <c r="BX33" s="181" t="str">
        <f t="shared" si="31"/>
        <v>0</v>
      </c>
      <c r="BY33" s="181" t="str">
        <f t="shared" si="31"/>
        <v>0</v>
      </c>
      <c r="BZ33" s="181" t="str">
        <f t="shared" si="31"/>
        <v>0</v>
      </c>
      <c r="CA33" s="181" t="str">
        <f t="shared" si="31"/>
        <v>0</v>
      </c>
      <c r="CB33" s="181" t="str">
        <f t="shared" si="31"/>
        <v>0</v>
      </c>
      <c r="CC33" s="181" t="str">
        <f t="shared" si="31"/>
        <v>0</v>
      </c>
      <c r="CD33" s="181" t="str">
        <f t="shared" si="31"/>
        <v>0</v>
      </c>
      <c r="CE33" s="181" t="str">
        <f t="shared" si="31"/>
        <v>0</v>
      </c>
      <c r="CF33" s="181" t="str">
        <f t="shared" si="31"/>
        <v>0</v>
      </c>
      <c r="CG33" s="181" t="str">
        <f t="shared" si="31"/>
        <v>0</v>
      </c>
      <c r="CH33" s="181" t="str">
        <f t="shared" si="31"/>
        <v>0</v>
      </c>
      <c r="CI33" s="181" t="str">
        <f t="shared" si="31"/>
        <v>0</v>
      </c>
      <c r="CJ33" s="181" t="str">
        <f t="shared" si="31"/>
        <v>0</v>
      </c>
      <c r="CK33" s="181" t="str">
        <f t="shared" si="31"/>
        <v>0</v>
      </c>
      <c r="CL33" s="181" t="str">
        <f t="shared" si="31"/>
        <v>0</v>
      </c>
      <c r="CM33" s="181" t="str">
        <f t="shared" si="31"/>
        <v>0</v>
      </c>
      <c r="CN33" s="181" t="str">
        <f t="shared" si="31"/>
        <v>0</v>
      </c>
      <c r="CO33" s="181" t="str">
        <f t="shared" si="31"/>
        <v>0</v>
      </c>
      <c r="CP33" s="181" t="str">
        <f t="shared" si="31"/>
        <v>0</v>
      </c>
      <c r="CQ33" s="181" t="str">
        <f t="shared" si="31"/>
        <v>0</v>
      </c>
      <c r="CR33" s="181" t="str">
        <f t="shared" si="31"/>
        <v>0</v>
      </c>
      <c r="CS33" s="181" t="str">
        <f t="shared" si="31"/>
        <v>0</v>
      </c>
      <c r="CT33" s="181" t="str">
        <f t="shared" si="31"/>
        <v>0</v>
      </c>
      <c r="CU33" s="181" t="str">
        <f t="shared" si="31"/>
        <v>0</v>
      </c>
      <c r="CV33" s="181" t="str">
        <f t="shared" si="31"/>
        <v>0</v>
      </c>
      <c r="CW33" s="181" t="str">
        <f t="shared" si="31"/>
        <v>0</v>
      </c>
      <c r="CX33" s="181" t="str">
        <f t="shared" si="31"/>
        <v>0</v>
      </c>
      <c r="CY33" s="181" t="str">
        <f t="shared" si="31"/>
        <v>0</v>
      </c>
      <c r="CZ33" s="182" t="str">
        <f t="shared" si="31"/>
        <v>0</v>
      </c>
      <c r="DA33" s="126" t="str">
        <f t="shared" si="31"/>
        <v>0</v>
      </c>
      <c r="DB33" s="126" t="str">
        <f t="shared" si="31"/>
        <v>0</v>
      </c>
      <c r="DC33" s="126" t="str">
        <f t="shared" si="31"/>
        <v>0</v>
      </c>
    </row>
    <row r="34" ht="15.75" customHeight="1">
      <c r="A34" s="242"/>
      <c r="B34" s="243"/>
      <c r="C34" s="244"/>
      <c r="D34" s="244"/>
      <c r="E34" s="245"/>
      <c r="F34" s="244"/>
      <c r="G34" s="245"/>
      <c r="H34" s="244"/>
      <c r="I34" s="244"/>
      <c r="J34" s="244"/>
      <c r="K34" s="245"/>
      <c r="L34" s="245"/>
      <c r="M34" s="245"/>
      <c r="N34" s="245"/>
      <c r="O34" s="246"/>
      <c r="P34" s="246"/>
      <c r="Q34" s="245"/>
      <c r="R34" s="244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6"/>
      <c r="AF34" s="247"/>
      <c r="AG34" s="248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91"/>
      <c r="AZ34" s="91"/>
      <c r="BA34" s="122"/>
      <c r="BB34" s="122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126"/>
      <c r="DB34" s="126"/>
      <c r="DC34" s="126"/>
    </row>
    <row r="35" ht="15.75" customHeight="1">
      <c r="A35" s="83" t="s">
        <v>530</v>
      </c>
      <c r="B35" s="8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91"/>
      <c r="AS35" s="87"/>
      <c r="AT35" s="82"/>
      <c r="AU35" s="82"/>
      <c r="AV35" s="82"/>
      <c r="AW35" s="82"/>
      <c r="AX35" s="91"/>
      <c r="AY35" s="82"/>
      <c r="AZ35" s="82"/>
      <c r="BA35" s="89"/>
      <c r="BB35" s="89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</row>
    <row r="36" ht="15.75" customHeight="1">
      <c r="A36" s="82"/>
      <c r="B36" s="82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2"/>
      <c r="AU36" s="82"/>
      <c r="AV36" s="82"/>
      <c r="AW36" s="82"/>
      <c r="AX36" s="82"/>
      <c r="AY36" s="82"/>
      <c r="AZ36" s="82"/>
      <c r="BA36" s="89"/>
      <c r="BB36" s="89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</row>
    <row r="37" ht="15.75" customHeight="1">
      <c r="A37" s="93" t="s">
        <v>519</v>
      </c>
      <c r="B37" s="94" t="s">
        <v>520</v>
      </c>
      <c r="C37" s="95" t="s">
        <v>5</v>
      </c>
      <c r="D37" s="95" t="s">
        <v>11</v>
      </c>
      <c r="E37" s="95" t="s">
        <v>17</v>
      </c>
      <c r="F37" s="95" t="s">
        <v>39</v>
      </c>
      <c r="G37" s="95" t="s">
        <v>59</v>
      </c>
      <c r="H37" s="95" t="s">
        <v>65</v>
      </c>
      <c r="I37" s="95" t="s">
        <v>70</v>
      </c>
      <c r="J37" s="95" t="s">
        <v>76</v>
      </c>
      <c r="K37" s="95" t="s">
        <v>82</v>
      </c>
      <c r="L37" s="95" t="s">
        <v>87</v>
      </c>
      <c r="M37" s="95" t="s">
        <v>93</v>
      </c>
      <c r="N37" s="95" t="s">
        <v>99</v>
      </c>
      <c r="O37" s="95" t="s">
        <v>105</v>
      </c>
      <c r="P37" s="95"/>
      <c r="Q37" s="96" t="s">
        <v>114</v>
      </c>
      <c r="R37" s="96" t="s">
        <v>119</v>
      </c>
      <c r="S37" s="96" t="s">
        <v>124</v>
      </c>
      <c r="T37" s="96" t="s">
        <v>130</v>
      </c>
      <c r="U37" s="96" t="s">
        <v>136</v>
      </c>
      <c r="V37" s="96" t="s">
        <v>140</v>
      </c>
      <c r="W37" s="96" t="s">
        <v>146</v>
      </c>
      <c r="X37" s="96" t="s">
        <v>150</v>
      </c>
      <c r="Y37" s="96" t="s">
        <v>156</v>
      </c>
      <c r="Z37" s="96" t="s">
        <v>164</v>
      </c>
      <c r="AA37" s="96" t="s">
        <v>170</v>
      </c>
      <c r="AB37" s="96" t="s">
        <v>175</v>
      </c>
      <c r="AC37" s="96"/>
      <c r="AD37" s="96" t="s">
        <v>521</v>
      </c>
      <c r="AE37" s="96"/>
      <c r="AF37" s="96"/>
      <c r="AG37" s="96"/>
      <c r="AH37" s="96" t="s">
        <v>185</v>
      </c>
      <c r="AI37" s="96" t="s">
        <v>191</v>
      </c>
      <c r="AJ37" s="96" t="s">
        <v>196</v>
      </c>
      <c r="AK37" s="96" t="s">
        <v>202</v>
      </c>
      <c r="AL37" s="96" t="s">
        <v>208</v>
      </c>
      <c r="AM37" s="96" t="s">
        <v>214</v>
      </c>
      <c r="AN37" s="96" t="s">
        <v>219</v>
      </c>
      <c r="AO37" s="96" t="s">
        <v>225</v>
      </c>
      <c r="AP37" s="96" t="s">
        <v>230</v>
      </c>
      <c r="AQ37" s="96" t="s">
        <v>234</v>
      </c>
      <c r="AR37" s="96" t="s">
        <v>242</v>
      </c>
      <c r="AS37" s="96" t="s">
        <v>249</v>
      </c>
      <c r="AT37" s="96" t="s">
        <v>255</v>
      </c>
      <c r="AU37" s="96" t="s">
        <v>261</v>
      </c>
      <c r="AV37" s="96"/>
      <c r="AW37" s="96"/>
      <c r="AX37" s="96"/>
      <c r="AY37" s="97"/>
      <c r="AZ37" s="97"/>
      <c r="BA37" s="89" t="s">
        <v>522</v>
      </c>
      <c r="BB37" s="89" t="s">
        <v>523</v>
      </c>
      <c r="BC37" s="250" t="str">
        <f t="shared" ref="BC37:CZ37" si="32">BC3</f>
        <v>A1</v>
      </c>
      <c r="BD37" s="250" t="str">
        <f t="shared" si="32"/>
        <v>A2</v>
      </c>
      <c r="BE37" s="250" t="str">
        <f t="shared" si="32"/>
        <v>A3</v>
      </c>
      <c r="BF37" s="250" t="str">
        <f t="shared" si="32"/>
        <v>A4</v>
      </c>
      <c r="BG37" s="250" t="str">
        <f t="shared" si="32"/>
        <v>A5</v>
      </c>
      <c r="BH37" s="250" t="str">
        <f t="shared" si="32"/>
        <v>A6</v>
      </c>
      <c r="BI37" s="250" t="str">
        <f t="shared" si="32"/>
        <v>A7</v>
      </c>
      <c r="BJ37" s="250" t="str">
        <f t="shared" si="32"/>
        <v>A8</v>
      </c>
      <c r="BK37" s="250" t="str">
        <f t="shared" si="32"/>
        <v>A9</v>
      </c>
      <c r="BL37" s="250" t="str">
        <f t="shared" si="32"/>
        <v>A10</v>
      </c>
      <c r="BM37" s="250" t="str">
        <f t="shared" si="32"/>
        <v>A11</v>
      </c>
      <c r="BN37" s="250" t="str">
        <f t="shared" si="32"/>
        <v>A12</v>
      </c>
      <c r="BO37" s="250" t="str">
        <f t="shared" si="32"/>
        <v>A13</v>
      </c>
      <c r="BP37" s="250" t="str">
        <f t="shared" si="32"/>
        <v/>
      </c>
      <c r="BQ37" s="250" t="str">
        <f t="shared" si="32"/>
        <v>B1</v>
      </c>
      <c r="BR37" s="250" t="str">
        <f t="shared" si="32"/>
        <v>B2</v>
      </c>
      <c r="BS37" s="250" t="str">
        <f t="shared" si="32"/>
        <v>B3</v>
      </c>
      <c r="BT37" s="250" t="str">
        <f t="shared" si="32"/>
        <v>B4</v>
      </c>
      <c r="BU37" s="250" t="str">
        <f t="shared" si="32"/>
        <v>B5</v>
      </c>
      <c r="BV37" s="250" t="str">
        <f t="shared" si="32"/>
        <v>B6</v>
      </c>
      <c r="BW37" s="250" t="str">
        <f t="shared" si="32"/>
        <v>B7</v>
      </c>
      <c r="BX37" s="250" t="str">
        <f t="shared" si="32"/>
        <v>B8</v>
      </c>
      <c r="BY37" s="250" t="str">
        <f t="shared" si="32"/>
        <v>B9</v>
      </c>
      <c r="BZ37" s="250" t="str">
        <f t="shared" si="32"/>
        <v>B10</v>
      </c>
      <c r="CA37" s="250" t="str">
        <f t="shared" si="32"/>
        <v>B11</v>
      </c>
      <c r="CB37" s="250" t="str">
        <f t="shared" si="32"/>
        <v>B12</v>
      </c>
      <c r="CC37" s="250" t="str">
        <f t="shared" si="32"/>
        <v/>
      </c>
      <c r="CD37" s="250" t="str">
        <f t="shared" si="32"/>
        <v>B14</v>
      </c>
      <c r="CE37" s="250" t="str">
        <f t="shared" si="32"/>
        <v/>
      </c>
      <c r="CF37" s="250" t="str">
        <f t="shared" si="32"/>
        <v/>
      </c>
      <c r="CG37" s="250" t="str">
        <f t="shared" si="32"/>
        <v/>
      </c>
      <c r="CH37" s="250" t="str">
        <f t="shared" si="32"/>
        <v>C1</v>
      </c>
      <c r="CI37" s="250" t="str">
        <f t="shared" si="32"/>
        <v>C2</v>
      </c>
      <c r="CJ37" s="250" t="str">
        <f t="shared" si="32"/>
        <v>C3</v>
      </c>
      <c r="CK37" s="250" t="str">
        <f t="shared" si="32"/>
        <v>C4</v>
      </c>
      <c r="CL37" s="250" t="str">
        <f t="shared" si="32"/>
        <v>C5</v>
      </c>
      <c r="CM37" s="250" t="str">
        <f t="shared" si="32"/>
        <v>C6</v>
      </c>
      <c r="CN37" s="250" t="str">
        <f t="shared" si="32"/>
        <v>C7</v>
      </c>
      <c r="CO37" s="250" t="str">
        <f t="shared" si="32"/>
        <v>C8</v>
      </c>
      <c r="CP37" s="250" t="str">
        <f t="shared" si="32"/>
        <v>C9</v>
      </c>
      <c r="CQ37" s="250" t="str">
        <f t="shared" si="32"/>
        <v>C10</v>
      </c>
      <c r="CR37" s="250" t="str">
        <f t="shared" si="32"/>
        <v>C11</v>
      </c>
      <c r="CS37" s="250" t="str">
        <f t="shared" si="32"/>
        <v>C12</v>
      </c>
      <c r="CT37" s="250" t="str">
        <f t="shared" si="32"/>
        <v>C13</v>
      </c>
      <c r="CU37" s="250" t="str">
        <f t="shared" si="32"/>
        <v/>
      </c>
      <c r="CV37" s="250" t="str">
        <f t="shared" si="32"/>
        <v/>
      </c>
      <c r="CW37" s="250" t="str">
        <f t="shared" si="32"/>
        <v/>
      </c>
      <c r="CX37" s="250" t="str">
        <f t="shared" si="32"/>
        <v/>
      </c>
      <c r="CY37" s="250" t="str">
        <f t="shared" si="32"/>
        <v/>
      </c>
      <c r="CZ37" s="250" t="str">
        <f t="shared" si="32"/>
        <v/>
      </c>
      <c r="DA37" s="126" t="str">
        <f t="shared" ref="DA37:DC37" si="33">COUNTIF($C37:$BB37,BA37)</f>
        <v>1</v>
      </c>
      <c r="DB37" s="126" t="str">
        <f t="shared" si="33"/>
        <v>1</v>
      </c>
      <c r="DC37" s="126" t="str">
        <f t="shared" si="33"/>
        <v>1</v>
      </c>
    </row>
    <row r="38" ht="15.75" customHeight="1">
      <c r="A38" s="100" t="s">
        <v>524</v>
      </c>
      <c r="B38" s="184">
        <v>1.0</v>
      </c>
      <c r="C38" s="251"/>
      <c r="D38" s="31"/>
      <c r="E38" s="39"/>
      <c r="F38" s="31"/>
      <c r="G38" s="31"/>
      <c r="H38" s="31"/>
      <c r="I38" s="31"/>
      <c r="J38" s="31"/>
      <c r="K38" s="31"/>
      <c r="L38" s="31"/>
      <c r="M38" s="31"/>
      <c r="N38" s="31"/>
      <c r="O38" s="188"/>
      <c r="P38" s="252"/>
      <c r="Q38" s="185"/>
      <c r="R38" s="186"/>
      <c r="S38" s="39"/>
      <c r="T38" s="39"/>
      <c r="U38" s="39"/>
      <c r="V38" s="39"/>
      <c r="W38" s="39" t="s">
        <v>531</v>
      </c>
      <c r="X38" s="39"/>
      <c r="Y38" s="21"/>
      <c r="Z38" s="31"/>
      <c r="AA38" s="39"/>
      <c r="AB38" s="188"/>
      <c r="AC38" s="253"/>
      <c r="AD38" s="39"/>
      <c r="AE38" s="39"/>
      <c r="AF38" s="113"/>
      <c r="AG38" s="254"/>
      <c r="AH38" s="185" t="s">
        <v>432</v>
      </c>
      <c r="AI38" s="39" t="s">
        <v>365</v>
      </c>
      <c r="AJ38" s="39" t="s">
        <v>408</v>
      </c>
      <c r="AK38" s="39" t="s">
        <v>182</v>
      </c>
      <c r="AL38" s="39" t="s">
        <v>177</v>
      </c>
      <c r="AM38" s="39" t="s">
        <v>329</v>
      </c>
      <c r="AN38" s="39" t="s">
        <v>68</v>
      </c>
      <c r="AO38" s="39" t="s">
        <v>14</v>
      </c>
      <c r="AP38" s="39" t="s">
        <v>222</v>
      </c>
      <c r="AQ38" s="39" t="s">
        <v>90</v>
      </c>
      <c r="AR38" s="39" t="s">
        <v>323</v>
      </c>
      <c r="AS38" s="187" t="s">
        <v>348</v>
      </c>
      <c r="AT38" s="39" t="s">
        <v>96</v>
      </c>
      <c r="AU38" s="188"/>
      <c r="AV38" s="255"/>
      <c r="AW38" s="256"/>
      <c r="AX38" s="256"/>
      <c r="AY38" s="257"/>
      <c r="AZ38" s="258"/>
      <c r="BA38" s="89"/>
      <c r="BB38" s="89"/>
      <c r="BC38" s="191" t="str">
        <f t="shared" ref="BC38:DC38" si="34">COUNTIF($C38:$BB38,C38)</f>
        <v>0</v>
      </c>
      <c r="BD38" s="124" t="str">
        <f t="shared" si="34"/>
        <v>0</v>
      </c>
      <c r="BE38" s="124" t="str">
        <f t="shared" si="34"/>
        <v>0</v>
      </c>
      <c r="BF38" s="124" t="str">
        <f t="shared" si="34"/>
        <v>0</v>
      </c>
      <c r="BG38" s="124" t="str">
        <f t="shared" si="34"/>
        <v>0</v>
      </c>
      <c r="BH38" s="124" t="str">
        <f t="shared" si="34"/>
        <v>0</v>
      </c>
      <c r="BI38" s="124" t="str">
        <f t="shared" si="34"/>
        <v>0</v>
      </c>
      <c r="BJ38" s="124" t="str">
        <f t="shared" si="34"/>
        <v>0</v>
      </c>
      <c r="BK38" s="124" t="str">
        <f t="shared" si="34"/>
        <v>0</v>
      </c>
      <c r="BL38" s="124" t="str">
        <f t="shared" si="34"/>
        <v>0</v>
      </c>
      <c r="BM38" s="124" t="str">
        <f t="shared" si="34"/>
        <v>0</v>
      </c>
      <c r="BN38" s="124" t="str">
        <f t="shared" si="34"/>
        <v>0</v>
      </c>
      <c r="BO38" s="124" t="str">
        <f t="shared" si="34"/>
        <v>0</v>
      </c>
      <c r="BP38" s="124" t="str">
        <f t="shared" si="34"/>
        <v>0</v>
      </c>
      <c r="BQ38" s="124" t="str">
        <f t="shared" si="34"/>
        <v>0</v>
      </c>
      <c r="BR38" s="124" t="str">
        <f t="shared" si="34"/>
        <v>0</v>
      </c>
      <c r="BS38" s="124" t="str">
        <f t="shared" si="34"/>
        <v>0</v>
      </c>
      <c r="BT38" s="124" t="str">
        <f t="shared" si="34"/>
        <v>0</v>
      </c>
      <c r="BU38" s="124" t="str">
        <f t="shared" si="34"/>
        <v>0</v>
      </c>
      <c r="BV38" s="124" t="str">
        <f t="shared" si="34"/>
        <v>0</v>
      </c>
      <c r="BW38" s="124" t="str">
        <f t="shared" si="34"/>
        <v>39</v>
      </c>
      <c r="BX38" s="124" t="str">
        <f t="shared" si="34"/>
        <v>0</v>
      </c>
      <c r="BY38" s="124" t="str">
        <f t="shared" si="34"/>
        <v>0</v>
      </c>
      <c r="BZ38" s="124" t="str">
        <f t="shared" si="34"/>
        <v>0</v>
      </c>
      <c r="CA38" s="124" t="str">
        <f t="shared" si="34"/>
        <v>0</v>
      </c>
      <c r="CB38" s="124" t="str">
        <f t="shared" si="34"/>
        <v>0</v>
      </c>
      <c r="CC38" s="124" t="str">
        <f t="shared" si="34"/>
        <v>0</v>
      </c>
      <c r="CD38" s="124" t="str">
        <f t="shared" si="34"/>
        <v>0</v>
      </c>
      <c r="CE38" s="124" t="str">
        <f t="shared" si="34"/>
        <v>0</v>
      </c>
      <c r="CF38" s="124" t="str">
        <f t="shared" si="34"/>
        <v>0</v>
      </c>
      <c r="CG38" s="124" t="str">
        <f t="shared" si="34"/>
        <v>0</v>
      </c>
      <c r="CH38" s="124" t="str">
        <f t="shared" si="34"/>
        <v>1</v>
      </c>
      <c r="CI38" s="124" t="str">
        <f t="shared" si="34"/>
        <v>1</v>
      </c>
      <c r="CJ38" s="124" t="str">
        <f t="shared" si="34"/>
        <v>1</v>
      </c>
      <c r="CK38" s="124" t="str">
        <f t="shared" si="34"/>
        <v>1</v>
      </c>
      <c r="CL38" s="124" t="str">
        <f t="shared" si="34"/>
        <v>1</v>
      </c>
      <c r="CM38" s="124" t="str">
        <f t="shared" si="34"/>
        <v>1</v>
      </c>
      <c r="CN38" s="124" t="str">
        <f t="shared" si="34"/>
        <v>1</v>
      </c>
      <c r="CO38" s="124" t="str">
        <f t="shared" si="34"/>
        <v>1</v>
      </c>
      <c r="CP38" s="124" t="str">
        <f t="shared" si="34"/>
        <v>1</v>
      </c>
      <c r="CQ38" s="124" t="str">
        <f t="shared" si="34"/>
        <v>1</v>
      </c>
      <c r="CR38" s="124" t="str">
        <f t="shared" si="34"/>
        <v>1</v>
      </c>
      <c r="CS38" s="124" t="str">
        <f t="shared" si="34"/>
        <v>1</v>
      </c>
      <c r="CT38" s="124" t="str">
        <f t="shared" si="34"/>
        <v>1</v>
      </c>
      <c r="CU38" s="124" t="str">
        <f t="shared" si="34"/>
        <v>0</v>
      </c>
      <c r="CV38" s="124" t="str">
        <f t="shared" si="34"/>
        <v>0</v>
      </c>
      <c r="CW38" s="124" t="str">
        <f t="shared" si="34"/>
        <v>0</v>
      </c>
      <c r="CX38" s="124" t="str">
        <f t="shared" si="34"/>
        <v>0</v>
      </c>
      <c r="CY38" s="124" t="str">
        <f t="shared" si="34"/>
        <v>0</v>
      </c>
      <c r="CZ38" s="125" t="str">
        <f t="shared" si="34"/>
        <v>0</v>
      </c>
      <c r="DA38" s="126" t="str">
        <f t="shared" si="34"/>
        <v>0</v>
      </c>
      <c r="DB38" s="126" t="str">
        <f t="shared" si="34"/>
        <v>0</v>
      </c>
      <c r="DC38" s="126" t="str">
        <f t="shared" si="34"/>
        <v>0</v>
      </c>
    </row>
    <row r="39" ht="15.75" customHeight="1">
      <c r="A39" s="127"/>
      <c r="B39" s="128">
        <v>2.0</v>
      </c>
      <c r="C39" s="215" t="s">
        <v>122</v>
      </c>
      <c r="D39" s="193" t="s">
        <v>211</v>
      </c>
      <c r="E39" s="73" t="s">
        <v>376</v>
      </c>
      <c r="F39" s="193" t="s">
        <v>356</v>
      </c>
      <c r="G39" s="193" t="s">
        <v>365</v>
      </c>
      <c r="H39" s="193" t="s">
        <v>432</v>
      </c>
      <c r="I39" s="73" t="s">
        <v>112</v>
      </c>
      <c r="J39" s="193" t="s">
        <v>148</v>
      </c>
      <c r="K39" s="193" t="s">
        <v>112</v>
      </c>
      <c r="L39" s="193" t="s">
        <v>362</v>
      </c>
      <c r="M39" s="193" t="s">
        <v>188</v>
      </c>
      <c r="N39" s="193" t="s">
        <v>383</v>
      </c>
      <c r="O39" s="204" t="s">
        <v>205</v>
      </c>
      <c r="P39" s="259"/>
      <c r="Q39" s="260"/>
      <c r="R39" s="21"/>
      <c r="S39" s="21"/>
      <c r="T39" s="21"/>
      <c r="U39" s="21"/>
      <c r="V39" s="21"/>
      <c r="W39" s="33"/>
      <c r="X39" s="21"/>
      <c r="Y39" s="261"/>
      <c r="Z39" s="30"/>
      <c r="AA39" s="21"/>
      <c r="AB39" s="154"/>
      <c r="AC39" s="262"/>
      <c r="AD39" s="21"/>
      <c r="AE39" s="21"/>
      <c r="AF39" s="141"/>
      <c r="AG39" s="263"/>
      <c r="AH39" s="18"/>
      <c r="AI39" s="21"/>
      <c r="AJ39" s="33"/>
      <c r="AK39" s="21"/>
      <c r="AL39" s="21"/>
      <c r="AM39" s="21"/>
      <c r="AN39" s="21"/>
      <c r="AO39" s="21"/>
      <c r="AP39" s="30"/>
      <c r="AQ39" s="30"/>
      <c r="AR39" s="21"/>
      <c r="AS39" s="153"/>
      <c r="AT39" s="21"/>
      <c r="AU39" s="154"/>
      <c r="AV39" s="264"/>
      <c r="AW39" s="265"/>
      <c r="AX39" s="265"/>
      <c r="AY39" s="266"/>
      <c r="AZ39" s="267"/>
      <c r="BA39" s="89"/>
      <c r="BB39" s="89"/>
      <c r="BC39" s="150" t="str">
        <f t="shared" ref="BC39:DC39" si="35">COUNTIF($C39:$BB39,C39)</f>
        <v>1</v>
      </c>
      <c r="BD39" s="151" t="str">
        <f t="shared" si="35"/>
        <v>1</v>
      </c>
      <c r="BE39" s="151" t="str">
        <f t="shared" si="35"/>
        <v>1</v>
      </c>
      <c r="BF39" s="151" t="str">
        <f t="shared" si="35"/>
        <v>1</v>
      </c>
      <c r="BG39" s="151" t="str">
        <f t="shared" si="35"/>
        <v>1</v>
      </c>
      <c r="BH39" s="151" t="str">
        <f t="shared" si="35"/>
        <v>1</v>
      </c>
      <c r="BI39" s="151" t="str">
        <f t="shared" si="35"/>
        <v>2</v>
      </c>
      <c r="BJ39" s="151" t="str">
        <f t="shared" si="35"/>
        <v>1</v>
      </c>
      <c r="BK39" s="151" t="str">
        <f t="shared" si="35"/>
        <v>2</v>
      </c>
      <c r="BL39" s="151" t="str">
        <f t="shared" si="35"/>
        <v>1</v>
      </c>
      <c r="BM39" s="151" t="str">
        <f t="shared" si="35"/>
        <v>1</v>
      </c>
      <c r="BN39" s="151" t="str">
        <f t="shared" si="35"/>
        <v>1</v>
      </c>
      <c r="BO39" s="151" t="str">
        <f t="shared" si="35"/>
        <v>1</v>
      </c>
      <c r="BP39" s="151" t="str">
        <f t="shared" si="35"/>
        <v>0</v>
      </c>
      <c r="BQ39" s="151" t="str">
        <f t="shared" si="35"/>
        <v>0</v>
      </c>
      <c r="BR39" s="151" t="str">
        <f t="shared" si="35"/>
        <v>0</v>
      </c>
      <c r="BS39" s="151" t="str">
        <f t="shared" si="35"/>
        <v>0</v>
      </c>
      <c r="BT39" s="151" t="str">
        <f t="shared" si="35"/>
        <v>0</v>
      </c>
      <c r="BU39" s="151" t="str">
        <f t="shared" si="35"/>
        <v>0</v>
      </c>
      <c r="BV39" s="151" t="str">
        <f t="shared" si="35"/>
        <v>0</v>
      </c>
      <c r="BW39" s="151" t="str">
        <f t="shared" si="35"/>
        <v>0</v>
      </c>
      <c r="BX39" s="151" t="str">
        <f t="shared" si="35"/>
        <v>0</v>
      </c>
      <c r="BY39" s="151" t="str">
        <f t="shared" si="35"/>
        <v>0</v>
      </c>
      <c r="BZ39" s="151" t="str">
        <f t="shared" si="35"/>
        <v>0</v>
      </c>
      <c r="CA39" s="151" t="str">
        <f t="shared" si="35"/>
        <v>0</v>
      </c>
      <c r="CB39" s="151" t="str">
        <f t="shared" si="35"/>
        <v>0</v>
      </c>
      <c r="CC39" s="151" t="str">
        <f t="shared" si="35"/>
        <v>0</v>
      </c>
      <c r="CD39" s="151" t="str">
        <f t="shared" si="35"/>
        <v>0</v>
      </c>
      <c r="CE39" s="151" t="str">
        <f t="shared" si="35"/>
        <v>0</v>
      </c>
      <c r="CF39" s="151" t="str">
        <f t="shared" si="35"/>
        <v>0</v>
      </c>
      <c r="CG39" s="151" t="str">
        <f t="shared" si="35"/>
        <v>0</v>
      </c>
      <c r="CH39" s="151" t="str">
        <f t="shared" si="35"/>
        <v>0</v>
      </c>
      <c r="CI39" s="151" t="str">
        <f t="shared" si="35"/>
        <v>0</v>
      </c>
      <c r="CJ39" s="151" t="str">
        <f t="shared" si="35"/>
        <v>0</v>
      </c>
      <c r="CK39" s="151" t="str">
        <f t="shared" si="35"/>
        <v>0</v>
      </c>
      <c r="CL39" s="151" t="str">
        <f t="shared" si="35"/>
        <v>0</v>
      </c>
      <c r="CM39" s="151" t="str">
        <f t="shared" si="35"/>
        <v>0</v>
      </c>
      <c r="CN39" s="151" t="str">
        <f t="shared" si="35"/>
        <v>0</v>
      </c>
      <c r="CO39" s="151" t="str">
        <f t="shared" si="35"/>
        <v>0</v>
      </c>
      <c r="CP39" s="151" t="str">
        <f t="shared" si="35"/>
        <v>0</v>
      </c>
      <c r="CQ39" s="151" t="str">
        <f t="shared" si="35"/>
        <v>0</v>
      </c>
      <c r="CR39" s="151" t="str">
        <f t="shared" si="35"/>
        <v>0</v>
      </c>
      <c r="CS39" s="151" t="str">
        <f t="shared" si="35"/>
        <v>0</v>
      </c>
      <c r="CT39" s="151" t="str">
        <f t="shared" si="35"/>
        <v>0</v>
      </c>
      <c r="CU39" s="151" t="str">
        <f t="shared" si="35"/>
        <v>0</v>
      </c>
      <c r="CV39" s="151" t="str">
        <f t="shared" si="35"/>
        <v>0</v>
      </c>
      <c r="CW39" s="151" t="str">
        <f t="shared" si="35"/>
        <v>0</v>
      </c>
      <c r="CX39" s="151" t="str">
        <f t="shared" si="35"/>
        <v>0</v>
      </c>
      <c r="CY39" s="151" t="str">
        <f t="shared" si="35"/>
        <v>0</v>
      </c>
      <c r="CZ39" s="152" t="str">
        <f t="shared" si="35"/>
        <v>0</v>
      </c>
      <c r="DA39" s="126" t="str">
        <f t="shared" si="35"/>
        <v>0</v>
      </c>
      <c r="DB39" s="126" t="str">
        <f t="shared" si="35"/>
        <v>0</v>
      </c>
      <c r="DC39" s="126" t="str">
        <f t="shared" si="35"/>
        <v>0</v>
      </c>
    </row>
    <row r="40" ht="15.75" customHeight="1">
      <c r="A40" s="127"/>
      <c r="B40" s="128">
        <v>3.0</v>
      </c>
      <c r="C40" s="215" t="s">
        <v>383</v>
      </c>
      <c r="D40" s="193" t="s">
        <v>356</v>
      </c>
      <c r="E40" s="193" t="s">
        <v>112</v>
      </c>
      <c r="F40" s="193" t="s">
        <v>211</v>
      </c>
      <c r="G40" s="193" t="s">
        <v>148</v>
      </c>
      <c r="H40" s="193" t="s">
        <v>205</v>
      </c>
      <c r="I40" s="73" t="s">
        <v>371</v>
      </c>
      <c r="J40" s="193" t="s">
        <v>365</v>
      </c>
      <c r="K40" s="193" t="s">
        <v>376</v>
      </c>
      <c r="L40" s="193" t="s">
        <v>188</v>
      </c>
      <c r="M40" s="193" t="s">
        <v>362</v>
      </c>
      <c r="N40" s="73" t="s">
        <v>122</v>
      </c>
      <c r="O40" s="204" t="s">
        <v>432</v>
      </c>
      <c r="P40" s="259"/>
      <c r="Q40" s="260"/>
      <c r="R40" s="21"/>
      <c r="S40" s="21"/>
      <c r="T40" s="21"/>
      <c r="U40" s="21"/>
      <c r="V40" s="21"/>
      <c r="W40" s="21"/>
      <c r="X40" s="21"/>
      <c r="Y40" s="261"/>
      <c r="Z40" s="30"/>
      <c r="AA40" s="21"/>
      <c r="AB40" s="154"/>
      <c r="AC40" s="262"/>
      <c r="AD40" s="21"/>
      <c r="AE40" s="21"/>
      <c r="AF40" s="141"/>
      <c r="AG40" s="263"/>
      <c r="AH40" s="18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153"/>
      <c r="AT40" s="21"/>
      <c r="AU40" s="154"/>
      <c r="AV40" s="264"/>
      <c r="AW40" s="265"/>
      <c r="AX40" s="265"/>
      <c r="AY40" s="266"/>
      <c r="AZ40" s="267"/>
      <c r="BA40" s="89"/>
      <c r="BB40" s="89"/>
      <c r="BC40" s="150" t="str">
        <f t="shared" ref="BC40:DC40" si="36">COUNTIF($C40:$BB40,C40)</f>
        <v>1</v>
      </c>
      <c r="BD40" s="151" t="str">
        <f t="shared" si="36"/>
        <v>1</v>
      </c>
      <c r="BE40" s="151" t="str">
        <f t="shared" si="36"/>
        <v>1</v>
      </c>
      <c r="BF40" s="151" t="str">
        <f t="shared" si="36"/>
        <v>1</v>
      </c>
      <c r="BG40" s="151" t="str">
        <f t="shared" si="36"/>
        <v>1</v>
      </c>
      <c r="BH40" s="151" t="str">
        <f t="shared" si="36"/>
        <v>1</v>
      </c>
      <c r="BI40" s="151" t="str">
        <f t="shared" si="36"/>
        <v>1</v>
      </c>
      <c r="BJ40" s="151" t="str">
        <f t="shared" si="36"/>
        <v>1</v>
      </c>
      <c r="BK40" s="151" t="str">
        <f t="shared" si="36"/>
        <v>1</v>
      </c>
      <c r="BL40" s="151" t="str">
        <f t="shared" si="36"/>
        <v>1</v>
      </c>
      <c r="BM40" s="151" t="str">
        <f t="shared" si="36"/>
        <v>1</v>
      </c>
      <c r="BN40" s="151" t="str">
        <f t="shared" si="36"/>
        <v>1</v>
      </c>
      <c r="BO40" s="151" t="str">
        <f t="shared" si="36"/>
        <v>1</v>
      </c>
      <c r="BP40" s="151" t="str">
        <f t="shared" si="36"/>
        <v>0</v>
      </c>
      <c r="BQ40" s="151" t="str">
        <f t="shared" si="36"/>
        <v>0</v>
      </c>
      <c r="BR40" s="151" t="str">
        <f t="shared" si="36"/>
        <v>0</v>
      </c>
      <c r="BS40" s="151" t="str">
        <f t="shared" si="36"/>
        <v>0</v>
      </c>
      <c r="BT40" s="151" t="str">
        <f t="shared" si="36"/>
        <v>0</v>
      </c>
      <c r="BU40" s="151" t="str">
        <f t="shared" si="36"/>
        <v>0</v>
      </c>
      <c r="BV40" s="151" t="str">
        <f t="shared" si="36"/>
        <v>0</v>
      </c>
      <c r="BW40" s="151" t="str">
        <f t="shared" si="36"/>
        <v>0</v>
      </c>
      <c r="BX40" s="151" t="str">
        <f t="shared" si="36"/>
        <v>0</v>
      </c>
      <c r="BY40" s="151" t="str">
        <f t="shared" si="36"/>
        <v>0</v>
      </c>
      <c r="BZ40" s="151" t="str">
        <f t="shared" si="36"/>
        <v>0</v>
      </c>
      <c r="CA40" s="151" t="str">
        <f t="shared" si="36"/>
        <v>0</v>
      </c>
      <c r="CB40" s="151" t="str">
        <f t="shared" si="36"/>
        <v>0</v>
      </c>
      <c r="CC40" s="151" t="str">
        <f t="shared" si="36"/>
        <v>0</v>
      </c>
      <c r="CD40" s="151" t="str">
        <f t="shared" si="36"/>
        <v>0</v>
      </c>
      <c r="CE40" s="151" t="str">
        <f t="shared" si="36"/>
        <v>0</v>
      </c>
      <c r="CF40" s="151" t="str">
        <f t="shared" si="36"/>
        <v>0</v>
      </c>
      <c r="CG40" s="151" t="str">
        <f t="shared" si="36"/>
        <v>0</v>
      </c>
      <c r="CH40" s="151" t="str">
        <f t="shared" si="36"/>
        <v>0</v>
      </c>
      <c r="CI40" s="151" t="str">
        <f t="shared" si="36"/>
        <v>0</v>
      </c>
      <c r="CJ40" s="151" t="str">
        <f t="shared" si="36"/>
        <v>0</v>
      </c>
      <c r="CK40" s="151" t="str">
        <f t="shared" si="36"/>
        <v>0</v>
      </c>
      <c r="CL40" s="151" t="str">
        <f t="shared" si="36"/>
        <v>0</v>
      </c>
      <c r="CM40" s="151" t="str">
        <f t="shared" si="36"/>
        <v>0</v>
      </c>
      <c r="CN40" s="151" t="str">
        <f t="shared" si="36"/>
        <v>0</v>
      </c>
      <c r="CO40" s="151" t="str">
        <f t="shared" si="36"/>
        <v>0</v>
      </c>
      <c r="CP40" s="151" t="str">
        <f t="shared" si="36"/>
        <v>0</v>
      </c>
      <c r="CQ40" s="151" t="str">
        <f t="shared" si="36"/>
        <v>0</v>
      </c>
      <c r="CR40" s="151" t="str">
        <f t="shared" si="36"/>
        <v>0</v>
      </c>
      <c r="CS40" s="151" t="str">
        <f t="shared" si="36"/>
        <v>0</v>
      </c>
      <c r="CT40" s="151" t="str">
        <f t="shared" si="36"/>
        <v>0</v>
      </c>
      <c r="CU40" s="151" t="str">
        <f t="shared" si="36"/>
        <v>0</v>
      </c>
      <c r="CV40" s="151" t="str">
        <f t="shared" si="36"/>
        <v>0</v>
      </c>
      <c r="CW40" s="151" t="str">
        <f t="shared" si="36"/>
        <v>0</v>
      </c>
      <c r="CX40" s="151" t="str">
        <f t="shared" si="36"/>
        <v>0</v>
      </c>
      <c r="CY40" s="151" t="str">
        <f t="shared" si="36"/>
        <v>0</v>
      </c>
      <c r="CZ40" s="152" t="str">
        <f t="shared" si="36"/>
        <v>0</v>
      </c>
      <c r="DA40" s="126" t="str">
        <f t="shared" si="36"/>
        <v>0</v>
      </c>
      <c r="DB40" s="126" t="str">
        <f t="shared" si="36"/>
        <v>0</v>
      </c>
      <c r="DC40" s="126" t="str">
        <f t="shared" si="36"/>
        <v>0</v>
      </c>
    </row>
    <row r="41" ht="15.75" customHeight="1">
      <c r="A41" s="127"/>
      <c r="B41" s="128">
        <v>4.0</v>
      </c>
      <c r="C41" s="215" t="s">
        <v>177</v>
      </c>
      <c r="D41" s="73" t="s">
        <v>205</v>
      </c>
      <c r="E41" s="193" t="s">
        <v>365</v>
      </c>
      <c r="F41" s="193" t="s">
        <v>425</v>
      </c>
      <c r="G41" s="193" t="s">
        <v>371</v>
      </c>
      <c r="H41" s="193" t="s">
        <v>376</v>
      </c>
      <c r="I41" s="73" t="s">
        <v>193</v>
      </c>
      <c r="J41" s="193" t="s">
        <v>173</v>
      </c>
      <c r="K41" s="193" t="s">
        <v>193</v>
      </c>
      <c r="L41" s="193" t="s">
        <v>383</v>
      </c>
      <c r="M41" s="193" t="s">
        <v>122</v>
      </c>
      <c r="N41" s="193" t="s">
        <v>356</v>
      </c>
      <c r="O41" s="204" t="s">
        <v>112</v>
      </c>
      <c r="P41" s="259"/>
      <c r="Q41" s="18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154"/>
      <c r="AC41" s="268"/>
      <c r="AD41" s="21"/>
      <c r="AE41" s="21"/>
      <c r="AF41" s="141"/>
      <c r="AG41" s="263"/>
      <c r="AH41" s="129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204"/>
      <c r="AV41" s="264"/>
      <c r="AW41" s="265"/>
      <c r="AX41" s="265"/>
      <c r="AY41" s="266"/>
      <c r="AZ41" s="267"/>
      <c r="BA41" s="89"/>
      <c r="BB41" s="89"/>
      <c r="BC41" s="150" t="str">
        <f t="shared" ref="BC41:DC41" si="37">COUNTIF($C41:$BB41,C41)</f>
        <v>1</v>
      </c>
      <c r="BD41" s="151" t="str">
        <f t="shared" si="37"/>
        <v>1</v>
      </c>
      <c r="BE41" s="151" t="str">
        <f t="shared" si="37"/>
        <v>1</v>
      </c>
      <c r="BF41" s="151" t="str">
        <f t="shared" si="37"/>
        <v>1</v>
      </c>
      <c r="BG41" s="151" t="str">
        <f t="shared" si="37"/>
        <v>1</v>
      </c>
      <c r="BH41" s="151" t="str">
        <f t="shared" si="37"/>
        <v>1</v>
      </c>
      <c r="BI41" s="151" t="str">
        <f t="shared" si="37"/>
        <v>2</v>
      </c>
      <c r="BJ41" s="151" t="str">
        <f t="shared" si="37"/>
        <v>1</v>
      </c>
      <c r="BK41" s="151" t="str">
        <f t="shared" si="37"/>
        <v>2</v>
      </c>
      <c r="BL41" s="151" t="str">
        <f t="shared" si="37"/>
        <v>1</v>
      </c>
      <c r="BM41" s="151" t="str">
        <f t="shared" si="37"/>
        <v>1</v>
      </c>
      <c r="BN41" s="151" t="str">
        <f t="shared" si="37"/>
        <v>1</v>
      </c>
      <c r="BO41" s="151" t="str">
        <f t="shared" si="37"/>
        <v>1</v>
      </c>
      <c r="BP41" s="151" t="str">
        <f t="shared" si="37"/>
        <v>0</v>
      </c>
      <c r="BQ41" s="151" t="str">
        <f t="shared" si="37"/>
        <v>0</v>
      </c>
      <c r="BR41" s="151" t="str">
        <f t="shared" si="37"/>
        <v>0</v>
      </c>
      <c r="BS41" s="151" t="str">
        <f t="shared" si="37"/>
        <v>0</v>
      </c>
      <c r="BT41" s="151" t="str">
        <f t="shared" si="37"/>
        <v>0</v>
      </c>
      <c r="BU41" s="151" t="str">
        <f t="shared" si="37"/>
        <v>0</v>
      </c>
      <c r="BV41" s="151" t="str">
        <f t="shared" si="37"/>
        <v>0</v>
      </c>
      <c r="BW41" s="151" t="str">
        <f t="shared" si="37"/>
        <v>0</v>
      </c>
      <c r="BX41" s="151" t="str">
        <f t="shared" si="37"/>
        <v>0</v>
      </c>
      <c r="BY41" s="151" t="str">
        <f t="shared" si="37"/>
        <v>0</v>
      </c>
      <c r="BZ41" s="151" t="str">
        <f t="shared" si="37"/>
        <v>0</v>
      </c>
      <c r="CA41" s="151" t="str">
        <f t="shared" si="37"/>
        <v>0</v>
      </c>
      <c r="CB41" s="151" t="str">
        <f t="shared" si="37"/>
        <v>0</v>
      </c>
      <c r="CC41" s="151" t="str">
        <f t="shared" si="37"/>
        <v>0</v>
      </c>
      <c r="CD41" s="151" t="str">
        <f t="shared" si="37"/>
        <v>0</v>
      </c>
      <c r="CE41" s="151" t="str">
        <f t="shared" si="37"/>
        <v>0</v>
      </c>
      <c r="CF41" s="151" t="str">
        <f t="shared" si="37"/>
        <v>0</v>
      </c>
      <c r="CG41" s="151" t="str">
        <f t="shared" si="37"/>
        <v>0</v>
      </c>
      <c r="CH41" s="151" t="str">
        <f t="shared" si="37"/>
        <v>0</v>
      </c>
      <c r="CI41" s="151" t="str">
        <f t="shared" si="37"/>
        <v>0</v>
      </c>
      <c r="CJ41" s="151" t="str">
        <f t="shared" si="37"/>
        <v>0</v>
      </c>
      <c r="CK41" s="151" t="str">
        <f t="shared" si="37"/>
        <v>0</v>
      </c>
      <c r="CL41" s="151" t="str">
        <f t="shared" si="37"/>
        <v>0</v>
      </c>
      <c r="CM41" s="151" t="str">
        <f t="shared" si="37"/>
        <v>0</v>
      </c>
      <c r="CN41" s="151" t="str">
        <f t="shared" si="37"/>
        <v>0</v>
      </c>
      <c r="CO41" s="151" t="str">
        <f t="shared" si="37"/>
        <v>0</v>
      </c>
      <c r="CP41" s="151" t="str">
        <f t="shared" si="37"/>
        <v>0</v>
      </c>
      <c r="CQ41" s="151" t="str">
        <f t="shared" si="37"/>
        <v>0</v>
      </c>
      <c r="CR41" s="151" t="str">
        <f t="shared" si="37"/>
        <v>0</v>
      </c>
      <c r="CS41" s="151" t="str">
        <f t="shared" si="37"/>
        <v>0</v>
      </c>
      <c r="CT41" s="151" t="str">
        <f t="shared" si="37"/>
        <v>0</v>
      </c>
      <c r="CU41" s="151" t="str">
        <f t="shared" si="37"/>
        <v>0</v>
      </c>
      <c r="CV41" s="151" t="str">
        <f t="shared" si="37"/>
        <v>0</v>
      </c>
      <c r="CW41" s="151" t="str">
        <f t="shared" si="37"/>
        <v>0</v>
      </c>
      <c r="CX41" s="151" t="str">
        <f t="shared" si="37"/>
        <v>0</v>
      </c>
      <c r="CY41" s="151" t="str">
        <f t="shared" si="37"/>
        <v>0</v>
      </c>
      <c r="CZ41" s="152" t="str">
        <f t="shared" si="37"/>
        <v>0</v>
      </c>
      <c r="DA41" s="126" t="str">
        <f t="shared" si="37"/>
        <v>0</v>
      </c>
      <c r="DB41" s="126" t="str">
        <f t="shared" si="37"/>
        <v>0</v>
      </c>
      <c r="DC41" s="126" t="str">
        <f t="shared" si="37"/>
        <v>0</v>
      </c>
    </row>
    <row r="42" ht="15.75" customHeight="1">
      <c r="A42" s="158"/>
      <c r="B42" s="159">
        <v>5.0</v>
      </c>
      <c r="C42" s="269" t="s">
        <v>356</v>
      </c>
      <c r="D42" s="221" t="s">
        <v>425</v>
      </c>
      <c r="E42" s="221" t="s">
        <v>193</v>
      </c>
      <c r="F42" s="221" t="s">
        <v>205</v>
      </c>
      <c r="G42" s="195" t="s">
        <v>173</v>
      </c>
      <c r="H42" s="195" t="s">
        <v>112</v>
      </c>
      <c r="I42" s="221" t="s">
        <v>362</v>
      </c>
      <c r="J42" s="195" t="s">
        <v>371</v>
      </c>
      <c r="K42" s="195" t="s">
        <v>365</v>
      </c>
      <c r="L42" s="195" t="s">
        <v>122</v>
      </c>
      <c r="M42" s="195" t="s">
        <v>383</v>
      </c>
      <c r="N42" s="221" t="s">
        <v>177</v>
      </c>
      <c r="O42" s="222" t="s">
        <v>376</v>
      </c>
      <c r="P42" s="270"/>
      <c r="Q42" s="18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154"/>
      <c r="AC42" s="271"/>
      <c r="AD42" s="165"/>
      <c r="AE42" s="165"/>
      <c r="AF42" s="171"/>
      <c r="AG42" s="272"/>
      <c r="AH42" s="273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22"/>
      <c r="AV42" s="275"/>
      <c r="AW42" s="276"/>
      <c r="AX42" s="276"/>
      <c r="AY42" s="277"/>
      <c r="AZ42" s="267"/>
      <c r="BA42" s="89"/>
      <c r="BB42" s="89"/>
      <c r="BC42" s="180" t="str">
        <f t="shared" ref="BC42:DC42" si="38">COUNTIF($C42:$BB42,C42)</f>
        <v>1</v>
      </c>
      <c r="BD42" s="181" t="str">
        <f t="shared" si="38"/>
        <v>1</v>
      </c>
      <c r="BE42" s="181" t="str">
        <f t="shared" si="38"/>
        <v>1</v>
      </c>
      <c r="BF42" s="181" t="str">
        <f t="shared" si="38"/>
        <v>1</v>
      </c>
      <c r="BG42" s="181" t="str">
        <f t="shared" si="38"/>
        <v>1</v>
      </c>
      <c r="BH42" s="181" t="str">
        <f t="shared" si="38"/>
        <v>1</v>
      </c>
      <c r="BI42" s="181" t="str">
        <f t="shared" si="38"/>
        <v>1</v>
      </c>
      <c r="BJ42" s="181" t="str">
        <f t="shared" si="38"/>
        <v>1</v>
      </c>
      <c r="BK42" s="181" t="str">
        <f t="shared" si="38"/>
        <v>1</v>
      </c>
      <c r="BL42" s="181" t="str">
        <f t="shared" si="38"/>
        <v>1</v>
      </c>
      <c r="BM42" s="181" t="str">
        <f t="shared" si="38"/>
        <v>1</v>
      </c>
      <c r="BN42" s="181" t="str">
        <f t="shared" si="38"/>
        <v>1</v>
      </c>
      <c r="BO42" s="181" t="str">
        <f t="shared" si="38"/>
        <v>1</v>
      </c>
      <c r="BP42" s="181" t="str">
        <f t="shared" si="38"/>
        <v>0</v>
      </c>
      <c r="BQ42" s="181" t="str">
        <f t="shared" si="38"/>
        <v>0</v>
      </c>
      <c r="BR42" s="181" t="str">
        <f t="shared" si="38"/>
        <v>0</v>
      </c>
      <c r="BS42" s="181" t="str">
        <f t="shared" si="38"/>
        <v>0</v>
      </c>
      <c r="BT42" s="181" t="str">
        <f t="shared" si="38"/>
        <v>0</v>
      </c>
      <c r="BU42" s="181" t="str">
        <f t="shared" si="38"/>
        <v>0</v>
      </c>
      <c r="BV42" s="181" t="str">
        <f t="shared" si="38"/>
        <v>0</v>
      </c>
      <c r="BW42" s="181" t="str">
        <f t="shared" si="38"/>
        <v>0</v>
      </c>
      <c r="BX42" s="181" t="str">
        <f t="shared" si="38"/>
        <v>0</v>
      </c>
      <c r="BY42" s="181" t="str">
        <f t="shared" si="38"/>
        <v>0</v>
      </c>
      <c r="BZ42" s="181" t="str">
        <f t="shared" si="38"/>
        <v>0</v>
      </c>
      <c r="CA42" s="181" t="str">
        <f t="shared" si="38"/>
        <v>0</v>
      </c>
      <c r="CB42" s="181" t="str">
        <f t="shared" si="38"/>
        <v>0</v>
      </c>
      <c r="CC42" s="181" t="str">
        <f t="shared" si="38"/>
        <v>0</v>
      </c>
      <c r="CD42" s="181" t="str">
        <f t="shared" si="38"/>
        <v>0</v>
      </c>
      <c r="CE42" s="181" t="str">
        <f t="shared" si="38"/>
        <v>0</v>
      </c>
      <c r="CF42" s="181" t="str">
        <f t="shared" si="38"/>
        <v>0</v>
      </c>
      <c r="CG42" s="181" t="str">
        <f t="shared" si="38"/>
        <v>0</v>
      </c>
      <c r="CH42" s="181" t="str">
        <f t="shared" si="38"/>
        <v>0</v>
      </c>
      <c r="CI42" s="181" t="str">
        <f t="shared" si="38"/>
        <v>0</v>
      </c>
      <c r="CJ42" s="181" t="str">
        <f t="shared" si="38"/>
        <v>0</v>
      </c>
      <c r="CK42" s="181" t="str">
        <f t="shared" si="38"/>
        <v>0</v>
      </c>
      <c r="CL42" s="181" t="str">
        <f t="shared" si="38"/>
        <v>0</v>
      </c>
      <c r="CM42" s="181" t="str">
        <f t="shared" si="38"/>
        <v>0</v>
      </c>
      <c r="CN42" s="181" t="str">
        <f t="shared" si="38"/>
        <v>0</v>
      </c>
      <c r="CO42" s="181" t="str">
        <f t="shared" si="38"/>
        <v>0</v>
      </c>
      <c r="CP42" s="181" t="str">
        <f t="shared" si="38"/>
        <v>0</v>
      </c>
      <c r="CQ42" s="181" t="str">
        <f t="shared" si="38"/>
        <v>0</v>
      </c>
      <c r="CR42" s="181" t="str">
        <f t="shared" si="38"/>
        <v>0</v>
      </c>
      <c r="CS42" s="181" t="str">
        <f t="shared" si="38"/>
        <v>0</v>
      </c>
      <c r="CT42" s="181" t="str">
        <f t="shared" si="38"/>
        <v>0</v>
      </c>
      <c r="CU42" s="181" t="str">
        <f t="shared" si="38"/>
        <v>0</v>
      </c>
      <c r="CV42" s="181" t="str">
        <f t="shared" si="38"/>
        <v>0</v>
      </c>
      <c r="CW42" s="181" t="str">
        <f t="shared" si="38"/>
        <v>0</v>
      </c>
      <c r="CX42" s="181" t="str">
        <f t="shared" si="38"/>
        <v>0</v>
      </c>
      <c r="CY42" s="181" t="str">
        <f t="shared" si="38"/>
        <v>0</v>
      </c>
      <c r="CZ42" s="182" t="str">
        <f t="shared" si="38"/>
        <v>0</v>
      </c>
      <c r="DA42" s="126" t="str">
        <f t="shared" si="38"/>
        <v>0</v>
      </c>
      <c r="DB42" s="126" t="str">
        <f t="shared" si="38"/>
        <v>0</v>
      </c>
      <c r="DC42" s="126" t="str">
        <f t="shared" si="38"/>
        <v>0</v>
      </c>
    </row>
    <row r="43" ht="15.75" customHeight="1">
      <c r="A43" s="183" t="s">
        <v>525</v>
      </c>
      <c r="B43" s="184">
        <v>1.0</v>
      </c>
      <c r="C43" s="278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80"/>
      <c r="P43" s="281"/>
      <c r="Q43" s="278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80"/>
      <c r="AC43" s="282"/>
      <c r="AD43" s="39"/>
      <c r="AE43" s="39"/>
      <c r="AF43" s="113"/>
      <c r="AG43" s="254"/>
      <c r="AH43" s="185"/>
      <c r="AI43" s="39"/>
      <c r="AJ43" s="39"/>
      <c r="AK43" s="39"/>
      <c r="AL43" s="39"/>
      <c r="AM43" s="39"/>
      <c r="AN43" s="39"/>
      <c r="AO43" s="39"/>
      <c r="AP43" s="31"/>
      <c r="AQ43" s="39"/>
      <c r="AR43" s="39"/>
      <c r="AS43" s="31"/>
      <c r="AT43" s="39"/>
      <c r="AU43" s="188"/>
      <c r="AV43" s="255"/>
      <c r="AW43" s="256"/>
      <c r="AX43" s="256"/>
      <c r="AY43" s="257"/>
      <c r="AZ43" s="258"/>
      <c r="BA43" s="89"/>
      <c r="BB43" s="89"/>
      <c r="BC43" s="191" t="str">
        <f t="shared" ref="BC43:DC43" si="39">COUNTIF($C43:$BB43,C43)</f>
        <v>0</v>
      </c>
      <c r="BD43" s="124" t="str">
        <f t="shared" si="39"/>
        <v>0</v>
      </c>
      <c r="BE43" s="124" t="str">
        <f t="shared" si="39"/>
        <v>0</v>
      </c>
      <c r="BF43" s="124" t="str">
        <f t="shared" si="39"/>
        <v>0</v>
      </c>
      <c r="BG43" s="124" t="str">
        <f t="shared" si="39"/>
        <v>0</v>
      </c>
      <c r="BH43" s="124" t="str">
        <f t="shared" si="39"/>
        <v>0</v>
      </c>
      <c r="BI43" s="124" t="str">
        <f t="shared" si="39"/>
        <v>0</v>
      </c>
      <c r="BJ43" s="124" t="str">
        <f t="shared" si="39"/>
        <v>0</v>
      </c>
      <c r="BK43" s="124" t="str">
        <f t="shared" si="39"/>
        <v>0</v>
      </c>
      <c r="BL43" s="124" t="str">
        <f t="shared" si="39"/>
        <v>0</v>
      </c>
      <c r="BM43" s="124" t="str">
        <f t="shared" si="39"/>
        <v>0</v>
      </c>
      <c r="BN43" s="124" t="str">
        <f t="shared" si="39"/>
        <v>0</v>
      </c>
      <c r="BO43" s="124" t="str">
        <f t="shared" si="39"/>
        <v>0</v>
      </c>
      <c r="BP43" s="124" t="str">
        <f t="shared" si="39"/>
        <v>0</v>
      </c>
      <c r="BQ43" s="124" t="str">
        <f t="shared" si="39"/>
        <v>0</v>
      </c>
      <c r="BR43" s="124" t="str">
        <f t="shared" si="39"/>
        <v>0</v>
      </c>
      <c r="BS43" s="124" t="str">
        <f t="shared" si="39"/>
        <v>0</v>
      </c>
      <c r="BT43" s="124" t="str">
        <f t="shared" si="39"/>
        <v>0</v>
      </c>
      <c r="BU43" s="124" t="str">
        <f t="shared" si="39"/>
        <v>0</v>
      </c>
      <c r="BV43" s="124" t="str">
        <f t="shared" si="39"/>
        <v>0</v>
      </c>
      <c r="BW43" s="124" t="str">
        <f t="shared" si="39"/>
        <v>0</v>
      </c>
      <c r="BX43" s="124" t="str">
        <f t="shared" si="39"/>
        <v>0</v>
      </c>
      <c r="BY43" s="124" t="str">
        <f t="shared" si="39"/>
        <v>0</v>
      </c>
      <c r="BZ43" s="124" t="str">
        <f t="shared" si="39"/>
        <v>0</v>
      </c>
      <c r="CA43" s="124" t="str">
        <f t="shared" si="39"/>
        <v>0</v>
      </c>
      <c r="CB43" s="124" t="str">
        <f t="shared" si="39"/>
        <v>0</v>
      </c>
      <c r="CC43" s="124" t="str">
        <f t="shared" si="39"/>
        <v>0</v>
      </c>
      <c r="CD43" s="124" t="str">
        <f t="shared" si="39"/>
        <v>0</v>
      </c>
      <c r="CE43" s="124" t="str">
        <f t="shared" si="39"/>
        <v>0</v>
      </c>
      <c r="CF43" s="124" t="str">
        <f t="shared" si="39"/>
        <v>0</v>
      </c>
      <c r="CG43" s="124" t="str">
        <f t="shared" si="39"/>
        <v>0</v>
      </c>
      <c r="CH43" s="124" t="str">
        <f t="shared" si="39"/>
        <v>0</v>
      </c>
      <c r="CI43" s="124" t="str">
        <f t="shared" si="39"/>
        <v>0</v>
      </c>
      <c r="CJ43" s="124" t="str">
        <f t="shared" si="39"/>
        <v>0</v>
      </c>
      <c r="CK43" s="124" t="str">
        <f t="shared" si="39"/>
        <v>0</v>
      </c>
      <c r="CL43" s="124" t="str">
        <f t="shared" si="39"/>
        <v>0</v>
      </c>
      <c r="CM43" s="124" t="str">
        <f t="shared" si="39"/>
        <v>0</v>
      </c>
      <c r="CN43" s="124" t="str">
        <f t="shared" si="39"/>
        <v>0</v>
      </c>
      <c r="CO43" s="124" t="str">
        <f t="shared" si="39"/>
        <v>0</v>
      </c>
      <c r="CP43" s="124" t="str">
        <f t="shared" si="39"/>
        <v>0</v>
      </c>
      <c r="CQ43" s="124" t="str">
        <f t="shared" si="39"/>
        <v>0</v>
      </c>
      <c r="CR43" s="124" t="str">
        <f t="shared" si="39"/>
        <v>0</v>
      </c>
      <c r="CS43" s="124" t="str">
        <f t="shared" si="39"/>
        <v>0</v>
      </c>
      <c r="CT43" s="124" t="str">
        <f t="shared" si="39"/>
        <v>0</v>
      </c>
      <c r="CU43" s="124" t="str">
        <f t="shared" si="39"/>
        <v>0</v>
      </c>
      <c r="CV43" s="124" t="str">
        <f t="shared" si="39"/>
        <v>0</v>
      </c>
      <c r="CW43" s="124" t="str">
        <f t="shared" si="39"/>
        <v>0</v>
      </c>
      <c r="CX43" s="124" t="str">
        <f t="shared" si="39"/>
        <v>0</v>
      </c>
      <c r="CY43" s="124" t="str">
        <f t="shared" si="39"/>
        <v>0</v>
      </c>
      <c r="CZ43" s="125" t="str">
        <f t="shared" si="39"/>
        <v>0</v>
      </c>
      <c r="DA43" s="126" t="str">
        <f t="shared" si="39"/>
        <v>0</v>
      </c>
      <c r="DB43" s="126" t="str">
        <f t="shared" si="39"/>
        <v>0</v>
      </c>
      <c r="DC43" s="126" t="str">
        <f t="shared" si="39"/>
        <v>0</v>
      </c>
    </row>
    <row r="44" ht="15.75" customHeight="1">
      <c r="A44" s="127"/>
      <c r="B44" s="128">
        <v>2.0</v>
      </c>
      <c r="C44" s="260"/>
      <c r="D44" s="21"/>
      <c r="E44" s="261"/>
      <c r="F44" s="261"/>
      <c r="G44" s="261"/>
      <c r="H44" s="261"/>
      <c r="I44" s="30"/>
      <c r="J44" s="261"/>
      <c r="K44" s="30"/>
      <c r="L44" s="21"/>
      <c r="M44" s="21"/>
      <c r="N44" s="30"/>
      <c r="O44" s="144"/>
      <c r="P44" s="259"/>
      <c r="Q44" s="18"/>
      <c r="R44" s="21"/>
      <c r="S44" s="283"/>
      <c r="T44" s="21"/>
      <c r="U44" s="21"/>
      <c r="V44" s="21"/>
      <c r="W44" s="21"/>
      <c r="X44" s="21"/>
      <c r="Y44" s="21"/>
      <c r="Z44" s="21"/>
      <c r="AA44" s="21"/>
      <c r="AB44" s="154"/>
      <c r="AC44" s="268"/>
      <c r="AD44" s="21"/>
      <c r="AE44" s="21"/>
      <c r="AF44" s="284"/>
      <c r="AG44" s="263"/>
      <c r="AH44" s="18"/>
      <c r="AI44" s="21"/>
      <c r="AJ44" s="33"/>
      <c r="AK44" s="21"/>
      <c r="AL44" s="21"/>
      <c r="AM44" s="21"/>
      <c r="AN44" s="21"/>
      <c r="AO44" s="21"/>
      <c r="AP44" s="30"/>
      <c r="AQ44" s="21"/>
      <c r="AR44" s="21"/>
      <c r="AS44" s="30"/>
      <c r="AT44" s="30"/>
      <c r="AU44" s="154"/>
      <c r="AV44" s="264"/>
      <c r="AW44" s="265"/>
      <c r="AX44" s="265"/>
      <c r="AY44" s="266"/>
      <c r="AZ44" s="267"/>
      <c r="BA44" s="89"/>
      <c r="BB44" s="89"/>
      <c r="BC44" s="150" t="str">
        <f t="shared" ref="BC44:DC44" si="40">COUNTIF($C44:$BB44,C44)</f>
        <v>0</v>
      </c>
      <c r="BD44" s="151" t="str">
        <f t="shared" si="40"/>
        <v>0</v>
      </c>
      <c r="BE44" s="151" t="str">
        <f t="shared" si="40"/>
        <v>0</v>
      </c>
      <c r="BF44" s="151" t="str">
        <f t="shared" si="40"/>
        <v>0</v>
      </c>
      <c r="BG44" s="151" t="str">
        <f t="shared" si="40"/>
        <v>0</v>
      </c>
      <c r="BH44" s="151" t="str">
        <f t="shared" si="40"/>
        <v>0</v>
      </c>
      <c r="BI44" s="151" t="str">
        <f t="shared" si="40"/>
        <v>0</v>
      </c>
      <c r="BJ44" s="151" t="str">
        <f t="shared" si="40"/>
        <v>0</v>
      </c>
      <c r="BK44" s="151" t="str">
        <f t="shared" si="40"/>
        <v>0</v>
      </c>
      <c r="BL44" s="151" t="str">
        <f t="shared" si="40"/>
        <v>0</v>
      </c>
      <c r="BM44" s="151" t="str">
        <f t="shared" si="40"/>
        <v>0</v>
      </c>
      <c r="BN44" s="151" t="str">
        <f t="shared" si="40"/>
        <v>0</v>
      </c>
      <c r="BO44" s="151" t="str">
        <f t="shared" si="40"/>
        <v>0</v>
      </c>
      <c r="BP44" s="151" t="str">
        <f t="shared" si="40"/>
        <v>0</v>
      </c>
      <c r="BQ44" s="151" t="str">
        <f t="shared" si="40"/>
        <v>0</v>
      </c>
      <c r="BR44" s="151" t="str">
        <f t="shared" si="40"/>
        <v>0</v>
      </c>
      <c r="BS44" s="151" t="str">
        <f t="shared" si="40"/>
        <v>0</v>
      </c>
      <c r="BT44" s="151" t="str">
        <f t="shared" si="40"/>
        <v>0</v>
      </c>
      <c r="BU44" s="151" t="str">
        <f t="shared" si="40"/>
        <v>0</v>
      </c>
      <c r="BV44" s="151" t="str">
        <f t="shared" si="40"/>
        <v>0</v>
      </c>
      <c r="BW44" s="151" t="str">
        <f t="shared" si="40"/>
        <v>0</v>
      </c>
      <c r="BX44" s="151" t="str">
        <f t="shared" si="40"/>
        <v>0</v>
      </c>
      <c r="BY44" s="151" t="str">
        <f t="shared" si="40"/>
        <v>0</v>
      </c>
      <c r="BZ44" s="151" t="str">
        <f t="shared" si="40"/>
        <v>0</v>
      </c>
      <c r="CA44" s="151" t="str">
        <f t="shared" si="40"/>
        <v>0</v>
      </c>
      <c r="CB44" s="151" t="str">
        <f t="shared" si="40"/>
        <v>0</v>
      </c>
      <c r="CC44" s="151" t="str">
        <f t="shared" si="40"/>
        <v>0</v>
      </c>
      <c r="CD44" s="151" t="str">
        <f t="shared" si="40"/>
        <v>0</v>
      </c>
      <c r="CE44" s="151" t="str">
        <f t="shared" si="40"/>
        <v>0</v>
      </c>
      <c r="CF44" s="151" t="str">
        <f t="shared" si="40"/>
        <v>0</v>
      </c>
      <c r="CG44" s="151" t="str">
        <f t="shared" si="40"/>
        <v>0</v>
      </c>
      <c r="CH44" s="151" t="str">
        <f t="shared" si="40"/>
        <v>0</v>
      </c>
      <c r="CI44" s="151" t="str">
        <f t="shared" si="40"/>
        <v>0</v>
      </c>
      <c r="CJ44" s="151" t="str">
        <f t="shared" si="40"/>
        <v>0</v>
      </c>
      <c r="CK44" s="151" t="str">
        <f t="shared" si="40"/>
        <v>0</v>
      </c>
      <c r="CL44" s="151" t="str">
        <f t="shared" si="40"/>
        <v>0</v>
      </c>
      <c r="CM44" s="151" t="str">
        <f t="shared" si="40"/>
        <v>0</v>
      </c>
      <c r="CN44" s="151" t="str">
        <f t="shared" si="40"/>
        <v>0</v>
      </c>
      <c r="CO44" s="151" t="str">
        <f t="shared" si="40"/>
        <v>0</v>
      </c>
      <c r="CP44" s="151" t="str">
        <f t="shared" si="40"/>
        <v>0</v>
      </c>
      <c r="CQ44" s="151" t="str">
        <f t="shared" si="40"/>
        <v>0</v>
      </c>
      <c r="CR44" s="151" t="str">
        <f t="shared" si="40"/>
        <v>0</v>
      </c>
      <c r="CS44" s="151" t="str">
        <f t="shared" si="40"/>
        <v>0</v>
      </c>
      <c r="CT44" s="151" t="str">
        <f t="shared" si="40"/>
        <v>0</v>
      </c>
      <c r="CU44" s="151" t="str">
        <f t="shared" si="40"/>
        <v>0</v>
      </c>
      <c r="CV44" s="151" t="str">
        <f t="shared" si="40"/>
        <v>0</v>
      </c>
      <c r="CW44" s="151" t="str">
        <f t="shared" si="40"/>
        <v>0</v>
      </c>
      <c r="CX44" s="151" t="str">
        <f t="shared" si="40"/>
        <v>0</v>
      </c>
      <c r="CY44" s="151" t="str">
        <f t="shared" si="40"/>
        <v>0</v>
      </c>
      <c r="CZ44" s="152" t="str">
        <f t="shared" si="40"/>
        <v>0</v>
      </c>
      <c r="DA44" s="126" t="str">
        <f t="shared" si="40"/>
        <v>0</v>
      </c>
      <c r="DB44" s="126" t="str">
        <f t="shared" si="40"/>
        <v>0</v>
      </c>
      <c r="DC44" s="126" t="str">
        <f t="shared" si="40"/>
        <v>0</v>
      </c>
    </row>
    <row r="45" ht="15.75" customHeight="1">
      <c r="A45" s="127"/>
      <c r="B45" s="128">
        <v>3.0</v>
      </c>
      <c r="C45" s="260"/>
      <c r="D45" s="21"/>
      <c r="E45" s="261"/>
      <c r="F45" s="261"/>
      <c r="G45" s="261"/>
      <c r="H45" s="261"/>
      <c r="I45" s="30"/>
      <c r="J45" s="261"/>
      <c r="K45" s="30"/>
      <c r="L45" s="21"/>
      <c r="M45" s="21"/>
      <c r="N45" s="30"/>
      <c r="O45" s="144"/>
      <c r="P45" s="259"/>
      <c r="Q45" s="18"/>
      <c r="R45" s="21"/>
      <c r="S45" s="283"/>
      <c r="T45" s="21"/>
      <c r="U45" s="21"/>
      <c r="V45" s="21"/>
      <c r="W45" s="21"/>
      <c r="X45" s="21"/>
      <c r="Y45" s="21"/>
      <c r="Z45" s="21"/>
      <c r="AA45" s="21"/>
      <c r="AB45" s="154"/>
      <c r="AC45" s="268"/>
      <c r="AD45" s="21"/>
      <c r="AE45" s="21"/>
      <c r="AF45" s="141"/>
      <c r="AG45" s="263"/>
      <c r="AH45" s="18"/>
      <c r="AI45" s="21"/>
      <c r="AJ45" s="21"/>
      <c r="AK45" s="21"/>
      <c r="AL45" s="21"/>
      <c r="AM45" s="21"/>
      <c r="AN45" s="21"/>
      <c r="AO45" s="21"/>
      <c r="AP45" s="30"/>
      <c r="AQ45" s="30"/>
      <c r="AR45" s="30"/>
      <c r="AS45" s="30"/>
      <c r="AT45" s="21"/>
      <c r="AU45" s="154"/>
      <c r="AV45" s="264"/>
      <c r="AW45" s="265"/>
      <c r="AX45" s="265"/>
      <c r="AY45" s="266"/>
      <c r="AZ45" s="267"/>
      <c r="BA45" s="89"/>
      <c r="BB45" s="89"/>
      <c r="BC45" s="150" t="str">
        <f t="shared" ref="BC45:DC45" si="41">COUNTIF($C45:$BB45,C45)</f>
        <v>0</v>
      </c>
      <c r="BD45" s="151" t="str">
        <f t="shared" si="41"/>
        <v>0</v>
      </c>
      <c r="BE45" s="151" t="str">
        <f t="shared" si="41"/>
        <v>0</v>
      </c>
      <c r="BF45" s="151" t="str">
        <f t="shared" si="41"/>
        <v>0</v>
      </c>
      <c r="BG45" s="151" t="str">
        <f t="shared" si="41"/>
        <v>0</v>
      </c>
      <c r="BH45" s="151" t="str">
        <f t="shared" si="41"/>
        <v>0</v>
      </c>
      <c r="BI45" s="151" t="str">
        <f t="shared" si="41"/>
        <v>0</v>
      </c>
      <c r="BJ45" s="151" t="str">
        <f t="shared" si="41"/>
        <v>0</v>
      </c>
      <c r="BK45" s="151" t="str">
        <f t="shared" si="41"/>
        <v>0</v>
      </c>
      <c r="BL45" s="151" t="str">
        <f t="shared" si="41"/>
        <v>0</v>
      </c>
      <c r="BM45" s="151" t="str">
        <f t="shared" si="41"/>
        <v>0</v>
      </c>
      <c r="BN45" s="151" t="str">
        <f t="shared" si="41"/>
        <v>0</v>
      </c>
      <c r="BO45" s="151" t="str">
        <f t="shared" si="41"/>
        <v>0</v>
      </c>
      <c r="BP45" s="151" t="str">
        <f t="shared" si="41"/>
        <v>0</v>
      </c>
      <c r="BQ45" s="151" t="str">
        <f t="shared" si="41"/>
        <v>0</v>
      </c>
      <c r="BR45" s="151" t="str">
        <f t="shared" si="41"/>
        <v>0</v>
      </c>
      <c r="BS45" s="151" t="str">
        <f t="shared" si="41"/>
        <v>0</v>
      </c>
      <c r="BT45" s="151" t="str">
        <f t="shared" si="41"/>
        <v>0</v>
      </c>
      <c r="BU45" s="151" t="str">
        <f t="shared" si="41"/>
        <v>0</v>
      </c>
      <c r="BV45" s="151" t="str">
        <f t="shared" si="41"/>
        <v>0</v>
      </c>
      <c r="BW45" s="151" t="str">
        <f t="shared" si="41"/>
        <v>0</v>
      </c>
      <c r="BX45" s="151" t="str">
        <f t="shared" si="41"/>
        <v>0</v>
      </c>
      <c r="BY45" s="151" t="str">
        <f t="shared" si="41"/>
        <v>0</v>
      </c>
      <c r="BZ45" s="151" t="str">
        <f t="shared" si="41"/>
        <v>0</v>
      </c>
      <c r="CA45" s="151" t="str">
        <f t="shared" si="41"/>
        <v>0</v>
      </c>
      <c r="CB45" s="151" t="str">
        <f t="shared" si="41"/>
        <v>0</v>
      </c>
      <c r="CC45" s="151" t="str">
        <f t="shared" si="41"/>
        <v>0</v>
      </c>
      <c r="CD45" s="151" t="str">
        <f t="shared" si="41"/>
        <v>0</v>
      </c>
      <c r="CE45" s="151" t="str">
        <f t="shared" si="41"/>
        <v>0</v>
      </c>
      <c r="CF45" s="151" t="str">
        <f t="shared" si="41"/>
        <v>0</v>
      </c>
      <c r="CG45" s="151" t="str">
        <f t="shared" si="41"/>
        <v>0</v>
      </c>
      <c r="CH45" s="151" t="str">
        <f t="shared" si="41"/>
        <v>0</v>
      </c>
      <c r="CI45" s="151" t="str">
        <f t="shared" si="41"/>
        <v>0</v>
      </c>
      <c r="CJ45" s="151" t="str">
        <f t="shared" si="41"/>
        <v>0</v>
      </c>
      <c r="CK45" s="151" t="str">
        <f t="shared" si="41"/>
        <v>0</v>
      </c>
      <c r="CL45" s="151" t="str">
        <f t="shared" si="41"/>
        <v>0</v>
      </c>
      <c r="CM45" s="151" t="str">
        <f t="shared" si="41"/>
        <v>0</v>
      </c>
      <c r="CN45" s="151" t="str">
        <f t="shared" si="41"/>
        <v>0</v>
      </c>
      <c r="CO45" s="151" t="str">
        <f t="shared" si="41"/>
        <v>0</v>
      </c>
      <c r="CP45" s="151" t="str">
        <f t="shared" si="41"/>
        <v>0</v>
      </c>
      <c r="CQ45" s="151" t="str">
        <f t="shared" si="41"/>
        <v>0</v>
      </c>
      <c r="CR45" s="151" t="str">
        <f t="shared" si="41"/>
        <v>0</v>
      </c>
      <c r="CS45" s="151" t="str">
        <f t="shared" si="41"/>
        <v>0</v>
      </c>
      <c r="CT45" s="151" t="str">
        <f t="shared" si="41"/>
        <v>0</v>
      </c>
      <c r="CU45" s="151" t="str">
        <f t="shared" si="41"/>
        <v>0</v>
      </c>
      <c r="CV45" s="151" t="str">
        <f t="shared" si="41"/>
        <v>0</v>
      </c>
      <c r="CW45" s="151" t="str">
        <f t="shared" si="41"/>
        <v>0</v>
      </c>
      <c r="CX45" s="151" t="str">
        <f t="shared" si="41"/>
        <v>0</v>
      </c>
      <c r="CY45" s="151" t="str">
        <f t="shared" si="41"/>
        <v>0</v>
      </c>
      <c r="CZ45" s="152" t="str">
        <f t="shared" si="41"/>
        <v>0</v>
      </c>
      <c r="DA45" s="126" t="str">
        <f t="shared" si="41"/>
        <v>0</v>
      </c>
      <c r="DB45" s="126" t="str">
        <f t="shared" si="41"/>
        <v>0</v>
      </c>
      <c r="DC45" s="126" t="str">
        <f t="shared" si="41"/>
        <v>0</v>
      </c>
    </row>
    <row r="46" ht="15.75" customHeight="1">
      <c r="A46" s="127"/>
      <c r="B46" s="128">
        <v>4.0</v>
      </c>
      <c r="C46" s="260"/>
      <c r="D46" s="21"/>
      <c r="E46" s="261"/>
      <c r="F46" s="261"/>
      <c r="G46" s="261"/>
      <c r="H46" s="261"/>
      <c r="I46" s="30"/>
      <c r="J46" s="261"/>
      <c r="K46" s="30"/>
      <c r="L46" s="21"/>
      <c r="M46" s="21"/>
      <c r="N46" s="30"/>
      <c r="O46" s="144"/>
      <c r="P46" s="259"/>
      <c r="Q46" s="18"/>
      <c r="R46" s="21"/>
      <c r="S46" s="283"/>
      <c r="T46" s="261"/>
      <c r="U46" s="21"/>
      <c r="V46" s="21"/>
      <c r="W46" s="21"/>
      <c r="X46" s="21"/>
      <c r="Y46" s="21"/>
      <c r="Z46" s="21"/>
      <c r="AA46" s="33"/>
      <c r="AB46" s="154"/>
      <c r="AC46" s="268"/>
      <c r="AD46" s="21"/>
      <c r="AE46" s="21"/>
      <c r="AF46" s="141"/>
      <c r="AG46" s="263"/>
      <c r="AH46" s="18"/>
      <c r="AI46" s="21"/>
      <c r="AJ46" s="21"/>
      <c r="AK46" s="21"/>
      <c r="AL46" s="21"/>
      <c r="AM46" s="21"/>
      <c r="AN46" s="21"/>
      <c r="AO46" s="21"/>
      <c r="AP46" s="30"/>
      <c r="AQ46" s="30"/>
      <c r="AR46" s="21"/>
      <c r="AS46" s="30"/>
      <c r="AT46" s="21"/>
      <c r="AU46" s="154"/>
      <c r="AV46" s="264"/>
      <c r="AW46" s="265"/>
      <c r="AX46" s="265"/>
      <c r="AY46" s="266"/>
      <c r="AZ46" s="267"/>
      <c r="BA46" s="89"/>
      <c r="BB46" s="89"/>
      <c r="BC46" s="150" t="str">
        <f t="shared" ref="BC46:DC46" si="42">COUNTIF($C46:$BB46,C46)</f>
        <v>0</v>
      </c>
      <c r="BD46" s="151" t="str">
        <f t="shared" si="42"/>
        <v>0</v>
      </c>
      <c r="BE46" s="151" t="str">
        <f t="shared" si="42"/>
        <v>0</v>
      </c>
      <c r="BF46" s="151" t="str">
        <f t="shared" si="42"/>
        <v>0</v>
      </c>
      <c r="BG46" s="151" t="str">
        <f t="shared" si="42"/>
        <v>0</v>
      </c>
      <c r="BH46" s="151" t="str">
        <f t="shared" si="42"/>
        <v>0</v>
      </c>
      <c r="BI46" s="151" t="str">
        <f t="shared" si="42"/>
        <v>0</v>
      </c>
      <c r="BJ46" s="151" t="str">
        <f t="shared" si="42"/>
        <v>0</v>
      </c>
      <c r="BK46" s="151" t="str">
        <f t="shared" si="42"/>
        <v>0</v>
      </c>
      <c r="BL46" s="151" t="str">
        <f t="shared" si="42"/>
        <v>0</v>
      </c>
      <c r="BM46" s="151" t="str">
        <f t="shared" si="42"/>
        <v>0</v>
      </c>
      <c r="BN46" s="151" t="str">
        <f t="shared" si="42"/>
        <v>0</v>
      </c>
      <c r="BO46" s="151" t="str">
        <f t="shared" si="42"/>
        <v>0</v>
      </c>
      <c r="BP46" s="151" t="str">
        <f t="shared" si="42"/>
        <v>0</v>
      </c>
      <c r="BQ46" s="151" t="str">
        <f t="shared" si="42"/>
        <v>0</v>
      </c>
      <c r="BR46" s="151" t="str">
        <f t="shared" si="42"/>
        <v>0</v>
      </c>
      <c r="BS46" s="151" t="str">
        <f t="shared" si="42"/>
        <v>0</v>
      </c>
      <c r="BT46" s="151" t="str">
        <f t="shared" si="42"/>
        <v>0</v>
      </c>
      <c r="BU46" s="151" t="str">
        <f t="shared" si="42"/>
        <v>0</v>
      </c>
      <c r="BV46" s="151" t="str">
        <f t="shared" si="42"/>
        <v>0</v>
      </c>
      <c r="BW46" s="151" t="str">
        <f t="shared" si="42"/>
        <v>0</v>
      </c>
      <c r="BX46" s="151" t="str">
        <f t="shared" si="42"/>
        <v>0</v>
      </c>
      <c r="BY46" s="151" t="str">
        <f t="shared" si="42"/>
        <v>0</v>
      </c>
      <c r="BZ46" s="151" t="str">
        <f t="shared" si="42"/>
        <v>0</v>
      </c>
      <c r="CA46" s="151" t="str">
        <f t="shared" si="42"/>
        <v>0</v>
      </c>
      <c r="CB46" s="151" t="str">
        <f t="shared" si="42"/>
        <v>0</v>
      </c>
      <c r="CC46" s="151" t="str">
        <f t="shared" si="42"/>
        <v>0</v>
      </c>
      <c r="CD46" s="151" t="str">
        <f t="shared" si="42"/>
        <v>0</v>
      </c>
      <c r="CE46" s="151" t="str">
        <f t="shared" si="42"/>
        <v>0</v>
      </c>
      <c r="CF46" s="151" t="str">
        <f t="shared" si="42"/>
        <v>0</v>
      </c>
      <c r="CG46" s="151" t="str">
        <f t="shared" si="42"/>
        <v>0</v>
      </c>
      <c r="CH46" s="151" t="str">
        <f t="shared" si="42"/>
        <v>0</v>
      </c>
      <c r="CI46" s="151" t="str">
        <f t="shared" si="42"/>
        <v>0</v>
      </c>
      <c r="CJ46" s="151" t="str">
        <f t="shared" si="42"/>
        <v>0</v>
      </c>
      <c r="CK46" s="151" t="str">
        <f t="shared" si="42"/>
        <v>0</v>
      </c>
      <c r="CL46" s="151" t="str">
        <f t="shared" si="42"/>
        <v>0</v>
      </c>
      <c r="CM46" s="151" t="str">
        <f t="shared" si="42"/>
        <v>0</v>
      </c>
      <c r="CN46" s="151" t="str">
        <f t="shared" si="42"/>
        <v>0</v>
      </c>
      <c r="CO46" s="151" t="str">
        <f t="shared" si="42"/>
        <v>0</v>
      </c>
      <c r="CP46" s="151" t="str">
        <f t="shared" si="42"/>
        <v>0</v>
      </c>
      <c r="CQ46" s="151" t="str">
        <f t="shared" si="42"/>
        <v>0</v>
      </c>
      <c r="CR46" s="151" t="str">
        <f t="shared" si="42"/>
        <v>0</v>
      </c>
      <c r="CS46" s="151" t="str">
        <f t="shared" si="42"/>
        <v>0</v>
      </c>
      <c r="CT46" s="151" t="str">
        <f t="shared" si="42"/>
        <v>0</v>
      </c>
      <c r="CU46" s="151" t="str">
        <f t="shared" si="42"/>
        <v>0</v>
      </c>
      <c r="CV46" s="151" t="str">
        <f t="shared" si="42"/>
        <v>0</v>
      </c>
      <c r="CW46" s="151" t="str">
        <f t="shared" si="42"/>
        <v>0</v>
      </c>
      <c r="CX46" s="151" t="str">
        <f t="shared" si="42"/>
        <v>0</v>
      </c>
      <c r="CY46" s="151" t="str">
        <f t="shared" si="42"/>
        <v>0</v>
      </c>
      <c r="CZ46" s="152" t="str">
        <f t="shared" si="42"/>
        <v>0</v>
      </c>
      <c r="DA46" s="126" t="str">
        <f t="shared" si="42"/>
        <v>0</v>
      </c>
      <c r="DB46" s="126" t="str">
        <f t="shared" si="42"/>
        <v>0</v>
      </c>
      <c r="DC46" s="126" t="str">
        <f t="shared" si="42"/>
        <v>0</v>
      </c>
    </row>
    <row r="47" ht="15.75" customHeight="1">
      <c r="A47" s="158"/>
      <c r="B47" s="159">
        <v>5.0</v>
      </c>
      <c r="C47" s="285"/>
      <c r="D47" s="165"/>
      <c r="E47" s="286"/>
      <c r="F47" s="286"/>
      <c r="G47" s="286"/>
      <c r="H47" s="286"/>
      <c r="I47" s="166"/>
      <c r="J47" s="286"/>
      <c r="K47" s="166"/>
      <c r="L47" s="165"/>
      <c r="M47" s="165"/>
      <c r="N47" s="166"/>
      <c r="O47" s="287"/>
      <c r="P47" s="270"/>
      <c r="Q47" s="18"/>
      <c r="R47" s="21"/>
      <c r="S47" s="283"/>
      <c r="T47" s="261"/>
      <c r="U47" s="21"/>
      <c r="V47" s="21"/>
      <c r="W47" s="21"/>
      <c r="X47" s="21"/>
      <c r="Y47" s="21"/>
      <c r="Z47" s="21"/>
      <c r="AA47" s="21"/>
      <c r="AB47" s="154"/>
      <c r="AC47" s="271"/>
      <c r="AD47" s="165"/>
      <c r="AE47" s="165"/>
      <c r="AF47" s="171"/>
      <c r="AG47" s="272"/>
      <c r="AH47" s="164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6"/>
      <c r="AT47" s="165"/>
      <c r="AU47" s="167"/>
      <c r="AV47" s="275"/>
      <c r="AW47" s="276"/>
      <c r="AX47" s="276"/>
      <c r="AY47" s="277"/>
      <c r="AZ47" s="288"/>
      <c r="BA47" s="89"/>
      <c r="BB47" s="89"/>
      <c r="BC47" s="180" t="str">
        <f t="shared" ref="BC47:DC47" si="43">COUNTIF($C47:$BB47,C47)</f>
        <v>0</v>
      </c>
      <c r="BD47" s="181" t="str">
        <f t="shared" si="43"/>
        <v>0</v>
      </c>
      <c r="BE47" s="181" t="str">
        <f t="shared" si="43"/>
        <v>0</v>
      </c>
      <c r="BF47" s="181" t="str">
        <f t="shared" si="43"/>
        <v>0</v>
      </c>
      <c r="BG47" s="181" t="str">
        <f t="shared" si="43"/>
        <v>0</v>
      </c>
      <c r="BH47" s="181" t="str">
        <f t="shared" si="43"/>
        <v>0</v>
      </c>
      <c r="BI47" s="181" t="str">
        <f t="shared" si="43"/>
        <v>0</v>
      </c>
      <c r="BJ47" s="181" t="str">
        <f t="shared" si="43"/>
        <v>0</v>
      </c>
      <c r="BK47" s="181" t="str">
        <f t="shared" si="43"/>
        <v>0</v>
      </c>
      <c r="BL47" s="181" t="str">
        <f t="shared" si="43"/>
        <v>0</v>
      </c>
      <c r="BM47" s="181" t="str">
        <f t="shared" si="43"/>
        <v>0</v>
      </c>
      <c r="BN47" s="181" t="str">
        <f t="shared" si="43"/>
        <v>0</v>
      </c>
      <c r="BO47" s="181" t="str">
        <f t="shared" si="43"/>
        <v>0</v>
      </c>
      <c r="BP47" s="181" t="str">
        <f t="shared" si="43"/>
        <v>0</v>
      </c>
      <c r="BQ47" s="181" t="str">
        <f t="shared" si="43"/>
        <v>0</v>
      </c>
      <c r="BR47" s="181" t="str">
        <f t="shared" si="43"/>
        <v>0</v>
      </c>
      <c r="BS47" s="181" t="str">
        <f t="shared" si="43"/>
        <v>0</v>
      </c>
      <c r="BT47" s="181" t="str">
        <f t="shared" si="43"/>
        <v>0</v>
      </c>
      <c r="BU47" s="181" t="str">
        <f t="shared" si="43"/>
        <v>0</v>
      </c>
      <c r="BV47" s="181" t="str">
        <f t="shared" si="43"/>
        <v>0</v>
      </c>
      <c r="BW47" s="181" t="str">
        <f t="shared" si="43"/>
        <v>0</v>
      </c>
      <c r="BX47" s="181" t="str">
        <f t="shared" si="43"/>
        <v>0</v>
      </c>
      <c r="BY47" s="181" t="str">
        <f t="shared" si="43"/>
        <v>0</v>
      </c>
      <c r="BZ47" s="181" t="str">
        <f t="shared" si="43"/>
        <v>0</v>
      </c>
      <c r="CA47" s="181" t="str">
        <f t="shared" si="43"/>
        <v>0</v>
      </c>
      <c r="CB47" s="181" t="str">
        <f t="shared" si="43"/>
        <v>0</v>
      </c>
      <c r="CC47" s="181" t="str">
        <f t="shared" si="43"/>
        <v>0</v>
      </c>
      <c r="CD47" s="181" t="str">
        <f t="shared" si="43"/>
        <v>0</v>
      </c>
      <c r="CE47" s="181" t="str">
        <f t="shared" si="43"/>
        <v>0</v>
      </c>
      <c r="CF47" s="181" t="str">
        <f t="shared" si="43"/>
        <v>0</v>
      </c>
      <c r="CG47" s="181" t="str">
        <f t="shared" si="43"/>
        <v>0</v>
      </c>
      <c r="CH47" s="181" t="str">
        <f t="shared" si="43"/>
        <v>0</v>
      </c>
      <c r="CI47" s="181" t="str">
        <f t="shared" si="43"/>
        <v>0</v>
      </c>
      <c r="CJ47" s="181" t="str">
        <f t="shared" si="43"/>
        <v>0</v>
      </c>
      <c r="CK47" s="181" t="str">
        <f t="shared" si="43"/>
        <v>0</v>
      </c>
      <c r="CL47" s="181" t="str">
        <f t="shared" si="43"/>
        <v>0</v>
      </c>
      <c r="CM47" s="181" t="str">
        <f t="shared" si="43"/>
        <v>0</v>
      </c>
      <c r="CN47" s="181" t="str">
        <f t="shared" si="43"/>
        <v>0</v>
      </c>
      <c r="CO47" s="181" t="str">
        <f t="shared" si="43"/>
        <v>0</v>
      </c>
      <c r="CP47" s="181" t="str">
        <f t="shared" si="43"/>
        <v>0</v>
      </c>
      <c r="CQ47" s="181" t="str">
        <f t="shared" si="43"/>
        <v>0</v>
      </c>
      <c r="CR47" s="181" t="str">
        <f t="shared" si="43"/>
        <v>0</v>
      </c>
      <c r="CS47" s="181" t="str">
        <f t="shared" si="43"/>
        <v>0</v>
      </c>
      <c r="CT47" s="181" t="str">
        <f t="shared" si="43"/>
        <v>0</v>
      </c>
      <c r="CU47" s="181" t="str">
        <f t="shared" si="43"/>
        <v>0</v>
      </c>
      <c r="CV47" s="181" t="str">
        <f t="shared" si="43"/>
        <v>0</v>
      </c>
      <c r="CW47" s="181" t="str">
        <f t="shared" si="43"/>
        <v>0</v>
      </c>
      <c r="CX47" s="181" t="str">
        <f t="shared" si="43"/>
        <v>0</v>
      </c>
      <c r="CY47" s="181" t="str">
        <f t="shared" si="43"/>
        <v>0</v>
      </c>
      <c r="CZ47" s="182" t="str">
        <f t="shared" si="43"/>
        <v>0</v>
      </c>
      <c r="DA47" s="126" t="str">
        <f t="shared" si="43"/>
        <v>0</v>
      </c>
      <c r="DB47" s="126" t="str">
        <f t="shared" si="43"/>
        <v>0</v>
      </c>
      <c r="DC47" s="126" t="str">
        <f t="shared" si="43"/>
        <v>0</v>
      </c>
    </row>
    <row r="48" ht="15.75" customHeight="1">
      <c r="A48" s="183" t="s">
        <v>526</v>
      </c>
      <c r="B48" s="184">
        <v>1.0</v>
      </c>
      <c r="C48" s="278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80"/>
      <c r="P48" s="289"/>
      <c r="Q48" s="278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80"/>
      <c r="AC48" s="282"/>
      <c r="AD48" s="39"/>
      <c r="AE48" s="39"/>
      <c r="AF48" s="113"/>
      <c r="AG48" s="254"/>
      <c r="AH48" s="185"/>
      <c r="AI48" s="39"/>
      <c r="AJ48" s="39"/>
      <c r="AK48" s="39"/>
      <c r="AL48" s="39"/>
      <c r="AM48" s="39"/>
      <c r="AN48" s="31"/>
      <c r="AO48" s="39"/>
      <c r="AP48" s="31"/>
      <c r="AQ48" s="39"/>
      <c r="AR48" s="39"/>
      <c r="AS48" s="31"/>
      <c r="AT48" s="39"/>
      <c r="AU48" s="188"/>
      <c r="AV48" s="255"/>
      <c r="AW48" s="256"/>
      <c r="AX48" s="256"/>
      <c r="AY48" s="257"/>
      <c r="AZ48" s="258"/>
      <c r="BA48" s="89"/>
      <c r="BB48" s="89"/>
      <c r="BC48" s="191" t="str">
        <f t="shared" ref="BC48:DC48" si="44">COUNTIF($C48:$BB48,C48)</f>
        <v>0</v>
      </c>
      <c r="BD48" s="124" t="str">
        <f t="shared" si="44"/>
        <v>0</v>
      </c>
      <c r="BE48" s="124" t="str">
        <f t="shared" si="44"/>
        <v>0</v>
      </c>
      <c r="BF48" s="124" t="str">
        <f t="shared" si="44"/>
        <v>0</v>
      </c>
      <c r="BG48" s="124" t="str">
        <f t="shared" si="44"/>
        <v>0</v>
      </c>
      <c r="BH48" s="124" t="str">
        <f t="shared" si="44"/>
        <v>0</v>
      </c>
      <c r="BI48" s="124" t="str">
        <f t="shared" si="44"/>
        <v>0</v>
      </c>
      <c r="BJ48" s="124" t="str">
        <f t="shared" si="44"/>
        <v>0</v>
      </c>
      <c r="BK48" s="124" t="str">
        <f t="shared" si="44"/>
        <v>0</v>
      </c>
      <c r="BL48" s="124" t="str">
        <f t="shared" si="44"/>
        <v>0</v>
      </c>
      <c r="BM48" s="124" t="str">
        <f t="shared" si="44"/>
        <v>0</v>
      </c>
      <c r="BN48" s="124" t="str">
        <f t="shared" si="44"/>
        <v>0</v>
      </c>
      <c r="BO48" s="124" t="str">
        <f t="shared" si="44"/>
        <v>0</v>
      </c>
      <c r="BP48" s="124" t="str">
        <f t="shared" si="44"/>
        <v>0</v>
      </c>
      <c r="BQ48" s="124" t="str">
        <f t="shared" si="44"/>
        <v>0</v>
      </c>
      <c r="BR48" s="124" t="str">
        <f t="shared" si="44"/>
        <v>0</v>
      </c>
      <c r="BS48" s="124" t="str">
        <f t="shared" si="44"/>
        <v>0</v>
      </c>
      <c r="BT48" s="124" t="str">
        <f t="shared" si="44"/>
        <v>0</v>
      </c>
      <c r="BU48" s="124" t="str">
        <f t="shared" si="44"/>
        <v>0</v>
      </c>
      <c r="BV48" s="124" t="str">
        <f t="shared" si="44"/>
        <v>0</v>
      </c>
      <c r="BW48" s="124" t="str">
        <f t="shared" si="44"/>
        <v>0</v>
      </c>
      <c r="BX48" s="124" t="str">
        <f t="shared" si="44"/>
        <v>0</v>
      </c>
      <c r="BY48" s="124" t="str">
        <f t="shared" si="44"/>
        <v>0</v>
      </c>
      <c r="BZ48" s="124" t="str">
        <f t="shared" si="44"/>
        <v>0</v>
      </c>
      <c r="CA48" s="124" t="str">
        <f t="shared" si="44"/>
        <v>0</v>
      </c>
      <c r="CB48" s="124" t="str">
        <f t="shared" si="44"/>
        <v>0</v>
      </c>
      <c r="CC48" s="124" t="str">
        <f t="shared" si="44"/>
        <v>0</v>
      </c>
      <c r="CD48" s="124" t="str">
        <f t="shared" si="44"/>
        <v>0</v>
      </c>
      <c r="CE48" s="124" t="str">
        <f t="shared" si="44"/>
        <v>0</v>
      </c>
      <c r="CF48" s="124" t="str">
        <f t="shared" si="44"/>
        <v>0</v>
      </c>
      <c r="CG48" s="124" t="str">
        <f t="shared" si="44"/>
        <v>0</v>
      </c>
      <c r="CH48" s="124" t="str">
        <f t="shared" si="44"/>
        <v>0</v>
      </c>
      <c r="CI48" s="124" t="str">
        <f t="shared" si="44"/>
        <v>0</v>
      </c>
      <c r="CJ48" s="124" t="str">
        <f t="shared" si="44"/>
        <v>0</v>
      </c>
      <c r="CK48" s="124" t="str">
        <f t="shared" si="44"/>
        <v>0</v>
      </c>
      <c r="CL48" s="124" t="str">
        <f t="shared" si="44"/>
        <v>0</v>
      </c>
      <c r="CM48" s="124" t="str">
        <f t="shared" si="44"/>
        <v>0</v>
      </c>
      <c r="CN48" s="124" t="str">
        <f t="shared" si="44"/>
        <v>0</v>
      </c>
      <c r="CO48" s="124" t="str">
        <f t="shared" si="44"/>
        <v>0</v>
      </c>
      <c r="CP48" s="124" t="str">
        <f t="shared" si="44"/>
        <v>0</v>
      </c>
      <c r="CQ48" s="124" t="str">
        <f t="shared" si="44"/>
        <v>0</v>
      </c>
      <c r="CR48" s="124" t="str">
        <f t="shared" si="44"/>
        <v>0</v>
      </c>
      <c r="CS48" s="124" t="str">
        <f t="shared" si="44"/>
        <v>0</v>
      </c>
      <c r="CT48" s="124" t="str">
        <f t="shared" si="44"/>
        <v>0</v>
      </c>
      <c r="CU48" s="124" t="str">
        <f t="shared" si="44"/>
        <v>0</v>
      </c>
      <c r="CV48" s="124" t="str">
        <f t="shared" si="44"/>
        <v>0</v>
      </c>
      <c r="CW48" s="124" t="str">
        <f t="shared" si="44"/>
        <v>0</v>
      </c>
      <c r="CX48" s="124" t="str">
        <f t="shared" si="44"/>
        <v>0</v>
      </c>
      <c r="CY48" s="124" t="str">
        <f t="shared" si="44"/>
        <v>0</v>
      </c>
      <c r="CZ48" s="125" t="str">
        <f t="shared" si="44"/>
        <v>0</v>
      </c>
      <c r="DA48" s="126" t="str">
        <f t="shared" si="44"/>
        <v>0</v>
      </c>
      <c r="DB48" s="126" t="str">
        <f t="shared" si="44"/>
        <v>0</v>
      </c>
      <c r="DC48" s="126" t="str">
        <f t="shared" si="44"/>
        <v>0</v>
      </c>
    </row>
    <row r="49" ht="15.75" customHeight="1">
      <c r="A49" s="127"/>
      <c r="B49" s="128">
        <v>2.0</v>
      </c>
      <c r="C49" s="215" t="s">
        <v>432</v>
      </c>
      <c r="D49" s="30" t="s">
        <v>399</v>
      </c>
      <c r="E49" s="21" t="s">
        <v>329</v>
      </c>
      <c r="F49" s="290" t="s">
        <v>79</v>
      </c>
      <c r="G49" s="30" t="s">
        <v>108</v>
      </c>
      <c r="H49" s="290" t="s">
        <v>392</v>
      </c>
      <c r="I49" s="21" t="s">
        <v>412</v>
      </c>
      <c r="J49" s="30" t="s">
        <v>313</v>
      </c>
      <c r="K49" s="30" t="s">
        <v>405</v>
      </c>
      <c r="L49" s="193" t="s">
        <v>425</v>
      </c>
      <c r="M49" s="193" t="s">
        <v>211</v>
      </c>
      <c r="N49" s="73" t="s">
        <v>222</v>
      </c>
      <c r="O49" s="154" t="s">
        <v>389</v>
      </c>
      <c r="P49" s="259"/>
      <c r="Q49" s="291"/>
      <c r="R49" s="21"/>
      <c r="S49" s="21"/>
      <c r="T49" s="21"/>
      <c r="U49" s="21"/>
      <c r="V49" s="21"/>
      <c r="W49" s="21"/>
      <c r="X49" s="21"/>
      <c r="Y49" s="21"/>
      <c r="Z49" s="261"/>
      <c r="AA49" s="21"/>
      <c r="AB49" s="144"/>
      <c r="AC49" s="268"/>
      <c r="AD49" s="21"/>
      <c r="AE49" s="21"/>
      <c r="AF49" s="141"/>
      <c r="AG49" s="263"/>
      <c r="AH49" s="18"/>
      <c r="AI49" s="21"/>
      <c r="AJ49" s="21"/>
      <c r="AK49" s="21"/>
      <c r="AL49" s="21"/>
      <c r="AM49" s="21"/>
      <c r="AN49" s="21"/>
      <c r="AO49" s="21"/>
      <c r="AP49" s="30"/>
      <c r="AQ49" s="30"/>
      <c r="AR49" s="30"/>
      <c r="AS49" s="30"/>
      <c r="AT49" s="21"/>
      <c r="AU49" s="154"/>
      <c r="AV49" s="264"/>
      <c r="AW49" s="265"/>
      <c r="AX49" s="265"/>
      <c r="AY49" s="266"/>
      <c r="AZ49" s="267"/>
      <c r="BA49" s="89"/>
      <c r="BB49" s="89"/>
      <c r="BC49" s="150" t="str">
        <f t="shared" ref="BC49:BN49" si="45">COUNTIF($C49:$BB49,#REF!)</f>
        <v>0</v>
      </c>
      <c r="BD49" s="151" t="str">
        <f t="shared" si="45"/>
        <v>0</v>
      </c>
      <c r="BE49" s="151" t="str">
        <f t="shared" si="45"/>
        <v>0</v>
      </c>
      <c r="BF49" s="151" t="str">
        <f t="shared" si="45"/>
        <v>0</v>
      </c>
      <c r="BG49" s="151" t="str">
        <f t="shared" si="45"/>
        <v>0</v>
      </c>
      <c r="BH49" s="151" t="str">
        <f t="shared" si="45"/>
        <v>0</v>
      </c>
      <c r="BI49" s="151" t="str">
        <f t="shared" si="45"/>
        <v>0</v>
      </c>
      <c r="BJ49" s="151" t="str">
        <f t="shared" si="45"/>
        <v>0</v>
      </c>
      <c r="BK49" s="151" t="str">
        <f t="shared" si="45"/>
        <v>0</v>
      </c>
      <c r="BL49" s="151" t="str">
        <f t="shared" si="45"/>
        <v>0</v>
      </c>
      <c r="BM49" s="151" t="str">
        <f t="shared" si="45"/>
        <v>0</v>
      </c>
      <c r="BN49" s="151" t="str">
        <f t="shared" si="45"/>
        <v>0</v>
      </c>
      <c r="BO49" s="151" t="str">
        <f t="shared" ref="BO49:DC49" si="46">COUNTIF($C49:$BB49,O49)</f>
        <v>1</v>
      </c>
      <c r="BP49" s="151" t="str">
        <f t="shared" si="46"/>
        <v>0</v>
      </c>
      <c r="BQ49" s="151" t="str">
        <f t="shared" si="46"/>
        <v>0</v>
      </c>
      <c r="BR49" s="151" t="str">
        <f t="shared" si="46"/>
        <v>0</v>
      </c>
      <c r="BS49" s="151" t="str">
        <f t="shared" si="46"/>
        <v>0</v>
      </c>
      <c r="BT49" s="151" t="str">
        <f t="shared" si="46"/>
        <v>0</v>
      </c>
      <c r="BU49" s="151" t="str">
        <f t="shared" si="46"/>
        <v>0</v>
      </c>
      <c r="BV49" s="151" t="str">
        <f t="shared" si="46"/>
        <v>0</v>
      </c>
      <c r="BW49" s="151" t="str">
        <f t="shared" si="46"/>
        <v>0</v>
      </c>
      <c r="BX49" s="151" t="str">
        <f t="shared" si="46"/>
        <v>0</v>
      </c>
      <c r="BY49" s="151" t="str">
        <f t="shared" si="46"/>
        <v>0</v>
      </c>
      <c r="BZ49" s="151" t="str">
        <f t="shared" si="46"/>
        <v>0</v>
      </c>
      <c r="CA49" s="151" t="str">
        <f t="shared" si="46"/>
        <v>0</v>
      </c>
      <c r="CB49" s="151" t="str">
        <f t="shared" si="46"/>
        <v>0</v>
      </c>
      <c r="CC49" s="151" t="str">
        <f t="shared" si="46"/>
        <v>0</v>
      </c>
      <c r="CD49" s="151" t="str">
        <f t="shared" si="46"/>
        <v>0</v>
      </c>
      <c r="CE49" s="151" t="str">
        <f t="shared" si="46"/>
        <v>0</v>
      </c>
      <c r="CF49" s="151" t="str">
        <f t="shared" si="46"/>
        <v>0</v>
      </c>
      <c r="CG49" s="151" t="str">
        <f t="shared" si="46"/>
        <v>0</v>
      </c>
      <c r="CH49" s="151" t="str">
        <f t="shared" si="46"/>
        <v>0</v>
      </c>
      <c r="CI49" s="151" t="str">
        <f t="shared" si="46"/>
        <v>0</v>
      </c>
      <c r="CJ49" s="151" t="str">
        <f t="shared" si="46"/>
        <v>0</v>
      </c>
      <c r="CK49" s="151" t="str">
        <f t="shared" si="46"/>
        <v>0</v>
      </c>
      <c r="CL49" s="151" t="str">
        <f t="shared" si="46"/>
        <v>0</v>
      </c>
      <c r="CM49" s="151" t="str">
        <f t="shared" si="46"/>
        <v>0</v>
      </c>
      <c r="CN49" s="151" t="str">
        <f t="shared" si="46"/>
        <v>0</v>
      </c>
      <c r="CO49" s="151" t="str">
        <f t="shared" si="46"/>
        <v>0</v>
      </c>
      <c r="CP49" s="151" t="str">
        <f t="shared" si="46"/>
        <v>0</v>
      </c>
      <c r="CQ49" s="151" t="str">
        <f t="shared" si="46"/>
        <v>0</v>
      </c>
      <c r="CR49" s="151" t="str">
        <f t="shared" si="46"/>
        <v>0</v>
      </c>
      <c r="CS49" s="151" t="str">
        <f t="shared" si="46"/>
        <v>0</v>
      </c>
      <c r="CT49" s="151" t="str">
        <f t="shared" si="46"/>
        <v>0</v>
      </c>
      <c r="CU49" s="151" t="str">
        <f t="shared" si="46"/>
        <v>0</v>
      </c>
      <c r="CV49" s="151" t="str">
        <f t="shared" si="46"/>
        <v>0</v>
      </c>
      <c r="CW49" s="151" t="str">
        <f t="shared" si="46"/>
        <v>0</v>
      </c>
      <c r="CX49" s="151" t="str">
        <f t="shared" si="46"/>
        <v>0</v>
      </c>
      <c r="CY49" s="151" t="str">
        <f t="shared" si="46"/>
        <v>0</v>
      </c>
      <c r="CZ49" s="152" t="str">
        <f t="shared" si="46"/>
        <v>0</v>
      </c>
      <c r="DA49" s="126" t="str">
        <f t="shared" si="46"/>
        <v>0</v>
      </c>
      <c r="DB49" s="126" t="str">
        <f t="shared" si="46"/>
        <v>0</v>
      </c>
      <c r="DC49" s="126" t="str">
        <f t="shared" si="46"/>
        <v>0</v>
      </c>
    </row>
    <row r="50" ht="15.75" customHeight="1">
      <c r="A50" s="127"/>
      <c r="B50" s="128">
        <v>3.0</v>
      </c>
      <c r="C50" s="215" t="s">
        <v>222</v>
      </c>
      <c r="D50" s="30" t="s">
        <v>399</v>
      </c>
      <c r="E50" s="21" t="s">
        <v>329</v>
      </c>
      <c r="F50" s="290" t="s">
        <v>79</v>
      </c>
      <c r="G50" s="30" t="s">
        <v>108</v>
      </c>
      <c r="H50" s="290" t="s">
        <v>392</v>
      </c>
      <c r="I50" s="21" t="s">
        <v>412</v>
      </c>
      <c r="J50" s="30" t="s">
        <v>313</v>
      </c>
      <c r="K50" s="30" t="s">
        <v>405</v>
      </c>
      <c r="L50" s="193" t="s">
        <v>211</v>
      </c>
      <c r="M50" s="193" t="s">
        <v>425</v>
      </c>
      <c r="N50" s="73" t="s">
        <v>432</v>
      </c>
      <c r="O50" s="154" t="s">
        <v>389</v>
      </c>
      <c r="P50" s="259"/>
      <c r="Q50" s="291"/>
      <c r="R50" s="21"/>
      <c r="S50" s="21"/>
      <c r="T50" s="21"/>
      <c r="U50" s="21"/>
      <c r="V50" s="21"/>
      <c r="W50" s="21"/>
      <c r="X50" s="21"/>
      <c r="Y50" s="21"/>
      <c r="Z50" s="261"/>
      <c r="AA50" s="21"/>
      <c r="AB50" s="144"/>
      <c r="AC50" s="268"/>
      <c r="AD50" s="21"/>
      <c r="AE50" s="21"/>
      <c r="AF50" s="141"/>
      <c r="AG50" s="263"/>
      <c r="AH50" s="18"/>
      <c r="AI50" s="21"/>
      <c r="AJ50" s="21"/>
      <c r="AK50" s="21"/>
      <c r="AL50" s="21"/>
      <c r="AM50" s="21"/>
      <c r="AN50" s="30"/>
      <c r="AO50" s="21"/>
      <c r="AP50" s="30"/>
      <c r="AQ50" s="30"/>
      <c r="AR50" s="21"/>
      <c r="AS50" s="21"/>
      <c r="AT50" s="21"/>
      <c r="AU50" s="154"/>
      <c r="AV50" s="264"/>
      <c r="AW50" s="265"/>
      <c r="AX50" s="265"/>
      <c r="AY50" s="266"/>
      <c r="AZ50" s="267"/>
      <c r="BA50" s="89"/>
      <c r="BB50" s="89"/>
      <c r="BC50" s="150" t="str">
        <f t="shared" ref="BC50:BN50" si="47">COUNTIF($C50:$BB50,#REF!)</f>
        <v>0</v>
      </c>
      <c r="BD50" s="151" t="str">
        <f t="shared" si="47"/>
        <v>0</v>
      </c>
      <c r="BE50" s="151" t="str">
        <f t="shared" si="47"/>
        <v>0</v>
      </c>
      <c r="BF50" s="151" t="str">
        <f t="shared" si="47"/>
        <v>0</v>
      </c>
      <c r="BG50" s="151" t="str">
        <f t="shared" si="47"/>
        <v>0</v>
      </c>
      <c r="BH50" s="151" t="str">
        <f t="shared" si="47"/>
        <v>0</v>
      </c>
      <c r="BI50" s="151" t="str">
        <f t="shared" si="47"/>
        <v>0</v>
      </c>
      <c r="BJ50" s="151" t="str">
        <f t="shared" si="47"/>
        <v>0</v>
      </c>
      <c r="BK50" s="151" t="str">
        <f t="shared" si="47"/>
        <v>0</v>
      </c>
      <c r="BL50" s="151" t="str">
        <f t="shared" si="47"/>
        <v>0</v>
      </c>
      <c r="BM50" s="151" t="str">
        <f t="shared" si="47"/>
        <v>0</v>
      </c>
      <c r="BN50" s="151" t="str">
        <f t="shared" si="47"/>
        <v>0</v>
      </c>
      <c r="BO50" s="151" t="str">
        <f t="shared" ref="BO50:DC50" si="48">COUNTIF($C50:$BB50,O50)</f>
        <v>1</v>
      </c>
      <c r="BP50" s="151" t="str">
        <f t="shared" si="48"/>
        <v>0</v>
      </c>
      <c r="BQ50" s="151" t="str">
        <f t="shared" si="48"/>
        <v>0</v>
      </c>
      <c r="BR50" s="151" t="str">
        <f t="shared" si="48"/>
        <v>0</v>
      </c>
      <c r="BS50" s="151" t="str">
        <f t="shared" si="48"/>
        <v>0</v>
      </c>
      <c r="BT50" s="151" t="str">
        <f t="shared" si="48"/>
        <v>0</v>
      </c>
      <c r="BU50" s="151" t="str">
        <f t="shared" si="48"/>
        <v>0</v>
      </c>
      <c r="BV50" s="151" t="str">
        <f t="shared" si="48"/>
        <v>0</v>
      </c>
      <c r="BW50" s="151" t="str">
        <f t="shared" si="48"/>
        <v>0</v>
      </c>
      <c r="BX50" s="151" t="str">
        <f t="shared" si="48"/>
        <v>0</v>
      </c>
      <c r="BY50" s="151" t="str">
        <f t="shared" si="48"/>
        <v>0</v>
      </c>
      <c r="BZ50" s="151" t="str">
        <f t="shared" si="48"/>
        <v>0</v>
      </c>
      <c r="CA50" s="151" t="str">
        <f t="shared" si="48"/>
        <v>0</v>
      </c>
      <c r="CB50" s="151" t="str">
        <f t="shared" si="48"/>
        <v>0</v>
      </c>
      <c r="CC50" s="151" t="str">
        <f t="shared" si="48"/>
        <v>0</v>
      </c>
      <c r="CD50" s="151" t="str">
        <f t="shared" si="48"/>
        <v>0</v>
      </c>
      <c r="CE50" s="151" t="str">
        <f t="shared" si="48"/>
        <v>0</v>
      </c>
      <c r="CF50" s="151" t="str">
        <f t="shared" si="48"/>
        <v>0</v>
      </c>
      <c r="CG50" s="151" t="str">
        <f t="shared" si="48"/>
        <v>0</v>
      </c>
      <c r="CH50" s="151" t="str">
        <f t="shared" si="48"/>
        <v>0</v>
      </c>
      <c r="CI50" s="151" t="str">
        <f t="shared" si="48"/>
        <v>0</v>
      </c>
      <c r="CJ50" s="151" t="str">
        <f t="shared" si="48"/>
        <v>0</v>
      </c>
      <c r="CK50" s="151" t="str">
        <f t="shared" si="48"/>
        <v>0</v>
      </c>
      <c r="CL50" s="151" t="str">
        <f t="shared" si="48"/>
        <v>0</v>
      </c>
      <c r="CM50" s="151" t="str">
        <f t="shared" si="48"/>
        <v>0</v>
      </c>
      <c r="CN50" s="151" t="str">
        <f t="shared" si="48"/>
        <v>0</v>
      </c>
      <c r="CO50" s="151" t="str">
        <f t="shared" si="48"/>
        <v>0</v>
      </c>
      <c r="CP50" s="151" t="str">
        <f t="shared" si="48"/>
        <v>0</v>
      </c>
      <c r="CQ50" s="151" t="str">
        <f t="shared" si="48"/>
        <v>0</v>
      </c>
      <c r="CR50" s="151" t="str">
        <f t="shared" si="48"/>
        <v>0</v>
      </c>
      <c r="CS50" s="151" t="str">
        <f t="shared" si="48"/>
        <v>0</v>
      </c>
      <c r="CT50" s="151" t="str">
        <f t="shared" si="48"/>
        <v>0</v>
      </c>
      <c r="CU50" s="151" t="str">
        <f t="shared" si="48"/>
        <v>0</v>
      </c>
      <c r="CV50" s="151" t="str">
        <f t="shared" si="48"/>
        <v>0</v>
      </c>
      <c r="CW50" s="151" t="str">
        <f t="shared" si="48"/>
        <v>0</v>
      </c>
      <c r="CX50" s="151" t="str">
        <f t="shared" si="48"/>
        <v>0</v>
      </c>
      <c r="CY50" s="151" t="str">
        <f t="shared" si="48"/>
        <v>0</v>
      </c>
      <c r="CZ50" s="152" t="str">
        <f t="shared" si="48"/>
        <v>0</v>
      </c>
      <c r="DA50" s="126" t="str">
        <f t="shared" si="48"/>
        <v>0</v>
      </c>
      <c r="DB50" s="126" t="str">
        <f t="shared" si="48"/>
        <v>0</v>
      </c>
      <c r="DC50" s="126" t="str">
        <f t="shared" si="48"/>
        <v>0</v>
      </c>
    </row>
    <row r="51" ht="15.75" customHeight="1">
      <c r="A51" s="127"/>
      <c r="B51" s="128">
        <v>4.0</v>
      </c>
      <c r="C51" s="18" t="s">
        <v>389</v>
      </c>
      <c r="D51" s="21" t="s">
        <v>85</v>
      </c>
      <c r="E51" s="142" t="s">
        <v>425</v>
      </c>
      <c r="F51" s="292" t="s">
        <v>412</v>
      </c>
      <c r="G51" s="293" t="s">
        <v>429</v>
      </c>
      <c r="H51" s="290" t="s">
        <v>313</v>
      </c>
      <c r="I51" s="193" t="s">
        <v>222</v>
      </c>
      <c r="J51" s="294" t="s">
        <v>211</v>
      </c>
      <c r="K51" s="193" t="s">
        <v>222</v>
      </c>
      <c r="L51" s="30" t="s">
        <v>399</v>
      </c>
      <c r="M51" s="30" t="s">
        <v>321</v>
      </c>
      <c r="N51" s="21" t="s">
        <v>329</v>
      </c>
      <c r="O51" s="154" t="s">
        <v>108</v>
      </c>
      <c r="P51" s="259"/>
      <c r="Q51" s="18"/>
      <c r="R51" s="261"/>
      <c r="S51" s="21"/>
      <c r="T51" s="21"/>
      <c r="U51" s="21"/>
      <c r="V51" s="21"/>
      <c r="W51" s="261"/>
      <c r="X51" s="30"/>
      <c r="Y51" s="21"/>
      <c r="Z51" s="261"/>
      <c r="AA51" s="261"/>
      <c r="AB51" s="295"/>
      <c r="AC51" s="268"/>
      <c r="AD51" s="21"/>
      <c r="AE51" s="21"/>
      <c r="AF51" s="141"/>
      <c r="AG51" s="263"/>
      <c r="AH51" s="18"/>
      <c r="AI51" s="21"/>
      <c r="AJ51" s="21"/>
      <c r="AK51" s="21"/>
      <c r="AL51" s="21"/>
      <c r="AM51" s="21"/>
      <c r="AN51" s="21"/>
      <c r="AO51" s="21"/>
      <c r="AP51" s="30"/>
      <c r="AQ51" s="21"/>
      <c r="AR51" s="21"/>
      <c r="AS51" s="30"/>
      <c r="AT51" s="21"/>
      <c r="AU51" s="154"/>
      <c r="AV51" s="264"/>
      <c r="AW51" s="265"/>
      <c r="AX51" s="265"/>
      <c r="AY51" s="266"/>
      <c r="AZ51" s="267"/>
      <c r="BA51" s="89"/>
      <c r="BB51" s="89"/>
      <c r="BC51" s="150" t="str">
        <f t="shared" ref="BC51:BN51" si="49">COUNTIF($C51:$BB51,#REF!)</f>
        <v>0</v>
      </c>
      <c r="BD51" s="151" t="str">
        <f t="shared" si="49"/>
        <v>0</v>
      </c>
      <c r="BE51" s="151" t="str">
        <f t="shared" si="49"/>
        <v>0</v>
      </c>
      <c r="BF51" s="151" t="str">
        <f t="shared" si="49"/>
        <v>0</v>
      </c>
      <c r="BG51" s="151" t="str">
        <f t="shared" si="49"/>
        <v>0</v>
      </c>
      <c r="BH51" s="151" t="str">
        <f t="shared" si="49"/>
        <v>0</v>
      </c>
      <c r="BI51" s="151" t="str">
        <f t="shared" si="49"/>
        <v>0</v>
      </c>
      <c r="BJ51" s="151" t="str">
        <f t="shared" si="49"/>
        <v>0</v>
      </c>
      <c r="BK51" s="151" t="str">
        <f t="shared" si="49"/>
        <v>0</v>
      </c>
      <c r="BL51" s="151" t="str">
        <f t="shared" si="49"/>
        <v>0</v>
      </c>
      <c r="BM51" s="151" t="str">
        <f t="shared" si="49"/>
        <v>0</v>
      </c>
      <c r="BN51" s="151" t="str">
        <f t="shared" si="49"/>
        <v>0</v>
      </c>
      <c r="BO51" s="151" t="str">
        <f t="shared" ref="BO51:DC51" si="50">COUNTIF($C51:$BB51,O51)</f>
        <v>1</v>
      </c>
      <c r="BP51" s="151" t="str">
        <f t="shared" si="50"/>
        <v>0</v>
      </c>
      <c r="BQ51" s="151" t="str">
        <f t="shared" si="50"/>
        <v>0</v>
      </c>
      <c r="BR51" s="151" t="str">
        <f t="shared" si="50"/>
        <v>0</v>
      </c>
      <c r="BS51" s="151" t="str">
        <f t="shared" si="50"/>
        <v>0</v>
      </c>
      <c r="BT51" s="151" t="str">
        <f t="shared" si="50"/>
        <v>0</v>
      </c>
      <c r="BU51" s="151" t="str">
        <f t="shared" si="50"/>
        <v>0</v>
      </c>
      <c r="BV51" s="151" t="str">
        <f t="shared" si="50"/>
        <v>0</v>
      </c>
      <c r="BW51" s="151" t="str">
        <f t="shared" si="50"/>
        <v>0</v>
      </c>
      <c r="BX51" s="151" t="str">
        <f t="shared" si="50"/>
        <v>0</v>
      </c>
      <c r="BY51" s="151" t="str">
        <f t="shared" si="50"/>
        <v>0</v>
      </c>
      <c r="BZ51" s="151" t="str">
        <f t="shared" si="50"/>
        <v>0</v>
      </c>
      <c r="CA51" s="151" t="str">
        <f t="shared" si="50"/>
        <v>0</v>
      </c>
      <c r="CB51" s="151" t="str">
        <f t="shared" si="50"/>
        <v>0</v>
      </c>
      <c r="CC51" s="151" t="str">
        <f t="shared" si="50"/>
        <v>0</v>
      </c>
      <c r="CD51" s="151" t="str">
        <f t="shared" si="50"/>
        <v>0</v>
      </c>
      <c r="CE51" s="151" t="str">
        <f t="shared" si="50"/>
        <v>0</v>
      </c>
      <c r="CF51" s="151" t="str">
        <f t="shared" si="50"/>
        <v>0</v>
      </c>
      <c r="CG51" s="151" t="str">
        <f t="shared" si="50"/>
        <v>0</v>
      </c>
      <c r="CH51" s="151" t="str">
        <f t="shared" si="50"/>
        <v>0</v>
      </c>
      <c r="CI51" s="151" t="str">
        <f t="shared" si="50"/>
        <v>0</v>
      </c>
      <c r="CJ51" s="151" t="str">
        <f t="shared" si="50"/>
        <v>0</v>
      </c>
      <c r="CK51" s="151" t="str">
        <f t="shared" si="50"/>
        <v>0</v>
      </c>
      <c r="CL51" s="151" t="str">
        <f t="shared" si="50"/>
        <v>0</v>
      </c>
      <c r="CM51" s="151" t="str">
        <f t="shared" si="50"/>
        <v>0</v>
      </c>
      <c r="CN51" s="151" t="str">
        <f t="shared" si="50"/>
        <v>0</v>
      </c>
      <c r="CO51" s="151" t="str">
        <f t="shared" si="50"/>
        <v>0</v>
      </c>
      <c r="CP51" s="151" t="str">
        <f t="shared" si="50"/>
        <v>0</v>
      </c>
      <c r="CQ51" s="151" t="str">
        <f t="shared" si="50"/>
        <v>0</v>
      </c>
      <c r="CR51" s="151" t="str">
        <f t="shared" si="50"/>
        <v>0</v>
      </c>
      <c r="CS51" s="151" t="str">
        <f t="shared" si="50"/>
        <v>0</v>
      </c>
      <c r="CT51" s="151" t="str">
        <f t="shared" si="50"/>
        <v>0</v>
      </c>
      <c r="CU51" s="151" t="str">
        <f t="shared" si="50"/>
        <v>0</v>
      </c>
      <c r="CV51" s="151" t="str">
        <f t="shared" si="50"/>
        <v>0</v>
      </c>
      <c r="CW51" s="151" t="str">
        <f t="shared" si="50"/>
        <v>0</v>
      </c>
      <c r="CX51" s="151" t="str">
        <f t="shared" si="50"/>
        <v>0</v>
      </c>
      <c r="CY51" s="151" t="str">
        <f t="shared" si="50"/>
        <v>0</v>
      </c>
      <c r="CZ51" s="152" t="str">
        <f t="shared" si="50"/>
        <v>0</v>
      </c>
      <c r="DA51" s="126" t="str">
        <f t="shared" si="50"/>
        <v>0</v>
      </c>
      <c r="DB51" s="126" t="str">
        <f t="shared" si="50"/>
        <v>0</v>
      </c>
      <c r="DC51" s="126" t="str">
        <f t="shared" si="50"/>
        <v>0</v>
      </c>
    </row>
    <row r="52" ht="15.75" customHeight="1">
      <c r="A52" s="158"/>
      <c r="B52" s="159">
        <v>5.0</v>
      </c>
      <c r="C52" s="164" t="s">
        <v>389</v>
      </c>
      <c r="D52" s="165" t="s">
        <v>85</v>
      </c>
      <c r="E52" s="195" t="s">
        <v>222</v>
      </c>
      <c r="F52" s="290" t="s">
        <v>412</v>
      </c>
      <c r="G52" s="296" t="s">
        <v>211</v>
      </c>
      <c r="H52" s="297" t="s">
        <v>313</v>
      </c>
      <c r="I52" s="195" t="s">
        <v>432</v>
      </c>
      <c r="J52" s="298" t="s">
        <v>429</v>
      </c>
      <c r="K52" s="195" t="s">
        <v>425</v>
      </c>
      <c r="L52" s="166" t="s">
        <v>399</v>
      </c>
      <c r="M52" s="166" t="s">
        <v>321</v>
      </c>
      <c r="N52" s="165" t="s">
        <v>329</v>
      </c>
      <c r="O52" s="167" t="s">
        <v>108</v>
      </c>
      <c r="P52" s="270"/>
      <c r="Q52" s="18"/>
      <c r="R52" s="261"/>
      <c r="S52" s="21"/>
      <c r="T52" s="21"/>
      <c r="U52" s="21"/>
      <c r="V52" s="21"/>
      <c r="W52" s="203"/>
      <c r="X52" s="260"/>
      <c r="Y52" s="21"/>
      <c r="Z52" s="261"/>
      <c r="AA52" s="261"/>
      <c r="AB52" s="295"/>
      <c r="AC52" s="271"/>
      <c r="AD52" s="165"/>
      <c r="AE52" s="165"/>
      <c r="AF52" s="171"/>
      <c r="AG52" s="272"/>
      <c r="AH52" s="164"/>
      <c r="AI52" s="165"/>
      <c r="AJ52" s="165"/>
      <c r="AK52" s="165"/>
      <c r="AL52" s="165"/>
      <c r="AM52" s="165"/>
      <c r="AN52" s="165"/>
      <c r="AO52" s="165"/>
      <c r="AP52" s="166"/>
      <c r="AQ52" s="165"/>
      <c r="AR52" s="165"/>
      <c r="AS52" s="166"/>
      <c r="AT52" s="165"/>
      <c r="AU52" s="167"/>
      <c r="AV52" s="275"/>
      <c r="AW52" s="276"/>
      <c r="AX52" s="276"/>
      <c r="AY52" s="277"/>
      <c r="AZ52" s="288"/>
      <c r="BA52" s="89"/>
      <c r="BB52" s="89"/>
      <c r="BC52" s="180" t="str">
        <f t="shared" ref="BC52:BN52" si="51">COUNTIF($C52:$BB52,#REF!)</f>
        <v>0</v>
      </c>
      <c r="BD52" s="181" t="str">
        <f t="shared" si="51"/>
        <v>0</v>
      </c>
      <c r="BE52" s="181" t="str">
        <f t="shared" si="51"/>
        <v>0</v>
      </c>
      <c r="BF52" s="181" t="str">
        <f t="shared" si="51"/>
        <v>0</v>
      </c>
      <c r="BG52" s="181" t="str">
        <f t="shared" si="51"/>
        <v>0</v>
      </c>
      <c r="BH52" s="181" t="str">
        <f t="shared" si="51"/>
        <v>0</v>
      </c>
      <c r="BI52" s="181" t="str">
        <f t="shared" si="51"/>
        <v>0</v>
      </c>
      <c r="BJ52" s="181" t="str">
        <f t="shared" si="51"/>
        <v>0</v>
      </c>
      <c r="BK52" s="181" t="str">
        <f t="shared" si="51"/>
        <v>0</v>
      </c>
      <c r="BL52" s="181" t="str">
        <f t="shared" si="51"/>
        <v>0</v>
      </c>
      <c r="BM52" s="181" t="str">
        <f t="shared" si="51"/>
        <v>0</v>
      </c>
      <c r="BN52" s="181" t="str">
        <f t="shared" si="51"/>
        <v>0</v>
      </c>
      <c r="BO52" s="181" t="str">
        <f t="shared" ref="BO52:DC52" si="52">COUNTIF($C52:$BB52,O52)</f>
        <v>1</v>
      </c>
      <c r="BP52" s="181" t="str">
        <f t="shared" si="52"/>
        <v>0</v>
      </c>
      <c r="BQ52" s="181" t="str">
        <f t="shared" si="52"/>
        <v>0</v>
      </c>
      <c r="BR52" s="181" t="str">
        <f t="shared" si="52"/>
        <v>0</v>
      </c>
      <c r="BS52" s="181" t="str">
        <f t="shared" si="52"/>
        <v>0</v>
      </c>
      <c r="BT52" s="181" t="str">
        <f t="shared" si="52"/>
        <v>0</v>
      </c>
      <c r="BU52" s="181" t="str">
        <f t="shared" si="52"/>
        <v>0</v>
      </c>
      <c r="BV52" s="181" t="str">
        <f t="shared" si="52"/>
        <v>0</v>
      </c>
      <c r="BW52" s="181" t="str">
        <f t="shared" si="52"/>
        <v>0</v>
      </c>
      <c r="BX52" s="181" t="str">
        <f t="shared" si="52"/>
        <v>0</v>
      </c>
      <c r="BY52" s="181" t="str">
        <f t="shared" si="52"/>
        <v>0</v>
      </c>
      <c r="BZ52" s="181" t="str">
        <f t="shared" si="52"/>
        <v>0</v>
      </c>
      <c r="CA52" s="181" t="str">
        <f t="shared" si="52"/>
        <v>0</v>
      </c>
      <c r="CB52" s="181" t="str">
        <f t="shared" si="52"/>
        <v>0</v>
      </c>
      <c r="CC52" s="181" t="str">
        <f t="shared" si="52"/>
        <v>0</v>
      </c>
      <c r="CD52" s="181" t="str">
        <f t="shared" si="52"/>
        <v>0</v>
      </c>
      <c r="CE52" s="181" t="str">
        <f t="shared" si="52"/>
        <v>0</v>
      </c>
      <c r="CF52" s="181" t="str">
        <f t="shared" si="52"/>
        <v>0</v>
      </c>
      <c r="CG52" s="181" t="str">
        <f t="shared" si="52"/>
        <v>0</v>
      </c>
      <c r="CH52" s="181" t="str">
        <f t="shared" si="52"/>
        <v>0</v>
      </c>
      <c r="CI52" s="181" t="str">
        <f t="shared" si="52"/>
        <v>0</v>
      </c>
      <c r="CJ52" s="181" t="str">
        <f t="shared" si="52"/>
        <v>0</v>
      </c>
      <c r="CK52" s="181" t="str">
        <f t="shared" si="52"/>
        <v>0</v>
      </c>
      <c r="CL52" s="181" t="str">
        <f t="shared" si="52"/>
        <v>0</v>
      </c>
      <c r="CM52" s="181" t="str">
        <f t="shared" si="52"/>
        <v>0</v>
      </c>
      <c r="CN52" s="181" t="str">
        <f t="shared" si="52"/>
        <v>0</v>
      </c>
      <c r="CO52" s="181" t="str">
        <f t="shared" si="52"/>
        <v>0</v>
      </c>
      <c r="CP52" s="181" t="str">
        <f t="shared" si="52"/>
        <v>0</v>
      </c>
      <c r="CQ52" s="181" t="str">
        <f t="shared" si="52"/>
        <v>0</v>
      </c>
      <c r="CR52" s="181" t="str">
        <f t="shared" si="52"/>
        <v>0</v>
      </c>
      <c r="CS52" s="181" t="str">
        <f t="shared" si="52"/>
        <v>0</v>
      </c>
      <c r="CT52" s="181" t="str">
        <f t="shared" si="52"/>
        <v>0</v>
      </c>
      <c r="CU52" s="181" t="str">
        <f t="shared" si="52"/>
        <v>0</v>
      </c>
      <c r="CV52" s="181" t="str">
        <f t="shared" si="52"/>
        <v>0</v>
      </c>
      <c r="CW52" s="181" t="str">
        <f t="shared" si="52"/>
        <v>0</v>
      </c>
      <c r="CX52" s="181" t="str">
        <f t="shared" si="52"/>
        <v>0</v>
      </c>
      <c r="CY52" s="181" t="str">
        <f t="shared" si="52"/>
        <v>0</v>
      </c>
      <c r="CZ52" s="182" t="str">
        <f t="shared" si="52"/>
        <v>0</v>
      </c>
      <c r="DA52" s="126" t="str">
        <f t="shared" si="52"/>
        <v>0</v>
      </c>
      <c r="DB52" s="126" t="str">
        <f t="shared" si="52"/>
        <v>0</v>
      </c>
      <c r="DC52" s="126" t="str">
        <f t="shared" si="52"/>
        <v>0</v>
      </c>
    </row>
    <row r="53" ht="15.75" customHeight="1">
      <c r="A53" s="183" t="s">
        <v>527</v>
      </c>
      <c r="B53" s="184">
        <v>1.0</v>
      </c>
      <c r="C53" s="278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80"/>
      <c r="P53" s="281"/>
      <c r="Q53" s="278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80"/>
      <c r="AC53" s="282"/>
      <c r="AD53" s="39"/>
      <c r="AE53" s="39"/>
      <c r="AF53" s="113"/>
      <c r="AG53" s="254"/>
      <c r="AH53" s="185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188"/>
      <c r="AV53" s="255"/>
      <c r="AW53" s="256"/>
      <c r="AX53" s="256"/>
      <c r="AY53" s="257"/>
      <c r="AZ53" s="267"/>
      <c r="BA53" s="89"/>
      <c r="BB53" s="89"/>
      <c r="BC53" s="191" t="str">
        <f t="shared" ref="BC53:DC53" si="53">COUNTIF($C53:$BB53,C53)</f>
        <v>0</v>
      </c>
      <c r="BD53" s="124" t="str">
        <f t="shared" si="53"/>
        <v>0</v>
      </c>
      <c r="BE53" s="124" t="str">
        <f t="shared" si="53"/>
        <v>0</v>
      </c>
      <c r="BF53" s="124" t="str">
        <f t="shared" si="53"/>
        <v>0</v>
      </c>
      <c r="BG53" s="124" t="str">
        <f t="shared" si="53"/>
        <v>0</v>
      </c>
      <c r="BH53" s="124" t="str">
        <f t="shared" si="53"/>
        <v>0</v>
      </c>
      <c r="BI53" s="124" t="str">
        <f t="shared" si="53"/>
        <v>0</v>
      </c>
      <c r="BJ53" s="124" t="str">
        <f t="shared" si="53"/>
        <v>0</v>
      </c>
      <c r="BK53" s="124" t="str">
        <f t="shared" si="53"/>
        <v>0</v>
      </c>
      <c r="BL53" s="124" t="str">
        <f t="shared" si="53"/>
        <v>0</v>
      </c>
      <c r="BM53" s="124" t="str">
        <f t="shared" si="53"/>
        <v>0</v>
      </c>
      <c r="BN53" s="124" t="str">
        <f t="shared" si="53"/>
        <v>0</v>
      </c>
      <c r="BO53" s="124" t="str">
        <f t="shared" si="53"/>
        <v>0</v>
      </c>
      <c r="BP53" s="124" t="str">
        <f t="shared" si="53"/>
        <v>0</v>
      </c>
      <c r="BQ53" s="124" t="str">
        <f t="shared" si="53"/>
        <v>0</v>
      </c>
      <c r="BR53" s="124" t="str">
        <f t="shared" si="53"/>
        <v>0</v>
      </c>
      <c r="BS53" s="124" t="str">
        <f t="shared" si="53"/>
        <v>0</v>
      </c>
      <c r="BT53" s="124" t="str">
        <f t="shared" si="53"/>
        <v>0</v>
      </c>
      <c r="BU53" s="124" t="str">
        <f t="shared" si="53"/>
        <v>0</v>
      </c>
      <c r="BV53" s="124" t="str">
        <f t="shared" si="53"/>
        <v>0</v>
      </c>
      <c r="BW53" s="124" t="str">
        <f t="shared" si="53"/>
        <v>0</v>
      </c>
      <c r="BX53" s="124" t="str">
        <f t="shared" si="53"/>
        <v>0</v>
      </c>
      <c r="BY53" s="124" t="str">
        <f t="shared" si="53"/>
        <v>0</v>
      </c>
      <c r="BZ53" s="124" t="str">
        <f t="shared" si="53"/>
        <v>0</v>
      </c>
      <c r="CA53" s="124" t="str">
        <f t="shared" si="53"/>
        <v>0</v>
      </c>
      <c r="CB53" s="124" t="str">
        <f t="shared" si="53"/>
        <v>0</v>
      </c>
      <c r="CC53" s="124" t="str">
        <f t="shared" si="53"/>
        <v>0</v>
      </c>
      <c r="CD53" s="124" t="str">
        <f t="shared" si="53"/>
        <v>0</v>
      </c>
      <c r="CE53" s="124" t="str">
        <f t="shared" si="53"/>
        <v>0</v>
      </c>
      <c r="CF53" s="124" t="str">
        <f t="shared" si="53"/>
        <v>0</v>
      </c>
      <c r="CG53" s="124" t="str">
        <f t="shared" si="53"/>
        <v>0</v>
      </c>
      <c r="CH53" s="124" t="str">
        <f t="shared" si="53"/>
        <v>0</v>
      </c>
      <c r="CI53" s="124" t="str">
        <f t="shared" si="53"/>
        <v>0</v>
      </c>
      <c r="CJ53" s="124" t="str">
        <f t="shared" si="53"/>
        <v>0</v>
      </c>
      <c r="CK53" s="124" t="str">
        <f t="shared" si="53"/>
        <v>0</v>
      </c>
      <c r="CL53" s="124" t="str">
        <f t="shared" si="53"/>
        <v>0</v>
      </c>
      <c r="CM53" s="124" t="str">
        <f t="shared" si="53"/>
        <v>0</v>
      </c>
      <c r="CN53" s="124" t="str">
        <f t="shared" si="53"/>
        <v>0</v>
      </c>
      <c r="CO53" s="124" t="str">
        <f t="shared" si="53"/>
        <v>0</v>
      </c>
      <c r="CP53" s="124" t="str">
        <f t="shared" si="53"/>
        <v>0</v>
      </c>
      <c r="CQ53" s="124" t="str">
        <f t="shared" si="53"/>
        <v>0</v>
      </c>
      <c r="CR53" s="124" t="str">
        <f t="shared" si="53"/>
        <v>0</v>
      </c>
      <c r="CS53" s="124" t="str">
        <f t="shared" si="53"/>
        <v>0</v>
      </c>
      <c r="CT53" s="124" t="str">
        <f t="shared" si="53"/>
        <v>0</v>
      </c>
      <c r="CU53" s="124" t="str">
        <f t="shared" si="53"/>
        <v>0</v>
      </c>
      <c r="CV53" s="124" t="str">
        <f t="shared" si="53"/>
        <v>0</v>
      </c>
      <c r="CW53" s="124" t="str">
        <f t="shared" si="53"/>
        <v>0</v>
      </c>
      <c r="CX53" s="124" t="str">
        <f t="shared" si="53"/>
        <v>0</v>
      </c>
      <c r="CY53" s="124" t="str">
        <f t="shared" si="53"/>
        <v>0</v>
      </c>
      <c r="CZ53" s="125" t="str">
        <f t="shared" si="53"/>
        <v>0</v>
      </c>
      <c r="DA53" s="126" t="str">
        <f t="shared" si="53"/>
        <v>0</v>
      </c>
      <c r="DB53" s="126" t="str">
        <f t="shared" si="53"/>
        <v>0</v>
      </c>
      <c r="DC53" s="126" t="str">
        <f t="shared" si="53"/>
        <v>0</v>
      </c>
    </row>
    <row r="54" ht="15.75" customHeight="1">
      <c r="A54" s="127"/>
      <c r="B54" s="128">
        <v>2.0</v>
      </c>
      <c r="C54" s="260"/>
      <c r="D54" s="261"/>
      <c r="E54" s="30"/>
      <c r="F54" s="21"/>
      <c r="G54" s="30"/>
      <c r="H54" s="30"/>
      <c r="I54" s="21"/>
      <c r="J54" s="30"/>
      <c r="K54" s="261"/>
      <c r="L54" s="261"/>
      <c r="M54" s="261"/>
      <c r="N54" s="21"/>
      <c r="O54" s="154"/>
      <c r="P54" s="259"/>
      <c r="Q54" s="18"/>
      <c r="R54" s="21"/>
      <c r="S54" s="21"/>
      <c r="T54" s="21"/>
      <c r="U54" s="21"/>
      <c r="V54" s="21"/>
      <c r="W54" s="283"/>
      <c r="X54" s="261"/>
      <c r="Y54" s="21"/>
      <c r="Z54" s="30"/>
      <c r="AA54" s="21"/>
      <c r="AB54" s="154"/>
      <c r="AC54" s="268"/>
      <c r="AD54" s="21"/>
      <c r="AE54" s="21"/>
      <c r="AF54" s="141"/>
      <c r="AG54" s="263"/>
      <c r="AH54" s="18"/>
      <c r="AI54" s="299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154"/>
      <c r="AV54" s="255"/>
      <c r="AW54" s="256"/>
      <c r="AX54" s="256"/>
      <c r="AY54" s="266"/>
      <c r="AZ54" s="267"/>
      <c r="BA54" s="89"/>
      <c r="BB54" s="89"/>
      <c r="BC54" s="150" t="str">
        <f t="shared" ref="BC54:DC54" si="54">COUNTIF($C54:$BB54,C54)</f>
        <v>0</v>
      </c>
      <c r="BD54" s="151" t="str">
        <f t="shared" si="54"/>
        <v>0</v>
      </c>
      <c r="BE54" s="151" t="str">
        <f t="shared" si="54"/>
        <v>0</v>
      </c>
      <c r="BF54" s="151" t="str">
        <f t="shared" si="54"/>
        <v>0</v>
      </c>
      <c r="BG54" s="151" t="str">
        <f t="shared" si="54"/>
        <v>0</v>
      </c>
      <c r="BH54" s="151" t="str">
        <f t="shared" si="54"/>
        <v>0</v>
      </c>
      <c r="BI54" s="151" t="str">
        <f t="shared" si="54"/>
        <v>0</v>
      </c>
      <c r="BJ54" s="151" t="str">
        <f t="shared" si="54"/>
        <v>0</v>
      </c>
      <c r="BK54" s="151" t="str">
        <f t="shared" si="54"/>
        <v>0</v>
      </c>
      <c r="BL54" s="151" t="str">
        <f t="shared" si="54"/>
        <v>0</v>
      </c>
      <c r="BM54" s="151" t="str">
        <f t="shared" si="54"/>
        <v>0</v>
      </c>
      <c r="BN54" s="151" t="str">
        <f t="shared" si="54"/>
        <v>0</v>
      </c>
      <c r="BO54" s="151" t="str">
        <f t="shared" si="54"/>
        <v>0</v>
      </c>
      <c r="BP54" s="151" t="str">
        <f t="shared" si="54"/>
        <v>0</v>
      </c>
      <c r="BQ54" s="151" t="str">
        <f t="shared" si="54"/>
        <v>0</v>
      </c>
      <c r="BR54" s="151" t="str">
        <f t="shared" si="54"/>
        <v>0</v>
      </c>
      <c r="BS54" s="151" t="str">
        <f t="shared" si="54"/>
        <v>0</v>
      </c>
      <c r="BT54" s="151" t="str">
        <f t="shared" si="54"/>
        <v>0</v>
      </c>
      <c r="BU54" s="151" t="str">
        <f t="shared" si="54"/>
        <v>0</v>
      </c>
      <c r="BV54" s="151" t="str">
        <f t="shared" si="54"/>
        <v>0</v>
      </c>
      <c r="BW54" s="151" t="str">
        <f t="shared" si="54"/>
        <v>0</v>
      </c>
      <c r="BX54" s="151" t="str">
        <f t="shared" si="54"/>
        <v>0</v>
      </c>
      <c r="BY54" s="151" t="str">
        <f t="shared" si="54"/>
        <v>0</v>
      </c>
      <c r="BZ54" s="151" t="str">
        <f t="shared" si="54"/>
        <v>0</v>
      </c>
      <c r="CA54" s="151" t="str">
        <f t="shared" si="54"/>
        <v>0</v>
      </c>
      <c r="CB54" s="151" t="str">
        <f t="shared" si="54"/>
        <v>0</v>
      </c>
      <c r="CC54" s="151" t="str">
        <f t="shared" si="54"/>
        <v>0</v>
      </c>
      <c r="CD54" s="151" t="str">
        <f t="shared" si="54"/>
        <v>0</v>
      </c>
      <c r="CE54" s="151" t="str">
        <f t="shared" si="54"/>
        <v>0</v>
      </c>
      <c r="CF54" s="151" t="str">
        <f t="shared" si="54"/>
        <v>0</v>
      </c>
      <c r="CG54" s="151" t="str">
        <f t="shared" si="54"/>
        <v>0</v>
      </c>
      <c r="CH54" s="151" t="str">
        <f t="shared" si="54"/>
        <v>0</v>
      </c>
      <c r="CI54" s="151" t="str">
        <f t="shared" si="54"/>
        <v>0</v>
      </c>
      <c r="CJ54" s="151" t="str">
        <f t="shared" si="54"/>
        <v>0</v>
      </c>
      <c r="CK54" s="151" t="str">
        <f t="shared" si="54"/>
        <v>0</v>
      </c>
      <c r="CL54" s="151" t="str">
        <f t="shared" si="54"/>
        <v>0</v>
      </c>
      <c r="CM54" s="151" t="str">
        <f t="shared" si="54"/>
        <v>0</v>
      </c>
      <c r="CN54" s="151" t="str">
        <f t="shared" si="54"/>
        <v>0</v>
      </c>
      <c r="CO54" s="151" t="str">
        <f t="shared" si="54"/>
        <v>0</v>
      </c>
      <c r="CP54" s="151" t="str">
        <f t="shared" si="54"/>
        <v>0</v>
      </c>
      <c r="CQ54" s="151" t="str">
        <f t="shared" si="54"/>
        <v>0</v>
      </c>
      <c r="CR54" s="151" t="str">
        <f t="shared" si="54"/>
        <v>0</v>
      </c>
      <c r="CS54" s="151" t="str">
        <f t="shared" si="54"/>
        <v>0</v>
      </c>
      <c r="CT54" s="151" t="str">
        <f t="shared" si="54"/>
        <v>0</v>
      </c>
      <c r="CU54" s="151" t="str">
        <f t="shared" si="54"/>
        <v>0</v>
      </c>
      <c r="CV54" s="151" t="str">
        <f t="shared" si="54"/>
        <v>0</v>
      </c>
      <c r="CW54" s="151" t="str">
        <f t="shared" si="54"/>
        <v>0</v>
      </c>
      <c r="CX54" s="151" t="str">
        <f t="shared" si="54"/>
        <v>0</v>
      </c>
      <c r="CY54" s="151" t="str">
        <f t="shared" si="54"/>
        <v>0</v>
      </c>
      <c r="CZ54" s="152" t="str">
        <f t="shared" si="54"/>
        <v>0</v>
      </c>
      <c r="DA54" s="126" t="str">
        <f t="shared" si="54"/>
        <v>0</v>
      </c>
      <c r="DB54" s="126" t="str">
        <f t="shared" si="54"/>
        <v>0</v>
      </c>
      <c r="DC54" s="126" t="str">
        <f t="shared" si="54"/>
        <v>0</v>
      </c>
    </row>
    <row r="55" ht="15.75" customHeight="1">
      <c r="A55" s="127"/>
      <c r="B55" s="128">
        <v>3.0</v>
      </c>
      <c r="C55" s="260"/>
      <c r="D55" s="261"/>
      <c r="E55" s="30"/>
      <c r="F55" s="21"/>
      <c r="G55" s="30"/>
      <c r="H55" s="30"/>
      <c r="I55" s="21"/>
      <c r="J55" s="30"/>
      <c r="K55" s="261"/>
      <c r="L55" s="261"/>
      <c r="M55" s="261"/>
      <c r="N55" s="21"/>
      <c r="O55" s="154"/>
      <c r="P55" s="259"/>
      <c r="Q55" s="18"/>
      <c r="R55" s="21"/>
      <c r="S55" s="21"/>
      <c r="T55" s="21"/>
      <c r="U55" s="21"/>
      <c r="V55" s="21"/>
      <c r="W55" s="283"/>
      <c r="X55" s="261"/>
      <c r="Y55" s="21"/>
      <c r="Z55" s="21"/>
      <c r="AA55" s="21"/>
      <c r="AB55" s="154"/>
      <c r="AC55" s="268"/>
      <c r="AD55" s="21"/>
      <c r="AE55" s="21"/>
      <c r="AF55" s="141"/>
      <c r="AG55" s="263"/>
      <c r="AH55" s="18"/>
      <c r="AI55" s="21"/>
      <c r="AJ55" s="21"/>
      <c r="AK55" s="21"/>
      <c r="AL55" s="21"/>
      <c r="AM55" s="30"/>
      <c r="AN55" s="21"/>
      <c r="AO55" s="21"/>
      <c r="AP55" s="21"/>
      <c r="AQ55" s="21"/>
      <c r="AR55" s="21"/>
      <c r="AS55" s="21"/>
      <c r="AT55" s="21"/>
      <c r="AU55" s="154"/>
      <c r="AV55" s="264"/>
      <c r="AW55" s="265"/>
      <c r="AX55" s="265"/>
      <c r="AY55" s="266"/>
      <c r="AZ55" s="267"/>
      <c r="BA55" s="89"/>
      <c r="BB55" s="89"/>
      <c r="BC55" s="150" t="str">
        <f t="shared" ref="BC55:DC55" si="55">COUNTIF($C55:$BB55,C55)</f>
        <v>0</v>
      </c>
      <c r="BD55" s="151" t="str">
        <f t="shared" si="55"/>
        <v>0</v>
      </c>
      <c r="BE55" s="151" t="str">
        <f t="shared" si="55"/>
        <v>0</v>
      </c>
      <c r="BF55" s="151" t="str">
        <f t="shared" si="55"/>
        <v>0</v>
      </c>
      <c r="BG55" s="151" t="str">
        <f t="shared" si="55"/>
        <v>0</v>
      </c>
      <c r="BH55" s="151" t="str">
        <f t="shared" si="55"/>
        <v>0</v>
      </c>
      <c r="BI55" s="151" t="str">
        <f t="shared" si="55"/>
        <v>0</v>
      </c>
      <c r="BJ55" s="151" t="str">
        <f t="shared" si="55"/>
        <v>0</v>
      </c>
      <c r="BK55" s="151" t="str">
        <f t="shared" si="55"/>
        <v>0</v>
      </c>
      <c r="BL55" s="151" t="str">
        <f t="shared" si="55"/>
        <v>0</v>
      </c>
      <c r="BM55" s="151" t="str">
        <f t="shared" si="55"/>
        <v>0</v>
      </c>
      <c r="BN55" s="151" t="str">
        <f t="shared" si="55"/>
        <v>0</v>
      </c>
      <c r="BO55" s="151" t="str">
        <f t="shared" si="55"/>
        <v>0</v>
      </c>
      <c r="BP55" s="151" t="str">
        <f t="shared" si="55"/>
        <v>0</v>
      </c>
      <c r="BQ55" s="151" t="str">
        <f t="shared" si="55"/>
        <v>0</v>
      </c>
      <c r="BR55" s="151" t="str">
        <f t="shared" si="55"/>
        <v>0</v>
      </c>
      <c r="BS55" s="151" t="str">
        <f t="shared" si="55"/>
        <v>0</v>
      </c>
      <c r="BT55" s="151" t="str">
        <f t="shared" si="55"/>
        <v>0</v>
      </c>
      <c r="BU55" s="151" t="str">
        <f t="shared" si="55"/>
        <v>0</v>
      </c>
      <c r="BV55" s="151" t="str">
        <f t="shared" si="55"/>
        <v>0</v>
      </c>
      <c r="BW55" s="151" t="str">
        <f t="shared" si="55"/>
        <v>0</v>
      </c>
      <c r="BX55" s="151" t="str">
        <f t="shared" si="55"/>
        <v>0</v>
      </c>
      <c r="BY55" s="151" t="str">
        <f t="shared" si="55"/>
        <v>0</v>
      </c>
      <c r="BZ55" s="151" t="str">
        <f t="shared" si="55"/>
        <v>0</v>
      </c>
      <c r="CA55" s="151" t="str">
        <f t="shared" si="55"/>
        <v>0</v>
      </c>
      <c r="CB55" s="151" t="str">
        <f t="shared" si="55"/>
        <v>0</v>
      </c>
      <c r="CC55" s="151" t="str">
        <f t="shared" si="55"/>
        <v>0</v>
      </c>
      <c r="CD55" s="151" t="str">
        <f t="shared" si="55"/>
        <v>0</v>
      </c>
      <c r="CE55" s="151" t="str">
        <f t="shared" si="55"/>
        <v>0</v>
      </c>
      <c r="CF55" s="151" t="str">
        <f t="shared" si="55"/>
        <v>0</v>
      </c>
      <c r="CG55" s="151" t="str">
        <f t="shared" si="55"/>
        <v>0</v>
      </c>
      <c r="CH55" s="151" t="str">
        <f t="shared" si="55"/>
        <v>0</v>
      </c>
      <c r="CI55" s="151" t="str">
        <f t="shared" si="55"/>
        <v>0</v>
      </c>
      <c r="CJ55" s="151" t="str">
        <f t="shared" si="55"/>
        <v>0</v>
      </c>
      <c r="CK55" s="151" t="str">
        <f t="shared" si="55"/>
        <v>0</v>
      </c>
      <c r="CL55" s="151" t="str">
        <f t="shared" si="55"/>
        <v>0</v>
      </c>
      <c r="CM55" s="151" t="str">
        <f t="shared" si="55"/>
        <v>0</v>
      </c>
      <c r="CN55" s="151" t="str">
        <f t="shared" si="55"/>
        <v>0</v>
      </c>
      <c r="CO55" s="151" t="str">
        <f t="shared" si="55"/>
        <v>0</v>
      </c>
      <c r="CP55" s="151" t="str">
        <f t="shared" si="55"/>
        <v>0</v>
      </c>
      <c r="CQ55" s="151" t="str">
        <f t="shared" si="55"/>
        <v>0</v>
      </c>
      <c r="CR55" s="151" t="str">
        <f t="shared" si="55"/>
        <v>0</v>
      </c>
      <c r="CS55" s="151" t="str">
        <f t="shared" si="55"/>
        <v>0</v>
      </c>
      <c r="CT55" s="151" t="str">
        <f t="shared" si="55"/>
        <v>0</v>
      </c>
      <c r="CU55" s="151" t="str">
        <f t="shared" si="55"/>
        <v>0</v>
      </c>
      <c r="CV55" s="151" t="str">
        <f t="shared" si="55"/>
        <v>0</v>
      </c>
      <c r="CW55" s="151" t="str">
        <f t="shared" si="55"/>
        <v>0</v>
      </c>
      <c r="CX55" s="151" t="str">
        <f t="shared" si="55"/>
        <v>0</v>
      </c>
      <c r="CY55" s="151" t="str">
        <f t="shared" si="55"/>
        <v>0</v>
      </c>
      <c r="CZ55" s="152" t="str">
        <f t="shared" si="55"/>
        <v>0</v>
      </c>
      <c r="DA55" s="126" t="str">
        <f t="shared" si="55"/>
        <v>0</v>
      </c>
      <c r="DB55" s="126" t="str">
        <f t="shared" si="55"/>
        <v>0</v>
      </c>
      <c r="DC55" s="126" t="str">
        <f t="shared" si="55"/>
        <v>0</v>
      </c>
    </row>
    <row r="56" ht="15.75" customHeight="1">
      <c r="A56" s="127"/>
      <c r="B56" s="128">
        <v>4.0</v>
      </c>
      <c r="C56" s="18"/>
      <c r="D56" s="261"/>
      <c r="E56" s="30"/>
      <c r="F56" s="30"/>
      <c r="G56" s="30"/>
      <c r="H56" s="30"/>
      <c r="I56" s="30"/>
      <c r="J56" s="30"/>
      <c r="K56" s="261"/>
      <c r="L56" s="261"/>
      <c r="M56" s="261"/>
      <c r="N56" s="21"/>
      <c r="O56" s="154"/>
      <c r="P56" s="259"/>
      <c r="Q56" s="18"/>
      <c r="R56" s="21"/>
      <c r="S56" s="21"/>
      <c r="T56" s="21"/>
      <c r="U56" s="261"/>
      <c r="V56" s="21"/>
      <c r="W56" s="283"/>
      <c r="X56" s="261"/>
      <c r="Y56" s="21"/>
      <c r="Z56" s="21"/>
      <c r="AA56" s="21"/>
      <c r="AB56" s="154"/>
      <c r="AC56" s="268"/>
      <c r="AD56" s="21"/>
      <c r="AE56" s="21"/>
      <c r="AF56" s="141"/>
      <c r="AG56" s="263"/>
      <c r="AH56" s="18"/>
      <c r="AI56" s="21"/>
      <c r="AJ56" s="21"/>
      <c r="AK56" s="21"/>
      <c r="AL56" s="21"/>
      <c r="AM56" s="21"/>
      <c r="AN56" s="21"/>
      <c r="AO56" s="21"/>
      <c r="AP56" s="21"/>
      <c r="AQ56" s="30"/>
      <c r="AR56" s="21"/>
      <c r="AS56" s="153"/>
      <c r="AT56" s="21"/>
      <c r="AU56" s="154"/>
      <c r="AV56" s="264"/>
      <c r="AW56" s="265"/>
      <c r="AX56" s="265"/>
      <c r="AY56" s="266"/>
      <c r="AZ56" s="267"/>
      <c r="BA56" s="89"/>
      <c r="BB56" s="89"/>
      <c r="BC56" s="150" t="str">
        <f t="shared" ref="BC56:DC56" si="56">COUNTIF($C56:$BB56,C56)</f>
        <v>0</v>
      </c>
      <c r="BD56" s="151" t="str">
        <f t="shared" si="56"/>
        <v>0</v>
      </c>
      <c r="BE56" s="151" t="str">
        <f t="shared" si="56"/>
        <v>0</v>
      </c>
      <c r="BF56" s="151" t="str">
        <f t="shared" si="56"/>
        <v>0</v>
      </c>
      <c r="BG56" s="151" t="str">
        <f t="shared" si="56"/>
        <v>0</v>
      </c>
      <c r="BH56" s="151" t="str">
        <f t="shared" si="56"/>
        <v>0</v>
      </c>
      <c r="BI56" s="151" t="str">
        <f t="shared" si="56"/>
        <v>0</v>
      </c>
      <c r="BJ56" s="151" t="str">
        <f t="shared" si="56"/>
        <v>0</v>
      </c>
      <c r="BK56" s="151" t="str">
        <f t="shared" si="56"/>
        <v>0</v>
      </c>
      <c r="BL56" s="151" t="str">
        <f t="shared" si="56"/>
        <v>0</v>
      </c>
      <c r="BM56" s="151" t="str">
        <f t="shared" si="56"/>
        <v>0</v>
      </c>
      <c r="BN56" s="151" t="str">
        <f t="shared" si="56"/>
        <v>0</v>
      </c>
      <c r="BO56" s="151" t="str">
        <f t="shared" si="56"/>
        <v>0</v>
      </c>
      <c r="BP56" s="151" t="str">
        <f t="shared" si="56"/>
        <v>0</v>
      </c>
      <c r="BQ56" s="151" t="str">
        <f t="shared" si="56"/>
        <v>0</v>
      </c>
      <c r="BR56" s="151" t="str">
        <f t="shared" si="56"/>
        <v>0</v>
      </c>
      <c r="BS56" s="151" t="str">
        <f t="shared" si="56"/>
        <v>0</v>
      </c>
      <c r="BT56" s="151" t="str">
        <f t="shared" si="56"/>
        <v>0</v>
      </c>
      <c r="BU56" s="151" t="str">
        <f t="shared" si="56"/>
        <v>0</v>
      </c>
      <c r="BV56" s="151" t="str">
        <f t="shared" si="56"/>
        <v>0</v>
      </c>
      <c r="BW56" s="151" t="str">
        <f t="shared" si="56"/>
        <v>0</v>
      </c>
      <c r="BX56" s="151" t="str">
        <f t="shared" si="56"/>
        <v>0</v>
      </c>
      <c r="BY56" s="151" t="str">
        <f t="shared" si="56"/>
        <v>0</v>
      </c>
      <c r="BZ56" s="151" t="str">
        <f t="shared" si="56"/>
        <v>0</v>
      </c>
      <c r="CA56" s="151" t="str">
        <f t="shared" si="56"/>
        <v>0</v>
      </c>
      <c r="CB56" s="151" t="str">
        <f t="shared" si="56"/>
        <v>0</v>
      </c>
      <c r="CC56" s="151" t="str">
        <f t="shared" si="56"/>
        <v>0</v>
      </c>
      <c r="CD56" s="151" t="str">
        <f t="shared" si="56"/>
        <v>0</v>
      </c>
      <c r="CE56" s="151" t="str">
        <f t="shared" si="56"/>
        <v>0</v>
      </c>
      <c r="CF56" s="151" t="str">
        <f t="shared" si="56"/>
        <v>0</v>
      </c>
      <c r="CG56" s="151" t="str">
        <f t="shared" si="56"/>
        <v>0</v>
      </c>
      <c r="CH56" s="151" t="str">
        <f t="shared" si="56"/>
        <v>0</v>
      </c>
      <c r="CI56" s="151" t="str">
        <f t="shared" si="56"/>
        <v>0</v>
      </c>
      <c r="CJ56" s="151" t="str">
        <f t="shared" si="56"/>
        <v>0</v>
      </c>
      <c r="CK56" s="151" t="str">
        <f t="shared" si="56"/>
        <v>0</v>
      </c>
      <c r="CL56" s="151" t="str">
        <f t="shared" si="56"/>
        <v>0</v>
      </c>
      <c r="CM56" s="151" t="str">
        <f t="shared" si="56"/>
        <v>0</v>
      </c>
      <c r="CN56" s="151" t="str">
        <f t="shared" si="56"/>
        <v>0</v>
      </c>
      <c r="CO56" s="151" t="str">
        <f t="shared" si="56"/>
        <v>0</v>
      </c>
      <c r="CP56" s="151" t="str">
        <f t="shared" si="56"/>
        <v>0</v>
      </c>
      <c r="CQ56" s="151" t="str">
        <f t="shared" si="56"/>
        <v>0</v>
      </c>
      <c r="CR56" s="151" t="str">
        <f t="shared" si="56"/>
        <v>0</v>
      </c>
      <c r="CS56" s="151" t="str">
        <f t="shared" si="56"/>
        <v>0</v>
      </c>
      <c r="CT56" s="151" t="str">
        <f t="shared" si="56"/>
        <v>0</v>
      </c>
      <c r="CU56" s="151" t="str">
        <f t="shared" si="56"/>
        <v>0</v>
      </c>
      <c r="CV56" s="151" t="str">
        <f t="shared" si="56"/>
        <v>0</v>
      </c>
      <c r="CW56" s="151" t="str">
        <f t="shared" si="56"/>
        <v>0</v>
      </c>
      <c r="CX56" s="151" t="str">
        <f t="shared" si="56"/>
        <v>0</v>
      </c>
      <c r="CY56" s="151" t="str">
        <f t="shared" si="56"/>
        <v>0</v>
      </c>
      <c r="CZ56" s="152" t="str">
        <f t="shared" si="56"/>
        <v>0</v>
      </c>
      <c r="DA56" s="126" t="str">
        <f t="shared" si="56"/>
        <v>0</v>
      </c>
      <c r="DB56" s="126" t="str">
        <f t="shared" si="56"/>
        <v>0</v>
      </c>
      <c r="DC56" s="126" t="str">
        <f t="shared" si="56"/>
        <v>0</v>
      </c>
    </row>
    <row r="57" ht="15.75" customHeight="1">
      <c r="A57" s="158"/>
      <c r="B57" s="159">
        <v>5.0</v>
      </c>
      <c r="C57" s="164"/>
      <c r="D57" s="286"/>
      <c r="E57" s="166"/>
      <c r="F57" s="166"/>
      <c r="G57" s="166"/>
      <c r="H57" s="166"/>
      <c r="I57" s="166"/>
      <c r="J57" s="166"/>
      <c r="K57" s="286"/>
      <c r="L57" s="286"/>
      <c r="M57" s="286"/>
      <c r="N57" s="165"/>
      <c r="O57" s="167"/>
      <c r="P57" s="270"/>
      <c r="Q57" s="18"/>
      <c r="R57" s="21"/>
      <c r="S57" s="21"/>
      <c r="T57" s="157"/>
      <c r="U57" s="261"/>
      <c r="V57" s="21"/>
      <c r="W57" s="283"/>
      <c r="X57" s="261"/>
      <c r="Y57" s="21"/>
      <c r="Z57" s="21"/>
      <c r="AA57" s="21"/>
      <c r="AB57" s="154"/>
      <c r="AC57" s="271"/>
      <c r="AD57" s="165"/>
      <c r="AE57" s="165"/>
      <c r="AF57" s="171"/>
      <c r="AG57" s="272"/>
      <c r="AH57" s="164"/>
      <c r="AI57" s="165"/>
      <c r="AJ57" s="165"/>
      <c r="AK57" s="165"/>
      <c r="AL57" s="165"/>
      <c r="AM57" s="166"/>
      <c r="AN57" s="165"/>
      <c r="AO57" s="165"/>
      <c r="AP57" s="165"/>
      <c r="AQ57" s="166"/>
      <c r="AR57" s="165"/>
      <c r="AS57" s="218"/>
      <c r="AT57" s="165"/>
      <c r="AU57" s="167"/>
      <c r="AV57" s="275"/>
      <c r="AW57" s="276"/>
      <c r="AX57" s="276"/>
      <c r="AY57" s="277"/>
      <c r="AZ57" s="288"/>
      <c r="BA57" s="89"/>
      <c r="BB57" s="89"/>
      <c r="BC57" s="180" t="str">
        <f t="shared" ref="BC57:DC57" si="57">COUNTIF($C57:$BB57,C57)</f>
        <v>0</v>
      </c>
      <c r="BD57" s="181" t="str">
        <f t="shared" si="57"/>
        <v>0</v>
      </c>
      <c r="BE57" s="181" t="str">
        <f t="shared" si="57"/>
        <v>0</v>
      </c>
      <c r="BF57" s="181" t="str">
        <f t="shared" si="57"/>
        <v>0</v>
      </c>
      <c r="BG57" s="181" t="str">
        <f t="shared" si="57"/>
        <v>0</v>
      </c>
      <c r="BH57" s="181" t="str">
        <f t="shared" si="57"/>
        <v>0</v>
      </c>
      <c r="BI57" s="181" t="str">
        <f t="shared" si="57"/>
        <v>0</v>
      </c>
      <c r="BJ57" s="181" t="str">
        <f t="shared" si="57"/>
        <v>0</v>
      </c>
      <c r="BK57" s="181" t="str">
        <f t="shared" si="57"/>
        <v>0</v>
      </c>
      <c r="BL57" s="181" t="str">
        <f t="shared" si="57"/>
        <v>0</v>
      </c>
      <c r="BM57" s="181" t="str">
        <f t="shared" si="57"/>
        <v>0</v>
      </c>
      <c r="BN57" s="181" t="str">
        <f t="shared" si="57"/>
        <v>0</v>
      </c>
      <c r="BO57" s="181" t="str">
        <f t="shared" si="57"/>
        <v>0</v>
      </c>
      <c r="BP57" s="181" t="str">
        <f t="shared" si="57"/>
        <v>0</v>
      </c>
      <c r="BQ57" s="181" t="str">
        <f t="shared" si="57"/>
        <v>0</v>
      </c>
      <c r="BR57" s="181" t="str">
        <f t="shared" si="57"/>
        <v>0</v>
      </c>
      <c r="BS57" s="181" t="str">
        <f t="shared" si="57"/>
        <v>0</v>
      </c>
      <c r="BT57" s="181" t="str">
        <f t="shared" si="57"/>
        <v>0</v>
      </c>
      <c r="BU57" s="181" t="str">
        <f t="shared" si="57"/>
        <v>0</v>
      </c>
      <c r="BV57" s="181" t="str">
        <f t="shared" si="57"/>
        <v>0</v>
      </c>
      <c r="BW57" s="181" t="str">
        <f t="shared" si="57"/>
        <v>0</v>
      </c>
      <c r="BX57" s="181" t="str">
        <f t="shared" si="57"/>
        <v>0</v>
      </c>
      <c r="BY57" s="181" t="str">
        <f t="shared" si="57"/>
        <v>0</v>
      </c>
      <c r="BZ57" s="181" t="str">
        <f t="shared" si="57"/>
        <v>0</v>
      </c>
      <c r="CA57" s="181" t="str">
        <f t="shared" si="57"/>
        <v>0</v>
      </c>
      <c r="CB57" s="181" t="str">
        <f t="shared" si="57"/>
        <v>0</v>
      </c>
      <c r="CC57" s="181" t="str">
        <f t="shared" si="57"/>
        <v>0</v>
      </c>
      <c r="CD57" s="181" t="str">
        <f t="shared" si="57"/>
        <v>0</v>
      </c>
      <c r="CE57" s="181" t="str">
        <f t="shared" si="57"/>
        <v>0</v>
      </c>
      <c r="CF57" s="181" t="str">
        <f t="shared" si="57"/>
        <v>0</v>
      </c>
      <c r="CG57" s="181" t="str">
        <f t="shared" si="57"/>
        <v>0</v>
      </c>
      <c r="CH57" s="181" t="str">
        <f t="shared" si="57"/>
        <v>0</v>
      </c>
      <c r="CI57" s="181" t="str">
        <f t="shared" si="57"/>
        <v>0</v>
      </c>
      <c r="CJ57" s="181" t="str">
        <f t="shared" si="57"/>
        <v>0</v>
      </c>
      <c r="CK57" s="181" t="str">
        <f t="shared" si="57"/>
        <v>0</v>
      </c>
      <c r="CL57" s="181" t="str">
        <f t="shared" si="57"/>
        <v>0</v>
      </c>
      <c r="CM57" s="181" t="str">
        <f t="shared" si="57"/>
        <v>0</v>
      </c>
      <c r="CN57" s="181" t="str">
        <f t="shared" si="57"/>
        <v>0</v>
      </c>
      <c r="CO57" s="181" t="str">
        <f t="shared" si="57"/>
        <v>0</v>
      </c>
      <c r="CP57" s="181" t="str">
        <f t="shared" si="57"/>
        <v>0</v>
      </c>
      <c r="CQ57" s="181" t="str">
        <f t="shared" si="57"/>
        <v>0</v>
      </c>
      <c r="CR57" s="181" t="str">
        <f t="shared" si="57"/>
        <v>0</v>
      </c>
      <c r="CS57" s="181" t="str">
        <f t="shared" si="57"/>
        <v>0</v>
      </c>
      <c r="CT57" s="181" t="str">
        <f t="shared" si="57"/>
        <v>0</v>
      </c>
      <c r="CU57" s="181" t="str">
        <f t="shared" si="57"/>
        <v>0</v>
      </c>
      <c r="CV57" s="181" t="str">
        <f t="shared" si="57"/>
        <v>0</v>
      </c>
      <c r="CW57" s="181" t="str">
        <f t="shared" si="57"/>
        <v>0</v>
      </c>
      <c r="CX57" s="181" t="str">
        <f t="shared" si="57"/>
        <v>0</v>
      </c>
      <c r="CY57" s="181" t="str">
        <f t="shared" si="57"/>
        <v>0</v>
      </c>
      <c r="CZ57" s="182" t="str">
        <f t="shared" si="57"/>
        <v>0</v>
      </c>
      <c r="DA57" s="126" t="str">
        <f t="shared" si="57"/>
        <v>0</v>
      </c>
      <c r="DB57" s="126" t="str">
        <f t="shared" si="57"/>
        <v>0</v>
      </c>
      <c r="DC57" s="126" t="str">
        <f t="shared" si="57"/>
        <v>0</v>
      </c>
    </row>
    <row r="58" ht="15.75" customHeight="1">
      <c r="A58" s="183" t="s">
        <v>528</v>
      </c>
      <c r="B58" s="184">
        <v>1.0</v>
      </c>
      <c r="C58" s="27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80"/>
      <c r="P58" s="281"/>
      <c r="Q58" s="278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80"/>
      <c r="AC58" s="282"/>
      <c r="AD58" s="39"/>
      <c r="AE58" s="39"/>
      <c r="AF58" s="113"/>
      <c r="AG58" s="254"/>
      <c r="AH58" s="185"/>
      <c r="AI58" s="39"/>
      <c r="AJ58" s="39"/>
      <c r="AK58" s="39"/>
      <c r="AL58" s="39"/>
      <c r="AM58" s="31"/>
      <c r="AN58" s="39"/>
      <c r="AO58" s="39"/>
      <c r="AP58" s="31"/>
      <c r="AQ58" s="31"/>
      <c r="AR58" s="31"/>
      <c r="AS58" s="31"/>
      <c r="AT58" s="39"/>
      <c r="AU58" s="188"/>
      <c r="AV58" s="255"/>
      <c r="AW58" s="256"/>
      <c r="AX58" s="256"/>
      <c r="AY58" s="257"/>
      <c r="AZ58" s="258"/>
      <c r="BA58" s="89"/>
      <c r="BB58" s="89"/>
      <c r="BC58" s="191" t="str">
        <f t="shared" ref="BC58:DC58" si="58">COUNTIF($C58:$BB58,C58)</f>
        <v>0</v>
      </c>
      <c r="BD58" s="124" t="str">
        <f t="shared" si="58"/>
        <v>0</v>
      </c>
      <c r="BE58" s="124" t="str">
        <f t="shared" si="58"/>
        <v>0</v>
      </c>
      <c r="BF58" s="124" t="str">
        <f t="shared" si="58"/>
        <v>0</v>
      </c>
      <c r="BG58" s="124" t="str">
        <f t="shared" si="58"/>
        <v>0</v>
      </c>
      <c r="BH58" s="124" t="str">
        <f t="shared" si="58"/>
        <v>0</v>
      </c>
      <c r="BI58" s="124" t="str">
        <f t="shared" si="58"/>
        <v>0</v>
      </c>
      <c r="BJ58" s="124" t="str">
        <f t="shared" si="58"/>
        <v>0</v>
      </c>
      <c r="BK58" s="124" t="str">
        <f t="shared" si="58"/>
        <v>0</v>
      </c>
      <c r="BL58" s="124" t="str">
        <f t="shared" si="58"/>
        <v>0</v>
      </c>
      <c r="BM58" s="124" t="str">
        <f t="shared" si="58"/>
        <v>0</v>
      </c>
      <c r="BN58" s="124" t="str">
        <f t="shared" si="58"/>
        <v>0</v>
      </c>
      <c r="BO58" s="124" t="str">
        <f t="shared" si="58"/>
        <v>0</v>
      </c>
      <c r="BP58" s="124" t="str">
        <f t="shared" si="58"/>
        <v>0</v>
      </c>
      <c r="BQ58" s="124" t="str">
        <f t="shared" si="58"/>
        <v>0</v>
      </c>
      <c r="BR58" s="124" t="str">
        <f t="shared" si="58"/>
        <v>0</v>
      </c>
      <c r="BS58" s="124" t="str">
        <f t="shared" si="58"/>
        <v>0</v>
      </c>
      <c r="BT58" s="124" t="str">
        <f t="shared" si="58"/>
        <v>0</v>
      </c>
      <c r="BU58" s="124" t="str">
        <f t="shared" si="58"/>
        <v>0</v>
      </c>
      <c r="BV58" s="124" t="str">
        <f t="shared" si="58"/>
        <v>0</v>
      </c>
      <c r="BW58" s="124" t="str">
        <f t="shared" si="58"/>
        <v>0</v>
      </c>
      <c r="BX58" s="124" t="str">
        <f t="shared" si="58"/>
        <v>0</v>
      </c>
      <c r="BY58" s="124" t="str">
        <f t="shared" si="58"/>
        <v>0</v>
      </c>
      <c r="BZ58" s="124" t="str">
        <f t="shared" si="58"/>
        <v>0</v>
      </c>
      <c r="CA58" s="124" t="str">
        <f t="shared" si="58"/>
        <v>0</v>
      </c>
      <c r="CB58" s="124" t="str">
        <f t="shared" si="58"/>
        <v>0</v>
      </c>
      <c r="CC58" s="124" t="str">
        <f t="shared" si="58"/>
        <v>0</v>
      </c>
      <c r="CD58" s="124" t="str">
        <f t="shared" si="58"/>
        <v>0</v>
      </c>
      <c r="CE58" s="124" t="str">
        <f t="shared" si="58"/>
        <v>0</v>
      </c>
      <c r="CF58" s="124" t="str">
        <f t="shared" si="58"/>
        <v>0</v>
      </c>
      <c r="CG58" s="124" t="str">
        <f t="shared" si="58"/>
        <v>0</v>
      </c>
      <c r="CH58" s="124" t="str">
        <f t="shared" si="58"/>
        <v>0</v>
      </c>
      <c r="CI58" s="124" t="str">
        <f t="shared" si="58"/>
        <v>0</v>
      </c>
      <c r="CJ58" s="124" t="str">
        <f t="shared" si="58"/>
        <v>0</v>
      </c>
      <c r="CK58" s="124" t="str">
        <f t="shared" si="58"/>
        <v>0</v>
      </c>
      <c r="CL58" s="124" t="str">
        <f t="shared" si="58"/>
        <v>0</v>
      </c>
      <c r="CM58" s="124" t="str">
        <f t="shared" si="58"/>
        <v>0</v>
      </c>
      <c r="CN58" s="124" t="str">
        <f t="shared" si="58"/>
        <v>0</v>
      </c>
      <c r="CO58" s="124" t="str">
        <f t="shared" si="58"/>
        <v>0</v>
      </c>
      <c r="CP58" s="124" t="str">
        <f t="shared" si="58"/>
        <v>0</v>
      </c>
      <c r="CQ58" s="124" t="str">
        <f t="shared" si="58"/>
        <v>0</v>
      </c>
      <c r="CR58" s="124" t="str">
        <f t="shared" si="58"/>
        <v>0</v>
      </c>
      <c r="CS58" s="124" t="str">
        <f t="shared" si="58"/>
        <v>0</v>
      </c>
      <c r="CT58" s="124" t="str">
        <f t="shared" si="58"/>
        <v>0</v>
      </c>
      <c r="CU58" s="124" t="str">
        <f t="shared" si="58"/>
        <v>0</v>
      </c>
      <c r="CV58" s="124" t="str">
        <f t="shared" si="58"/>
        <v>0</v>
      </c>
      <c r="CW58" s="124" t="str">
        <f t="shared" si="58"/>
        <v>0</v>
      </c>
      <c r="CX58" s="124" t="str">
        <f t="shared" si="58"/>
        <v>0</v>
      </c>
      <c r="CY58" s="124" t="str">
        <f t="shared" si="58"/>
        <v>0</v>
      </c>
      <c r="CZ58" s="125" t="str">
        <f t="shared" si="58"/>
        <v>0</v>
      </c>
      <c r="DA58" s="126" t="str">
        <f t="shared" si="58"/>
        <v>0</v>
      </c>
      <c r="DB58" s="126" t="str">
        <f t="shared" si="58"/>
        <v>0</v>
      </c>
      <c r="DC58" s="126" t="str">
        <f t="shared" si="58"/>
        <v>0</v>
      </c>
    </row>
    <row r="59" ht="15.75" customHeight="1">
      <c r="A59" s="127"/>
      <c r="B59" s="128">
        <v>2.0</v>
      </c>
      <c r="C59" s="300" t="s">
        <v>57</v>
      </c>
      <c r="D59" s="301" t="s">
        <v>153</v>
      </c>
      <c r="E59" s="302" t="s">
        <v>68</v>
      </c>
      <c r="F59" s="301" t="s">
        <v>371</v>
      </c>
      <c r="G59" s="290" t="s">
        <v>313</v>
      </c>
      <c r="H59" s="261" t="s">
        <v>36</v>
      </c>
      <c r="I59" s="261" t="s">
        <v>1</v>
      </c>
      <c r="J59" s="292" t="s">
        <v>392</v>
      </c>
      <c r="K59" s="292" t="s">
        <v>321</v>
      </c>
      <c r="L59" s="292" t="s">
        <v>323</v>
      </c>
      <c r="M59" s="30" t="s">
        <v>405</v>
      </c>
      <c r="N59" s="302" t="s">
        <v>399</v>
      </c>
      <c r="O59" s="144" t="s">
        <v>340</v>
      </c>
      <c r="P59" s="259"/>
      <c r="Q59" s="303"/>
      <c r="R59" s="283"/>
      <c r="S59" s="261"/>
      <c r="T59" s="283"/>
      <c r="U59" s="21"/>
      <c r="V59" s="21"/>
      <c r="W59" s="21"/>
      <c r="X59" s="21"/>
      <c r="Y59" s="33"/>
      <c r="Z59" s="21"/>
      <c r="AA59" s="21"/>
      <c r="AB59" s="154"/>
      <c r="AC59" s="268"/>
      <c r="AD59" s="50"/>
      <c r="AE59" s="21"/>
      <c r="AF59" s="141"/>
      <c r="AG59" s="263"/>
      <c r="AH59" s="18"/>
      <c r="AI59" s="21"/>
      <c r="AJ59" s="21"/>
      <c r="AK59" s="21"/>
      <c r="AL59" s="21"/>
      <c r="AM59" s="21"/>
      <c r="AN59" s="21"/>
      <c r="AO59" s="21"/>
      <c r="AP59" s="30"/>
      <c r="AQ59" s="30"/>
      <c r="AR59" s="30"/>
      <c r="AS59" s="30"/>
      <c r="AT59" s="21"/>
      <c r="AU59" s="154"/>
      <c r="AV59" s="304"/>
      <c r="AW59" s="305"/>
      <c r="AX59" s="256"/>
      <c r="AY59" s="266"/>
      <c r="AZ59" s="267"/>
      <c r="BA59" s="89"/>
      <c r="BB59" s="89"/>
      <c r="BC59" s="150" t="str">
        <f t="shared" ref="BC59:DC59" si="59">COUNTIF($C59:$BB59,C59)</f>
        <v>1</v>
      </c>
      <c r="BD59" s="151" t="str">
        <f t="shared" si="59"/>
        <v>1</v>
      </c>
      <c r="BE59" s="151" t="str">
        <f t="shared" si="59"/>
        <v>1</v>
      </c>
      <c r="BF59" s="151" t="str">
        <f t="shared" si="59"/>
        <v>1</v>
      </c>
      <c r="BG59" s="151" t="str">
        <f t="shared" si="59"/>
        <v>1</v>
      </c>
      <c r="BH59" s="151" t="str">
        <f t="shared" si="59"/>
        <v>1</v>
      </c>
      <c r="BI59" s="151" t="str">
        <f t="shared" si="59"/>
        <v>1</v>
      </c>
      <c r="BJ59" s="151" t="str">
        <f t="shared" si="59"/>
        <v>1</v>
      </c>
      <c r="BK59" s="151" t="str">
        <f t="shared" si="59"/>
        <v>1</v>
      </c>
      <c r="BL59" s="151" t="str">
        <f t="shared" si="59"/>
        <v>1</v>
      </c>
      <c r="BM59" s="151" t="str">
        <f t="shared" si="59"/>
        <v>1</v>
      </c>
      <c r="BN59" s="151" t="str">
        <f t="shared" si="59"/>
        <v>1</v>
      </c>
      <c r="BO59" s="151" t="str">
        <f t="shared" si="59"/>
        <v>1</v>
      </c>
      <c r="BP59" s="151" t="str">
        <f t="shared" si="59"/>
        <v>0</v>
      </c>
      <c r="BQ59" s="151" t="str">
        <f t="shared" si="59"/>
        <v>0</v>
      </c>
      <c r="BR59" s="151" t="str">
        <f t="shared" si="59"/>
        <v>0</v>
      </c>
      <c r="BS59" s="151" t="str">
        <f t="shared" si="59"/>
        <v>0</v>
      </c>
      <c r="BT59" s="151" t="str">
        <f t="shared" si="59"/>
        <v>0</v>
      </c>
      <c r="BU59" s="151" t="str">
        <f t="shared" si="59"/>
        <v>0</v>
      </c>
      <c r="BV59" s="151" t="str">
        <f t="shared" si="59"/>
        <v>0</v>
      </c>
      <c r="BW59" s="151" t="str">
        <f t="shared" si="59"/>
        <v>0</v>
      </c>
      <c r="BX59" s="151" t="str">
        <f t="shared" si="59"/>
        <v>0</v>
      </c>
      <c r="BY59" s="151" t="str">
        <f t="shared" si="59"/>
        <v>0</v>
      </c>
      <c r="BZ59" s="151" t="str">
        <f t="shared" si="59"/>
        <v>0</v>
      </c>
      <c r="CA59" s="151" t="str">
        <f t="shared" si="59"/>
        <v>0</v>
      </c>
      <c r="CB59" s="151" t="str">
        <f t="shared" si="59"/>
        <v>0</v>
      </c>
      <c r="CC59" s="151" t="str">
        <f t="shared" si="59"/>
        <v>0</v>
      </c>
      <c r="CD59" s="151" t="str">
        <f t="shared" si="59"/>
        <v>0</v>
      </c>
      <c r="CE59" s="151" t="str">
        <f t="shared" si="59"/>
        <v>0</v>
      </c>
      <c r="CF59" s="151" t="str">
        <f t="shared" si="59"/>
        <v>0</v>
      </c>
      <c r="CG59" s="151" t="str">
        <f t="shared" si="59"/>
        <v>0</v>
      </c>
      <c r="CH59" s="151" t="str">
        <f t="shared" si="59"/>
        <v>0</v>
      </c>
      <c r="CI59" s="151" t="str">
        <f t="shared" si="59"/>
        <v>0</v>
      </c>
      <c r="CJ59" s="151" t="str">
        <f t="shared" si="59"/>
        <v>0</v>
      </c>
      <c r="CK59" s="151" t="str">
        <f t="shared" si="59"/>
        <v>0</v>
      </c>
      <c r="CL59" s="151" t="str">
        <f t="shared" si="59"/>
        <v>0</v>
      </c>
      <c r="CM59" s="151" t="str">
        <f t="shared" si="59"/>
        <v>0</v>
      </c>
      <c r="CN59" s="151" t="str">
        <f t="shared" si="59"/>
        <v>0</v>
      </c>
      <c r="CO59" s="151" t="str">
        <f t="shared" si="59"/>
        <v>0</v>
      </c>
      <c r="CP59" s="151" t="str">
        <f t="shared" si="59"/>
        <v>0</v>
      </c>
      <c r="CQ59" s="151" t="str">
        <f t="shared" si="59"/>
        <v>0</v>
      </c>
      <c r="CR59" s="151" t="str">
        <f t="shared" si="59"/>
        <v>0</v>
      </c>
      <c r="CS59" s="151" t="str">
        <f t="shared" si="59"/>
        <v>0</v>
      </c>
      <c r="CT59" s="151" t="str">
        <f t="shared" si="59"/>
        <v>0</v>
      </c>
      <c r="CU59" s="151" t="str">
        <f t="shared" si="59"/>
        <v>0</v>
      </c>
      <c r="CV59" s="151" t="str">
        <f t="shared" si="59"/>
        <v>0</v>
      </c>
      <c r="CW59" s="151" t="str">
        <f t="shared" si="59"/>
        <v>0</v>
      </c>
      <c r="CX59" s="151" t="str">
        <f t="shared" si="59"/>
        <v>0</v>
      </c>
      <c r="CY59" s="151" t="str">
        <f t="shared" si="59"/>
        <v>0</v>
      </c>
      <c r="CZ59" s="152" t="str">
        <f t="shared" si="59"/>
        <v>0</v>
      </c>
      <c r="DA59" s="126" t="str">
        <f t="shared" si="59"/>
        <v>0</v>
      </c>
      <c r="DB59" s="126" t="str">
        <f t="shared" si="59"/>
        <v>0</v>
      </c>
      <c r="DC59" s="126" t="str">
        <f t="shared" si="59"/>
        <v>0</v>
      </c>
    </row>
    <row r="60" ht="15.75" customHeight="1">
      <c r="A60" s="127"/>
      <c r="B60" s="128">
        <v>3.0</v>
      </c>
      <c r="C60" s="300" t="s">
        <v>57</v>
      </c>
      <c r="D60" s="301" t="s">
        <v>371</v>
      </c>
      <c r="E60" s="302" t="s">
        <v>68</v>
      </c>
      <c r="F60" s="301" t="s">
        <v>153</v>
      </c>
      <c r="G60" s="290" t="s">
        <v>313</v>
      </c>
      <c r="H60" s="261" t="s">
        <v>36</v>
      </c>
      <c r="I60" s="261" t="s">
        <v>1</v>
      </c>
      <c r="J60" s="290" t="s">
        <v>392</v>
      </c>
      <c r="K60" s="292" t="s">
        <v>321</v>
      </c>
      <c r="L60" s="292" t="s">
        <v>323</v>
      </c>
      <c r="M60" s="30" t="s">
        <v>405</v>
      </c>
      <c r="N60" s="302" t="s">
        <v>399</v>
      </c>
      <c r="O60" s="144" t="s">
        <v>340</v>
      </c>
      <c r="P60" s="259"/>
      <c r="Q60" s="303"/>
      <c r="R60" s="283"/>
      <c r="S60" s="261"/>
      <c r="T60" s="283"/>
      <c r="U60" s="21"/>
      <c r="V60" s="21"/>
      <c r="W60" s="21"/>
      <c r="X60" s="21"/>
      <c r="Y60" s="21"/>
      <c r="Z60" s="21"/>
      <c r="AA60" s="21"/>
      <c r="AB60" s="154"/>
      <c r="AC60" s="268"/>
      <c r="AD60" s="50"/>
      <c r="AE60" s="21"/>
      <c r="AF60" s="141"/>
      <c r="AG60" s="263"/>
      <c r="AH60" s="18"/>
      <c r="AI60" s="21"/>
      <c r="AJ60" s="21"/>
      <c r="AK60" s="33"/>
      <c r="AL60" s="30"/>
      <c r="AM60" s="30"/>
      <c r="AN60" s="21"/>
      <c r="AO60" s="21"/>
      <c r="AP60" s="30"/>
      <c r="AQ60" s="30"/>
      <c r="AR60" s="30"/>
      <c r="AS60" s="30"/>
      <c r="AT60" s="21"/>
      <c r="AU60" s="154"/>
      <c r="AV60" s="264"/>
      <c r="AW60" s="265"/>
      <c r="AX60" s="265"/>
      <c r="AY60" s="266"/>
      <c r="AZ60" s="267"/>
      <c r="BA60" s="89"/>
      <c r="BB60" s="89"/>
      <c r="BC60" s="150" t="str">
        <f t="shared" ref="BC60:DC60" si="60">COUNTIF($C60:$BB60,C60)</f>
        <v>1</v>
      </c>
      <c r="BD60" s="151" t="str">
        <f t="shared" si="60"/>
        <v>1</v>
      </c>
      <c r="BE60" s="151" t="str">
        <f t="shared" si="60"/>
        <v>1</v>
      </c>
      <c r="BF60" s="151" t="str">
        <f t="shared" si="60"/>
        <v>1</v>
      </c>
      <c r="BG60" s="151" t="str">
        <f t="shared" si="60"/>
        <v>1</v>
      </c>
      <c r="BH60" s="151" t="str">
        <f t="shared" si="60"/>
        <v>1</v>
      </c>
      <c r="BI60" s="151" t="str">
        <f t="shared" si="60"/>
        <v>1</v>
      </c>
      <c r="BJ60" s="151" t="str">
        <f t="shared" si="60"/>
        <v>1</v>
      </c>
      <c r="BK60" s="151" t="str">
        <f t="shared" si="60"/>
        <v>1</v>
      </c>
      <c r="BL60" s="151" t="str">
        <f t="shared" si="60"/>
        <v>1</v>
      </c>
      <c r="BM60" s="151" t="str">
        <f t="shared" si="60"/>
        <v>1</v>
      </c>
      <c r="BN60" s="151" t="str">
        <f t="shared" si="60"/>
        <v>1</v>
      </c>
      <c r="BO60" s="151" t="str">
        <f t="shared" si="60"/>
        <v>1</v>
      </c>
      <c r="BP60" s="151" t="str">
        <f t="shared" si="60"/>
        <v>0</v>
      </c>
      <c r="BQ60" s="151" t="str">
        <f t="shared" si="60"/>
        <v>0</v>
      </c>
      <c r="BR60" s="151" t="str">
        <f t="shared" si="60"/>
        <v>0</v>
      </c>
      <c r="BS60" s="151" t="str">
        <f t="shared" si="60"/>
        <v>0</v>
      </c>
      <c r="BT60" s="151" t="str">
        <f t="shared" si="60"/>
        <v>0</v>
      </c>
      <c r="BU60" s="151" t="str">
        <f t="shared" si="60"/>
        <v>0</v>
      </c>
      <c r="BV60" s="151" t="str">
        <f t="shared" si="60"/>
        <v>0</v>
      </c>
      <c r="BW60" s="151" t="str">
        <f t="shared" si="60"/>
        <v>0</v>
      </c>
      <c r="BX60" s="151" t="str">
        <f t="shared" si="60"/>
        <v>0</v>
      </c>
      <c r="BY60" s="151" t="str">
        <f t="shared" si="60"/>
        <v>0</v>
      </c>
      <c r="BZ60" s="151" t="str">
        <f t="shared" si="60"/>
        <v>0</v>
      </c>
      <c r="CA60" s="151" t="str">
        <f t="shared" si="60"/>
        <v>0</v>
      </c>
      <c r="CB60" s="151" t="str">
        <f t="shared" si="60"/>
        <v>0</v>
      </c>
      <c r="CC60" s="151" t="str">
        <f t="shared" si="60"/>
        <v>0</v>
      </c>
      <c r="CD60" s="151" t="str">
        <f t="shared" si="60"/>
        <v>0</v>
      </c>
      <c r="CE60" s="151" t="str">
        <f t="shared" si="60"/>
        <v>0</v>
      </c>
      <c r="CF60" s="151" t="str">
        <f t="shared" si="60"/>
        <v>0</v>
      </c>
      <c r="CG60" s="151" t="str">
        <f t="shared" si="60"/>
        <v>0</v>
      </c>
      <c r="CH60" s="151" t="str">
        <f t="shared" si="60"/>
        <v>0</v>
      </c>
      <c r="CI60" s="151" t="str">
        <f t="shared" si="60"/>
        <v>0</v>
      </c>
      <c r="CJ60" s="151" t="str">
        <f t="shared" si="60"/>
        <v>0</v>
      </c>
      <c r="CK60" s="151" t="str">
        <f t="shared" si="60"/>
        <v>0</v>
      </c>
      <c r="CL60" s="151" t="str">
        <f t="shared" si="60"/>
        <v>0</v>
      </c>
      <c r="CM60" s="151" t="str">
        <f t="shared" si="60"/>
        <v>0</v>
      </c>
      <c r="CN60" s="151" t="str">
        <f t="shared" si="60"/>
        <v>0</v>
      </c>
      <c r="CO60" s="151" t="str">
        <f t="shared" si="60"/>
        <v>0</v>
      </c>
      <c r="CP60" s="151" t="str">
        <f t="shared" si="60"/>
        <v>0</v>
      </c>
      <c r="CQ60" s="151" t="str">
        <f t="shared" si="60"/>
        <v>0</v>
      </c>
      <c r="CR60" s="151" t="str">
        <f t="shared" si="60"/>
        <v>0</v>
      </c>
      <c r="CS60" s="151" t="str">
        <f t="shared" si="60"/>
        <v>0</v>
      </c>
      <c r="CT60" s="151" t="str">
        <f t="shared" si="60"/>
        <v>0</v>
      </c>
      <c r="CU60" s="151" t="str">
        <f t="shared" si="60"/>
        <v>0</v>
      </c>
      <c r="CV60" s="151" t="str">
        <f t="shared" si="60"/>
        <v>0</v>
      </c>
      <c r="CW60" s="151" t="str">
        <f t="shared" si="60"/>
        <v>0</v>
      </c>
      <c r="CX60" s="151" t="str">
        <f t="shared" si="60"/>
        <v>0</v>
      </c>
      <c r="CY60" s="151" t="str">
        <f t="shared" si="60"/>
        <v>0</v>
      </c>
      <c r="CZ60" s="152" t="str">
        <f t="shared" si="60"/>
        <v>0</v>
      </c>
      <c r="DA60" s="126" t="str">
        <f t="shared" si="60"/>
        <v>0</v>
      </c>
      <c r="DB60" s="126" t="str">
        <f t="shared" si="60"/>
        <v>0</v>
      </c>
      <c r="DC60" s="126" t="str">
        <f t="shared" si="60"/>
        <v>0</v>
      </c>
    </row>
    <row r="61" ht="15.75" customHeight="1">
      <c r="A61" s="127"/>
      <c r="B61" s="128">
        <v>4.0</v>
      </c>
      <c r="C61" s="300" t="s">
        <v>313</v>
      </c>
      <c r="D61" s="292" t="s">
        <v>323</v>
      </c>
      <c r="E61" s="302" t="s">
        <v>392</v>
      </c>
      <c r="F61" s="292" t="s">
        <v>321</v>
      </c>
      <c r="G61" s="290" t="s">
        <v>405</v>
      </c>
      <c r="H61" s="142" t="s">
        <v>365</v>
      </c>
      <c r="I61" s="261" t="s">
        <v>340</v>
      </c>
      <c r="J61" s="290" t="s">
        <v>79</v>
      </c>
      <c r="K61" s="292" t="s">
        <v>85</v>
      </c>
      <c r="L61" s="292" t="s">
        <v>68</v>
      </c>
      <c r="M61" s="21" t="s">
        <v>1</v>
      </c>
      <c r="N61" s="302" t="s">
        <v>57</v>
      </c>
      <c r="O61" s="306" t="s">
        <v>211</v>
      </c>
      <c r="P61" s="259"/>
      <c r="Q61" s="18"/>
      <c r="R61" s="283"/>
      <c r="S61" s="21"/>
      <c r="T61" s="21"/>
      <c r="U61" s="21"/>
      <c r="V61" s="261"/>
      <c r="W61" s="21"/>
      <c r="X61" s="21"/>
      <c r="Y61" s="30"/>
      <c r="Z61" s="30"/>
      <c r="AA61" s="21"/>
      <c r="AB61" s="154"/>
      <c r="AC61" s="268"/>
      <c r="AD61" s="21"/>
      <c r="AE61" s="21"/>
      <c r="AF61" s="141"/>
      <c r="AG61" s="263"/>
      <c r="AH61" s="18"/>
      <c r="AI61" s="21"/>
      <c r="AJ61" s="21"/>
      <c r="AK61" s="21"/>
      <c r="AL61" s="21"/>
      <c r="AM61" s="21"/>
      <c r="AN61" s="21"/>
      <c r="AO61" s="21"/>
      <c r="AP61" s="4"/>
      <c r="AQ61" s="30"/>
      <c r="AR61" s="30"/>
      <c r="AS61" s="30"/>
      <c r="AT61" s="21"/>
      <c r="AU61" s="154"/>
      <c r="AV61" s="264"/>
      <c r="AW61" s="265"/>
      <c r="AX61" s="265"/>
      <c r="AY61" s="266"/>
      <c r="AZ61" s="267"/>
      <c r="BA61" s="89"/>
      <c r="BB61" s="89"/>
      <c r="BC61" s="150" t="str">
        <f t="shared" ref="BC61:DC61" si="61">COUNTIF($C61:$BB61,C61)</f>
        <v>1</v>
      </c>
      <c r="BD61" s="151" t="str">
        <f t="shared" si="61"/>
        <v>1</v>
      </c>
      <c r="BE61" s="151" t="str">
        <f t="shared" si="61"/>
        <v>1</v>
      </c>
      <c r="BF61" s="151" t="str">
        <f t="shared" si="61"/>
        <v>1</v>
      </c>
      <c r="BG61" s="151" t="str">
        <f t="shared" si="61"/>
        <v>1</v>
      </c>
      <c r="BH61" s="151" t="str">
        <f t="shared" si="61"/>
        <v>1</v>
      </c>
      <c r="BI61" s="151" t="str">
        <f t="shared" si="61"/>
        <v>1</v>
      </c>
      <c r="BJ61" s="151" t="str">
        <f t="shared" si="61"/>
        <v>1</v>
      </c>
      <c r="BK61" s="151" t="str">
        <f t="shared" si="61"/>
        <v>1</v>
      </c>
      <c r="BL61" s="151" t="str">
        <f t="shared" si="61"/>
        <v>1</v>
      </c>
      <c r="BM61" s="151" t="str">
        <f t="shared" si="61"/>
        <v>1</v>
      </c>
      <c r="BN61" s="151" t="str">
        <f t="shared" si="61"/>
        <v>1</v>
      </c>
      <c r="BO61" s="151" t="str">
        <f t="shared" si="61"/>
        <v>1</v>
      </c>
      <c r="BP61" s="151" t="str">
        <f t="shared" si="61"/>
        <v>0</v>
      </c>
      <c r="BQ61" s="151" t="str">
        <f t="shared" si="61"/>
        <v>0</v>
      </c>
      <c r="BR61" s="151" t="str">
        <f t="shared" si="61"/>
        <v>0</v>
      </c>
      <c r="BS61" s="151" t="str">
        <f t="shared" si="61"/>
        <v>0</v>
      </c>
      <c r="BT61" s="151" t="str">
        <f t="shared" si="61"/>
        <v>0</v>
      </c>
      <c r="BU61" s="151" t="str">
        <f t="shared" si="61"/>
        <v>0</v>
      </c>
      <c r="BV61" s="151" t="str">
        <f t="shared" si="61"/>
        <v>0</v>
      </c>
      <c r="BW61" s="151" t="str">
        <f t="shared" si="61"/>
        <v>0</v>
      </c>
      <c r="BX61" s="151" t="str">
        <f t="shared" si="61"/>
        <v>0</v>
      </c>
      <c r="BY61" s="151" t="str">
        <f t="shared" si="61"/>
        <v>0</v>
      </c>
      <c r="BZ61" s="151" t="str">
        <f t="shared" si="61"/>
        <v>0</v>
      </c>
      <c r="CA61" s="151" t="str">
        <f t="shared" si="61"/>
        <v>0</v>
      </c>
      <c r="CB61" s="151" t="str">
        <f t="shared" si="61"/>
        <v>0</v>
      </c>
      <c r="CC61" s="151" t="str">
        <f t="shared" si="61"/>
        <v>0</v>
      </c>
      <c r="CD61" s="151" t="str">
        <f t="shared" si="61"/>
        <v>0</v>
      </c>
      <c r="CE61" s="151" t="str">
        <f t="shared" si="61"/>
        <v>0</v>
      </c>
      <c r="CF61" s="151" t="str">
        <f t="shared" si="61"/>
        <v>0</v>
      </c>
      <c r="CG61" s="151" t="str">
        <f t="shared" si="61"/>
        <v>0</v>
      </c>
      <c r="CH61" s="151" t="str">
        <f t="shared" si="61"/>
        <v>0</v>
      </c>
      <c r="CI61" s="151" t="str">
        <f t="shared" si="61"/>
        <v>0</v>
      </c>
      <c r="CJ61" s="151" t="str">
        <f t="shared" si="61"/>
        <v>0</v>
      </c>
      <c r="CK61" s="151" t="str">
        <f t="shared" si="61"/>
        <v>0</v>
      </c>
      <c r="CL61" s="151" t="str">
        <f t="shared" si="61"/>
        <v>0</v>
      </c>
      <c r="CM61" s="151" t="str">
        <f t="shared" si="61"/>
        <v>0</v>
      </c>
      <c r="CN61" s="151" t="str">
        <f t="shared" si="61"/>
        <v>0</v>
      </c>
      <c r="CO61" s="151" t="str">
        <f t="shared" si="61"/>
        <v>0</v>
      </c>
      <c r="CP61" s="151" t="str">
        <f t="shared" si="61"/>
        <v>0</v>
      </c>
      <c r="CQ61" s="151" t="str">
        <f t="shared" si="61"/>
        <v>0</v>
      </c>
      <c r="CR61" s="151" t="str">
        <f t="shared" si="61"/>
        <v>0</v>
      </c>
      <c r="CS61" s="151" t="str">
        <f t="shared" si="61"/>
        <v>0</v>
      </c>
      <c r="CT61" s="151" t="str">
        <f t="shared" si="61"/>
        <v>0</v>
      </c>
      <c r="CU61" s="151" t="str">
        <f t="shared" si="61"/>
        <v>0</v>
      </c>
      <c r="CV61" s="151" t="str">
        <f t="shared" si="61"/>
        <v>0</v>
      </c>
      <c r="CW61" s="151" t="str">
        <f t="shared" si="61"/>
        <v>0</v>
      </c>
      <c r="CX61" s="151" t="str">
        <f t="shared" si="61"/>
        <v>0</v>
      </c>
      <c r="CY61" s="151" t="str">
        <f t="shared" si="61"/>
        <v>0</v>
      </c>
      <c r="CZ61" s="152" t="str">
        <f t="shared" si="61"/>
        <v>0</v>
      </c>
      <c r="DA61" s="126" t="str">
        <f t="shared" si="61"/>
        <v>0</v>
      </c>
      <c r="DB61" s="126" t="str">
        <f t="shared" si="61"/>
        <v>0</v>
      </c>
      <c r="DC61" s="126" t="str">
        <f t="shared" si="61"/>
        <v>0</v>
      </c>
    </row>
    <row r="62" ht="15.75" customHeight="1">
      <c r="A62" s="158"/>
      <c r="B62" s="159">
        <v>5.0</v>
      </c>
      <c r="C62" s="307" t="s">
        <v>313</v>
      </c>
      <c r="D62" s="308" t="s">
        <v>323</v>
      </c>
      <c r="E62" s="309" t="s">
        <v>392</v>
      </c>
      <c r="F62" s="308" t="s">
        <v>321</v>
      </c>
      <c r="G62" s="297" t="s">
        <v>405</v>
      </c>
      <c r="H62" s="310" t="s">
        <v>211</v>
      </c>
      <c r="I62" s="286" t="s">
        <v>340</v>
      </c>
      <c r="J62" s="297" t="s">
        <v>79</v>
      </c>
      <c r="K62" s="308" t="s">
        <v>85</v>
      </c>
      <c r="L62" s="308" t="s">
        <v>68</v>
      </c>
      <c r="M62" s="165" t="s">
        <v>1</v>
      </c>
      <c r="N62" s="309" t="s">
        <v>57</v>
      </c>
      <c r="O62" s="311" t="s">
        <v>365</v>
      </c>
      <c r="P62" s="270"/>
      <c r="Q62" s="18"/>
      <c r="R62" s="283"/>
      <c r="S62" s="21"/>
      <c r="T62" s="21"/>
      <c r="U62" s="157"/>
      <c r="V62" s="261"/>
      <c r="W62" s="21"/>
      <c r="X62" s="21"/>
      <c r="Y62" s="21"/>
      <c r="Z62" s="21"/>
      <c r="AA62" s="21"/>
      <c r="AB62" s="154"/>
      <c r="AC62" s="271"/>
      <c r="AD62" s="165"/>
      <c r="AE62" s="165"/>
      <c r="AF62" s="171"/>
      <c r="AG62" s="272"/>
      <c r="AH62" s="164"/>
      <c r="AI62" s="165"/>
      <c r="AJ62" s="165"/>
      <c r="AK62" s="165"/>
      <c r="AL62" s="165"/>
      <c r="AM62" s="165"/>
      <c r="AN62" s="166"/>
      <c r="AO62" s="165"/>
      <c r="AP62" s="166"/>
      <c r="AQ62" s="166"/>
      <c r="AR62" s="165"/>
      <c r="AS62" s="166"/>
      <c r="AT62" s="165"/>
      <c r="AU62" s="167"/>
      <c r="AV62" s="275"/>
      <c r="AW62" s="276"/>
      <c r="AX62" s="276"/>
      <c r="AY62" s="277"/>
      <c r="AZ62" s="288"/>
      <c r="BA62" s="89"/>
      <c r="BB62" s="89"/>
      <c r="BC62" s="180" t="str">
        <f t="shared" ref="BC62:DC62" si="62">COUNTIF($C62:$BB62,C62)</f>
        <v>1</v>
      </c>
      <c r="BD62" s="181" t="str">
        <f t="shared" si="62"/>
        <v>1</v>
      </c>
      <c r="BE62" s="181" t="str">
        <f t="shared" si="62"/>
        <v>1</v>
      </c>
      <c r="BF62" s="181" t="str">
        <f t="shared" si="62"/>
        <v>1</v>
      </c>
      <c r="BG62" s="181" t="str">
        <f t="shared" si="62"/>
        <v>1</v>
      </c>
      <c r="BH62" s="181" t="str">
        <f t="shared" si="62"/>
        <v>1</v>
      </c>
      <c r="BI62" s="181" t="str">
        <f t="shared" si="62"/>
        <v>1</v>
      </c>
      <c r="BJ62" s="181" t="str">
        <f t="shared" si="62"/>
        <v>1</v>
      </c>
      <c r="BK62" s="181" t="str">
        <f t="shared" si="62"/>
        <v>1</v>
      </c>
      <c r="BL62" s="181" t="str">
        <f t="shared" si="62"/>
        <v>1</v>
      </c>
      <c r="BM62" s="181" t="str">
        <f t="shared" si="62"/>
        <v>1</v>
      </c>
      <c r="BN62" s="181" t="str">
        <f t="shared" si="62"/>
        <v>1</v>
      </c>
      <c r="BO62" s="181" t="str">
        <f t="shared" si="62"/>
        <v>1</v>
      </c>
      <c r="BP62" s="181" t="str">
        <f t="shared" si="62"/>
        <v>0</v>
      </c>
      <c r="BQ62" s="181" t="str">
        <f t="shared" si="62"/>
        <v>0</v>
      </c>
      <c r="BR62" s="181" t="str">
        <f t="shared" si="62"/>
        <v>0</v>
      </c>
      <c r="BS62" s="181" t="str">
        <f t="shared" si="62"/>
        <v>0</v>
      </c>
      <c r="BT62" s="181" t="str">
        <f t="shared" si="62"/>
        <v>0</v>
      </c>
      <c r="BU62" s="181" t="str">
        <f t="shared" si="62"/>
        <v>0</v>
      </c>
      <c r="BV62" s="181" t="str">
        <f t="shared" si="62"/>
        <v>0</v>
      </c>
      <c r="BW62" s="181" t="str">
        <f t="shared" si="62"/>
        <v>0</v>
      </c>
      <c r="BX62" s="181" t="str">
        <f t="shared" si="62"/>
        <v>0</v>
      </c>
      <c r="BY62" s="181" t="str">
        <f t="shared" si="62"/>
        <v>0</v>
      </c>
      <c r="BZ62" s="181" t="str">
        <f t="shared" si="62"/>
        <v>0</v>
      </c>
      <c r="CA62" s="181" t="str">
        <f t="shared" si="62"/>
        <v>0</v>
      </c>
      <c r="CB62" s="181" t="str">
        <f t="shared" si="62"/>
        <v>0</v>
      </c>
      <c r="CC62" s="181" t="str">
        <f t="shared" si="62"/>
        <v>0</v>
      </c>
      <c r="CD62" s="181" t="str">
        <f t="shared" si="62"/>
        <v>0</v>
      </c>
      <c r="CE62" s="181" t="str">
        <f t="shared" si="62"/>
        <v>0</v>
      </c>
      <c r="CF62" s="181" t="str">
        <f t="shared" si="62"/>
        <v>0</v>
      </c>
      <c r="CG62" s="181" t="str">
        <f t="shared" si="62"/>
        <v>0</v>
      </c>
      <c r="CH62" s="181" t="str">
        <f t="shared" si="62"/>
        <v>0</v>
      </c>
      <c r="CI62" s="181" t="str">
        <f t="shared" si="62"/>
        <v>0</v>
      </c>
      <c r="CJ62" s="181" t="str">
        <f t="shared" si="62"/>
        <v>0</v>
      </c>
      <c r="CK62" s="181" t="str">
        <f t="shared" si="62"/>
        <v>0</v>
      </c>
      <c r="CL62" s="181" t="str">
        <f t="shared" si="62"/>
        <v>0</v>
      </c>
      <c r="CM62" s="181" t="str">
        <f t="shared" si="62"/>
        <v>0</v>
      </c>
      <c r="CN62" s="181" t="str">
        <f t="shared" si="62"/>
        <v>0</v>
      </c>
      <c r="CO62" s="181" t="str">
        <f t="shared" si="62"/>
        <v>0</v>
      </c>
      <c r="CP62" s="181" t="str">
        <f t="shared" si="62"/>
        <v>0</v>
      </c>
      <c r="CQ62" s="181" t="str">
        <f t="shared" si="62"/>
        <v>0</v>
      </c>
      <c r="CR62" s="181" t="str">
        <f t="shared" si="62"/>
        <v>0</v>
      </c>
      <c r="CS62" s="181" t="str">
        <f t="shared" si="62"/>
        <v>0</v>
      </c>
      <c r="CT62" s="181" t="str">
        <f t="shared" si="62"/>
        <v>0</v>
      </c>
      <c r="CU62" s="181" t="str">
        <f t="shared" si="62"/>
        <v>0</v>
      </c>
      <c r="CV62" s="181" t="str">
        <f t="shared" si="62"/>
        <v>0</v>
      </c>
      <c r="CW62" s="181" t="str">
        <f t="shared" si="62"/>
        <v>0</v>
      </c>
      <c r="CX62" s="181" t="str">
        <f t="shared" si="62"/>
        <v>0</v>
      </c>
      <c r="CY62" s="181" t="str">
        <f t="shared" si="62"/>
        <v>0</v>
      </c>
      <c r="CZ62" s="182" t="str">
        <f t="shared" si="62"/>
        <v>0</v>
      </c>
      <c r="DA62" s="126" t="str">
        <f t="shared" si="62"/>
        <v>0</v>
      </c>
      <c r="DB62" s="126" t="str">
        <f t="shared" si="62"/>
        <v>0</v>
      </c>
      <c r="DC62" s="126" t="str">
        <f t="shared" si="62"/>
        <v>0</v>
      </c>
    </row>
    <row r="63" ht="15.75" customHeight="1">
      <c r="A63" s="183" t="s">
        <v>529</v>
      </c>
      <c r="B63" s="184">
        <v>1.0</v>
      </c>
      <c r="C63" s="312"/>
      <c r="D63" s="313"/>
      <c r="E63" s="313"/>
      <c r="F63" s="313"/>
      <c r="G63" s="313"/>
      <c r="H63" s="313"/>
      <c r="I63" s="314"/>
      <c r="J63" s="314"/>
      <c r="K63" s="313"/>
      <c r="L63" s="313"/>
      <c r="M63" s="313"/>
      <c r="N63" s="313"/>
      <c r="O63" s="116"/>
      <c r="P63" s="315"/>
      <c r="Q63" s="185"/>
      <c r="R63" s="39"/>
      <c r="S63" s="313"/>
      <c r="T63" s="313"/>
      <c r="U63" s="313"/>
      <c r="V63" s="313"/>
      <c r="W63" s="314"/>
      <c r="X63" s="314"/>
      <c r="Y63" s="313"/>
      <c r="Z63" s="313"/>
      <c r="AA63" s="313"/>
      <c r="AB63" s="116"/>
      <c r="AC63" s="316"/>
      <c r="AD63" s="313"/>
      <c r="AE63" s="113"/>
      <c r="AF63" s="113"/>
      <c r="AG63" s="254"/>
      <c r="AH63" s="185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227"/>
      <c r="AV63" s="264"/>
      <c r="AW63" s="265"/>
      <c r="AX63" s="265"/>
      <c r="AY63" s="257"/>
      <c r="AZ63" s="258"/>
      <c r="BA63" s="89"/>
      <c r="BB63" s="89"/>
      <c r="BC63" s="191" t="str">
        <f t="shared" ref="BC63:DC63" si="63">COUNTIF($C63:$BB63,C63)</f>
        <v>0</v>
      </c>
      <c r="BD63" s="124" t="str">
        <f t="shared" si="63"/>
        <v>0</v>
      </c>
      <c r="BE63" s="124" t="str">
        <f t="shared" si="63"/>
        <v>0</v>
      </c>
      <c r="BF63" s="124" t="str">
        <f t="shared" si="63"/>
        <v>0</v>
      </c>
      <c r="BG63" s="124" t="str">
        <f t="shared" si="63"/>
        <v>0</v>
      </c>
      <c r="BH63" s="124" t="str">
        <f t="shared" si="63"/>
        <v>0</v>
      </c>
      <c r="BI63" s="124" t="str">
        <f t="shared" si="63"/>
        <v>0</v>
      </c>
      <c r="BJ63" s="124" t="str">
        <f t="shared" si="63"/>
        <v>0</v>
      </c>
      <c r="BK63" s="124" t="str">
        <f t="shared" si="63"/>
        <v>0</v>
      </c>
      <c r="BL63" s="124" t="str">
        <f t="shared" si="63"/>
        <v>0</v>
      </c>
      <c r="BM63" s="124" t="str">
        <f t="shared" si="63"/>
        <v>0</v>
      </c>
      <c r="BN63" s="124" t="str">
        <f t="shared" si="63"/>
        <v>0</v>
      </c>
      <c r="BO63" s="124" t="str">
        <f t="shared" si="63"/>
        <v>0</v>
      </c>
      <c r="BP63" s="124" t="str">
        <f t="shared" si="63"/>
        <v>0</v>
      </c>
      <c r="BQ63" s="124" t="str">
        <f t="shared" si="63"/>
        <v>0</v>
      </c>
      <c r="BR63" s="124" t="str">
        <f t="shared" si="63"/>
        <v>0</v>
      </c>
      <c r="BS63" s="124" t="str">
        <f t="shared" si="63"/>
        <v>0</v>
      </c>
      <c r="BT63" s="124" t="str">
        <f t="shared" si="63"/>
        <v>0</v>
      </c>
      <c r="BU63" s="124" t="str">
        <f t="shared" si="63"/>
        <v>0</v>
      </c>
      <c r="BV63" s="124" t="str">
        <f t="shared" si="63"/>
        <v>0</v>
      </c>
      <c r="BW63" s="124" t="str">
        <f t="shared" si="63"/>
        <v>0</v>
      </c>
      <c r="BX63" s="124" t="str">
        <f t="shared" si="63"/>
        <v>0</v>
      </c>
      <c r="BY63" s="124" t="str">
        <f t="shared" si="63"/>
        <v>0</v>
      </c>
      <c r="BZ63" s="124" t="str">
        <f t="shared" si="63"/>
        <v>0</v>
      </c>
      <c r="CA63" s="124" t="str">
        <f t="shared" si="63"/>
        <v>0</v>
      </c>
      <c r="CB63" s="124" t="str">
        <f t="shared" si="63"/>
        <v>0</v>
      </c>
      <c r="CC63" s="124" t="str">
        <f t="shared" si="63"/>
        <v>0</v>
      </c>
      <c r="CD63" s="124" t="str">
        <f t="shared" si="63"/>
        <v>0</v>
      </c>
      <c r="CE63" s="124" t="str">
        <f t="shared" si="63"/>
        <v>0</v>
      </c>
      <c r="CF63" s="124" t="str">
        <f t="shared" si="63"/>
        <v>0</v>
      </c>
      <c r="CG63" s="124" t="str">
        <f t="shared" si="63"/>
        <v>0</v>
      </c>
      <c r="CH63" s="124" t="str">
        <f t="shared" si="63"/>
        <v>0</v>
      </c>
      <c r="CI63" s="124" t="str">
        <f t="shared" si="63"/>
        <v>0</v>
      </c>
      <c r="CJ63" s="124" t="str">
        <f t="shared" si="63"/>
        <v>0</v>
      </c>
      <c r="CK63" s="124" t="str">
        <f t="shared" si="63"/>
        <v>0</v>
      </c>
      <c r="CL63" s="124" t="str">
        <f t="shared" si="63"/>
        <v>0</v>
      </c>
      <c r="CM63" s="124" t="str">
        <f t="shared" si="63"/>
        <v>0</v>
      </c>
      <c r="CN63" s="124" t="str">
        <f t="shared" si="63"/>
        <v>0</v>
      </c>
      <c r="CO63" s="124" t="str">
        <f t="shared" si="63"/>
        <v>0</v>
      </c>
      <c r="CP63" s="124" t="str">
        <f t="shared" si="63"/>
        <v>0</v>
      </c>
      <c r="CQ63" s="124" t="str">
        <f t="shared" si="63"/>
        <v>0</v>
      </c>
      <c r="CR63" s="124" t="str">
        <f t="shared" si="63"/>
        <v>0</v>
      </c>
      <c r="CS63" s="124" t="str">
        <f t="shared" si="63"/>
        <v>0</v>
      </c>
      <c r="CT63" s="124" t="str">
        <f t="shared" si="63"/>
        <v>0</v>
      </c>
      <c r="CU63" s="124" t="str">
        <f t="shared" si="63"/>
        <v>0</v>
      </c>
      <c r="CV63" s="124" t="str">
        <f t="shared" si="63"/>
        <v>0</v>
      </c>
      <c r="CW63" s="124" t="str">
        <f t="shared" si="63"/>
        <v>0</v>
      </c>
      <c r="CX63" s="124" t="str">
        <f t="shared" si="63"/>
        <v>0</v>
      </c>
      <c r="CY63" s="124" t="str">
        <f t="shared" si="63"/>
        <v>0</v>
      </c>
      <c r="CZ63" s="125" t="str">
        <f t="shared" si="63"/>
        <v>0</v>
      </c>
      <c r="DA63" s="126" t="str">
        <f t="shared" si="63"/>
        <v>0</v>
      </c>
      <c r="DB63" s="126" t="str">
        <f t="shared" si="63"/>
        <v>0</v>
      </c>
      <c r="DC63" s="126" t="str">
        <f t="shared" si="63"/>
        <v>0</v>
      </c>
    </row>
    <row r="64" ht="15.75" customHeight="1">
      <c r="A64" s="127"/>
      <c r="B64" s="128">
        <v>2.0</v>
      </c>
      <c r="C64" s="317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318"/>
      <c r="P64" s="155"/>
      <c r="Q64" s="317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318"/>
      <c r="AC64" s="319"/>
      <c r="AD64" s="141"/>
      <c r="AE64" s="141"/>
      <c r="AF64" s="141"/>
      <c r="AG64" s="263"/>
      <c r="AH64" s="18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31"/>
      <c r="AV64" s="264"/>
      <c r="AW64" s="265"/>
      <c r="AX64" s="265"/>
      <c r="AY64" s="266"/>
      <c r="AZ64" s="267"/>
      <c r="BA64" s="89"/>
      <c r="BB64" s="89"/>
      <c r="BC64" s="150" t="str">
        <f t="shared" ref="BC64:DC64" si="64">COUNTIF($C64:$BB64,C64)</f>
        <v>0</v>
      </c>
      <c r="BD64" s="151" t="str">
        <f t="shared" si="64"/>
        <v>0</v>
      </c>
      <c r="BE64" s="151" t="str">
        <f t="shared" si="64"/>
        <v>0</v>
      </c>
      <c r="BF64" s="151" t="str">
        <f t="shared" si="64"/>
        <v>0</v>
      </c>
      <c r="BG64" s="151" t="str">
        <f t="shared" si="64"/>
        <v>0</v>
      </c>
      <c r="BH64" s="151" t="str">
        <f t="shared" si="64"/>
        <v>0</v>
      </c>
      <c r="BI64" s="151" t="str">
        <f t="shared" si="64"/>
        <v>0</v>
      </c>
      <c r="BJ64" s="151" t="str">
        <f t="shared" si="64"/>
        <v>0</v>
      </c>
      <c r="BK64" s="151" t="str">
        <f t="shared" si="64"/>
        <v>0</v>
      </c>
      <c r="BL64" s="151" t="str">
        <f t="shared" si="64"/>
        <v>0</v>
      </c>
      <c r="BM64" s="151" t="str">
        <f t="shared" si="64"/>
        <v>0</v>
      </c>
      <c r="BN64" s="151" t="str">
        <f t="shared" si="64"/>
        <v>0</v>
      </c>
      <c r="BO64" s="151" t="str">
        <f t="shared" si="64"/>
        <v>0</v>
      </c>
      <c r="BP64" s="151" t="str">
        <f t="shared" si="64"/>
        <v>0</v>
      </c>
      <c r="BQ64" s="151" t="str">
        <f t="shared" si="64"/>
        <v>0</v>
      </c>
      <c r="BR64" s="151" t="str">
        <f t="shared" si="64"/>
        <v>0</v>
      </c>
      <c r="BS64" s="151" t="str">
        <f t="shared" si="64"/>
        <v>0</v>
      </c>
      <c r="BT64" s="151" t="str">
        <f t="shared" si="64"/>
        <v>0</v>
      </c>
      <c r="BU64" s="151" t="str">
        <f t="shared" si="64"/>
        <v>0</v>
      </c>
      <c r="BV64" s="151" t="str">
        <f t="shared" si="64"/>
        <v>0</v>
      </c>
      <c r="BW64" s="151" t="str">
        <f t="shared" si="64"/>
        <v>0</v>
      </c>
      <c r="BX64" s="151" t="str">
        <f t="shared" si="64"/>
        <v>0</v>
      </c>
      <c r="BY64" s="151" t="str">
        <f t="shared" si="64"/>
        <v>0</v>
      </c>
      <c r="BZ64" s="151" t="str">
        <f t="shared" si="64"/>
        <v>0</v>
      </c>
      <c r="CA64" s="151" t="str">
        <f t="shared" si="64"/>
        <v>0</v>
      </c>
      <c r="CB64" s="151" t="str">
        <f t="shared" si="64"/>
        <v>0</v>
      </c>
      <c r="CC64" s="151" t="str">
        <f t="shared" si="64"/>
        <v>0</v>
      </c>
      <c r="CD64" s="151" t="str">
        <f t="shared" si="64"/>
        <v>0</v>
      </c>
      <c r="CE64" s="151" t="str">
        <f t="shared" si="64"/>
        <v>0</v>
      </c>
      <c r="CF64" s="151" t="str">
        <f t="shared" si="64"/>
        <v>0</v>
      </c>
      <c r="CG64" s="151" t="str">
        <f t="shared" si="64"/>
        <v>0</v>
      </c>
      <c r="CH64" s="151" t="str">
        <f t="shared" si="64"/>
        <v>0</v>
      </c>
      <c r="CI64" s="151" t="str">
        <f t="shared" si="64"/>
        <v>0</v>
      </c>
      <c r="CJ64" s="151" t="str">
        <f t="shared" si="64"/>
        <v>0</v>
      </c>
      <c r="CK64" s="151" t="str">
        <f t="shared" si="64"/>
        <v>0</v>
      </c>
      <c r="CL64" s="151" t="str">
        <f t="shared" si="64"/>
        <v>0</v>
      </c>
      <c r="CM64" s="151" t="str">
        <f t="shared" si="64"/>
        <v>0</v>
      </c>
      <c r="CN64" s="151" t="str">
        <f t="shared" si="64"/>
        <v>0</v>
      </c>
      <c r="CO64" s="151" t="str">
        <f t="shared" si="64"/>
        <v>0</v>
      </c>
      <c r="CP64" s="151" t="str">
        <f t="shared" si="64"/>
        <v>0</v>
      </c>
      <c r="CQ64" s="151" t="str">
        <f t="shared" si="64"/>
        <v>0</v>
      </c>
      <c r="CR64" s="151" t="str">
        <f t="shared" si="64"/>
        <v>0</v>
      </c>
      <c r="CS64" s="151" t="str">
        <f t="shared" si="64"/>
        <v>0</v>
      </c>
      <c r="CT64" s="151" t="str">
        <f t="shared" si="64"/>
        <v>0</v>
      </c>
      <c r="CU64" s="151" t="str">
        <f t="shared" si="64"/>
        <v>0</v>
      </c>
      <c r="CV64" s="151" t="str">
        <f t="shared" si="64"/>
        <v>0</v>
      </c>
      <c r="CW64" s="151" t="str">
        <f t="shared" si="64"/>
        <v>0</v>
      </c>
      <c r="CX64" s="151" t="str">
        <f t="shared" si="64"/>
        <v>0</v>
      </c>
      <c r="CY64" s="151" t="str">
        <f t="shared" si="64"/>
        <v>0</v>
      </c>
      <c r="CZ64" s="152" t="str">
        <f t="shared" si="64"/>
        <v>0</v>
      </c>
      <c r="DA64" s="126" t="str">
        <f t="shared" si="64"/>
        <v>0</v>
      </c>
      <c r="DB64" s="126" t="str">
        <f t="shared" si="64"/>
        <v>0</v>
      </c>
      <c r="DC64" s="126" t="str">
        <f t="shared" si="64"/>
        <v>0</v>
      </c>
    </row>
    <row r="65" ht="15.75" customHeight="1">
      <c r="A65" s="127"/>
      <c r="B65" s="128">
        <v>3.0</v>
      </c>
      <c r="C65" s="317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318"/>
      <c r="P65" s="155"/>
      <c r="Q65" s="317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318"/>
      <c r="AC65" s="319"/>
      <c r="AD65" s="141"/>
      <c r="AE65" s="141"/>
      <c r="AF65" s="141"/>
      <c r="AG65" s="263"/>
      <c r="AH65" s="18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31"/>
      <c r="AV65" s="264"/>
      <c r="AW65" s="265"/>
      <c r="AX65" s="265"/>
      <c r="AY65" s="266"/>
      <c r="AZ65" s="267"/>
      <c r="BA65" s="89"/>
      <c r="BB65" s="89"/>
      <c r="BC65" s="150" t="str">
        <f t="shared" ref="BC65:DC65" si="65">COUNTIF($C65:$BB65,C65)</f>
        <v>0</v>
      </c>
      <c r="BD65" s="151" t="str">
        <f t="shared" si="65"/>
        <v>0</v>
      </c>
      <c r="BE65" s="151" t="str">
        <f t="shared" si="65"/>
        <v>0</v>
      </c>
      <c r="BF65" s="151" t="str">
        <f t="shared" si="65"/>
        <v>0</v>
      </c>
      <c r="BG65" s="151" t="str">
        <f t="shared" si="65"/>
        <v>0</v>
      </c>
      <c r="BH65" s="151" t="str">
        <f t="shared" si="65"/>
        <v>0</v>
      </c>
      <c r="BI65" s="151" t="str">
        <f t="shared" si="65"/>
        <v>0</v>
      </c>
      <c r="BJ65" s="151" t="str">
        <f t="shared" si="65"/>
        <v>0</v>
      </c>
      <c r="BK65" s="151" t="str">
        <f t="shared" si="65"/>
        <v>0</v>
      </c>
      <c r="BL65" s="151" t="str">
        <f t="shared" si="65"/>
        <v>0</v>
      </c>
      <c r="BM65" s="151" t="str">
        <f t="shared" si="65"/>
        <v>0</v>
      </c>
      <c r="BN65" s="151" t="str">
        <f t="shared" si="65"/>
        <v>0</v>
      </c>
      <c r="BO65" s="151" t="str">
        <f t="shared" si="65"/>
        <v>0</v>
      </c>
      <c r="BP65" s="151" t="str">
        <f t="shared" si="65"/>
        <v>0</v>
      </c>
      <c r="BQ65" s="151" t="str">
        <f t="shared" si="65"/>
        <v>0</v>
      </c>
      <c r="BR65" s="151" t="str">
        <f t="shared" si="65"/>
        <v>0</v>
      </c>
      <c r="BS65" s="151" t="str">
        <f t="shared" si="65"/>
        <v>0</v>
      </c>
      <c r="BT65" s="151" t="str">
        <f t="shared" si="65"/>
        <v>0</v>
      </c>
      <c r="BU65" s="151" t="str">
        <f t="shared" si="65"/>
        <v>0</v>
      </c>
      <c r="BV65" s="151" t="str">
        <f t="shared" si="65"/>
        <v>0</v>
      </c>
      <c r="BW65" s="151" t="str">
        <f t="shared" si="65"/>
        <v>0</v>
      </c>
      <c r="BX65" s="151" t="str">
        <f t="shared" si="65"/>
        <v>0</v>
      </c>
      <c r="BY65" s="151" t="str">
        <f t="shared" si="65"/>
        <v>0</v>
      </c>
      <c r="BZ65" s="151" t="str">
        <f t="shared" si="65"/>
        <v>0</v>
      </c>
      <c r="CA65" s="151" t="str">
        <f t="shared" si="65"/>
        <v>0</v>
      </c>
      <c r="CB65" s="151" t="str">
        <f t="shared" si="65"/>
        <v>0</v>
      </c>
      <c r="CC65" s="151" t="str">
        <f t="shared" si="65"/>
        <v>0</v>
      </c>
      <c r="CD65" s="151" t="str">
        <f t="shared" si="65"/>
        <v>0</v>
      </c>
      <c r="CE65" s="151" t="str">
        <f t="shared" si="65"/>
        <v>0</v>
      </c>
      <c r="CF65" s="151" t="str">
        <f t="shared" si="65"/>
        <v>0</v>
      </c>
      <c r="CG65" s="151" t="str">
        <f t="shared" si="65"/>
        <v>0</v>
      </c>
      <c r="CH65" s="151" t="str">
        <f t="shared" si="65"/>
        <v>0</v>
      </c>
      <c r="CI65" s="151" t="str">
        <f t="shared" si="65"/>
        <v>0</v>
      </c>
      <c r="CJ65" s="151" t="str">
        <f t="shared" si="65"/>
        <v>0</v>
      </c>
      <c r="CK65" s="151" t="str">
        <f t="shared" si="65"/>
        <v>0</v>
      </c>
      <c r="CL65" s="151" t="str">
        <f t="shared" si="65"/>
        <v>0</v>
      </c>
      <c r="CM65" s="151" t="str">
        <f t="shared" si="65"/>
        <v>0</v>
      </c>
      <c r="CN65" s="151" t="str">
        <f t="shared" si="65"/>
        <v>0</v>
      </c>
      <c r="CO65" s="151" t="str">
        <f t="shared" si="65"/>
        <v>0</v>
      </c>
      <c r="CP65" s="151" t="str">
        <f t="shared" si="65"/>
        <v>0</v>
      </c>
      <c r="CQ65" s="151" t="str">
        <f t="shared" si="65"/>
        <v>0</v>
      </c>
      <c r="CR65" s="151" t="str">
        <f t="shared" si="65"/>
        <v>0</v>
      </c>
      <c r="CS65" s="151" t="str">
        <f t="shared" si="65"/>
        <v>0</v>
      </c>
      <c r="CT65" s="151" t="str">
        <f t="shared" si="65"/>
        <v>0</v>
      </c>
      <c r="CU65" s="151" t="str">
        <f t="shared" si="65"/>
        <v>0</v>
      </c>
      <c r="CV65" s="151" t="str">
        <f t="shared" si="65"/>
        <v>0</v>
      </c>
      <c r="CW65" s="151" t="str">
        <f t="shared" si="65"/>
        <v>0</v>
      </c>
      <c r="CX65" s="151" t="str">
        <f t="shared" si="65"/>
        <v>0</v>
      </c>
      <c r="CY65" s="151" t="str">
        <f t="shared" si="65"/>
        <v>0</v>
      </c>
      <c r="CZ65" s="152" t="str">
        <f t="shared" si="65"/>
        <v>0</v>
      </c>
      <c r="DA65" s="126" t="str">
        <f t="shared" si="65"/>
        <v>0</v>
      </c>
      <c r="DB65" s="126" t="str">
        <f t="shared" si="65"/>
        <v>0</v>
      </c>
      <c r="DC65" s="126" t="str">
        <f t="shared" si="65"/>
        <v>0</v>
      </c>
    </row>
    <row r="66" ht="15.75" customHeight="1">
      <c r="A66" s="127"/>
      <c r="B66" s="128">
        <v>4.0</v>
      </c>
      <c r="C66" s="317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318"/>
      <c r="P66" s="155"/>
      <c r="Q66" s="317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318"/>
      <c r="AC66" s="319"/>
      <c r="AD66" s="141"/>
      <c r="AE66" s="141"/>
      <c r="AF66" s="141"/>
      <c r="AG66" s="263"/>
      <c r="AH66" s="18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31"/>
      <c r="AV66" s="264"/>
      <c r="AW66" s="265"/>
      <c r="AX66" s="265"/>
      <c r="AY66" s="266"/>
      <c r="AZ66" s="267"/>
      <c r="BA66" s="89"/>
      <c r="BB66" s="89"/>
      <c r="BC66" s="150" t="str">
        <f t="shared" ref="BC66:DC66" si="66">COUNTIF($C66:$BB66,C66)</f>
        <v>0</v>
      </c>
      <c r="BD66" s="151" t="str">
        <f t="shared" si="66"/>
        <v>0</v>
      </c>
      <c r="BE66" s="151" t="str">
        <f t="shared" si="66"/>
        <v>0</v>
      </c>
      <c r="BF66" s="151" t="str">
        <f t="shared" si="66"/>
        <v>0</v>
      </c>
      <c r="BG66" s="151" t="str">
        <f t="shared" si="66"/>
        <v>0</v>
      </c>
      <c r="BH66" s="151" t="str">
        <f t="shared" si="66"/>
        <v>0</v>
      </c>
      <c r="BI66" s="151" t="str">
        <f t="shared" si="66"/>
        <v>0</v>
      </c>
      <c r="BJ66" s="151" t="str">
        <f t="shared" si="66"/>
        <v>0</v>
      </c>
      <c r="BK66" s="151" t="str">
        <f t="shared" si="66"/>
        <v>0</v>
      </c>
      <c r="BL66" s="151" t="str">
        <f t="shared" si="66"/>
        <v>0</v>
      </c>
      <c r="BM66" s="151" t="str">
        <f t="shared" si="66"/>
        <v>0</v>
      </c>
      <c r="BN66" s="151" t="str">
        <f t="shared" si="66"/>
        <v>0</v>
      </c>
      <c r="BO66" s="151" t="str">
        <f t="shared" si="66"/>
        <v>0</v>
      </c>
      <c r="BP66" s="151" t="str">
        <f t="shared" si="66"/>
        <v>0</v>
      </c>
      <c r="BQ66" s="151" t="str">
        <f t="shared" si="66"/>
        <v>0</v>
      </c>
      <c r="BR66" s="151" t="str">
        <f t="shared" si="66"/>
        <v>0</v>
      </c>
      <c r="BS66" s="151" t="str">
        <f t="shared" si="66"/>
        <v>0</v>
      </c>
      <c r="BT66" s="151" t="str">
        <f t="shared" si="66"/>
        <v>0</v>
      </c>
      <c r="BU66" s="151" t="str">
        <f t="shared" si="66"/>
        <v>0</v>
      </c>
      <c r="BV66" s="151" t="str">
        <f t="shared" si="66"/>
        <v>0</v>
      </c>
      <c r="BW66" s="151" t="str">
        <f t="shared" si="66"/>
        <v>0</v>
      </c>
      <c r="BX66" s="151" t="str">
        <f t="shared" si="66"/>
        <v>0</v>
      </c>
      <c r="BY66" s="151" t="str">
        <f t="shared" si="66"/>
        <v>0</v>
      </c>
      <c r="BZ66" s="151" t="str">
        <f t="shared" si="66"/>
        <v>0</v>
      </c>
      <c r="CA66" s="151" t="str">
        <f t="shared" si="66"/>
        <v>0</v>
      </c>
      <c r="CB66" s="151" t="str">
        <f t="shared" si="66"/>
        <v>0</v>
      </c>
      <c r="CC66" s="151" t="str">
        <f t="shared" si="66"/>
        <v>0</v>
      </c>
      <c r="CD66" s="151" t="str">
        <f t="shared" si="66"/>
        <v>0</v>
      </c>
      <c r="CE66" s="151" t="str">
        <f t="shared" si="66"/>
        <v>0</v>
      </c>
      <c r="CF66" s="151" t="str">
        <f t="shared" si="66"/>
        <v>0</v>
      </c>
      <c r="CG66" s="151" t="str">
        <f t="shared" si="66"/>
        <v>0</v>
      </c>
      <c r="CH66" s="151" t="str">
        <f t="shared" si="66"/>
        <v>0</v>
      </c>
      <c r="CI66" s="151" t="str">
        <f t="shared" si="66"/>
        <v>0</v>
      </c>
      <c r="CJ66" s="151" t="str">
        <f t="shared" si="66"/>
        <v>0</v>
      </c>
      <c r="CK66" s="151" t="str">
        <f t="shared" si="66"/>
        <v>0</v>
      </c>
      <c r="CL66" s="151" t="str">
        <f t="shared" si="66"/>
        <v>0</v>
      </c>
      <c r="CM66" s="151" t="str">
        <f t="shared" si="66"/>
        <v>0</v>
      </c>
      <c r="CN66" s="151" t="str">
        <f t="shared" si="66"/>
        <v>0</v>
      </c>
      <c r="CO66" s="151" t="str">
        <f t="shared" si="66"/>
        <v>0</v>
      </c>
      <c r="CP66" s="151" t="str">
        <f t="shared" si="66"/>
        <v>0</v>
      </c>
      <c r="CQ66" s="151" t="str">
        <f t="shared" si="66"/>
        <v>0</v>
      </c>
      <c r="CR66" s="151" t="str">
        <f t="shared" si="66"/>
        <v>0</v>
      </c>
      <c r="CS66" s="151" t="str">
        <f t="shared" si="66"/>
        <v>0</v>
      </c>
      <c r="CT66" s="151" t="str">
        <f t="shared" si="66"/>
        <v>0</v>
      </c>
      <c r="CU66" s="151" t="str">
        <f t="shared" si="66"/>
        <v>0</v>
      </c>
      <c r="CV66" s="151" t="str">
        <f t="shared" si="66"/>
        <v>0</v>
      </c>
      <c r="CW66" s="151" t="str">
        <f t="shared" si="66"/>
        <v>0</v>
      </c>
      <c r="CX66" s="151" t="str">
        <f t="shared" si="66"/>
        <v>0</v>
      </c>
      <c r="CY66" s="151" t="str">
        <f t="shared" si="66"/>
        <v>0</v>
      </c>
      <c r="CZ66" s="152" t="str">
        <f t="shared" si="66"/>
        <v>0</v>
      </c>
      <c r="DA66" s="126" t="str">
        <f t="shared" si="66"/>
        <v>0</v>
      </c>
      <c r="DB66" s="126" t="str">
        <f t="shared" si="66"/>
        <v>0</v>
      </c>
      <c r="DC66" s="126" t="str">
        <f t="shared" si="66"/>
        <v>0</v>
      </c>
    </row>
    <row r="67" ht="15.75" customHeight="1">
      <c r="A67" s="158"/>
      <c r="B67" s="159">
        <v>5.0</v>
      </c>
      <c r="C67" s="320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4"/>
      <c r="P67" s="163"/>
      <c r="Q67" s="320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4"/>
      <c r="AC67" s="321"/>
      <c r="AD67" s="171"/>
      <c r="AE67" s="171"/>
      <c r="AF67" s="171"/>
      <c r="AG67" s="272"/>
      <c r="AH67" s="164"/>
      <c r="AI67" s="239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240"/>
      <c r="AV67" s="275"/>
      <c r="AW67" s="276"/>
      <c r="AX67" s="276"/>
      <c r="AY67" s="277"/>
      <c r="AZ67" s="288"/>
      <c r="BA67" s="89"/>
      <c r="BB67" s="89"/>
      <c r="BC67" s="180" t="str">
        <f t="shared" ref="BC67:DC67" si="67">COUNTIF($C67:$BB67,C67)</f>
        <v>0</v>
      </c>
      <c r="BD67" s="181" t="str">
        <f t="shared" si="67"/>
        <v>0</v>
      </c>
      <c r="BE67" s="181" t="str">
        <f t="shared" si="67"/>
        <v>0</v>
      </c>
      <c r="BF67" s="181" t="str">
        <f t="shared" si="67"/>
        <v>0</v>
      </c>
      <c r="BG67" s="181" t="str">
        <f t="shared" si="67"/>
        <v>0</v>
      </c>
      <c r="BH67" s="181" t="str">
        <f t="shared" si="67"/>
        <v>0</v>
      </c>
      <c r="BI67" s="181" t="str">
        <f t="shared" si="67"/>
        <v>0</v>
      </c>
      <c r="BJ67" s="181" t="str">
        <f t="shared" si="67"/>
        <v>0</v>
      </c>
      <c r="BK67" s="181" t="str">
        <f t="shared" si="67"/>
        <v>0</v>
      </c>
      <c r="BL67" s="181" t="str">
        <f t="shared" si="67"/>
        <v>0</v>
      </c>
      <c r="BM67" s="181" t="str">
        <f t="shared" si="67"/>
        <v>0</v>
      </c>
      <c r="BN67" s="181" t="str">
        <f t="shared" si="67"/>
        <v>0</v>
      </c>
      <c r="BO67" s="181" t="str">
        <f t="shared" si="67"/>
        <v>0</v>
      </c>
      <c r="BP67" s="181" t="str">
        <f t="shared" si="67"/>
        <v>0</v>
      </c>
      <c r="BQ67" s="181" t="str">
        <f t="shared" si="67"/>
        <v>0</v>
      </c>
      <c r="BR67" s="181" t="str">
        <f t="shared" si="67"/>
        <v>0</v>
      </c>
      <c r="BS67" s="181" t="str">
        <f t="shared" si="67"/>
        <v>0</v>
      </c>
      <c r="BT67" s="181" t="str">
        <f t="shared" si="67"/>
        <v>0</v>
      </c>
      <c r="BU67" s="181" t="str">
        <f t="shared" si="67"/>
        <v>0</v>
      </c>
      <c r="BV67" s="181" t="str">
        <f t="shared" si="67"/>
        <v>0</v>
      </c>
      <c r="BW67" s="181" t="str">
        <f t="shared" si="67"/>
        <v>0</v>
      </c>
      <c r="BX67" s="181" t="str">
        <f t="shared" si="67"/>
        <v>0</v>
      </c>
      <c r="BY67" s="181" t="str">
        <f t="shared" si="67"/>
        <v>0</v>
      </c>
      <c r="BZ67" s="181" t="str">
        <f t="shared" si="67"/>
        <v>0</v>
      </c>
      <c r="CA67" s="181" t="str">
        <f t="shared" si="67"/>
        <v>0</v>
      </c>
      <c r="CB67" s="181" t="str">
        <f t="shared" si="67"/>
        <v>0</v>
      </c>
      <c r="CC67" s="181" t="str">
        <f t="shared" si="67"/>
        <v>0</v>
      </c>
      <c r="CD67" s="181" t="str">
        <f t="shared" si="67"/>
        <v>0</v>
      </c>
      <c r="CE67" s="181" t="str">
        <f t="shared" si="67"/>
        <v>0</v>
      </c>
      <c r="CF67" s="181" t="str">
        <f t="shared" si="67"/>
        <v>0</v>
      </c>
      <c r="CG67" s="181" t="str">
        <f t="shared" si="67"/>
        <v>0</v>
      </c>
      <c r="CH67" s="181" t="str">
        <f t="shared" si="67"/>
        <v>0</v>
      </c>
      <c r="CI67" s="181" t="str">
        <f t="shared" si="67"/>
        <v>0</v>
      </c>
      <c r="CJ67" s="181" t="str">
        <f t="shared" si="67"/>
        <v>0</v>
      </c>
      <c r="CK67" s="181" t="str">
        <f t="shared" si="67"/>
        <v>0</v>
      </c>
      <c r="CL67" s="181" t="str">
        <f t="shared" si="67"/>
        <v>0</v>
      </c>
      <c r="CM67" s="181" t="str">
        <f t="shared" si="67"/>
        <v>0</v>
      </c>
      <c r="CN67" s="181" t="str">
        <f t="shared" si="67"/>
        <v>0</v>
      </c>
      <c r="CO67" s="181" t="str">
        <f t="shared" si="67"/>
        <v>0</v>
      </c>
      <c r="CP67" s="181" t="str">
        <f t="shared" si="67"/>
        <v>0</v>
      </c>
      <c r="CQ67" s="181" t="str">
        <f t="shared" si="67"/>
        <v>0</v>
      </c>
      <c r="CR67" s="181" t="str">
        <f t="shared" si="67"/>
        <v>0</v>
      </c>
      <c r="CS67" s="181" t="str">
        <f t="shared" si="67"/>
        <v>0</v>
      </c>
      <c r="CT67" s="181" t="str">
        <f t="shared" si="67"/>
        <v>0</v>
      </c>
      <c r="CU67" s="181" t="str">
        <f t="shared" si="67"/>
        <v>0</v>
      </c>
      <c r="CV67" s="181" t="str">
        <f t="shared" si="67"/>
        <v>0</v>
      </c>
      <c r="CW67" s="181" t="str">
        <f t="shared" si="67"/>
        <v>0</v>
      </c>
      <c r="CX67" s="181" t="str">
        <f t="shared" si="67"/>
        <v>0</v>
      </c>
      <c r="CY67" s="181" t="str">
        <f t="shared" si="67"/>
        <v>0</v>
      </c>
      <c r="CZ67" s="182" t="str">
        <f t="shared" si="67"/>
        <v>0</v>
      </c>
      <c r="DA67" s="126" t="str">
        <f t="shared" si="67"/>
        <v>0</v>
      </c>
      <c r="DB67" s="126" t="str">
        <f t="shared" si="67"/>
        <v>0</v>
      </c>
      <c r="DC67" s="126" t="str">
        <f t="shared" si="67"/>
        <v>0</v>
      </c>
    </row>
    <row r="68" ht="15.75" customHeight="1">
      <c r="A68" s="82"/>
      <c r="B68" s="82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2"/>
      <c r="AU68" s="82"/>
      <c r="AV68" s="82"/>
      <c r="AW68" s="82"/>
      <c r="AX68" s="82"/>
      <c r="AY68" s="82"/>
      <c r="AZ68" s="82"/>
      <c r="BA68" s="89"/>
      <c r="BB68" s="89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</row>
    <row r="69" ht="15.75" customHeight="1">
      <c r="A69" s="82"/>
      <c r="B69" s="82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2"/>
      <c r="AU69" s="82"/>
      <c r="AV69" s="82"/>
      <c r="AW69" s="82"/>
      <c r="AX69" s="82"/>
      <c r="AY69" s="82"/>
      <c r="AZ69" s="82"/>
      <c r="BA69" s="89"/>
      <c r="BB69" s="89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</row>
    <row r="70" ht="15.75" customHeight="1">
      <c r="A70" s="82"/>
      <c r="B70" s="82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2"/>
      <c r="AU70" s="82"/>
      <c r="AV70" s="82"/>
      <c r="AW70" s="82"/>
      <c r="AX70" s="82"/>
      <c r="AY70" s="82"/>
      <c r="AZ70" s="82"/>
      <c r="BA70" s="89"/>
      <c r="BB70" s="89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</row>
    <row r="71" ht="15.75" customHeight="1">
      <c r="A71" s="82"/>
      <c r="B71" s="82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2"/>
      <c r="AU71" s="82"/>
      <c r="AV71" s="82"/>
      <c r="AW71" s="82"/>
      <c r="AX71" s="82"/>
      <c r="AY71" s="82"/>
      <c r="AZ71" s="82"/>
      <c r="BA71" s="89"/>
      <c r="BB71" s="89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</row>
    <row r="72" ht="15.75" customHeight="1">
      <c r="A72" s="82"/>
      <c r="B72" s="82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2"/>
      <c r="AU72" s="82"/>
      <c r="AV72" s="82"/>
      <c r="AW72" s="82"/>
      <c r="AX72" s="82"/>
      <c r="AY72" s="82"/>
      <c r="AZ72" s="82"/>
      <c r="BA72" s="89"/>
      <c r="BB72" s="89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</row>
    <row r="73" ht="15.75" customHeight="1">
      <c r="A73" s="82"/>
      <c r="B73" s="82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2"/>
      <c r="AU73" s="82"/>
      <c r="AV73" s="82"/>
      <c r="AW73" s="82"/>
      <c r="AX73" s="82"/>
      <c r="AY73" s="82"/>
      <c r="AZ73" s="82"/>
      <c r="BA73" s="89"/>
      <c r="BB73" s="89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</row>
    <row r="74" ht="15.75" customHeight="1">
      <c r="A74" s="82"/>
      <c r="B74" s="82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2"/>
      <c r="AU74" s="82"/>
      <c r="AV74" s="82"/>
      <c r="AW74" s="82"/>
      <c r="AX74" s="82"/>
      <c r="AY74" s="82"/>
      <c r="AZ74" s="82"/>
      <c r="BA74" s="89"/>
      <c r="BB74" s="89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</row>
    <row r="75" ht="15.75" customHeight="1">
      <c r="A75" s="82"/>
      <c r="B75" s="82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2"/>
      <c r="AU75" s="82"/>
      <c r="AV75" s="82"/>
      <c r="AW75" s="82"/>
      <c r="AX75" s="82"/>
      <c r="AY75" s="82"/>
      <c r="AZ75" s="82"/>
      <c r="BA75" s="89"/>
      <c r="BB75" s="89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</row>
    <row r="76" ht="15.75" customHeight="1">
      <c r="A76" s="82"/>
      <c r="B76" s="82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2"/>
      <c r="AU76" s="82"/>
      <c r="AV76" s="82"/>
      <c r="AW76" s="82"/>
      <c r="AX76" s="82"/>
      <c r="AY76" s="82"/>
      <c r="AZ76" s="82"/>
      <c r="BA76" s="89"/>
      <c r="BB76" s="89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</row>
    <row r="77" ht="15.75" customHeight="1">
      <c r="A77" s="82"/>
      <c r="B77" s="82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2"/>
      <c r="AU77" s="82"/>
      <c r="AV77" s="82"/>
      <c r="AW77" s="82"/>
      <c r="AX77" s="82"/>
      <c r="AY77" s="82"/>
      <c r="AZ77" s="82"/>
      <c r="BA77" s="89"/>
      <c r="BB77" s="89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</row>
    <row r="78" ht="15.75" customHeight="1">
      <c r="A78" s="82"/>
      <c r="B78" s="82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2"/>
      <c r="AU78" s="82"/>
      <c r="AV78" s="82"/>
      <c r="AW78" s="82"/>
      <c r="AX78" s="82"/>
      <c r="AY78" s="82"/>
      <c r="AZ78" s="82"/>
      <c r="BA78" s="89"/>
      <c r="BB78" s="89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</row>
    <row r="79" ht="15.75" customHeight="1">
      <c r="A79" s="82"/>
      <c r="B79" s="82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2"/>
      <c r="AU79" s="82"/>
      <c r="AV79" s="82"/>
      <c r="AW79" s="82"/>
      <c r="AX79" s="82"/>
      <c r="AY79" s="82"/>
      <c r="AZ79" s="82"/>
      <c r="BA79" s="89"/>
      <c r="BB79" s="89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</row>
    <row r="80" ht="15.75" customHeight="1">
      <c r="A80" s="82"/>
      <c r="B80" s="82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2"/>
      <c r="AU80" s="82"/>
      <c r="AV80" s="82"/>
      <c r="AW80" s="82"/>
      <c r="AX80" s="82"/>
      <c r="AY80" s="82"/>
      <c r="AZ80" s="82"/>
      <c r="BA80" s="89"/>
      <c r="BB80" s="89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</row>
    <row r="81" ht="15.75" customHeight="1">
      <c r="A81" s="82"/>
      <c r="B81" s="82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2"/>
      <c r="AU81" s="82"/>
      <c r="AV81" s="82"/>
      <c r="AW81" s="82"/>
      <c r="AX81" s="82"/>
      <c r="AY81" s="82"/>
      <c r="AZ81" s="82"/>
      <c r="BA81" s="89"/>
      <c r="BB81" s="89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</row>
    <row r="82" ht="15.75" customHeight="1">
      <c r="A82" s="82"/>
      <c r="B82" s="82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2"/>
      <c r="AU82" s="82"/>
      <c r="AV82" s="82"/>
      <c r="AW82" s="82"/>
      <c r="AX82" s="82"/>
      <c r="AY82" s="82"/>
      <c r="AZ82" s="82"/>
      <c r="BA82" s="89"/>
      <c r="BB82" s="89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</row>
    <row r="83" ht="15.75" customHeight="1">
      <c r="A83" s="82"/>
      <c r="B83" s="82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2"/>
      <c r="AU83" s="82"/>
      <c r="AV83" s="82"/>
      <c r="AW83" s="82"/>
      <c r="AX83" s="82"/>
      <c r="AY83" s="82"/>
      <c r="AZ83" s="82"/>
      <c r="BA83" s="89"/>
      <c r="BB83" s="89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</row>
    <row r="84" ht="15.75" customHeight="1">
      <c r="A84" s="82"/>
      <c r="B84" s="82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2"/>
      <c r="AU84" s="82"/>
      <c r="AV84" s="82"/>
      <c r="AW84" s="82"/>
      <c r="AX84" s="82"/>
      <c r="AY84" s="82"/>
      <c r="AZ84" s="82"/>
      <c r="BA84" s="89"/>
      <c r="BB84" s="89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</row>
    <row r="85" ht="15.75" customHeight="1">
      <c r="A85" s="82"/>
      <c r="B85" s="82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2"/>
      <c r="AU85" s="82"/>
      <c r="AV85" s="82"/>
      <c r="AW85" s="82"/>
      <c r="AX85" s="82"/>
      <c r="AY85" s="82"/>
      <c r="AZ85" s="82"/>
      <c r="BA85" s="89"/>
      <c r="BB85" s="89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</row>
    <row r="86" ht="15.75" customHeight="1">
      <c r="A86" s="82"/>
      <c r="B86" s="82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2"/>
      <c r="AU86" s="82"/>
      <c r="AV86" s="82"/>
      <c r="AW86" s="82"/>
      <c r="AX86" s="82"/>
      <c r="AY86" s="82"/>
      <c r="AZ86" s="82"/>
      <c r="BA86" s="89"/>
      <c r="BB86" s="89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</row>
    <row r="87" ht="15.75" customHeight="1">
      <c r="A87" s="82"/>
      <c r="B87" s="82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2"/>
      <c r="AU87" s="82"/>
      <c r="AV87" s="82"/>
      <c r="AW87" s="82"/>
      <c r="AX87" s="82"/>
      <c r="AY87" s="82"/>
      <c r="AZ87" s="82"/>
      <c r="BA87" s="89"/>
      <c r="BB87" s="89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</row>
    <row r="88" ht="15.75" customHeight="1">
      <c r="A88" s="82"/>
      <c r="B88" s="82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2"/>
      <c r="AU88" s="82"/>
      <c r="AV88" s="82"/>
      <c r="AW88" s="82"/>
      <c r="AX88" s="82"/>
      <c r="AY88" s="82"/>
      <c r="AZ88" s="82"/>
      <c r="BA88" s="89"/>
      <c r="BB88" s="89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</row>
    <row r="89" ht="15.75" customHeight="1">
      <c r="A89" s="82"/>
      <c r="B89" s="82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2"/>
      <c r="AU89" s="82"/>
      <c r="AV89" s="82"/>
      <c r="AW89" s="82"/>
      <c r="AX89" s="82"/>
      <c r="AY89" s="82"/>
      <c r="AZ89" s="82"/>
      <c r="BA89" s="89"/>
      <c r="BB89" s="89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</row>
    <row r="90" ht="15.75" customHeight="1">
      <c r="A90" s="82"/>
      <c r="B90" s="82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2"/>
      <c r="AU90" s="82"/>
      <c r="AV90" s="82"/>
      <c r="AW90" s="82"/>
      <c r="AX90" s="82"/>
      <c r="AY90" s="82"/>
      <c r="AZ90" s="82"/>
      <c r="BA90" s="89"/>
      <c r="BB90" s="89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</row>
    <row r="91" ht="15.75" customHeight="1">
      <c r="A91" s="82"/>
      <c r="B91" s="82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2"/>
      <c r="AU91" s="82"/>
      <c r="AV91" s="82"/>
      <c r="AW91" s="82"/>
      <c r="AX91" s="82"/>
      <c r="AY91" s="82"/>
      <c r="AZ91" s="82"/>
      <c r="BA91" s="89"/>
      <c r="BB91" s="89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</row>
    <row r="92" ht="15.75" customHeight="1">
      <c r="A92" s="82"/>
      <c r="B92" s="82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2"/>
      <c r="AU92" s="82"/>
      <c r="AV92" s="82"/>
      <c r="AW92" s="82"/>
      <c r="AX92" s="82"/>
      <c r="AY92" s="82"/>
      <c r="AZ92" s="82"/>
      <c r="BA92" s="89"/>
      <c r="BB92" s="89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</row>
    <row r="93" ht="15.75" customHeight="1">
      <c r="A93" s="82"/>
      <c r="B93" s="82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2"/>
      <c r="AU93" s="82"/>
      <c r="AV93" s="82"/>
      <c r="AW93" s="82"/>
      <c r="AX93" s="82"/>
      <c r="AY93" s="82"/>
      <c r="AZ93" s="82"/>
      <c r="BA93" s="89"/>
      <c r="BB93" s="89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</row>
    <row r="94" ht="15.75" customHeight="1">
      <c r="A94" s="82"/>
      <c r="B94" s="82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2"/>
      <c r="AU94" s="82"/>
      <c r="AV94" s="82"/>
      <c r="AW94" s="82"/>
      <c r="AX94" s="82"/>
      <c r="AY94" s="82"/>
      <c r="AZ94" s="82"/>
      <c r="BA94" s="89"/>
      <c r="BB94" s="89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</row>
    <row r="95" ht="15.75" customHeight="1">
      <c r="A95" s="82"/>
      <c r="B95" s="82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2"/>
      <c r="AU95" s="82"/>
      <c r="AV95" s="82"/>
      <c r="AW95" s="82"/>
      <c r="AX95" s="82"/>
      <c r="AY95" s="82"/>
      <c r="AZ95" s="82"/>
      <c r="BA95" s="89"/>
      <c r="BB95" s="89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</row>
    <row r="96" ht="15.75" customHeight="1">
      <c r="A96" s="82"/>
      <c r="B96" s="82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2"/>
      <c r="AU96" s="82"/>
      <c r="AV96" s="82"/>
      <c r="AW96" s="82"/>
      <c r="AX96" s="82"/>
      <c r="AY96" s="82"/>
      <c r="AZ96" s="82"/>
      <c r="BA96" s="89"/>
      <c r="BB96" s="89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</row>
    <row r="97" ht="15.75" customHeight="1">
      <c r="A97" s="82"/>
      <c r="B97" s="82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2"/>
      <c r="AU97" s="82"/>
      <c r="AV97" s="82"/>
      <c r="AW97" s="82"/>
      <c r="AX97" s="82"/>
      <c r="AY97" s="82"/>
      <c r="AZ97" s="82"/>
      <c r="BA97" s="89"/>
      <c r="BB97" s="89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</row>
    <row r="98" ht="15.75" customHeight="1">
      <c r="A98" s="82"/>
      <c r="B98" s="82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2"/>
      <c r="AU98" s="82"/>
      <c r="AV98" s="82"/>
      <c r="AW98" s="82"/>
      <c r="AX98" s="82"/>
      <c r="AY98" s="82"/>
      <c r="AZ98" s="82"/>
      <c r="BA98" s="89"/>
      <c r="BB98" s="89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</row>
    <row r="99" ht="15.75" customHeight="1">
      <c r="A99" s="82"/>
      <c r="B99" s="82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2"/>
      <c r="AU99" s="82"/>
      <c r="AV99" s="82"/>
      <c r="AW99" s="82"/>
      <c r="AX99" s="82"/>
      <c r="AY99" s="82"/>
      <c r="AZ99" s="82"/>
      <c r="BA99" s="89"/>
      <c r="BB99" s="89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</row>
    <row r="100" ht="15.75" customHeight="1">
      <c r="A100" s="82"/>
      <c r="B100" s="82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2"/>
      <c r="AU100" s="82"/>
      <c r="AV100" s="82"/>
      <c r="AW100" s="82"/>
      <c r="AX100" s="82"/>
      <c r="AY100" s="82"/>
      <c r="AZ100" s="82"/>
      <c r="BA100" s="89"/>
      <c r="BB100" s="89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</row>
  </sheetData>
  <mergeCells count="12">
    <mergeCell ref="A29:A33"/>
    <mergeCell ref="A38:A42"/>
    <mergeCell ref="A43:A47"/>
    <mergeCell ref="A48:A52"/>
    <mergeCell ref="A4:A8"/>
    <mergeCell ref="A9:A13"/>
    <mergeCell ref="A14:A18"/>
    <mergeCell ref="A19:A23"/>
    <mergeCell ref="A58:A62"/>
    <mergeCell ref="A63:A67"/>
    <mergeCell ref="A24:A28"/>
    <mergeCell ref="A53:A57"/>
  </mergeCells>
  <conditionalFormatting sqref="B38:B67 B4:B34">
    <cfRule type="cellIs" dxfId="0" priority="1" operator="equal">
      <formula>0</formula>
    </cfRule>
  </conditionalFormatting>
  <conditionalFormatting sqref="BC1:DB1 BC3:DB3 DC1:DC3 BC4:DC100">
    <cfRule type="cellIs" dxfId="1" priority="2" operator="greaterThan">
      <formula>1</formula>
    </cfRule>
  </conditionalFormatting>
  <dataValidations>
    <dataValidation type="custom" allowBlank="1" showInputMessage="1" showErrorMessage="1" prompt=" - " sqref="D38:D39 D63">
      <formula1>COUNTIF($C1:$AY1,D38)=1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2" width="6.0"/>
    <col customWidth="1" min="3" max="25" width="4.29"/>
    <col customWidth="1" min="26" max="26" width="5.14"/>
    <col customWidth="1" min="27" max="52" width="4.29"/>
    <col customWidth="1" min="53" max="54" width="4.86"/>
  </cols>
  <sheetData>
    <row r="1" ht="18.75" customHeight="1">
      <c r="A1" s="43" t="s">
        <v>516</v>
      </c>
      <c r="B1" s="16"/>
      <c r="C1" s="322"/>
      <c r="D1" s="323"/>
      <c r="E1" s="323"/>
      <c r="F1" s="16"/>
      <c r="G1" s="323"/>
      <c r="H1" s="323"/>
      <c r="I1" s="323"/>
      <c r="J1" s="323"/>
      <c r="K1" s="323"/>
      <c r="L1" s="323"/>
      <c r="M1" s="324" t="s">
        <v>532</v>
      </c>
      <c r="N1" s="322" t="str">
        <f>nhap!E1</f>
        <v>THỜI KHÓA BIỂU ÔN TẬP KHỐI 12 - Áp dụng từ 04/05/2021</v>
      </c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16"/>
      <c r="AU1" s="16"/>
      <c r="AV1" s="16"/>
      <c r="AW1" s="16"/>
      <c r="AX1" s="16"/>
      <c r="AY1" s="16"/>
      <c r="AZ1" s="16"/>
      <c r="BA1" s="17"/>
      <c r="BB1" s="17"/>
    </row>
    <row r="2" ht="15.75" customHeight="1">
      <c r="A2" s="325"/>
      <c r="B2" s="16"/>
      <c r="C2" s="326">
        <v>1.0</v>
      </c>
      <c r="D2" s="326">
        <v>2.0</v>
      </c>
      <c r="E2" s="326">
        <v>3.0</v>
      </c>
      <c r="F2" s="326">
        <v>4.0</v>
      </c>
      <c r="G2" s="326">
        <v>5.0</v>
      </c>
      <c r="H2" s="326">
        <v>6.0</v>
      </c>
      <c r="I2" s="326">
        <v>7.0</v>
      </c>
      <c r="J2" s="326">
        <v>8.0</v>
      </c>
      <c r="K2" s="326">
        <v>9.0</v>
      </c>
      <c r="L2" s="326">
        <v>10.0</v>
      </c>
      <c r="M2" s="326">
        <v>11.0</v>
      </c>
      <c r="N2" s="326">
        <v>12.0</v>
      </c>
      <c r="O2" s="326">
        <v>13.0</v>
      </c>
      <c r="P2" s="326">
        <v>14.0</v>
      </c>
      <c r="Q2" s="326">
        <v>15.0</v>
      </c>
      <c r="R2" s="326">
        <v>16.0</v>
      </c>
      <c r="S2" s="326">
        <v>17.0</v>
      </c>
      <c r="T2" s="326">
        <v>18.0</v>
      </c>
      <c r="U2" s="326">
        <v>19.0</v>
      </c>
      <c r="V2" s="326">
        <v>20.0</v>
      </c>
      <c r="W2" s="326">
        <v>21.0</v>
      </c>
      <c r="X2" s="326">
        <v>22.0</v>
      </c>
      <c r="Y2" s="326">
        <v>23.0</v>
      </c>
      <c r="Z2" s="326">
        <v>24.0</v>
      </c>
      <c r="AA2" s="326">
        <v>25.0</v>
      </c>
      <c r="AB2" s="326">
        <v>26.0</v>
      </c>
      <c r="AC2" s="326">
        <v>27.0</v>
      </c>
      <c r="AD2" s="326">
        <v>28.0</v>
      </c>
      <c r="AE2" s="326">
        <v>29.0</v>
      </c>
      <c r="AF2" s="326">
        <v>30.0</v>
      </c>
      <c r="AG2" s="326">
        <v>31.0</v>
      </c>
      <c r="AH2" s="326">
        <v>32.0</v>
      </c>
      <c r="AI2" s="326">
        <v>33.0</v>
      </c>
      <c r="AJ2" s="326">
        <v>34.0</v>
      </c>
      <c r="AK2" s="326">
        <v>35.0</v>
      </c>
      <c r="AL2" s="326">
        <v>36.0</v>
      </c>
      <c r="AM2" s="326">
        <v>37.0</v>
      </c>
      <c r="AN2" s="326">
        <v>38.0</v>
      </c>
      <c r="AO2" s="326">
        <v>39.0</v>
      </c>
      <c r="AP2" s="326">
        <v>40.0</v>
      </c>
      <c r="AQ2" s="326">
        <v>41.0</v>
      </c>
      <c r="AR2" s="326">
        <v>42.0</v>
      </c>
      <c r="AS2" s="326">
        <v>43.0</v>
      </c>
      <c r="AT2" s="326">
        <v>44.0</v>
      </c>
      <c r="AU2" s="326">
        <v>45.0</v>
      </c>
      <c r="AV2" s="326">
        <v>46.0</v>
      </c>
      <c r="AW2" s="326">
        <v>47.0</v>
      </c>
      <c r="AX2" s="326">
        <v>48.0</v>
      </c>
      <c r="AY2" s="326">
        <v>49.0</v>
      </c>
      <c r="AZ2" s="326">
        <v>50.0</v>
      </c>
      <c r="BA2" s="326">
        <v>51.0</v>
      </c>
      <c r="BB2" s="326">
        <v>52.0</v>
      </c>
    </row>
    <row r="3" ht="15.75" customHeight="1">
      <c r="A3" s="327" t="s">
        <v>519</v>
      </c>
      <c r="B3" s="328" t="s">
        <v>520</v>
      </c>
      <c r="C3" s="329" t="str">
        <f>nhap!C3</f>
        <v>A1</v>
      </c>
      <c r="D3" s="329" t="str">
        <f>nhap!D3</f>
        <v>A2</v>
      </c>
      <c r="E3" s="329" t="str">
        <f>nhap!E3</f>
        <v>A3</v>
      </c>
      <c r="F3" s="329" t="str">
        <f>nhap!F3</f>
        <v>A4</v>
      </c>
      <c r="G3" s="329" t="str">
        <f>nhap!G3</f>
        <v>A5</v>
      </c>
      <c r="H3" s="329" t="str">
        <f>nhap!H3</f>
        <v>A6</v>
      </c>
      <c r="I3" s="329" t="str">
        <f>nhap!I3</f>
        <v>A7</v>
      </c>
      <c r="J3" s="329" t="str">
        <f>nhap!J3</f>
        <v>A8</v>
      </c>
      <c r="K3" s="329" t="str">
        <f>nhap!K3</f>
        <v>A9</v>
      </c>
      <c r="L3" s="329" t="str">
        <f>nhap!L3</f>
        <v>A10</v>
      </c>
      <c r="M3" s="329" t="str">
        <f>nhap!M3</f>
        <v>A11</v>
      </c>
      <c r="N3" s="329" t="str">
        <f>nhap!N3</f>
        <v>A12</v>
      </c>
      <c r="O3" s="329" t="str">
        <f>nhap!O3</f>
        <v>A13</v>
      </c>
      <c r="P3" s="329" t="str">
        <f>nhap!P3</f>
        <v/>
      </c>
      <c r="Q3" s="329" t="str">
        <f>nhap!Q3</f>
        <v>B1</v>
      </c>
      <c r="R3" s="329" t="str">
        <f>nhap!R3</f>
        <v>B2</v>
      </c>
      <c r="S3" s="329" t="str">
        <f>nhap!S3</f>
        <v>B3</v>
      </c>
      <c r="T3" s="329" t="str">
        <f>nhap!T3</f>
        <v>B4</v>
      </c>
      <c r="U3" s="329" t="str">
        <f>nhap!U3</f>
        <v>B5</v>
      </c>
      <c r="V3" s="329" t="str">
        <f>nhap!V3</f>
        <v>B6</v>
      </c>
      <c r="W3" s="329" t="str">
        <f>nhap!W3</f>
        <v>B7</v>
      </c>
      <c r="X3" s="329" t="str">
        <f>nhap!X3</f>
        <v>B8</v>
      </c>
      <c r="Y3" s="329" t="str">
        <f>nhap!Y3</f>
        <v>B9</v>
      </c>
      <c r="Z3" s="329" t="str">
        <f>nhap!Z3</f>
        <v>B10</v>
      </c>
      <c r="AA3" s="329" t="str">
        <f>nhap!AA3</f>
        <v>B11</v>
      </c>
      <c r="AB3" s="329" t="str">
        <f>nhap!AB3</f>
        <v>B12</v>
      </c>
      <c r="AC3" s="329" t="str">
        <f>nhap!AC3</f>
        <v/>
      </c>
      <c r="AD3" s="329" t="str">
        <f>nhap!AD3</f>
        <v>B14</v>
      </c>
      <c r="AE3" s="329" t="str">
        <f>nhap!AE3</f>
        <v/>
      </c>
      <c r="AF3" s="329" t="str">
        <f>nhap!AF3</f>
        <v/>
      </c>
      <c r="AG3" s="329" t="str">
        <f>nhap!AG3</f>
        <v/>
      </c>
      <c r="AH3" s="329" t="str">
        <f>nhap!AH3</f>
        <v>C1</v>
      </c>
      <c r="AI3" s="329" t="str">
        <f>nhap!AI3</f>
        <v>C2</v>
      </c>
      <c r="AJ3" s="329" t="str">
        <f>nhap!AJ3</f>
        <v>C3</v>
      </c>
      <c r="AK3" s="329" t="str">
        <f>nhap!AK3</f>
        <v>C4</v>
      </c>
      <c r="AL3" s="329" t="str">
        <f>nhap!AL3</f>
        <v>C5</v>
      </c>
      <c r="AM3" s="329" t="str">
        <f>nhap!AM3</f>
        <v>C6</v>
      </c>
      <c r="AN3" s="329" t="str">
        <f>nhap!AN3</f>
        <v>C7</v>
      </c>
      <c r="AO3" s="329" t="str">
        <f>nhap!AO3</f>
        <v>C8</v>
      </c>
      <c r="AP3" s="329" t="str">
        <f>nhap!AP3</f>
        <v>C9</v>
      </c>
      <c r="AQ3" s="329" t="str">
        <f>nhap!AQ3</f>
        <v>C10</v>
      </c>
      <c r="AR3" s="329" t="str">
        <f>nhap!AR3</f>
        <v>C11</v>
      </c>
      <c r="AS3" s="329" t="str">
        <f>nhap!AS3</f>
        <v>C12</v>
      </c>
      <c r="AT3" s="329" t="str">
        <f>nhap!AT3</f>
        <v>C13</v>
      </c>
      <c r="AU3" s="329" t="str">
        <f>nhap!AU3</f>
        <v/>
      </c>
      <c r="AV3" s="329" t="str">
        <f>nhap!AV3</f>
        <v/>
      </c>
      <c r="AW3" s="329" t="str">
        <f>nhap!AW3</f>
        <v/>
      </c>
      <c r="AX3" s="329" t="str">
        <f>nhap!AX3</f>
        <v/>
      </c>
      <c r="AY3" s="329" t="str">
        <f>nhap!AY3</f>
        <v/>
      </c>
      <c r="AZ3" s="329" t="str">
        <f>nhap!AZ3</f>
        <v/>
      </c>
      <c r="BA3" s="330" t="str">
        <f>nhap!BA3</f>
        <v>pd1</v>
      </c>
      <c r="BB3" s="330" t="str">
        <f>nhap!BB3</f>
        <v>pd2</v>
      </c>
    </row>
    <row r="4" ht="15.75" customHeight="1">
      <c r="A4" s="331" t="s">
        <v>524</v>
      </c>
      <c r="B4" s="332">
        <v>1.0</v>
      </c>
      <c r="C4" s="333" t="str">
        <f>IF(nhap!C4="","",IF(nhap!C4="cn","cn",IF(ISNA(VLOOKUP(nhap!C4,ds,5,0))=TRUE,"WW",VLOOKUP(nhap!C4,ds,5,0))))</f>
        <v/>
      </c>
      <c r="D4" s="333" t="str">
        <f>IF(nhap!D4="","",IF(nhap!D4="cn","cn",IF(ISNA(VLOOKUP(nhap!D4,ds,5,0))=TRUE,"WW",VLOOKUP(nhap!D4,ds,5,0))))</f>
        <v/>
      </c>
      <c r="E4" s="333" t="str">
        <f>IF(nhap!E4="","",IF(nhap!E4="cn","cn",IF(ISNA(VLOOKUP(nhap!E4,ds,5,0))=TRUE,"WW",VLOOKUP(nhap!E4,ds,5,0))))</f>
        <v/>
      </c>
      <c r="F4" s="333" t="str">
        <f>IF(nhap!F4="","",IF(nhap!F4="cn","cn",IF(ISNA(VLOOKUP(nhap!F4,ds,5,0))=TRUE,"WW",VLOOKUP(nhap!F4,ds,5,0))))</f>
        <v/>
      </c>
      <c r="G4" s="333" t="str">
        <f>IF(nhap!G4="","",IF(nhap!G4="cn","cn",IF(ISNA(VLOOKUP(nhap!G4,ds,5,0))=TRUE,"WW",VLOOKUP(nhap!G4,ds,5,0))))</f>
        <v/>
      </c>
      <c r="H4" s="333" t="str">
        <f>IF(nhap!H4="","",IF(nhap!H4="cn","cn",IF(ISNA(VLOOKUP(nhap!H4,ds,5,0))=TRUE,"WW",VLOOKUP(nhap!H4,ds,5,0))))</f>
        <v/>
      </c>
      <c r="I4" s="333" t="str">
        <f>IF(nhap!I4="","",IF(nhap!I4="cn","cn",IF(ISNA(VLOOKUP(nhap!I4,ds,5,0))=TRUE,"WW",VLOOKUP(nhap!I4,ds,5,0))))</f>
        <v/>
      </c>
      <c r="J4" s="333" t="str">
        <f>IF(nhap!J4="","",IF(nhap!J4="cn","cn",IF(ISNA(VLOOKUP(nhap!J4,ds,5,0))=TRUE,"WW",VLOOKUP(nhap!J4,ds,5,0))))</f>
        <v/>
      </c>
      <c r="K4" s="333" t="str">
        <f>IF(nhap!K4="","",IF(nhap!K4="cn","cn",IF(ISNA(VLOOKUP(nhap!K4,ds,5,0))=TRUE,"WW",VLOOKUP(nhap!K4,ds,5,0))))</f>
        <v/>
      </c>
      <c r="L4" s="333" t="str">
        <f>IF(nhap!L4="","",IF(nhap!L4="cn","cn",IF(ISNA(VLOOKUP(nhap!L4,ds,5,0))=TRUE,"WW",VLOOKUP(nhap!L4,ds,5,0))))</f>
        <v/>
      </c>
      <c r="M4" s="333" t="str">
        <f>IF(nhap!M4="","",IF(nhap!M4="cn","cn",IF(ISNA(VLOOKUP(nhap!M4,ds,5,0))=TRUE,"WW",VLOOKUP(nhap!M4,ds,5,0))))</f>
        <v/>
      </c>
      <c r="N4" s="333" t="str">
        <f>IF(nhap!N4="","",IF(nhap!N4="cn","cn",IF(ISNA(VLOOKUP(nhap!N4,ds,5,0))=TRUE,"WW",VLOOKUP(nhap!N4,ds,5,0))))</f>
        <v/>
      </c>
      <c r="O4" s="333" t="str">
        <f>IF(nhap!O4="","",IF(nhap!O4="cn","cn",IF(ISNA(VLOOKUP(nhap!O4,ds,5,0))=TRUE,"WW",VLOOKUP(nhap!O4,ds,5,0))))</f>
        <v/>
      </c>
      <c r="P4" s="333" t="str">
        <f>IF(nhap!P4="","",IF(nhap!P4="cn","cn",IF(ISNA(VLOOKUP(nhap!P4,ds,5,0))=TRUE,"WW",VLOOKUP(nhap!P4,ds,5,0))))</f>
        <v/>
      </c>
      <c r="Q4" s="333" t="str">
        <f>IF(nhap!Q4="","",IF(nhap!Q4="cn","cn",IF(ISNA(VLOOKUP(nhap!Q4,ds,5,0))=TRUE,"WW",VLOOKUP(nhap!Q4,ds,5,0))))</f>
        <v/>
      </c>
      <c r="R4" s="333" t="str">
        <f>IF(nhap!R4="","",IF(nhap!R4="cn","cn",IF(ISNA(VLOOKUP(nhap!R4,ds,5,0))=TRUE,"WW",VLOOKUP(nhap!R4,ds,5,0))))</f>
        <v/>
      </c>
      <c r="S4" s="333" t="str">
        <f>IF(nhap!S4="","",IF(nhap!S4="cn","cn",IF(ISNA(VLOOKUP(nhap!S4,ds,5,0))=TRUE,"WW",VLOOKUP(nhap!S4,ds,5,0))))</f>
        <v/>
      </c>
      <c r="T4" s="333" t="str">
        <f>IF(nhap!T4="","",IF(nhap!T4="cn","cn",IF(ISNA(VLOOKUP(nhap!T4,ds,5,0))=TRUE,"WW",VLOOKUP(nhap!T4,ds,5,0))))</f>
        <v/>
      </c>
      <c r="U4" s="333" t="str">
        <f>IF(nhap!U4="","",IF(nhap!U4="cn","cn",IF(ISNA(VLOOKUP(nhap!U4,ds,5,0))=TRUE,"WW",VLOOKUP(nhap!U4,ds,5,0))))</f>
        <v/>
      </c>
      <c r="V4" s="333" t="str">
        <f>IF(nhap!V4="","",IF(nhap!V4="cn","cn",IF(ISNA(VLOOKUP(nhap!V4,ds,5,0))=TRUE,"WW",VLOOKUP(nhap!V4,ds,5,0))))</f>
        <v/>
      </c>
      <c r="W4" s="333" t="str">
        <f>IF(nhap!W4="","",IF(nhap!W4="cn","cn",IF(ISNA(VLOOKUP(nhap!W4,ds,5,0))=TRUE,"WW",VLOOKUP(nhap!W4,ds,5,0))))</f>
        <v/>
      </c>
      <c r="X4" s="333" t="str">
        <f>IF(nhap!X4="","",IF(nhap!X4="cn","cn",IF(ISNA(VLOOKUP(nhap!X4,ds,5,0))=TRUE,"WW",VLOOKUP(nhap!X4,ds,5,0))))</f>
        <v/>
      </c>
      <c r="Y4" s="333" t="str">
        <f>IF(nhap!Y4="","",IF(nhap!Y4="cn","cn",IF(ISNA(VLOOKUP(nhap!Y4,ds,5,0))=TRUE,"WW",VLOOKUP(nhap!Y4,ds,5,0))))</f>
        <v/>
      </c>
      <c r="Z4" s="333" t="str">
        <f>IF(nhap!Z4="","",IF(nhap!Z4="cn","cn",IF(ISNA(VLOOKUP(nhap!Z4,ds,5,0))=TRUE,"WW",VLOOKUP(nhap!Z4,ds,5,0))))</f>
        <v/>
      </c>
      <c r="AA4" s="333" t="str">
        <f>IF(nhap!AA4="","",IF(nhap!AA4="cn","cn",IF(ISNA(VLOOKUP(nhap!AA4,ds,5,0))=TRUE,"WW",VLOOKUP(nhap!AA4,ds,5,0))))</f>
        <v/>
      </c>
      <c r="AB4" s="333" t="str">
        <f>IF(nhap!AB4="","",IF(nhap!AB4="cn","cn",IF(ISNA(VLOOKUP(nhap!AB4,ds,5,0))=TRUE,"WW",VLOOKUP(nhap!AB4,ds,5,0))))</f>
        <v/>
      </c>
      <c r="AC4" s="333" t="str">
        <f>IF(nhap!AC4="","",IF(nhap!AC4="cn","cn",IF(ISNA(VLOOKUP(nhap!AC4,ds,5,0))=TRUE,"WW",VLOOKUP(nhap!AC4,ds,5,0))))</f>
        <v/>
      </c>
      <c r="AD4" s="333" t="str">
        <f>IF(nhap!AD4="","",IF(nhap!AD4="cn","cn",IF(ISNA(VLOOKUP(nhap!AD4,ds,5,0))=TRUE,"WW",VLOOKUP(nhap!AD4,ds,5,0))))</f>
        <v/>
      </c>
      <c r="AE4" s="333" t="str">
        <f>IF(nhap!AE4="","",IF(nhap!AE4="cn","cn",IF(ISNA(VLOOKUP(nhap!AE4,ds,5,0))=TRUE,"WW",VLOOKUP(nhap!AE4,ds,5,0))))</f>
        <v/>
      </c>
      <c r="AF4" s="333" t="str">
        <f>IF(nhap!AF4="","",IF(nhap!AF4="cn","cn",IF(ISNA(VLOOKUP(nhap!AF4,ds,5,0))=TRUE,"WW",VLOOKUP(nhap!AF4,ds,5,0))))</f>
        <v/>
      </c>
      <c r="AG4" s="333" t="str">
        <f>IF(nhap!AG4="","",IF(nhap!AG4="cn","cn",IF(ISNA(VLOOKUP(nhap!AG4,ds,5,0))=TRUE,"WW",VLOOKUP(nhap!AG4,ds,5,0))))</f>
        <v/>
      </c>
      <c r="AH4" s="333" t="str">
        <f>IF(nhap!AH4="","",IF(nhap!AH4="cn","cn",IF(ISNA(VLOOKUP(nhap!AH4,ds,5,0))=TRUE,"WW",VLOOKUP(nhap!AH4,ds,5,0))))</f>
        <v/>
      </c>
      <c r="AI4" s="333" t="str">
        <f>IF(nhap!AI4="","",IF(nhap!AI4="cn","cn",IF(ISNA(VLOOKUP(nhap!AI4,ds,5,0))=TRUE,"WW",VLOOKUP(nhap!AI4,ds,5,0))))</f>
        <v/>
      </c>
      <c r="AJ4" s="333" t="str">
        <f>IF(nhap!AJ4="","",IF(nhap!AJ4="cn","cn",IF(ISNA(VLOOKUP(nhap!AJ4,ds,5,0))=TRUE,"WW",VLOOKUP(nhap!AJ4,ds,5,0))))</f>
        <v/>
      </c>
      <c r="AK4" s="333" t="str">
        <f>IF(nhap!AK4="","",IF(nhap!AK4="cn","cn",IF(ISNA(VLOOKUP(nhap!AK4,ds,5,0))=TRUE,"WW",VLOOKUP(nhap!AK4,ds,5,0))))</f>
        <v/>
      </c>
      <c r="AL4" s="333" t="str">
        <f>IF(nhap!AL4="","",IF(nhap!AL4="cn","cn",IF(ISNA(VLOOKUP(nhap!AL4,ds,5,0))=TRUE,"WW",VLOOKUP(nhap!AL4,ds,5,0))))</f>
        <v/>
      </c>
      <c r="AM4" s="333" t="str">
        <f>IF(nhap!AM4="","",IF(nhap!AM4="cn","cn",IF(ISNA(VLOOKUP(nhap!AM4,ds,5,0))=TRUE,"WW",VLOOKUP(nhap!AM4,ds,5,0))))</f>
        <v/>
      </c>
      <c r="AN4" s="333" t="str">
        <f>IF(nhap!AN4="","",IF(nhap!AN4="cn","cn",IF(ISNA(VLOOKUP(nhap!AN4,ds,5,0))=TRUE,"WW",VLOOKUP(nhap!AN4,ds,5,0))))</f>
        <v/>
      </c>
      <c r="AO4" s="333" t="str">
        <f>IF(nhap!AO4="","",IF(nhap!AO4="cn","cn",IF(ISNA(VLOOKUP(nhap!AO4,ds,5,0))=TRUE,"WW",VLOOKUP(nhap!AO4,ds,5,0))))</f>
        <v/>
      </c>
      <c r="AP4" s="333" t="str">
        <f>IF(nhap!AP4="","",IF(nhap!AP4="cn","cn",IF(ISNA(VLOOKUP(nhap!AP4,ds,5,0))=TRUE,"WW",VLOOKUP(nhap!AP4,ds,5,0))))</f>
        <v/>
      </c>
      <c r="AQ4" s="333" t="str">
        <f>IF(nhap!AQ4="","",IF(nhap!AQ4="cn","cn",IF(ISNA(VLOOKUP(nhap!AQ4,ds,5,0))=TRUE,"WW",VLOOKUP(nhap!AQ4,ds,5,0))))</f>
        <v/>
      </c>
      <c r="AR4" s="333" t="str">
        <f>IF(nhap!AR4="","",IF(nhap!AR4="cn","cn",IF(ISNA(VLOOKUP(nhap!AR4,ds,5,0))=TRUE,"WW",VLOOKUP(nhap!AR4,ds,5,0))))</f>
        <v/>
      </c>
      <c r="AS4" s="333" t="str">
        <f>IF(nhap!AS4="","",IF(nhap!AS4="cn","cn",IF(ISNA(VLOOKUP(nhap!AS4,ds,5,0))=TRUE,"WW",VLOOKUP(nhap!AS4,ds,5,0))))</f>
        <v/>
      </c>
      <c r="AT4" s="333" t="str">
        <f>IF(nhap!AT4="","",IF(nhap!AT4="cn","cn",IF(ISNA(VLOOKUP(nhap!AT4,ds,5,0))=TRUE,"WW",VLOOKUP(nhap!AT4,ds,5,0))))</f>
        <v/>
      </c>
      <c r="AU4" s="333" t="str">
        <f>IF(nhap!AU4="","",IF(nhap!AU4="cn","cn",IF(ISNA(VLOOKUP(nhap!AU4,ds,5,0))=TRUE,"WW",VLOOKUP(nhap!AU4,ds,5,0))))</f>
        <v/>
      </c>
      <c r="AV4" s="333" t="str">
        <f>IF(nhap!AV4="","",IF(nhap!AV4="cn","cn",IF(ISNA(VLOOKUP(nhap!AV4,ds,5,0))=TRUE,"WW",VLOOKUP(nhap!AV4,ds,5,0))))</f>
        <v/>
      </c>
      <c r="AW4" s="333" t="str">
        <f>IF(nhap!AW4="","",IF(nhap!AW4="cn","cn",IF(ISNA(VLOOKUP(nhap!AW4,ds,5,0))=TRUE,"WW",VLOOKUP(nhap!AW4,ds,5,0))))</f>
        <v/>
      </c>
      <c r="AX4" s="333" t="str">
        <f>IF(nhap!AX4="","",IF(nhap!AX4="cn","cn",IF(ISNA(VLOOKUP(nhap!AX4,ds,5,0))=TRUE,"WW",VLOOKUP(nhap!AX4,ds,5,0))))</f>
        <v/>
      </c>
      <c r="AY4" s="333" t="str">
        <f>IF(nhap!AY4="","",IF(nhap!AY4="cn","cn",VLOOKUP(nhap!AY4,ds,5,0)))</f>
        <v/>
      </c>
      <c r="AZ4" s="334" t="str">
        <f>IF(nhap!AZ4="","",IF(nhap!AZ4="cn","cn",VLOOKUP(nhap!AZ4,ds,5,0)))</f>
        <v/>
      </c>
      <c r="BA4" s="335"/>
      <c r="BB4" s="336"/>
    </row>
    <row r="5" ht="15.75" customHeight="1">
      <c r="A5" s="337"/>
      <c r="B5" s="338">
        <v>2.0</v>
      </c>
      <c r="C5" s="339" t="str">
        <f>IF(nhap!C5="","",IF(nhap!C5="cn","cn",IF(ISNA(VLOOKUP(nhap!C5,ds,5,0))=TRUE,"WW",VLOOKUP(nhap!C5,ds,5,0))))</f>
        <v>BT05</v>
      </c>
      <c r="D5" s="339" t="str">
        <f>IF(nhap!D5="","",IF(nhap!D5="cn","cn",IF(ISNA(VLOOKUP(nhap!D5,ds,5,0))=TRUE,"WW",VLOOKUP(nhap!D5,ds,5,0))))</f>
        <v>BT10</v>
      </c>
      <c r="E5" s="339" t="str">
        <f>IF(nhap!E5="","",IF(nhap!E5="cn","cn",IF(ISNA(VLOOKUP(nhap!E5,ds,5,0))=TRUE,"WW",VLOOKUP(nhap!E5,ds,5,0))))</f>
        <v>BT07</v>
      </c>
      <c r="F5" s="339" t="str">
        <f>IF(nhap!F5="","",IF(nhap!F5="cn","cn",IF(ISNA(VLOOKUP(nhap!F5,ds,5,0))=TRUE,"WW",VLOOKUP(nhap!F5,ds,5,0))))</f>
        <v>BV04</v>
      </c>
      <c r="G5" s="339" t="str">
        <f>IF(nhap!G5="","",IF(nhap!G5="cn","cn",IF(ISNA(VLOOKUP(nhap!G5,ds,5,0))=TRUE,"WW",VLOOKUP(nhap!G5,ds,5,0))))</f>
        <v>BT14</v>
      </c>
      <c r="H5" s="339" t="str">
        <f>IF(nhap!H5="","",IF(nhap!H5="cn","cn",IF(ISNA(VLOOKUP(nhap!H5,ds,5,0))=TRUE,"WW",VLOOKUP(nhap!H5,ds,5,0))))</f>
        <v>BA02</v>
      </c>
      <c r="I5" s="339" t="str">
        <f>IF(nhap!I5="","",IF(nhap!I5="cn","cn",IF(ISNA(VLOOKUP(nhap!I5,ds,5,0))=TRUE,"WW",VLOOKUP(nhap!I5,ds,5,0))))</f>
        <v>BA09</v>
      </c>
      <c r="J5" s="339" t="str">
        <f>IF(nhap!J5="","",IF(nhap!J5="cn","cn",IF(ISNA(VLOOKUP(nhap!J5,ds,5,0))=TRUE,"WW",VLOOKUP(nhap!J5,ds,5,0))))</f>
        <v>BV02</v>
      </c>
      <c r="K5" s="339" t="str">
        <f>IF(nhap!K5="","",IF(nhap!K5="cn","cn",IF(ISNA(VLOOKUP(nhap!K5,ds,5,0))=TRUE,"WW",VLOOKUP(nhap!K5,ds,5,0))))</f>
        <v>BA06</v>
      </c>
      <c r="L5" s="339" t="str">
        <f>IF(nhap!L5="","",IF(nhap!L5="cn","cn",IF(ISNA(VLOOKUP(nhap!L5,ds,5,0))=TRUE,"WW",VLOOKUP(nhap!L5,ds,5,0))))</f>
        <v>BV05</v>
      </c>
      <c r="M5" s="339" t="str">
        <f>IF(nhap!M5="","",IF(nhap!M5="cn","cn",IF(ISNA(VLOOKUP(nhap!M5,ds,5,0))=TRUE,"WW",VLOOKUP(nhap!M5,ds,5,0))))</f>
        <v>BT01</v>
      </c>
      <c r="N5" s="339" t="str">
        <f>IF(nhap!N5="","",IF(nhap!N5="cn","cn",IF(ISNA(VLOOKUP(nhap!N5,ds,5,0))=TRUE,"WW",VLOOKUP(nhap!N5,ds,5,0))))</f>
        <v>BV07</v>
      </c>
      <c r="O5" s="339" t="str">
        <f>IF(nhap!O5="","",IF(nhap!O5="cn","cn",IF(ISNA(VLOOKUP(nhap!O5,ds,5,0))=TRUE,"WW",VLOOKUP(nhap!O5,ds,5,0))))</f>
        <v>BV10</v>
      </c>
      <c r="P5" s="333" t="str">
        <f>IF(nhap!P5="","",IF(nhap!P5="cn","cn",IF(ISNA(VLOOKUP(nhap!P5,ds,5,0))=TRUE,"WW",VLOOKUP(nhap!P5,ds,5,0))))</f>
        <v/>
      </c>
      <c r="Q5" s="333" t="str">
        <f>IF(nhap!Q5="","",IF(nhap!Q5="cn","cn",IF(ISNA(VLOOKUP(nhap!Q5,ds,5,0))=TRUE,"WW",VLOOKUP(nhap!Q5,ds,5,0))))</f>
        <v/>
      </c>
      <c r="R5" s="333" t="str">
        <f>IF(nhap!R5="","",IF(nhap!R5="cn","cn",IF(ISNA(VLOOKUP(nhap!R5,ds,5,0))=TRUE,"WW",VLOOKUP(nhap!R5,ds,5,0))))</f>
        <v/>
      </c>
      <c r="S5" s="333" t="str">
        <f>IF(nhap!S5="","",IF(nhap!S5="cn","cn",IF(ISNA(VLOOKUP(nhap!S5,ds,5,0))=TRUE,"WW",VLOOKUP(nhap!S5,ds,5,0))))</f>
        <v/>
      </c>
      <c r="T5" s="333" t="str">
        <f>IF(nhap!T5="","",IF(nhap!T5="cn","cn",IF(ISNA(VLOOKUP(nhap!T5,ds,5,0))=TRUE,"WW",VLOOKUP(nhap!T5,ds,5,0))))</f>
        <v/>
      </c>
      <c r="U5" s="333" t="str">
        <f>IF(nhap!U5="","",IF(nhap!U5="cn","cn",IF(ISNA(VLOOKUP(nhap!U5,ds,5,0))=TRUE,"WW",VLOOKUP(nhap!U5,ds,5,0))))</f>
        <v/>
      </c>
      <c r="V5" s="333" t="str">
        <f>IF(nhap!V5="","",IF(nhap!V5="cn","cn",IF(ISNA(VLOOKUP(nhap!V5,ds,5,0))=TRUE,"WW",VLOOKUP(nhap!V5,ds,5,0))))</f>
        <v/>
      </c>
      <c r="W5" s="333" t="str">
        <f>IF(nhap!W5="","",IF(nhap!W5="cn","cn",IF(ISNA(VLOOKUP(nhap!W5,ds,5,0))=TRUE,"WW",VLOOKUP(nhap!W5,ds,5,0))))</f>
        <v/>
      </c>
      <c r="X5" s="333" t="str">
        <f>IF(nhap!X5="","",IF(nhap!X5="cn","cn",IF(ISNA(VLOOKUP(nhap!X5,ds,5,0))=TRUE,"WW",VLOOKUP(nhap!X5,ds,5,0))))</f>
        <v/>
      </c>
      <c r="Y5" s="333" t="str">
        <f>IF(nhap!Y5="","",IF(nhap!Y5="cn","cn",IF(ISNA(VLOOKUP(nhap!Y5,ds,5,0))=TRUE,"WW",VLOOKUP(nhap!Y5,ds,5,0))))</f>
        <v/>
      </c>
      <c r="Z5" s="333" t="str">
        <f>IF(nhap!Z5="","",IF(nhap!Z5="cn","cn",IF(ISNA(VLOOKUP(nhap!Z5,ds,5,0))=TRUE,"WW",VLOOKUP(nhap!Z5,ds,5,0))))</f>
        <v/>
      </c>
      <c r="AA5" s="333" t="str">
        <f>IF(nhap!AA5="","",IF(nhap!AA5="cn","cn",IF(ISNA(VLOOKUP(nhap!AA5,ds,5,0))=TRUE,"WW",VLOOKUP(nhap!AA5,ds,5,0))))</f>
        <v/>
      </c>
      <c r="AB5" s="333" t="str">
        <f>IF(nhap!AB5="","",IF(nhap!AB5="cn","cn",IF(ISNA(VLOOKUP(nhap!AB5,ds,5,0))=TRUE,"WW",VLOOKUP(nhap!AB5,ds,5,0))))</f>
        <v/>
      </c>
      <c r="AC5" s="333" t="str">
        <f>IF(nhap!AC5="","",IF(nhap!AC5="cn","cn",IF(ISNA(VLOOKUP(nhap!AC5,ds,5,0))=TRUE,"WW",VLOOKUP(nhap!AC5,ds,5,0))))</f>
        <v/>
      </c>
      <c r="AD5" s="333" t="str">
        <f>IF(nhap!AD5="","",IF(nhap!AD5="cn","cn",IF(ISNA(VLOOKUP(nhap!AD5,ds,5,0))=TRUE,"WW",VLOOKUP(nhap!AD5,ds,5,0))))</f>
        <v/>
      </c>
      <c r="AE5" s="333" t="str">
        <f>IF(nhap!AE5="","",IF(nhap!AE5="cn","cn",IF(ISNA(VLOOKUP(nhap!AE5,ds,5,0))=TRUE,"WW",VLOOKUP(nhap!AE5,ds,5,0))))</f>
        <v/>
      </c>
      <c r="AF5" s="333" t="str">
        <f>IF(nhap!AF5="","",IF(nhap!AF5="cn","cn",IF(ISNA(VLOOKUP(nhap!AF5,ds,5,0))=TRUE,"WW",VLOOKUP(nhap!AF5,ds,5,0))))</f>
        <v/>
      </c>
      <c r="AG5" s="333" t="str">
        <f>IF(nhap!AG5="","",IF(nhap!AG5="cn","cn",IF(ISNA(VLOOKUP(nhap!AG5,ds,5,0))=TRUE,"WW",VLOOKUP(nhap!AG5,ds,5,0))))</f>
        <v/>
      </c>
      <c r="AH5" s="333" t="str">
        <f>IF(nhap!AH5="","",IF(nhap!AH5="cn","cn",IF(ISNA(VLOOKUP(nhap!AH5,ds,5,0))=TRUE,"WW",VLOOKUP(nhap!AH5,ds,5,0))))</f>
        <v/>
      </c>
      <c r="AI5" s="333" t="str">
        <f>IF(nhap!AI5="","",IF(nhap!AI5="cn","cn",IF(ISNA(VLOOKUP(nhap!AI5,ds,5,0))=TRUE,"WW",VLOOKUP(nhap!AI5,ds,5,0))))</f>
        <v/>
      </c>
      <c r="AJ5" s="333" t="str">
        <f>IF(nhap!AJ5="","",IF(nhap!AJ5="cn","cn",IF(ISNA(VLOOKUP(nhap!AJ5,ds,5,0))=TRUE,"WW",VLOOKUP(nhap!AJ5,ds,5,0))))</f>
        <v/>
      </c>
      <c r="AK5" s="333" t="str">
        <f>IF(nhap!AK5="","",IF(nhap!AK5="cn","cn",IF(ISNA(VLOOKUP(nhap!AK5,ds,5,0))=TRUE,"WW",VLOOKUP(nhap!AK5,ds,5,0))))</f>
        <v/>
      </c>
      <c r="AL5" s="333" t="str">
        <f>IF(nhap!AL5="","",IF(nhap!AL5="cn","cn",IF(ISNA(VLOOKUP(nhap!AL5,ds,5,0))=TRUE,"WW",VLOOKUP(nhap!AL5,ds,5,0))))</f>
        <v/>
      </c>
      <c r="AM5" s="333" t="str">
        <f>IF(nhap!AM5="","",IF(nhap!AM5="cn","cn",IF(ISNA(VLOOKUP(nhap!AM5,ds,5,0))=TRUE,"WW",VLOOKUP(nhap!AM5,ds,5,0))))</f>
        <v/>
      </c>
      <c r="AN5" s="333" t="str">
        <f>IF(nhap!AN5="","",IF(nhap!AN5="cn","cn",IF(ISNA(VLOOKUP(nhap!AN5,ds,5,0))=TRUE,"WW",VLOOKUP(nhap!AN5,ds,5,0))))</f>
        <v/>
      </c>
      <c r="AO5" s="333" t="str">
        <f>IF(nhap!AO5="","",IF(nhap!AO5="cn","cn",IF(ISNA(VLOOKUP(nhap!AO5,ds,5,0))=TRUE,"WW",VLOOKUP(nhap!AO5,ds,5,0))))</f>
        <v/>
      </c>
      <c r="AP5" s="333" t="str">
        <f>IF(nhap!AP5="","",IF(nhap!AP5="cn","cn",IF(ISNA(VLOOKUP(nhap!AP5,ds,5,0))=TRUE,"WW",VLOOKUP(nhap!AP5,ds,5,0))))</f>
        <v/>
      </c>
      <c r="AQ5" s="333" t="str">
        <f>IF(nhap!AQ5="","",IF(nhap!AQ5="cn","cn",IF(ISNA(VLOOKUP(nhap!AQ5,ds,5,0))=TRUE,"WW",VLOOKUP(nhap!AQ5,ds,5,0))))</f>
        <v/>
      </c>
      <c r="AR5" s="333" t="str">
        <f>IF(nhap!AR5="","",IF(nhap!AR5="cn","cn",IF(ISNA(VLOOKUP(nhap!AR5,ds,5,0))=TRUE,"WW",VLOOKUP(nhap!AR5,ds,5,0))))</f>
        <v/>
      </c>
      <c r="AS5" s="333" t="str">
        <f>IF(nhap!AS5="","",IF(nhap!AS5="cn","cn",IF(ISNA(VLOOKUP(nhap!AS5,ds,5,0))=TRUE,"WW",VLOOKUP(nhap!AS5,ds,5,0))))</f>
        <v/>
      </c>
      <c r="AT5" s="333" t="str">
        <f>IF(nhap!AT5="","",IF(nhap!AT5="cn","cn",IF(ISNA(VLOOKUP(nhap!AT5,ds,5,0))=TRUE,"WW",VLOOKUP(nhap!AT5,ds,5,0))))</f>
        <v/>
      </c>
      <c r="AU5" s="333" t="str">
        <f>IF(nhap!AU5="","",IF(nhap!AU5="cn","cn",IF(ISNA(VLOOKUP(nhap!AU5,ds,5,0))=TRUE,"WW",VLOOKUP(nhap!AU5,ds,5,0))))</f>
        <v/>
      </c>
      <c r="AV5" s="333" t="str">
        <f>IF(nhap!AV5="","",IF(nhap!AV5="cn","cn",IF(ISNA(VLOOKUP(nhap!AV5,ds,5,0))=TRUE,"WW",VLOOKUP(nhap!AV5,ds,5,0))))</f>
        <v/>
      </c>
      <c r="AW5" s="333" t="str">
        <f>IF(nhap!AW5="","",IF(nhap!AW5="cn","cn",IF(ISNA(VLOOKUP(nhap!AW5,ds,5,0))=TRUE,"WW",VLOOKUP(nhap!AW5,ds,5,0))))</f>
        <v/>
      </c>
      <c r="AX5" s="333" t="str">
        <f>IF(nhap!AX5="","",IF(nhap!AX5="cn","cn",IF(ISNA(VLOOKUP(nhap!AX5,ds,5,0))=TRUE,"WW",VLOOKUP(nhap!AX5,ds,5,0))))</f>
        <v/>
      </c>
      <c r="AY5" s="340" t="str">
        <f>IF(nhap!AY5="","",IF(nhap!AY5="cn","cn",VLOOKUP(nhap!AY5,ds,5,0)))</f>
        <v/>
      </c>
      <c r="AZ5" s="341" t="str">
        <f>IF(nhap!AZ5="","",IF(nhap!AZ5="cn","cn",VLOOKUP(nhap!AZ5,ds,5,0)))</f>
        <v/>
      </c>
      <c r="BA5" s="335"/>
      <c r="BB5" s="336"/>
    </row>
    <row r="6" ht="15.75" customHeight="1">
      <c r="A6" s="337"/>
      <c r="B6" s="338">
        <v>3.0</v>
      </c>
      <c r="C6" s="339" t="str">
        <f>IF(nhap!C6="","",IF(nhap!C6="cn","cn",IF(ISNA(VLOOKUP(nhap!C6,ds,5,0))=TRUE,"WW",VLOOKUP(nhap!C6,ds,5,0))))</f>
        <v>BT05</v>
      </c>
      <c r="D6" s="339" t="str">
        <f>IF(nhap!D6="","",IF(nhap!D6="cn","cn",IF(ISNA(VLOOKUP(nhap!D6,ds,5,0))=TRUE,"WW",VLOOKUP(nhap!D6,ds,5,0))))</f>
        <v>BT10</v>
      </c>
      <c r="E6" s="339" t="str">
        <f>IF(nhap!E6="","",IF(nhap!E6="cn","cn",IF(ISNA(VLOOKUP(nhap!E6,ds,5,0))=TRUE,"WW",VLOOKUP(nhap!E6,ds,5,0))))</f>
        <v>BT07</v>
      </c>
      <c r="F6" s="339" t="str">
        <f>IF(nhap!F6="","",IF(nhap!F6="cn","cn",IF(ISNA(VLOOKUP(nhap!F6,ds,5,0))=TRUE,"WW",VLOOKUP(nhap!F6,ds,5,0))))</f>
        <v>BV04</v>
      </c>
      <c r="G6" s="339" t="str">
        <f>IF(nhap!G6="","",IF(nhap!G6="cn","cn",IF(ISNA(VLOOKUP(nhap!G6,ds,5,0))=TRUE,"WW",VLOOKUP(nhap!G6,ds,5,0))))</f>
        <v>BT14</v>
      </c>
      <c r="H6" s="339" t="str">
        <f>IF(nhap!H6="","",IF(nhap!H6="cn","cn",IF(ISNA(VLOOKUP(nhap!H6,ds,5,0))=TRUE,"WW",VLOOKUP(nhap!H6,ds,5,0))))</f>
        <v>BA02</v>
      </c>
      <c r="I6" s="339" t="str">
        <f>IF(nhap!I6="","",IF(nhap!I6="cn","cn",IF(ISNA(VLOOKUP(nhap!I6,ds,5,0))=TRUE,"WW",VLOOKUP(nhap!I6,ds,5,0))))</f>
        <v>BA09</v>
      </c>
      <c r="J6" s="339" t="str">
        <f>IF(nhap!J6="","",IF(nhap!J6="cn","cn",IF(ISNA(VLOOKUP(nhap!J6,ds,5,0))=TRUE,"WW",VLOOKUP(nhap!J6,ds,5,0))))</f>
        <v>BV02</v>
      </c>
      <c r="K6" s="339" t="str">
        <f>IF(nhap!K6="","",IF(nhap!K6="cn","cn",IF(ISNA(VLOOKUP(nhap!K6,ds,5,0))=TRUE,"WW",VLOOKUP(nhap!K6,ds,5,0))))</f>
        <v>BA06</v>
      </c>
      <c r="L6" s="339" t="str">
        <f>IF(nhap!L6="","",IF(nhap!L6="cn","cn",IF(ISNA(VLOOKUP(nhap!L6,ds,5,0))=TRUE,"WW",VLOOKUP(nhap!L6,ds,5,0))))</f>
        <v>BV05</v>
      </c>
      <c r="M6" s="339" t="str">
        <f>IF(nhap!M6="","",IF(nhap!M6="cn","cn",IF(ISNA(VLOOKUP(nhap!M6,ds,5,0))=TRUE,"WW",VLOOKUP(nhap!M6,ds,5,0))))</f>
        <v>BT01</v>
      </c>
      <c r="N6" s="339" t="str">
        <f>IF(nhap!N6="","",IF(nhap!N6="cn","cn",IF(ISNA(VLOOKUP(nhap!N6,ds,5,0))=TRUE,"WW",VLOOKUP(nhap!N6,ds,5,0))))</f>
        <v>BV07</v>
      </c>
      <c r="O6" s="339" t="str">
        <f>IF(nhap!O6="","",IF(nhap!O6="cn","cn",IF(ISNA(VLOOKUP(nhap!O6,ds,5,0))=TRUE,"WW",VLOOKUP(nhap!O6,ds,5,0))))</f>
        <v>BV10</v>
      </c>
      <c r="P6" s="333" t="str">
        <f>IF(nhap!P6="","",IF(nhap!P6="cn","cn",IF(ISNA(VLOOKUP(nhap!P6,ds,5,0))=TRUE,"WW",VLOOKUP(nhap!P6,ds,5,0))))</f>
        <v/>
      </c>
      <c r="Q6" s="333" t="str">
        <f>IF(nhap!Q6="","",IF(nhap!Q6="cn","cn",IF(ISNA(VLOOKUP(nhap!Q6,ds,5,0))=TRUE,"WW",VLOOKUP(nhap!Q6,ds,5,0))))</f>
        <v/>
      </c>
      <c r="R6" s="333" t="str">
        <f>IF(nhap!R6="","",IF(nhap!R6="cn","cn",IF(ISNA(VLOOKUP(nhap!R6,ds,5,0))=TRUE,"WW",VLOOKUP(nhap!R6,ds,5,0))))</f>
        <v/>
      </c>
      <c r="S6" s="333" t="str">
        <f>IF(nhap!S6="","",IF(nhap!S6="cn","cn",IF(ISNA(VLOOKUP(nhap!S6,ds,5,0))=TRUE,"WW",VLOOKUP(nhap!S6,ds,5,0))))</f>
        <v/>
      </c>
      <c r="T6" s="333" t="str">
        <f>IF(nhap!T6="","",IF(nhap!T6="cn","cn",IF(ISNA(VLOOKUP(nhap!T6,ds,5,0))=TRUE,"WW",VLOOKUP(nhap!T6,ds,5,0))))</f>
        <v/>
      </c>
      <c r="U6" s="333" t="str">
        <f>IF(nhap!U6="","",IF(nhap!U6="cn","cn",IF(ISNA(VLOOKUP(nhap!U6,ds,5,0))=TRUE,"WW",VLOOKUP(nhap!U6,ds,5,0))))</f>
        <v/>
      </c>
      <c r="V6" s="333" t="str">
        <f>IF(nhap!V6="","",IF(nhap!V6="cn","cn",IF(ISNA(VLOOKUP(nhap!V6,ds,5,0))=TRUE,"WW",VLOOKUP(nhap!V6,ds,5,0))))</f>
        <v/>
      </c>
      <c r="W6" s="333" t="str">
        <f>IF(nhap!W6="","",IF(nhap!W6="cn","cn",IF(ISNA(VLOOKUP(nhap!W6,ds,5,0))=TRUE,"WW",VLOOKUP(nhap!W6,ds,5,0))))</f>
        <v/>
      </c>
      <c r="X6" s="333" t="str">
        <f>IF(nhap!X6="","",IF(nhap!X6="cn","cn",IF(ISNA(VLOOKUP(nhap!X6,ds,5,0))=TRUE,"WW",VLOOKUP(nhap!X6,ds,5,0))))</f>
        <v/>
      </c>
      <c r="Y6" s="333" t="str">
        <f>IF(nhap!Y6="","",IF(nhap!Y6="cn","cn",IF(ISNA(VLOOKUP(nhap!Y6,ds,5,0))=TRUE,"WW",VLOOKUP(nhap!Y6,ds,5,0))))</f>
        <v/>
      </c>
      <c r="Z6" s="333" t="str">
        <f>IF(nhap!Z6="","",IF(nhap!Z6="cn","cn",IF(ISNA(VLOOKUP(nhap!Z6,ds,5,0))=TRUE,"WW",VLOOKUP(nhap!Z6,ds,5,0))))</f>
        <v/>
      </c>
      <c r="AA6" s="333" t="str">
        <f>IF(nhap!AA6="","",IF(nhap!AA6="cn","cn",IF(ISNA(VLOOKUP(nhap!AA6,ds,5,0))=TRUE,"WW",VLOOKUP(nhap!AA6,ds,5,0))))</f>
        <v/>
      </c>
      <c r="AB6" s="333" t="str">
        <f>IF(nhap!AB6="","",IF(nhap!AB6="cn","cn",IF(ISNA(VLOOKUP(nhap!AB6,ds,5,0))=TRUE,"WW",VLOOKUP(nhap!AB6,ds,5,0))))</f>
        <v/>
      </c>
      <c r="AC6" s="333" t="str">
        <f>IF(nhap!AC6="","",IF(nhap!AC6="cn","cn",IF(ISNA(VLOOKUP(nhap!AC6,ds,5,0))=TRUE,"WW",VLOOKUP(nhap!AC6,ds,5,0))))</f>
        <v/>
      </c>
      <c r="AD6" s="333" t="str">
        <f>IF(nhap!AD6="","",IF(nhap!AD6="cn","cn",IF(ISNA(VLOOKUP(nhap!AD6,ds,5,0))=TRUE,"WW",VLOOKUP(nhap!AD6,ds,5,0))))</f>
        <v/>
      </c>
      <c r="AE6" s="333" t="str">
        <f>IF(nhap!AE6="","",IF(nhap!AE6="cn","cn",IF(ISNA(VLOOKUP(nhap!AE6,ds,5,0))=TRUE,"WW",VLOOKUP(nhap!AE6,ds,5,0))))</f>
        <v/>
      </c>
      <c r="AF6" s="333" t="str">
        <f>IF(nhap!AF6="","",IF(nhap!AF6="cn","cn",IF(ISNA(VLOOKUP(nhap!AF6,ds,5,0))=TRUE,"WW",VLOOKUP(nhap!AF6,ds,5,0))))</f>
        <v/>
      </c>
      <c r="AG6" s="333" t="str">
        <f>IF(nhap!AG6="","",IF(nhap!AG6="cn","cn",IF(ISNA(VLOOKUP(nhap!AG6,ds,5,0))=TRUE,"WW",VLOOKUP(nhap!AG6,ds,5,0))))</f>
        <v/>
      </c>
      <c r="AH6" s="333" t="str">
        <f>IF(nhap!AH6="","",IF(nhap!AH6="cn","cn",IF(ISNA(VLOOKUP(nhap!AH6,ds,5,0))=TRUE,"WW",VLOOKUP(nhap!AH6,ds,5,0))))</f>
        <v/>
      </c>
      <c r="AI6" s="333" t="str">
        <f>IF(nhap!AI6="","",IF(nhap!AI6="cn","cn",IF(ISNA(VLOOKUP(nhap!AI6,ds,5,0))=TRUE,"WW",VLOOKUP(nhap!AI6,ds,5,0))))</f>
        <v/>
      </c>
      <c r="AJ6" s="333" t="str">
        <f>IF(nhap!AJ6="","",IF(nhap!AJ6="cn","cn",IF(ISNA(VLOOKUP(nhap!AJ6,ds,5,0))=TRUE,"WW",VLOOKUP(nhap!AJ6,ds,5,0))))</f>
        <v/>
      </c>
      <c r="AK6" s="333" t="str">
        <f>IF(nhap!AK6="","",IF(nhap!AK6="cn","cn",IF(ISNA(VLOOKUP(nhap!AK6,ds,5,0))=TRUE,"WW",VLOOKUP(nhap!AK6,ds,5,0))))</f>
        <v/>
      </c>
      <c r="AL6" s="333" t="str">
        <f>IF(nhap!AL6="","",IF(nhap!AL6="cn","cn",IF(ISNA(VLOOKUP(nhap!AL6,ds,5,0))=TRUE,"WW",VLOOKUP(nhap!AL6,ds,5,0))))</f>
        <v/>
      </c>
      <c r="AM6" s="333" t="str">
        <f>IF(nhap!AM6="","",IF(nhap!AM6="cn","cn",IF(ISNA(VLOOKUP(nhap!AM6,ds,5,0))=TRUE,"WW",VLOOKUP(nhap!AM6,ds,5,0))))</f>
        <v/>
      </c>
      <c r="AN6" s="333" t="str">
        <f>IF(nhap!AN6="","",IF(nhap!AN6="cn","cn",IF(ISNA(VLOOKUP(nhap!AN6,ds,5,0))=TRUE,"WW",VLOOKUP(nhap!AN6,ds,5,0))))</f>
        <v/>
      </c>
      <c r="AO6" s="333" t="str">
        <f>IF(nhap!AO6="","",IF(nhap!AO6="cn","cn",IF(ISNA(VLOOKUP(nhap!AO6,ds,5,0))=TRUE,"WW",VLOOKUP(nhap!AO6,ds,5,0))))</f>
        <v/>
      </c>
      <c r="AP6" s="333" t="str">
        <f>IF(nhap!AP6="","",IF(nhap!AP6="cn","cn",IF(ISNA(VLOOKUP(nhap!AP6,ds,5,0))=TRUE,"WW",VLOOKUP(nhap!AP6,ds,5,0))))</f>
        <v/>
      </c>
      <c r="AQ6" s="333" t="str">
        <f>IF(nhap!AQ6="","",IF(nhap!AQ6="cn","cn",IF(ISNA(VLOOKUP(nhap!AQ6,ds,5,0))=TRUE,"WW",VLOOKUP(nhap!AQ6,ds,5,0))))</f>
        <v/>
      </c>
      <c r="AR6" s="333" t="str">
        <f>IF(nhap!AR6="","",IF(nhap!AR6="cn","cn",IF(ISNA(VLOOKUP(nhap!AR6,ds,5,0))=TRUE,"WW",VLOOKUP(nhap!AR6,ds,5,0))))</f>
        <v/>
      </c>
      <c r="AS6" s="333" t="str">
        <f>IF(nhap!AS6="","",IF(nhap!AS6="cn","cn",IF(ISNA(VLOOKUP(nhap!AS6,ds,5,0))=TRUE,"WW",VLOOKUP(nhap!AS6,ds,5,0))))</f>
        <v/>
      </c>
      <c r="AT6" s="333" t="str">
        <f>IF(nhap!AT6="","",IF(nhap!AT6="cn","cn",IF(ISNA(VLOOKUP(nhap!AT6,ds,5,0))=TRUE,"WW",VLOOKUP(nhap!AT6,ds,5,0))))</f>
        <v/>
      </c>
      <c r="AU6" s="333" t="str">
        <f>IF(nhap!AU6="","",IF(nhap!AU6="cn","cn",IF(ISNA(VLOOKUP(nhap!AU6,ds,5,0))=TRUE,"WW",VLOOKUP(nhap!AU6,ds,5,0))))</f>
        <v/>
      </c>
      <c r="AV6" s="333" t="str">
        <f>IF(nhap!AV6="","",IF(nhap!AV6="cn","cn",IF(ISNA(VLOOKUP(nhap!AV6,ds,5,0))=TRUE,"WW",VLOOKUP(nhap!AV6,ds,5,0))))</f>
        <v/>
      </c>
      <c r="AW6" s="333" t="str">
        <f>IF(nhap!AW6="","",IF(nhap!AW6="cn","cn",IF(ISNA(VLOOKUP(nhap!AW6,ds,5,0))=TRUE,"WW",VLOOKUP(nhap!AW6,ds,5,0))))</f>
        <v/>
      </c>
      <c r="AX6" s="333" t="str">
        <f>IF(nhap!AX6="","",IF(nhap!AX6="cn","cn",IF(ISNA(VLOOKUP(nhap!AX6,ds,5,0))=TRUE,"WW",VLOOKUP(nhap!AX6,ds,5,0))))</f>
        <v/>
      </c>
      <c r="AY6" s="340" t="str">
        <f>IF(nhap!AY6="","",IF(nhap!AY6="cn","cn",VLOOKUP(nhap!AY6,ds,5,0)))</f>
        <v/>
      </c>
      <c r="AZ6" s="341" t="str">
        <f>IF(nhap!AZ6="","",IF(nhap!AZ6="cn","cn",VLOOKUP(nhap!AZ6,ds,5,0)))</f>
        <v/>
      </c>
      <c r="BA6" s="335"/>
      <c r="BB6" s="336"/>
    </row>
    <row r="7" ht="15.75" customHeight="1">
      <c r="A7" s="337"/>
      <c r="B7" s="338">
        <v>4.0</v>
      </c>
      <c r="C7" s="339" t="str">
        <f>IF(nhap!C7="","",IF(nhap!C7="cn","cn",IF(ISNA(VLOOKUP(nhap!C7,ds,5,0))=TRUE,"WW",VLOOKUP(nhap!C7,ds,5,0))))</f>
        <v>BV02</v>
      </c>
      <c r="D7" s="339" t="str">
        <f>IF(nhap!D7="","",IF(nhap!D7="cn","cn",IF(ISNA(VLOOKUP(nhap!D7,ds,5,0))=TRUE,"WW",VLOOKUP(nhap!D7,ds,5,0))))</f>
        <v>BV05</v>
      </c>
      <c r="E7" s="339" t="str">
        <f>IF(nhap!E7="","",IF(nhap!E7="cn","cn",IF(ISNA(VLOOKUP(nhap!E7,ds,5,0))=TRUE,"WW",VLOOKUP(nhap!E7,ds,5,0))))</f>
        <v>BV07</v>
      </c>
      <c r="F7" s="339" t="str">
        <f>IF(nhap!F7="","",IF(nhap!F7="cn","cn",IF(ISNA(VLOOKUP(nhap!F7,ds,5,0))=TRUE,"WW",VLOOKUP(nhap!F7,ds,5,0))))</f>
        <v>BA09</v>
      </c>
      <c r="G7" s="339" t="str">
        <f>IF(nhap!G7="","",IF(nhap!G7="cn","cn",IF(ISNA(VLOOKUP(nhap!G7,ds,5,0))=TRUE,"WW",VLOOKUP(nhap!G7,ds,5,0))))</f>
        <v>BA06</v>
      </c>
      <c r="H7" s="339" t="str">
        <f>IF(nhap!H7="","",IF(nhap!H7="cn","cn",IF(ISNA(VLOOKUP(nhap!H7,ds,5,0))=TRUE,"WW",VLOOKUP(nhap!H7,ds,5,0))))</f>
        <v>BT04</v>
      </c>
      <c r="I7" s="339" t="str">
        <f>IF(nhap!I7="","",IF(nhap!I7="cn","cn",IF(ISNA(VLOOKUP(nhap!I7,ds,5,0))=TRUE,"WW",VLOOKUP(nhap!I7,ds,5,0))))</f>
        <v>BT01</v>
      </c>
      <c r="J7" s="339" t="str">
        <f>IF(nhap!J7="","",IF(nhap!J7="cn","cn",IF(ISNA(VLOOKUP(nhap!J7,ds,5,0))=TRUE,"WW",VLOOKUP(nhap!J7,ds,5,0))))</f>
        <v>BA02</v>
      </c>
      <c r="K7" s="339" t="str">
        <f>IF(nhap!K7="","",IF(nhap!K7="cn","cn",IF(ISNA(VLOOKUP(nhap!K7,ds,5,0))=TRUE,"WW",VLOOKUP(nhap!K7,ds,5,0))))</f>
        <v>BT10</v>
      </c>
      <c r="L7" s="339" t="str">
        <f>IF(nhap!L7="","",IF(nhap!L7="cn","cn",IF(ISNA(VLOOKUP(nhap!L7,ds,5,0))=TRUE,"WW",VLOOKUP(nhap!L7,ds,5,0))))</f>
        <v>BT07</v>
      </c>
      <c r="M7" s="339" t="str">
        <f>IF(nhap!M7="","",IF(nhap!M7="cn","cn",IF(ISNA(VLOOKUP(nhap!M7,ds,5,0))=TRUE,"WW",VLOOKUP(nhap!M7,ds,5,0))))</f>
        <v>BV04</v>
      </c>
      <c r="N7" s="339" t="str">
        <f>IF(nhap!N7="","",IF(nhap!N7="cn","cn",IF(ISNA(VLOOKUP(nhap!N7,ds,5,0))=TRUE,"WW",VLOOKUP(nhap!N7,ds,5,0))))</f>
        <v>BT05</v>
      </c>
      <c r="O7" s="339" t="str">
        <f>IF(nhap!O7="","",IF(nhap!O7="cn","cn",IF(ISNA(VLOOKUP(nhap!O7,ds,5,0))=TRUE,"WW",VLOOKUP(nhap!O7,ds,5,0))))</f>
        <v>BT14</v>
      </c>
      <c r="P7" s="333" t="str">
        <f>IF(nhap!P7="","",IF(nhap!P7="cn","cn",IF(ISNA(VLOOKUP(nhap!P7,ds,5,0))=TRUE,"WW",VLOOKUP(nhap!P7,ds,5,0))))</f>
        <v/>
      </c>
      <c r="Q7" s="333" t="str">
        <f>IF(nhap!Q7="","",IF(nhap!Q7="cn","cn",IF(ISNA(VLOOKUP(nhap!Q7,ds,5,0))=TRUE,"WW",VLOOKUP(nhap!Q7,ds,5,0))))</f>
        <v/>
      </c>
      <c r="R7" s="333" t="str">
        <f>IF(nhap!R7="","",IF(nhap!R7="cn","cn",IF(ISNA(VLOOKUP(nhap!R7,ds,5,0))=TRUE,"WW",VLOOKUP(nhap!R7,ds,5,0))))</f>
        <v/>
      </c>
      <c r="S7" s="333" t="str">
        <f>IF(nhap!S7="","",IF(nhap!S7="cn","cn",IF(ISNA(VLOOKUP(nhap!S7,ds,5,0))=TRUE,"WW",VLOOKUP(nhap!S7,ds,5,0))))</f>
        <v/>
      </c>
      <c r="T7" s="333" t="str">
        <f>IF(nhap!T7="","",IF(nhap!T7="cn","cn",IF(ISNA(VLOOKUP(nhap!T7,ds,5,0))=TRUE,"WW",VLOOKUP(nhap!T7,ds,5,0))))</f>
        <v/>
      </c>
      <c r="U7" s="333" t="str">
        <f>IF(nhap!U7="","",IF(nhap!U7="cn","cn",IF(ISNA(VLOOKUP(nhap!U7,ds,5,0))=TRUE,"WW",VLOOKUP(nhap!U7,ds,5,0))))</f>
        <v/>
      </c>
      <c r="V7" s="333" t="str">
        <f>IF(nhap!V7="","",IF(nhap!V7="cn","cn",IF(ISNA(VLOOKUP(nhap!V7,ds,5,0))=TRUE,"WW",VLOOKUP(nhap!V7,ds,5,0))))</f>
        <v/>
      </c>
      <c r="W7" s="333" t="str">
        <f>IF(nhap!W7="","",IF(nhap!W7="cn","cn",IF(ISNA(VLOOKUP(nhap!W7,ds,5,0))=TRUE,"WW",VLOOKUP(nhap!W7,ds,5,0))))</f>
        <v/>
      </c>
      <c r="X7" s="333" t="str">
        <f>IF(nhap!X7="","",IF(nhap!X7="cn","cn",IF(ISNA(VLOOKUP(nhap!X7,ds,5,0))=TRUE,"WW",VLOOKUP(nhap!X7,ds,5,0))))</f>
        <v/>
      </c>
      <c r="Y7" s="333" t="str">
        <f>IF(nhap!Y7="","",IF(nhap!Y7="cn","cn",IF(ISNA(VLOOKUP(nhap!Y7,ds,5,0))=TRUE,"WW",VLOOKUP(nhap!Y7,ds,5,0))))</f>
        <v/>
      </c>
      <c r="Z7" s="333" t="str">
        <f>IF(nhap!Z7="","",IF(nhap!Z7="cn","cn",IF(ISNA(VLOOKUP(nhap!Z7,ds,5,0))=TRUE,"WW",VLOOKUP(nhap!Z7,ds,5,0))))</f>
        <v/>
      </c>
      <c r="AA7" s="333" t="str">
        <f>IF(nhap!AA7="","",IF(nhap!AA7="cn","cn",IF(ISNA(VLOOKUP(nhap!AA7,ds,5,0))=TRUE,"WW",VLOOKUP(nhap!AA7,ds,5,0))))</f>
        <v/>
      </c>
      <c r="AB7" s="333" t="str">
        <f>IF(nhap!AB7="","",IF(nhap!AB7="cn","cn",IF(ISNA(VLOOKUP(nhap!AB7,ds,5,0))=TRUE,"WW",VLOOKUP(nhap!AB7,ds,5,0))))</f>
        <v/>
      </c>
      <c r="AC7" s="333" t="str">
        <f>IF(nhap!AC7="","",IF(nhap!AC7="cn","cn",IF(ISNA(VLOOKUP(nhap!AC7,ds,5,0))=TRUE,"WW",VLOOKUP(nhap!AC7,ds,5,0))))</f>
        <v/>
      </c>
      <c r="AD7" s="333" t="str">
        <f>IF(nhap!AD7="","",IF(nhap!AD7="cn","cn",IF(ISNA(VLOOKUP(nhap!AD7,ds,5,0))=TRUE,"WW",VLOOKUP(nhap!AD7,ds,5,0))))</f>
        <v/>
      </c>
      <c r="AE7" s="333" t="str">
        <f>IF(nhap!AE7="","",IF(nhap!AE7="cn","cn",IF(ISNA(VLOOKUP(nhap!AE7,ds,5,0))=TRUE,"WW",VLOOKUP(nhap!AE7,ds,5,0))))</f>
        <v/>
      </c>
      <c r="AF7" s="333" t="str">
        <f>IF(nhap!AF7="","",IF(nhap!AF7="cn","cn",IF(ISNA(VLOOKUP(nhap!AF7,ds,5,0))=TRUE,"WW",VLOOKUP(nhap!AF7,ds,5,0))))</f>
        <v/>
      </c>
      <c r="AG7" s="333" t="str">
        <f>IF(nhap!AG7="","",IF(nhap!AG7="cn","cn",IF(ISNA(VLOOKUP(nhap!AG7,ds,5,0))=TRUE,"WW",VLOOKUP(nhap!AG7,ds,5,0))))</f>
        <v/>
      </c>
      <c r="AH7" s="333" t="str">
        <f>IF(nhap!AH7="","",IF(nhap!AH7="cn","cn",IF(ISNA(VLOOKUP(nhap!AH7,ds,5,0))=TRUE,"WW",VLOOKUP(nhap!AH7,ds,5,0))))</f>
        <v/>
      </c>
      <c r="AI7" s="333" t="str">
        <f>IF(nhap!AI7="","",IF(nhap!AI7="cn","cn",IF(ISNA(VLOOKUP(nhap!AI7,ds,5,0))=TRUE,"WW",VLOOKUP(nhap!AI7,ds,5,0))))</f>
        <v/>
      </c>
      <c r="AJ7" s="333" t="str">
        <f>IF(nhap!AJ7="","",IF(nhap!AJ7="cn","cn",IF(ISNA(VLOOKUP(nhap!AJ7,ds,5,0))=TRUE,"WW",VLOOKUP(nhap!AJ7,ds,5,0))))</f>
        <v/>
      </c>
      <c r="AK7" s="333" t="str">
        <f>IF(nhap!AK7="","",IF(nhap!AK7="cn","cn",IF(ISNA(VLOOKUP(nhap!AK7,ds,5,0))=TRUE,"WW",VLOOKUP(nhap!AK7,ds,5,0))))</f>
        <v/>
      </c>
      <c r="AL7" s="333" t="str">
        <f>IF(nhap!AL7="","",IF(nhap!AL7="cn","cn",IF(ISNA(VLOOKUP(nhap!AL7,ds,5,0))=TRUE,"WW",VLOOKUP(nhap!AL7,ds,5,0))))</f>
        <v/>
      </c>
      <c r="AM7" s="333" t="str">
        <f>IF(nhap!AM7="","",IF(nhap!AM7="cn","cn",IF(ISNA(VLOOKUP(nhap!AM7,ds,5,0))=TRUE,"WW",VLOOKUP(nhap!AM7,ds,5,0))))</f>
        <v/>
      </c>
      <c r="AN7" s="333" t="str">
        <f>IF(nhap!AN7="","",IF(nhap!AN7="cn","cn",IF(ISNA(VLOOKUP(nhap!AN7,ds,5,0))=TRUE,"WW",VLOOKUP(nhap!AN7,ds,5,0))))</f>
        <v/>
      </c>
      <c r="AO7" s="333" t="str">
        <f>IF(nhap!AO7="","",IF(nhap!AO7="cn","cn",IF(ISNA(VLOOKUP(nhap!AO7,ds,5,0))=TRUE,"WW",VLOOKUP(nhap!AO7,ds,5,0))))</f>
        <v/>
      </c>
      <c r="AP7" s="333" t="str">
        <f>IF(nhap!AP7="","",IF(nhap!AP7="cn","cn",IF(ISNA(VLOOKUP(nhap!AP7,ds,5,0))=TRUE,"WW",VLOOKUP(nhap!AP7,ds,5,0))))</f>
        <v/>
      </c>
      <c r="AQ7" s="333" t="str">
        <f>IF(nhap!AQ7="","",IF(nhap!AQ7="cn","cn",IF(ISNA(VLOOKUP(nhap!AQ7,ds,5,0))=TRUE,"WW",VLOOKUP(nhap!AQ7,ds,5,0))))</f>
        <v/>
      </c>
      <c r="AR7" s="333" t="str">
        <f>IF(nhap!AR7="","",IF(nhap!AR7="cn","cn",IF(ISNA(VLOOKUP(nhap!AR7,ds,5,0))=TRUE,"WW",VLOOKUP(nhap!AR7,ds,5,0))))</f>
        <v/>
      </c>
      <c r="AS7" s="333" t="str">
        <f>IF(nhap!AS7="","",IF(nhap!AS7="cn","cn",IF(ISNA(VLOOKUP(nhap!AS7,ds,5,0))=TRUE,"WW",VLOOKUP(nhap!AS7,ds,5,0))))</f>
        <v/>
      </c>
      <c r="AT7" s="333" t="str">
        <f>IF(nhap!AT7="","",IF(nhap!AT7="cn","cn",IF(ISNA(VLOOKUP(nhap!AT7,ds,5,0))=TRUE,"WW",VLOOKUP(nhap!AT7,ds,5,0))))</f>
        <v/>
      </c>
      <c r="AU7" s="333" t="str">
        <f>IF(nhap!AU7="","",IF(nhap!AU7="cn","cn",IF(ISNA(VLOOKUP(nhap!AU7,ds,5,0))=TRUE,"WW",VLOOKUP(nhap!AU7,ds,5,0))))</f>
        <v/>
      </c>
      <c r="AV7" s="333" t="str">
        <f>IF(nhap!AV7="","",IF(nhap!AV7="cn","cn",IF(ISNA(VLOOKUP(nhap!AV7,ds,5,0))=TRUE,"WW",VLOOKUP(nhap!AV7,ds,5,0))))</f>
        <v/>
      </c>
      <c r="AW7" s="333" t="str">
        <f>IF(nhap!AW7="","",IF(nhap!AW7="cn","cn",IF(ISNA(VLOOKUP(nhap!AW7,ds,5,0))=TRUE,"WW",VLOOKUP(nhap!AW7,ds,5,0))))</f>
        <v/>
      </c>
      <c r="AX7" s="333" t="str">
        <f>IF(nhap!AX7="","",IF(nhap!AX7="cn","cn",IF(ISNA(VLOOKUP(nhap!AX7,ds,5,0))=TRUE,"WW",VLOOKUP(nhap!AX7,ds,5,0))))</f>
        <v/>
      </c>
      <c r="AY7" s="340" t="str">
        <f>IF(nhap!AY7="","",IF(nhap!AY7="cn","cn",VLOOKUP(nhap!AY7,ds,5,0)))</f>
        <v/>
      </c>
      <c r="AZ7" s="341" t="str">
        <f>IF(nhap!AZ7="","",IF(nhap!AZ7="cn","cn",VLOOKUP(nhap!AZ7,ds,5,0)))</f>
        <v/>
      </c>
      <c r="BA7" s="335"/>
      <c r="BB7" s="336"/>
    </row>
    <row r="8" ht="15.75" customHeight="1">
      <c r="A8" s="342"/>
      <c r="B8" s="343">
        <v>5.0</v>
      </c>
      <c r="C8" s="339" t="str">
        <f>IF(nhap!C8="","",IF(nhap!C8="cn","cn",IF(ISNA(VLOOKUP(nhap!C8,ds,5,0))=TRUE,"WW",VLOOKUP(nhap!C8,ds,5,0))))</f>
        <v>BV02</v>
      </c>
      <c r="D8" s="339" t="str">
        <f>IF(nhap!D8="","",IF(nhap!D8="cn","cn",IF(ISNA(VLOOKUP(nhap!D8,ds,5,0))=TRUE,"WW",VLOOKUP(nhap!D8,ds,5,0))))</f>
        <v>BV05</v>
      </c>
      <c r="E8" s="339" t="str">
        <f>IF(nhap!E8="","",IF(nhap!E8="cn","cn",IF(ISNA(VLOOKUP(nhap!E8,ds,5,0))=TRUE,"WW",VLOOKUP(nhap!E8,ds,5,0))))</f>
        <v>BV07</v>
      </c>
      <c r="F8" s="339" t="str">
        <f>IF(nhap!F8="","",IF(nhap!F8="cn","cn",IF(ISNA(VLOOKUP(nhap!F8,ds,5,0))=TRUE,"WW",VLOOKUP(nhap!F8,ds,5,0))))</f>
        <v>BA09</v>
      </c>
      <c r="G8" s="339" t="str">
        <f>IF(nhap!G8="","",IF(nhap!G8="cn","cn",IF(ISNA(VLOOKUP(nhap!G8,ds,5,0))=TRUE,"WW",VLOOKUP(nhap!G8,ds,5,0))))</f>
        <v>BA06</v>
      </c>
      <c r="H8" s="339" t="str">
        <f>IF(nhap!H8="","",IF(nhap!H8="cn","cn",IF(ISNA(VLOOKUP(nhap!H8,ds,5,0))=TRUE,"WW",VLOOKUP(nhap!H8,ds,5,0))))</f>
        <v>BT04</v>
      </c>
      <c r="I8" s="339" t="str">
        <f>IF(nhap!I8="","",IF(nhap!I8="cn","cn",IF(ISNA(VLOOKUP(nhap!I8,ds,5,0))=TRUE,"WW",VLOOKUP(nhap!I8,ds,5,0))))</f>
        <v>BT01</v>
      </c>
      <c r="J8" s="339" t="str">
        <f>IF(nhap!J8="","",IF(nhap!J8="cn","cn",IF(ISNA(VLOOKUP(nhap!J8,ds,5,0))=TRUE,"WW",VLOOKUP(nhap!J8,ds,5,0))))</f>
        <v>BA02</v>
      </c>
      <c r="K8" s="339" t="str">
        <f>IF(nhap!K8="","",IF(nhap!K8="cn","cn",IF(ISNA(VLOOKUP(nhap!K8,ds,5,0))=TRUE,"WW",VLOOKUP(nhap!K8,ds,5,0))))</f>
        <v>BT10</v>
      </c>
      <c r="L8" s="339" t="str">
        <f>IF(nhap!L8="","",IF(nhap!L8="cn","cn",IF(ISNA(VLOOKUP(nhap!L8,ds,5,0))=TRUE,"WW",VLOOKUP(nhap!L8,ds,5,0))))</f>
        <v>BT07</v>
      </c>
      <c r="M8" s="339" t="str">
        <f>IF(nhap!M8="","",IF(nhap!M8="cn","cn",IF(ISNA(VLOOKUP(nhap!M8,ds,5,0))=TRUE,"WW",VLOOKUP(nhap!M8,ds,5,0))))</f>
        <v>BV04</v>
      </c>
      <c r="N8" s="339" t="str">
        <f>IF(nhap!N8="","",IF(nhap!N8="cn","cn",IF(ISNA(VLOOKUP(nhap!N8,ds,5,0))=TRUE,"WW",VLOOKUP(nhap!N8,ds,5,0))))</f>
        <v>BT05</v>
      </c>
      <c r="O8" s="339" t="str">
        <f>IF(nhap!O8="","",IF(nhap!O8="cn","cn",IF(ISNA(VLOOKUP(nhap!O8,ds,5,0))=TRUE,"WW",VLOOKUP(nhap!O8,ds,5,0))))</f>
        <v>BT14</v>
      </c>
      <c r="P8" s="333" t="str">
        <f>IF(nhap!P8="","",IF(nhap!P8="cn","cn",IF(ISNA(VLOOKUP(nhap!P8,ds,5,0))=TRUE,"WW",VLOOKUP(nhap!P8,ds,5,0))))</f>
        <v/>
      </c>
      <c r="Q8" s="333" t="str">
        <f>IF(nhap!Q8="","",IF(nhap!Q8="cn","cn",IF(ISNA(VLOOKUP(nhap!Q8,ds,5,0))=TRUE,"WW",VLOOKUP(nhap!Q8,ds,5,0))))</f>
        <v/>
      </c>
      <c r="R8" s="333" t="str">
        <f>IF(nhap!R8="","",IF(nhap!R8="cn","cn",IF(ISNA(VLOOKUP(nhap!R8,ds,5,0))=TRUE,"WW",VLOOKUP(nhap!R8,ds,5,0))))</f>
        <v/>
      </c>
      <c r="S8" s="333" t="str">
        <f>IF(nhap!S8="","",IF(nhap!S8="cn","cn",IF(ISNA(VLOOKUP(nhap!S8,ds,5,0))=TRUE,"WW",VLOOKUP(nhap!S8,ds,5,0))))</f>
        <v/>
      </c>
      <c r="T8" s="333" t="str">
        <f>IF(nhap!T8="","",IF(nhap!T8="cn","cn",IF(ISNA(VLOOKUP(nhap!T8,ds,5,0))=TRUE,"WW",VLOOKUP(nhap!T8,ds,5,0))))</f>
        <v/>
      </c>
      <c r="U8" s="333" t="str">
        <f>IF(nhap!U8="","",IF(nhap!U8="cn","cn",IF(ISNA(VLOOKUP(nhap!U8,ds,5,0))=TRUE,"WW",VLOOKUP(nhap!U8,ds,5,0))))</f>
        <v/>
      </c>
      <c r="V8" s="333" t="str">
        <f>IF(nhap!V8="","",IF(nhap!V8="cn","cn",IF(ISNA(VLOOKUP(nhap!V8,ds,5,0))=TRUE,"WW",VLOOKUP(nhap!V8,ds,5,0))))</f>
        <v/>
      </c>
      <c r="W8" s="333" t="str">
        <f>IF(nhap!W8="","",IF(nhap!W8="cn","cn",IF(ISNA(VLOOKUP(nhap!W8,ds,5,0))=TRUE,"WW",VLOOKUP(nhap!W8,ds,5,0))))</f>
        <v/>
      </c>
      <c r="X8" s="333" t="str">
        <f>IF(nhap!X8="","",IF(nhap!X8="cn","cn",IF(ISNA(VLOOKUP(nhap!X8,ds,5,0))=TRUE,"WW",VLOOKUP(nhap!X8,ds,5,0))))</f>
        <v/>
      </c>
      <c r="Y8" s="333" t="str">
        <f>IF(nhap!Y8="","",IF(nhap!Y8="cn","cn",IF(ISNA(VLOOKUP(nhap!Y8,ds,5,0))=TRUE,"WW",VLOOKUP(nhap!Y8,ds,5,0))))</f>
        <v/>
      </c>
      <c r="Z8" s="333" t="str">
        <f>IF(nhap!Z8="","",IF(nhap!Z8="cn","cn",IF(ISNA(VLOOKUP(nhap!Z8,ds,5,0))=TRUE,"WW",VLOOKUP(nhap!Z8,ds,5,0))))</f>
        <v/>
      </c>
      <c r="AA8" s="333" t="str">
        <f>IF(nhap!AA8="","",IF(nhap!AA8="cn","cn",IF(ISNA(VLOOKUP(nhap!AA8,ds,5,0))=TRUE,"WW",VLOOKUP(nhap!AA8,ds,5,0))))</f>
        <v/>
      </c>
      <c r="AB8" s="333" t="str">
        <f>IF(nhap!AB8="","",IF(nhap!AB8="cn","cn",IF(ISNA(VLOOKUP(nhap!AB8,ds,5,0))=TRUE,"WW",VLOOKUP(nhap!AB8,ds,5,0))))</f>
        <v/>
      </c>
      <c r="AC8" s="333" t="str">
        <f>IF(nhap!AC8="","",IF(nhap!AC8="cn","cn",IF(ISNA(VLOOKUP(nhap!AC8,ds,5,0))=TRUE,"WW",VLOOKUP(nhap!AC8,ds,5,0))))</f>
        <v/>
      </c>
      <c r="AD8" s="333" t="str">
        <f>IF(nhap!AD8="","",IF(nhap!AD8="cn","cn",IF(ISNA(VLOOKUP(nhap!AD8,ds,5,0))=TRUE,"WW",VLOOKUP(nhap!AD8,ds,5,0))))</f>
        <v/>
      </c>
      <c r="AE8" s="333" t="str">
        <f>IF(nhap!AE8="","",IF(nhap!AE8="cn","cn",IF(ISNA(VLOOKUP(nhap!AE8,ds,5,0))=TRUE,"WW",VLOOKUP(nhap!AE8,ds,5,0))))</f>
        <v/>
      </c>
      <c r="AF8" s="333" t="str">
        <f>IF(nhap!AF8="","",IF(nhap!AF8="cn","cn",IF(ISNA(VLOOKUP(nhap!AF8,ds,5,0))=TRUE,"WW",VLOOKUP(nhap!AF8,ds,5,0))))</f>
        <v/>
      </c>
      <c r="AG8" s="333" t="str">
        <f>IF(nhap!AG8="","",IF(nhap!AG8="cn","cn",IF(ISNA(VLOOKUP(nhap!AG8,ds,5,0))=TRUE,"WW",VLOOKUP(nhap!AG8,ds,5,0))))</f>
        <v/>
      </c>
      <c r="AH8" s="333" t="str">
        <f>IF(nhap!AH8="","",IF(nhap!AH8="cn","cn",IF(ISNA(VLOOKUP(nhap!AH8,ds,5,0))=TRUE,"WW",VLOOKUP(nhap!AH8,ds,5,0))))</f>
        <v/>
      </c>
      <c r="AI8" s="333" t="str">
        <f>IF(nhap!AI8="","",IF(nhap!AI8="cn","cn",IF(ISNA(VLOOKUP(nhap!AI8,ds,5,0))=TRUE,"WW",VLOOKUP(nhap!AI8,ds,5,0))))</f>
        <v/>
      </c>
      <c r="AJ8" s="333" t="str">
        <f>IF(nhap!AJ8="","",IF(nhap!AJ8="cn","cn",IF(ISNA(VLOOKUP(nhap!AJ8,ds,5,0))=TRUE,"WW",VLOOKUP(nhap!AJ8,ds,5,0))))</f>
        <v/>
      </c>
      <c r="AK8" s="333" t="str">
        <f>IF(nhap!AK8="","",IF(nhap!AK8="cn","cn",IF(ISNA(VLOOKUP(nhap!AK8,ds,5,0))=TRUE,"WW",VLOOKUP(nhap!AK8,ds,5,0))))</f>
        <v/>
      </c>
      <c r="AL8" s="333" t="str">
        <f>IF(nhap!AL8="","",IF(nhap!AL8="cn","cn",IF(ISNA(VLOOKUP(nhap!AL8,ds,5,0))=TRUE,"WW",VLOOKUP(nhap!AL8,ds,5,0))))</f>
        <v/>
      </c>
      <c r="AM8" s="333" t="str">
        <f>IF(nhap!AM8="","",IF(nhap!AM8="cn","cn",IF(ISNA(VLOOKUP(nhap!AM8,ds,5,0))=TRUE,"WW",VLOOKUP(nhap!AM8,ds,5,0))))</f>
        <v/>
      </c>
      <c r="AN8" s="333" t="str">
        <f>IF(nhap!AN8="","",IF(nhap!AN8="cn","cn",IF(ISNA(VLOOKUP(nhap!AN8,ds,5,0))=TRUE,"WW",VLOOKUP(nhap!AN8,ds,5,0))))</f>
        <v/>
      </c>
      <c r="AO8" s="333" t="str">
        <f>IF(nhap!AO8="","",IF(nhap!AO8="cn","cn",IF(ISNA(VLOOKUP(nhap!AO8,ds,5,0))=TRUE,"WW",VLOOKUP(nhap!AO8,ds,5,0))))</f>
        <v/>
      </c>
      <c r="AP8" s="333" t="str">
        <f>IF(nhap!AP8="","",IF(nhap!AP8="cn","cn",IF(ISNA(VLOOKUP(nhap!AP8,ds,5,0))=TRUE,"WW",VLOOKUP(nhap!AP8,ds,5,0))))</f>
        <v/>
      </c>
      <c r="AQ8" s="333" t="str">
        <f>IF(nhap!AQ8="","",IF(nhap!AQ8="cn","cn",IF(ISNA(VLOOKUP(nhap!AQ8,ds,5,0))=TRUE,"WW",VLOOKUP(nhap!AQ8,ds,5,0))))</f>
        <v/>
      </c>
      <c r="AR8" s="333" t="str">
        <f>IF(nhap!AR8="","",IF(nhap!AR8="cn","cn",IF(ISNA(VLOOKUP(nhap!AR8,ds,5,0))=TRUE,"WW",VLOOKUP(nhap!AR8,ds,5,0))))</f>
        <v/>
      </c>
      <c r="AS8" s="333" t="str">
        <f>IF(nhap!AS8="","",IF(nhap!AS8="cn","cn",IF(ISNA(VLOOKUP(nhap!AS8,ds,5,0))=TRUE,"WW",VLOOKUP(nhap!AS8,ds,5,0))))</f>
        <v/>
      </c>
      <c r="AT8" s="333" t="str">
        <f>IF(nhap!AT8="","",IF(nhap!AT8="cn","cn",IF(ISNA(VLOOKUP(nhap!AT8,ds,5,0))=TRUE,"WW",VLOOKUP(nhap!AT8,ds,5,0))))</f>
        <v/>
      </c>
      <c r="AU8" s="333" t="str">
        <f>IF(nhap!AU8="","",IF(nhap!AU8="cn","cn",IF(ISNA(VLOOKUP(nhap!AU8,ds,5,0))=TRUE,"WW",VLOOKUP(nhap!AU8,ds,5,0))))</f>
        <v/>
      </c>
      <c r="AV8" s="333" t="str">
        <f>IF(nhap!AV8="","",IF(nhap!AV8="cn","cn",IF(ISNA(VLOOKUP(nhap!AV8,ds,5,0))=TRUE,"WW",VLOOKUP(nhap!AV8,ds,5,0))))</f>
        <v/>
      </c>
      <c r="AW8" s="333" t="str">
        <f>IF(nhap!AW8="","",IF(nhap!AW8="cn","cn",IF(ISNA(VLOOKUP(nhap!AW8,ds,5,0))=TRUE,"WW",VLOOKUP(nhap!AW8,ds,5,0))))</f>
        <v/>
      </c>
      <c r="AX8" s="333" t="str">
        <f>IF(nhap!AX8="","",IF(nhap!AX8="cn","cn",IF(ISNA(VLOOKUP(nhap!AX8,ds,5,0))=TRUE,"WW",VLOOKUP(nhap!AX8,ds,5,0))))</f>
        <v/>
      </c>
      <c r="AY8" s="344" t="str">
        <f>IF(nhap!AY8="","",IF(nhap!AY8="cn","cn",VLOOKUP(nhap!AY8,ds,5,0)))</f>
        <v/>
      </c>
      <c r="AZ8" s="345" t="str">
        <f>IF(nhap!AZ8="","",IF(nhap!AZ8="cn","cn",VLOOKUP(nhap!AZ8,ds,5,0)))</f>
        <v/>
      </c>
      <c r="BA8" s="335"/>
      <c r="BB8" s="336"/>
    </row>
    <row r="9" ht="15.75" customHeight="1">
      <c r="A9" s="346" t="s">
        <v>525</v>
      </c>
      <c r="B9" s="332">
        <v>1.0</v>
      </c>
      <c r="C9" s="339" t="str">
        <f>IF(nhap!C9="","",IF(nhap!C9="cn","cn",IF(ISNA(VLOOKUP(nhap!C9,ds,5,0))=TRUE,"WW",VLOOKUP(nhap!C9,ds,5,0))))</f>
        <v>BA01</v>
      </c>
      <c r="D9" s="339" t="str">
        <f>IF(nhap!D9="","",IF(nhap!D9="cn","cn",IF(ISNA(VLOOKUP(nhap!D9,ds,5,0))=TRUE,"WW",VLOOKUP(nhap!D9,ds,5,0))))</f>
        <v>BL09</v>
      </c>
      <c r="E9" s="339" t="str">
        <f>IF(nhap!E9="","",IF(nhap!E9="cn","cn",IF(ISNA(VLOOKUP(nhap!E9,ds,5,0))=TRUE,"WW",VLOOKUP(nhap!E9,ds,5,0))))</f>
        <v>BT07</v>
      </c>
      <c r="F9" s="339" t="str">
        <f>IF(nhap!F9="","",IF(nhap!F9="cn","cn",IF(ISNA(VLOOKUP(nhap!F9,ds,5,0))=TRUE,"WW",VLOOKUP(nhap!F9,ds,5,0))))</f>
        <v>BD01</v>
      </c>
      <c r="G9" s="339" t="str">
        <f>IF(nhap!G9="","",IF(nhap!G9="cn","cn",IF(ISNA(VLOOKUP(nhap!G9,ds,5,0))=TRUE,"WW",VLOOKUP(nhap!G9,ds,5,0))))</f>
        <v>BV02</v>
      </c>
      <c r="H9" s="339" t="str">
        <f>IF(nhap!H9="","",IF(nhap!H9="cn","cn",IF(ISNA(VLOOKUP(nhap!H9,ds,5,0))=TRUE,"WW",VLOOKUP(nhap!H9,ds,5,0))))</f>
        <v>BA02</v>
      </c>
      <c r="I9" s="339" t="str">
        <f>IF(nhap!I9="","",IF(nhap!I9="cn","cn",IF(ISNA(VLOOKUP(nhap!I9,ds,5,0))=TRUE,"WW",VLOOKUP(nhap!I9,ds,5,0))))</f>
        <v>BT01</v>
      </c>
      <c r="J9" s="339" t="str">
        <f>IF(nhap!J9="","",IF(nhap!J9="cn","cn",IF(ISNA(VLOOKUP(nhap!J9,ds,5,0))=TRUE,"WW",VLOOKUP(nhap!J9,ds,5,0))))</f>
        <v>BT09</v>
      </c>
      <c r="K9" s="339" t="str">
        <f>IF(nhap!K9="","",IF(nhap!K9="cn","cn",IF(ISNA(VLOOKUP(nhap!K9,ds,5,0))=TRUE,"WW",VLOOKUP(nhap!K9,ds,5,0))))</f>
        <v>BT10</v>
      </c>
      <c r="L9" s="339" t="str">
        <f>IF(nhap!L9="","",IF(nhap!L9="cn","cn",IF(ISNA(VLOOKUP(nhap!L9,ds,5,0))=TRUE,"WW",VLOOKUP(nhap!L9,ds,5,0))))</f>
        <v>BA04</v>
      </c>
      <c r="M9" s="339" t="str">
        <f>IF(nhap!M9="","",IF(nhap!M9="cn","cn",IF(ISNA(VLOOKUP(nhap!M9,ds,5,0))=TRUE,"WW",VLOOKUP(nhap!M9,ds,5,0))))</f>
        <v>BA06</v>
      </c>
      <c r="N9" s="339" t="str">
        <f>IF(nhap!N9="","",IF(nhap!N9="cn","cn",IF(ISNA(VLOOKUP(nhap!N9,ds,5,0))=TRUE,"WW",VLOOKUP(nhap!N9,ds,5,0))))</f>
        <v>BT05</v>
      </c>
      <c r="O9" s="339" t="str">
        <f>IF(nhap!O9="","",IF(nhap!O9="cn","cn",IF(ISNA(VLOOKUP(nhap!O9,ds,5,0))=TRUE,"WW",VLOOKUP(nhap!O9,ds,5,0))))</f>
        <v>BV10</v>
      </c>
      <c r="P9" s="333" t="str">
        <f>IF(nhap!P9="","",IF(nhap!P9="cn","cn",IF(ISNA(VLOOKUP(nhap!P9,ds,5,0))=TRUE,"WW",VLOOKUP(nhap!P9,ds,5,0))))</f>
        <v/>
      </c>
      <c r="Q9" s="333" t="str">
        <f>IF(nhap!Q9="","",IF(nhap!Q9="cn","cn",IF(ISNA(VLOOKUP(nhap!Q9,ds,5,0))=TRUE,"WW",VLOOKUP(nhap!Q9,ds,5,0))))</f>
        <v/>
      </c>
      <c r="R9" s="333" t="str">
        <f>IF(nhap!R9="","",IF(nhap!R9="cn","cn",IF(ISNA(VLOOKUP(nhap!R9,ds,5,0))=TRUE,"WW",VLOOKUP(nhap!R9,ds,5,0))))</f>
        <v/>
      </c>
      <c r="S9" s="333" t="str">
        <f>IF(nhap!S9="","",IF(nhap!S9="cn","cn",IF(ISNA(VLOOKUP(nhap!S9,ds,5,0))=TRUE,"WW",VLOOKUP(nhap!S9,ds,5,0))))</f>
        <v/>
      </c>
      <c r="T9" s="333" t="str">
        <f>IF(nhap!T9="","",IF(nhap!T9="cn","cn",IF(ISNA(VLOOKUP(nhap!T9,ds,5,0))=TRUE,"WW",VLOOKUP(nhap!T9,ds,5,0))))</f>
        <v/>
      </c>
      <c r="U9" s="333" t="str">
        <f>IF(nhap!U9="","",IF(nhap!U9="cn","cn",IF(ISNA(VLOOKUP(nhap!U9,ds,5,0))=TRUE,"WW",VLOOKUP(nhap!U9,ds,5,0))))</f>
        <v/>
      </c>
      <c r="V9" s="333" t="str">
        <f>IF(nhap!V9="","",IF(nhap!V9="cn","cn",IF(ISNA(VLOOKUP(nhap!V9,ds,5,0))=TRUE,"WW",VLOOKUP(nhap!V9,ds,5,0))))</f>
        <v/>
      </c>
      <c r="W9" s="333" t="str">
        <f>IF(nhap!W9="","",IF(nhap!W9="cn","cn",IF(ISNA(VLOOKUP(nhap!W9,ds,5,0))=TRUE,"WW",VLOOKUP(nhap!W9,ds,5,0))))</f>
        <v/>
      </c>
      <c r="X9" s="333" t="str">
        <f>IF(nhap!X9="","",IF(nhap!X9="cn","cn",IF(ISNA(VLOOKUP(nhap!X9,ds,5,0))=TRUE,"WW",VLOOKUP(nhap!X9,ds,5,0))))</f>
        <v/>
      </c>
      <c r="Y9" s="333" t="str">
        <f>IF(nhap!Y9="","",IF(nhap!Y9="cn","cn",IF(ISNA(VLOOKUP(nhap!Y9,ds,5,0))=TRUE,"WW",VLOOKUP(nhap!Y9,ds,5,0))))</f>
        <v/>
      </c>
      <c r="Z9" s="333" t="str">
        <f>IF(nhap!Z9="","",IF(nhap!Z9="cn","cn",IF(ISNA(VLOOKUP(nhap!Z9,ds,5,0))=TRUE,"WW",VLOOKUP(nhap!Z9,ds,5,0))))</f>
        <v/>
      </c>
      <c r="AA9" s="333" t="str">
        <f>IF(nhap!AA9="","",IF(nhap!AA9="cn","cn",IF(ISNA(VLOOKUP(nhap!AA9,ds,5,0))=TRUE,"WW",VLOOKUP(nhap!AA9,ds,5,0))))</f>
        <v/>
      </c>
      <c r="AB9" s="333" t="str">
        <f>IF(nhap!AB9="","",IF(nhap!AB9="cn","cn",IF(ISNA(VLOOKUP(nhap!AB9,ds,5,0))=TRUE,"WW",VLOOKUP(nhap!AB9,ds,5,0))))</f>
        <v/>
      </c>
      <c r="AC9" s="333" t="str">
        <f>IF(nhap!AC9="","",IF(nhap!AC9="cn","cn",IF(ISNA(VLOOKUP(nhap!AC9,ds,5,0))=TRUE,"WW",VLOOKUP(nhap!AC9,ds,5,0))))</f>
        <v/>
      </c>
      <c r="AD9" s="333" t="str">
        <f>IF(nhap!AD9="","",IF(nhap!AD9="cn","cn",IF(ISNA(VLOOKUP(nhap!AD9,ds,5,0))=TRUE,"WW",VLOOKUP(nhap!AD9,ds,5,0))))</f>
        <v/>
      </c>
      <c r="AE9" s="333" t="str">
        <f>IF(nhap!AE9="","",IF(nhap!AE9="cn","cn",IF(ISNA(VLOOKUP(nhap!AE9,ds,5,0))=TRUE,"WW",VLOOKUP(nhap!AE9,ds,5,0))))</f>
        <v/>
      </c>
      <c r="AF9" s="333" t="str">
        <f>IF(nhap!AF9="","",IF(nhap!AF9="cn","cn",IF(ISNA(VLOOKUP(nhap!AF9,ds,5,0))=TRUE,"WW",VLOOKUP(nhap!AF9,ds,5,0))))</f>
        <v/>
      </c>
      <c r="AG9" s="333" t="str">
        <f>IF(nhap!AG9="","",IF(nhap!AG9="cn","cn",IF(ISNA(VLOOKUP(nhap!AG9,ds,5,0))=TRUE,"WW",VLOOKUP(nhap!AG9,ds,5,0))))</f>
        <v/>
      </c>
      <c r="AH9" s="333" t="str">
        <f>IF(nhap!AH9="","",IF(nhap!AH9="cn","cn",IF(ISNA(VLOOKUP(nhap!AH9,ds,5,0))=TRUE,"WW",VLOOKUP(nhap!AH9,ds,5,0))))</f>
        <v/>
      </c>
      <c r="AI9" s="333" t="str">
        <f>IF(nhap!AI9="","",IF(nhap!AI9="cn","cn",IF(ISNA(VLOOKUP(nhap!AI9,ds,5,0))=TRUE,"WW",VLOOKUP(nhap!AI9,ds,5,0))))</f>
        <v/>
      </c>
      <c r="AJ9" s="333" t="str">
        <f>IF(nhap!AJ9="","",IF(nhap!AJ9="cn","cn",IF(ISNA(VLOOKUP(nhap!AJ9,ds,5,0))=TRUE,"WW",VLOOKUP(nhap!AJ9,ds,5,0))))</f>
        <v/>
      </c>
      <c r="AK9" s="333" t="str">
        <f>IF(nhap!AK9="","",IF(nhap!AK9="cn","cn",IF(ISNA(VLOOKUP(nhap!AK9,ds,5,0))=TRUE,"WW",VLOOKUP(nhap!AK9,ds,5,0))))</f>
        <v/>
      </c>
      <c r="AL9" s="333" t="str">
        <f>IF(nhap!AL9="","",IF(nhap!AL9="cn","cn",IF(ISNA(VLOOKUP(nhap!AL9,ds,5,0))=TRUE,"WW",VLOOKUP(nhap!AL9,ds,5,0))))</f>
        <v/>
      </c>
      <c r="AM9" s="333" t="str">
        <f>IF(nhap!AM9="","",IF(nhap!AM9="cn","cn",IF(ISNA(VLOOKUP(nhap!AM9,ds,5,0))=TRUE,"WW",VLOOKUP(nhap!AM9,ds,5,0))))</f>
        <v/>
      </c>
      <c r="AN9" s="333" t="str">
        <f>IF(nhap!AN9="","",IF(nhap!AN9="cn","cn",IF(ISNA(VLOOKUP(nhap!AN9,ds,5,0))=TRUE,"WW",VLOOKUP(nhap!AN9,ds,5,0))))</f>
        <v/>
      </c>
      <c r="AO9" s="333" t="str">
        <f>IF(nhap!AO9="","",IF(nhap!AO9="cn","cn",IF(ISNA(VLOOKUP(nhap!AO9,ds,5,0))=TRUE,"WW",VLOOKUP(nhap!AO9,ds,5,0))))</f>
        <v/>
      </c>
      <c r="AP9" s="333" t="str">
        <f>IF(nhap!AP9="","",IF(nhap!AP9="cn","cn",IF(ISNA(VLOOKUP(nhap!AP9,ds,5,0))=TRUE,"WW",VLOOKUP(nhap!AP9,ds,5,0))))</f>
        <v/>
      </c>
      <c r="AQ9" s="333" t="str">
        <f>IF(nhap!AQ9="","",IF(nhap!AQ9="cn","cn",IF(ISNA(VLOOKUP(nhap!AQ9,ds,5,0))=TRUE,"WW",VLOOKUP(nhap!AQ9,ds,5,0))))</f>
        <v/>
      </c>
      <c r="AR9" s="333" t="str">
        <f>IF(nhap!AR9="","",IF(nhap!AR9="cn","cn",IF(ISNA(VLOOKUP(nhap!AR9,ds,5,0))=TRUE,"WW",VLOOKUP(nhap!AR9,ds,5,0))))</f>
        <v/>
      </c>
      <c r="AS9" s="333" t="str">
        <f>IF(nhap!AS9="","",IF(nhap!AS9="cn","cn",IF(ISNA(VLOOKUP(nhap!AS9,ds,5,0))=TRUE,"WW",VLOOKUP(nhap!AS9,ds,5,0))))</f>
        <v/>
      </c>
      <c r="AT9" s="333" t="str">
        <f>IF(nhap!AT9="","",IF(nhap!AT9="cn","cn",IF(ISNA(VLOOKUP(nhap!AT9,ds,5,0))=TRUE,"WW",VLOOKUP(nhap!AT9,ds,5,0))))</f>
        <v/>
      </c>
      <c r="AU9" s="333" t="str">
        <f>IF(nhap!AU9="","",IF(nhap!AU9="cn","cn",IF(ISNA(VLOOKUP(nhap!AU9,ds,5,0))=TRUE,"WW",VLOOKUP(nhap!AU9,ds,5,0))))</f>
        <v/>
      </c>
      <c r="AV9" s="333" t="str">
        <f>IF(nhap!AV9="","",IF(nhap!AV9="cn","cn",IF(ISNA(VLOOKUP(nhap!AV9,ds,5,0))=TRUE,"WW",VLOOKUP(nhap!AV9,ds,5,0))))</f>
        <v/>
      </c>
      <c r="AW9" s="333" t="str">
        <f>IF(nhap!AW9="","",IF(nhap!AW9="cn","cn",IF(ISNA(VLOOKUP(nhap!AW9,ds,5,0))=TRUE,"WW",VLOOKUP(nhap!AW9,ds,5,0))))</f>
        <v/>
      </c>
      <c r="AX9" s="333" t="str">
        <f>IF(nhap!AX9="","",IF(nhap!AX9="cn","cn",IF(ISNA(VLOOKUP(nhap!AX9,ds,5,0))=TRUE,"WW",VLOOKUP(nhap!AX9,ds,5,0))))</f>
        <v/>
      </c>
      <c r="AY9" s="333" t="str">
        <f>IF(nhap!AY9="","",IF(nhap!AY9="cn","cn",VLOOKUP(nhap!AY9,ds,5,0)))</f>
        <v/>
      </c>
      <c r="AZ9" s="334" t="str">
        <f>IF(nhap!AZ9="","",IF(nhap!AZ9="cn","cn",VLOOKUP(nhap!AZ9,ds,5,0)))</f>
        <v/>
      </c>
      <c r="BA9" s="336"/>
      <c r="BB9" s="336"/>
    </row>
    <row r="10" ht="15.75" customHeight="1">
      <c r="A10" s="127"/>
      <c r="B10" s="338">
        <v>2.0</v>
      </c>
      <c r="C10" s="339" t="str">
        <f>IF(nhap!C10="","",IF(nhap!C10="cn","cn",IF(ISNA(VLOOKUP(nhap!C10,ds,5,0))=TRUE,"WW",VLOOKUP(nhap!C10,ds,5,0))))</f>
        <v>BA01</v>
      </c>
      <c r="D10" s="339" t="str">
        <f>IF(nhap!D10="","",IF(nhap!D10="cn","cn",IF(ISNA(VLOOKUP(nhap!D10,ds,5,0))=TRUE,"WW",VLOOKUP(nhap!D10,ds,5,0))))</f>
        <v>BD01</v>
      </c>
      <c r="E10" s="339" t="str">
        <f>IF(nhap!E10="","",IF(nhap!E10="cn","cn",IF(ISNA(VLOOKUP(nhap!E10,ds,5,0))=TRUE,"WW",VLOOKUP(nhap!E10,ds,5,0))))</f>
        <v>BT07</v>
      </c>
      <c r="F10" s="339" t="str">
        <f>IF(nhap!F10="","",IF(nhap!F10="cn","cn",IF(ISNA(VLOOKUP(nhap!F10,ds,5,0))=TRUE,"WW",VLOOKUP(nhap!F10,ds,5,0))))</f>
        <v>BL09</v>
      </c>
      <c r="G10" s="339" t="str">
        <f>IF(nhap!G10="","",IF(nhap!G10="cn","cn",IF(ISNA(VLOOKUP(nhap!G10,ds,5,0))=TRUE,"WW",VLOOKUP(nhap!G10,ds,5,0))))</f>
        <v>BV02</v>
      </c>
      <c r="H10" s="339" t="str">
        <f>IF(nhap!H10="","",IF(nhap!H10="cn","cn",IF(ISNA(VLOOKUP(nhap!H10,ds,5,0))=TRUE,"WW",VLOOKUP(nhap!H10,ds,5,0))))</f>
        <v>BA02</v>
      </c>
      <c r="I10" s="339" t="str">
        <f>IF(nhap!I10="","",IF(nhap!I10="cn","cn",IF(ISNA(VLOOKUP(nhap!I10,ds,5,0))=TRUE,"WW",VLOOKUP(nhap!I10,ds,5,0))))</f>
        <v>BT01</v>
      </c>
      <c r="J10" s="339" t="str">
        <f>IF(nhap!J10="","",IF(nhap!J10="cn","cn",IF(ISNA(VLOOKUP(nhap!J10,ds,5,0))=TRUE,"WW",VLOOKUP(nhap!J10,ds,5,0))))</f>
        <v>BT09</v>
      </c>
      <c r="K10" s="339" t="str">
        <f>IF(nhap!K10="","",IF(nhap!K10="cn","cn",IF(ISNA(VLOOKUP(nhap!K10,ds,5,0))=TRUE,"WW",VLOOKUP(nhap!K10,ds,5,0))))</f>
        <v>BT10</v>
      </c>
      <c r="L10" s="339" t="str">
        <f>IF(nhap!L10="","",IF(nhap!L10="cn","cn",IF(ISNA(VLOOKUP(nhap!L10,ds,5,0))=TRUE,"WW",VLOOKUP(nhap!L10,ds,5,0))))</f>
        <v>BA04</v>
      </c>
      <c r="M10" s="339" t="str">
        <f>IF(nhap!M10="","",IF(nhap!M10="cn","cn",IF(ISNA(VLOOKUP(nhap!M10,ds,5,0))=TRUE,"WW",VLOOKUP(nhap!M10,ds,5,0))))</f>
        <v>BA06</v>
      </c>
      <c r="N10" s="339" t="str">
        <f>IF(nhap!N10="","",IF(nhap!N10="cn","cn",IF(ISNA(VLOOKUP(nhap!N10,ds,5,0))=TRUE,"WW",VLOOKUP(nhap!N10,ds,5,0))))</f>
        <v>BT05</v>
      </c>
      <c r="O10" s="339" t="str">
        <f>IF(nhap!O10="","",IF(nhap!O10="cn","cn",IF(ISNA(VLOOKUP(nhap!O10,ds,5,0))=TRUE,"WW",VLOOKUP(nhap!O10,ds,5,0))))</f>
        <v>BV10</v>
      </c>
      <c r="P10" s="333" t="str">
        <f>IF(nhap!P10="","",IF(nhap!P10="cn","cn",IF(ISNA(VLOOKUP(nhap!P10,ds,5,0))=TRUE,"WW",VLOOKUP(nhap!P10,ds,5,0))))</f>
        <v/>
      </c>
      <c r="Q10" s="333" t="str">
        <f>IF(nhap!Q10="","",IF(nhap!Q10="cn","cn",IF(ISNA(VLOOKUP(nhap!Q10,ds,5,0))=TRUE,"WW",VLOOKUP(nhap!Q10,ds,5,0))))</f>
        <v/>
      </c>
      <c r="R10" s="333" t="str">
        <f>IF(nhap!R10="","",IF(nhap!R10="cn","cn",IF(ISNA(VLOOKUP(nhap!R10,ds,5,0))=TRUE,"WW",VLOOKUP(nhap!R10,ds,5,0))))</f>
        <v/>
      </c>
      <c r="S10" s="333" t="str">
        <f>IF(nhap!S10="","",IF(nhap!S10="cn","cn",IF(ISNA(VLOOKUP(nhap!S10,ds,5,0))=TRUE,"WW",VLOOKUP(nhap!S10,ds,5,0))))</f>
        <v/>
      </c>
      <c r="T10" s="333" t="str">
        <f>IF(nhap!T10="","",IF(nhap!T10="cn","cn",IF(ISNA(VLOOKUP(nhap!T10,ds,5,0))=TRUE,"WW",VLOOKUP(nhap!T10,ds,5,0))))</f>
        <v/>
      </c>
      <c r="U10" s="333" t="str">
        <f>IF(nhap!U10="","",IF(nhap!U10="cn","cn",IF(ISNA(VLOOKUP(nhap!U10,ds,5,0))=TRUE,"WW",VLOOKUP(nhap!U10,ds,5,0))))</f>
        <v/>
      </c>
      <c r="V10" s="333" t="str">
        <f>IF(nhap!V10="","",IF(nhap!V10="cn","cn",IF(ISNA(VLOOKUP(nhap!V10,ds,5,0))=TRUE,"WW",VLOOKUP(nhap!V10,ds,5,0))))</f>
        <v/>
      </c>
      <c r="W10" s="333" t="str">
        <f>IF(nhap!W10="","",IF(nhap!W10="cn","cn",IF(ISNA(VLOOKUP(nhap!W10,ds,5,0))=TRUE,"WW",VLOOKUP(nhap!W10,ds,5,0))))</f>
        <v/>
      </c>
      <c r="X10" s="333" t="str">
        <f>IF(nhap!X10="","",IF(nhap!X10="cn","cn",IF(ISNA(VLOOKUP(nhap!X10,ds,5,0))=TRUE,"WW",VLOOKUP(nhap!X10,ds,5,0))))</f>
        <v/>
      </c>
      <c r="Y10" s="333" t="str">
        <f>IF(nhap!Y10="","",IF(nhap!Y10="cn","cn",IF(ISNA(VLOOKUP(nhap!Y10,ds,5,0))=TRUE,"WW",VLOOKUP(nhap!Y10,ds,5,0))))</f>
        <v/>
      </c>
      <c r="Z10" s="333" t="str">
        <f>IF(nhap!Z10="","",IF(nhap!Z10="cn","cn",IF(ISNA(VLOOKUP(nhap!Z10,ds,5,0))=TRUE,"WW",VLOOKUP(nhap!Z10,ds,5,0))))</f>
        <v/>
      </c>
      <c r="AA10" s="333" t="str">
        <f>IF(nhap!AA10="","",IF(nhap!AA10="cn","cn",IF(ISNA(VLOOKUP(nhap!AA10,ds,5,0))=TRUE,"WW",VLOOKUP(nhap!AA10,ds,5,0))))</f>
        <v/>
      </c>
      <c r="AB10" s="333" t="str">
        <f>IF(nhap!AB10="","",IF(nhap!AB10="cn","cn",IF(ISNA(VLOOKUP(nhap!AB10,ds,5,0))=TRUE,"WW",VLOOKUP(nhap!AB10,ds,5,0))))</f>
        <v/>
      </c>
      <c r="AC10" s="333" t="str">
        <f>IF(nhap!AC10="","",IF(nhap!AC10="cn","cn",IF(ISNA(VLOOKUP(nhap!AC10,ds,5,0))=TRUE,"WW",VLOOKUP(nhap!AC10,ds,5,0))))</f>
        <v/>
      </c>
      <c r="AD10" s="333" t="str">
        <f>IF(nhap!AD10="","",IF(nhap!AD10="cn","cn",IF(ISNA(VLOOKUP(nhap!AD10,ds,5,0))=TRUE,"WW",VLOOKUP(nhap!AD10,ds,5,0))))</f>
        <v/>
      </c>
      <c r="AE10" s="333" t="str">
        <f>IF(nhap!AE10="","",IF(nhap!AE10="cn","cn",IF(ISNA(VLOOKUP(nhap!AE10,ds,5,0))=TRUE,"WW",VLOOKUP(nhap!AE10,ds,5,0))))</f>
        <v/>
      </c>
      <c r="AF10" s="333" t="str">
        <f>IF(nhap!AF10="","",IF(nhap!AF10="cn","cn",IF(ISNA(VLOOKUP(nhap!AF10,ds,5,0))=TRUE,"WW",VLOOKUP(nhap!AF10,ds,5,0))))</f>
        <v/>
      </c>
      <c r="AG10" s="333" t="str">
        <f>IF(nhap!AG10="","",IF(nhap!AG10="cn","cn",IF(ISNA(VLOOKUP(nhap!AG10,ds,5,0))=TRUE,"WW",VLOOKUP(nhap!AG10,ds,5,0))))</f>
        <v/>
      </c>
      <c r="AH10" s="333" t="str">
        <f>IF(nhap!AH10="","",IF(nhap!AH10="cn","cn",IF(ISNA(VLOOKUP(nhap!AH10,ds,5,0))=TRUE,"WW",VLOOKUP(nhap!AH10,ds,5,0))))</f>
        <v/>
      </c>
      <c r="AI10" s="333" t="str">
        <f>IF(nhap!AI10="","",IF(nhap!AI10="cn","cn",IF(ISNA(VLOOKUP(nhap!AI10,ds,5,0))=TRUE,"WW",VLOOKUP(nhap!AI10,ds,5,0))))</f>
        <v/>
      </c>
      <c r="AJ10" s="333" t="str">
        <f>IF(nhap!AJ10="","",IF(nhap!AJ10="cn","cn",IF(ISNA(VLOOKUP(nhap!AJ10,ds,5,0))=TRUE,"WW",VLOOKUP(nhap!AJ10,ds,5,0))))</f>
        <v/>
      </c>
      <c r="AK10" s="333" t="str">
        <f>IF(nhap!AK10="","",IF(nhap!AK10="cn","cn",IF(ISNA(VLOOKUP(nhap!AK10,ds,5,0))=TRUE,"WW",VLOOKUP(nhap!AK10,ds,5,0))))</f>
        <v/>
      </c>
      <c r="AL10" s="333" t="str">
        <f>IF(nhap!AL10="","",IF(nhap!AL10="cn","cn",IF(ISNA(VLOOKUP(nhap!AL10,ds,5,0))=TRUE,"WW",VLOOKUP(nhap!AL10,ds,5,0))))</f>
        <v/>
      </c>
      <c r="AM10" s="333" t="str">
        <f>IF(nhap!AM10="","",IF(nhap!AM10="cn","cn",IF(ISNA(VLOOKUP(nhap!AM10,ds,5,0))=TRUE,"WW",VLOOKUP(nhap!AM10,ds,5,0))))</f>
        <v/>
      </c>
      <c r="AN10" s="333" t="str">
        <f>IF(nhap!AN10="","",IF(nhap!AN10="cn","cn",IF(ISNA(VLOOKUP(nhap!AN10,ds,5,0))=TRUE,"WW",VLOOKUP(nhap!AN10,ds,5,0))))</f>
        <v/>
      </c>
      <c r="AO10" s="333" t="str">
        <f>IF(nhap!AO10="","",IF(nhap!AO10="cn","cn",IF(ISNA(VLOOKUP(nhap!AO10,ds,5,0))=TRUE,"WW",VLOOKUP(nhap!AO10,ds,5,0))))</f>
        <v/>
      </c>
      <c r="AP10" s="333" t="str">
        <f>IF(nhap!AP10="","",IF(nhap!AP10="cn","cn",IF(ISNA(VLOOKUP(nhap!AP10,ds,5,0))=TRUE,"WW",VLOOKUP(nhap!AP10,ds,5,0))))</f>
        <v/>
      </c>
      <c r="AQ10" s="333" t="str">
        <f>IF(nhap!AQ10="","",IF(nhap!AQ10="cn","cn",IF(ISNA(VLOOKUP(nhap!AQ10,ds,5,0))=TRUE,"WW",VLOOKUP(nhap!AQ10,ds,5,0))))</f>
        <v/>
      </c>
      <c r="AR10" s="333" t="str">
        <f>IF(nhap!AR10="","",IF(nhap!AR10="cn","cn",IF(ISNA(VLOOKUP(nhap!AR10,ds,5,0))=TRUE,"WW",VLOOKUP(nhap!AR10,ds,5,0))))</f>
        <v/>
      </c>
      <c r="AS10" s="333" t="str">
        <f>IF(nhap!AS10="","",IF(nhap!AS10="cn","cn",IF(ISNA(VLOOKUP(nhap!AS10,ds,5,0))=TRUE,"WW",VLOOKUP(nhap!AS10,ds,5,0))))</f>
        <v/>
      </c>
      <c r="AT10" s="333" t="str">
        <f>IF(nhap!AT10="","",IF(nhap!AT10="cn","cn",IF(ISNA(VLOOKUP(nhap!AT10,ds,5,0))=TRUE,"WW",VLOOKUP(nhap!AT10,ds,5,0))))</f>
        <v/>
      </c>
      <c r="AU10" s="333" t="str">
        <f>IF(nhap!AU10="","",IF(nhap!AU10="cn","cn",IF(ISNA(VLOOKUP(nhap!AU10,ds,5,0))=TRUE,"WW",VLOOKUP(nhap!AU10,ds,5,0))))</f>
        <v/>
      </c>
      <c r="AV10" s="333" t="str">
        <f>IF(nhap!AV10="","",IF(nhap!AV10="cn","cn",IF(ISNA(VLOOKUP(nhap!AV10,ds,5,0))=TRUE,"WW",VLOOKUP(nhap!AV10,ds,5,0))))</f>
        <v/>
      </c>
      <c r="AW10" s="333" t="str">
        <f>IF(nhap!AW10="","",IF(nhap!AW10="cn","cn",IF(ISNA(VLOOKUP(nhap!AW10,ds,5,0))=TRUE,"WW",VLOOKUP(nhap!AW10,ds,5,0))))</f>
        <v/>
      </c>
      <c r="AX10" s="333" t="str">
        <f>IF(nhap!AX10="","",IF(nhap!AX10="cn","cn",IF(ISNA(VLOOKUP(nhap!AX10,ds,5,0))=TRUE,"WW",VLOOKUP(nhap!AX10,ds,5,0))))</f>
        <v/>
      </c>
      <c r="AY10" s="340" t="str">
        <f>IF(nhap!AY10="","",IF(nhap!AY10="cn","cn",VLOOKUP(nhap!AY10,ds,5,0)))</f>
        <v/>
      </c>
      <c r="AZ10" s="341" t="str">
        <f>IF(nhap!AZ10="","",IF(nhap!AZ10="cn","cn",VLOOKUP(nhap!AZ10,ds,5,0)))</f>
        <v/>
      </c>
      <c r="BA10" s="336"/>
      <c r="BB10" s="336"/>
    </row>
    <row r="11" ht="15.75" customHeight="1">
      <c r="A11" s="127"/>
      <c r="B11" s="338">
        <v>3.0</v>
      </c>
      <c r="C11" s="339" t="str">
        <f>IF(nhap!C11="","",IF(nhap!C11="cn","cn",IF(ISNA(VLOOKUP(nhap!C11,ds,5,0))=TRUE,"WW",VLOOKUP(nhap!C11,ds,5,0))))</f>
        <v>BT05</v>
      </c>
      <c r="D11" s="339" t="str">
        <f>IF(nhap!D11="","",IF(nhap!D11="cn","cn",IF(ISNA(VLOOKUP(nhap!D11,ds,5,0))=TRUE,"WW",VLOOKUP(nhap!D11,ds,5,0))))</f>
        <v>BT10</v>
      </c>
      <c r="E11" s="339" t="str">
        <f>IF(nhap!E11="","",IF(nhap!E11="cn","cn",IF(ISNA(VLOOKUP(nhap!E11,ds,5,0))=TRUE,"WW",VLOOKUP(nhap!E11,ds,5,0))))</f>
        <v>BA02</v>
      </c>
      <c r="F11" s="339" t="str">
        <f>IF(nhap!F11="","",IF(nhap!F11="cn","cn",IF(ISNA(VLOOKUP(nhap!F11,ds,5,0))=TRUE,"WW",VLOOKUP(nhap!F11,ds,5,0))))</f>
        <v>BT09</v>
      </c>
      <c r="G11" s="339" t="str">
        <f>IF(nhap!G11="","",IF(nhap!G11="cn","cn",IF(ISNA(VLOOKUP(nhap!G11,ds,5,0))=TRUE,"WW",VLOOKUP(nhap!G11,ds,5,0))))</f>
        <v>BH02</v>
      </c>
      <c r="H11" s="339" t="str">
        <f>IF(nhap!H11="","",IF(nhap!H11="cn","cn",IF(ISNA(VLOOKUP(nhap!H11,ds,5,0))=TRUE,"WW",VLOOKUP(nhap!H11,ds,5,0))))</f>
        <v>BV02</v>
      </c>
      <c r="I11" s="339" t="str">
        <f>IF(nhap!I11="","",IF(nhap!I11="cn","cn",IF(ISNA(VLOOKUP(nhap!I11,ds,5,0))=TRUE,"WW",VLOOKUP(nhap!I11,ds,5,0))))</f>
        <v>BV10</v>
      </c>
      <c r="J11" s="339" t="str">
        <f>IF(nhap!J11="","",IF(nhap!J11="cn","cn",IF(ISNA(VLOOKUP(nhap!J11,ds,5,0))=TRUE,"WW",VLOOKUP(nhap!J11,ds,5,0))))</f>
        <v>BD01</v>
      </c>
      <c r="K11" s="339" t="str">
        <f>IF(nhap!K11="","",IF(nhap!K11="cn","cn",IF(ISNA(VLOOKUP(nhap!K11,ds,5,0))=TRUE,"WW",VLOOKUP(nhap!K11,ds,5,0))))</f>
        <v>BV04</v>
      </c>
      <c r="L11" s="339" t="str">
        <f>IF(nhap!L11="","",IF(nhap!L11="cn","cn",IF(ISNA(VLOOKUP(nhap!L11,ds,5,0))=TRUE,"WW",VLOOKUP(nhap!L11,ds,5,0))))</f>
        <v>BT07</v>
      </c>
      <c r="M11" s="339" t="str">
        <f>IF(nhap!M11="","",IF(nhap!M11="cn","cn",IF(ISNA(VLOOKUP(nhap!M11,ds,5,0))=TRUE,"WW",VLOOKUP(nhap!M11,ds,5,0))))</f>
        <v>BT01</v>
      </c>
      <c r="N11" s="339" t="str">
        <f>IF(nhap!N11="","",IF(nhap!N11="cn","cn",IF(ISNA(VLOOKUP(nhap!N11,ds,5,0))=TRUE,"WW",VLOOKUP(nhap!N11,ds,5,0))))</f>
        <v>BA04</v>
      </c>
      <c r="O11" s="339" t="str">
        <f>IF(nhap!O11="","",IF(nhap!O11="cn","cn",IF(ISNA(VLOOKUP(nhap!O11,ds,5,0))=TRUE,"WW",VLOOKUP(nhap!O11,ds,5,0))))</f>
        <v>BA01</v>
      </c>
      <c r="P11" s="333" t="str">
        <f>IF(nhap!P11="","",IF(nhap!P11="cn","cn",IF(ISNA(VLOOKUP(nhap!P11,ds,5,0))=TRUE,"WW",VLOOKUP(nhap!P11,ds,5,0))))</f>
        <v/>
      </c>
      <c r="Q11" s="333" t="str">
        <f>IF(nhap!Q11="","",IF(nhap!Q11="cn","cn",IF(ISNA(VLOOKUP(nhap!Q11,ds,5,0))=TRUE,"WW",VLOOKUP(nhap!Q11,ds,5,0))))</f>
        <v/>
      </c>
      <c r="R11" s="333" t="str">
        <f>IF(nhap!R11="","",IF(nhap!R11="cn","cn",IF(ISNA(VLOOKUP(nhap!R11,ds,5,0))=TRUE,"WW",VLOOKUP(nhap!R11,ds,5,0))))</f>
        <v/>
      </c>
      <c r="S11" s="333" t="str">
        <f>IF(nhap!S11="","",IF(nhap!S11="cn","cn",IF(ISNA(VLOOKUP(nhap!S11,ds,5,0))=TRUE,"WW",VLOOKUP(nhap!S11,ds,5,0))))</f>
        <v/>
      </c>
      <c r="T11" s="333" t="str">
        <f>IF(nhap!T11="","",IF(nhap!T11="cn","cn",IF(ISNA(VLOOKUP(nhap!T11,ds,5,0))=TRUE,"WW",VLOOKUP(nhap!T11,ds,5,0))))</f>
        <v/>
      </c>
      <c r="U11" s="333" t="str">
        <f>IF(nhap!U11="","",IF(nhap!U11="cn","cn",IF(ISNA(VLOOKUP(nhap!U11,ds,5,0))=TRUE,"WW",VLOOKUP(nhap!U11,ds,5,0))))</f>
        <v/>
      </c>
      <c r="V11" s="333" t="str">
        <f>IF(nhap!V11="","",IF(nhap!V11="cn","cn",IF(ISNA(VLOOKUP(nhap!V11,ds,5,0))=TRUE,"WW",VLOOKUP(nhap!V11,ds,5,0))))</f>
        <v/>
      </c>
      <c r="W11" s="333" t="str">
        <f>IF(nhap!W11="","",IF(nhap!W11="cn","cn",IF(ISNA(VLOOKUP(nhap!W11,ds,5,0))=TRUE,"WW",VLOOKUP(nhap!W11,ds,5,0))))</f>
        <v/>
      </c>
      <c r="X11" s="333" t="str">
        <f>IF(nhap!X11="","",IF(nhap!X11="cn","cn",IF(ISNA(VLOOKUP(nhap!X11,ds,5,0))=TRUE,"WW",VLOOKUP(nhap!X11,ds,5,0))))</f>
        <v/>
      </c>
      <c r="Y11" s="333" t="str">
        <f>IF(nhap!Y11="","",IF(nhap!Y11="cn","cn",IF(ISNA(VLOOKUP(nhap!Y11,ds,5,0))=TRUE,"WW",VLOOKUP(nhap!Y11,ds,5,0))))</f>
        <v/>
      </c>
      <c r="Z11" s="333" t="str">
        <f>IF(nhap!Z11="","",IF(nhap!Z11="cn","cn",IF(ISNA(VLOOKUP(nhap!Z11,ds,5,0))=TRUE,"WW",VLOOKUP(nhap!Z11,ds,5,0))))</f>
        <v/>
      </c>
      <c r="AA11" s="333" t="str">
        <f>IF(nhap!AA11="","",IF(nhap!AA11="cn","cn",IF(ISNA(VLOOKUP(nhap!AA11,ds,5,0))=TRUE,"WW",VLOOKUP(nhap!AA11,ds,5,0))))</f>
        <v/>
      </c>
      <c r="AB11" s="333" t="str">
        <f>IF(nhap!AB11="","",IF(nhap!AB11="cn","cn",IF(ISNA(VLOOKUP(nhap!AB11,ds,5,0))=TRUE,"WW",VLOOKUP(nhap!AB11,ds,5,0))))</f>
        <v/>
      </c>
      <c r="AC11" s="333" t="str">
        <f>IF(nhap!AC11="","",IF(nhap!AC11="cn","cn",IF(ISNA(VLOOKUP(nhap!AC11,ds,5,0))=TRUE,"WW",VLOOKUP(nhap!AC11,ds,5,0))))</f>
        <v/>
      </c>
      <c r="AD11" s="333" t="str">
        <f>IF(nhap!AD11="","",IF(nhap!AD11="cn","cn",IF(ISNA(VLOOKUP(nhap!AD11,ds,5,0))=TRUE,"WW",VLOOKUP(nhap!AD11,ds,5,0))))</f>
        <v/>
      </c>
      <c r="AE11" s="333" t="str">
        <f>IF(nhap!AE11="","",IF(nhap!AE11="cn","cn",IF(ISNA(VLOOKUP(nhap!AE11,ds,5,0))=TRUE,"WW",VLOOKUP(nhap!AE11,ds,5,0))))</f>
        <v/>
      </c>
      <c r="AF11" s="333" t="str">
        <f>IF(nhap!AF11="","",IF(nhap!AF11="cn","cn",IF(ISNA(VLOOKUP(nhap!AF11,ds,5,0))=TRUE,"WW",VLOOKUP(nhap!AF11,ds,5,0))))</f>
        <v/>
      </c>
      <c r="AG11" s="333" t="str">
        <f>IF(nhap!AG11="","",IF(nhap!AG11="cn","cn",IF(ISNA(VLOOKUP(nhap!AG11,ds,5,0))=TRUE,"WW",VLOOKUP(nhap!AG11,ds,5,0))))</f>
        <v/>
      </c>
      <c r="AH11" s="333" t="str">
        <f>IF(nhap!AH11="","",IF(nhap!AH11="cn","cn",IF(ISNA(VLOOKUP(nhap!AH11,ds,5,0))=TRUE,"WW",VLOOKUP(nhap!AH11,ds,5,0))))</f>
        <v/>
      </c>
      <c r="AI11" s="333" t="str">
        <f>IF(nhap!AI11="","",IF(nhap!AI11="cn","cn",IF(ISNA(VLOOKUP(nhap!AI11,ds,5,0))=TRUE,"WW",VLOOKUP(nhap!AI11,ds,5,0))))</f>
        <v/>
      </c>
      <c r="AJ11" s="333" t="str">
        <f>IF(nhap!AJ11="","",IF(nhap!AJ11="cn","cn",IF(ISNA(VLOOKUP(nhap!AJ11,ds,5,0))=TRUE,"WW",VLOOKUP(nhap!AJ11,ds,5,0))))</f>
        <v/>
      </c>
      <c r="AK11" s="333" t="str">
        <f>IF(nhap!AK11="","",IF(nhap!AK11="cn","cn",IF(ISNA(VLOOKUP(nhap!AK11,ds,5,0))=TRUE,"WW",VLOOKUP(nhap!AK11,ds,5,0))))</f>
        <v/>
      </c>
      <c r="AL11" s="333" t="str">
        <f>IF(nhap!AL11="","",IF(nhap!AL11="cn","cn",IF(ISNA(VLOOKUP(nhap!AL11,ds,5,0))=TRUE,"WW",VLOOKUP(nhap!AL11,ds,5,0))))</f>
        <v/>
      </c>
      <c r="AM11" s="333" t="str">
        <f>IF(nhap!AM11="","",IF(nhap!AM11="cn","cn",IF(ISNA(VLOOKUP(nhap!AM11,ds,5,0))=TRUE,"WW",VLOOKUP(nhap!AM11,ds,5,0))))</f>
        <v/>
      </c>
      <c r="AN11" s="333" t="str">
        <f>IF(nhap!AN11="","",IF(nhap!AN11="cn","cn",IF(ISNA(VLOOKUP(nhap!AN11,ds,5,0))=TRUE,"WW",VLOOKUP(nhap!AN11,ds,5,0))))</f>
        <v/>
      </c>
      <c r="AO11" s="333" t="str">
        <f>IF(nhap!AO11="","",IF(nhap!AO11="cn","cn",IF(ISNA(VLOOKUP(nhap!AO11,ds,5,0))=TRUE,"WW",VLOOKUP(nhap!AO11,ds,5,0))))</f>
        <v/>
      </c>
      <c r="AP11" s="333" t="str">
        <f>IF(nhap!AP11="","",IF(nhap!AP11="cn","cn",IF(ISNA(VLOOKUP(nhap!AP11,ds,5,0))=TRUE,"WW",VLOOKUP(nhap!AP11,ds,5,0))))</f>
        <v/>
      </c>
      <c r="AQ11" s="333" t="str">
        <f>IF(nhap!AQ11="","",IF(nhap!AQ11="cn","cn",IF(ISNA(VLOOKUP(nhap!AQ11,ds,5,0))=TRUE,"WW",VLOOKUP(nhap!AQ11,ds,5,0))))</f>
        <v/>
      </c>
      <c r="AR11" s="333" t="str">
        <f>IF(nhap!AR11="","",IF(nhap!AR11="cn","cn",IF(ISNA(VLOOKUP(nhap!AR11,ds,5,0))=TRUE,"WW",VLOOKUP(nhap!AR11,ds,5,0))))</f>
        <v/>
      </c>
      <c r="AS11" s="333" t="str">
        <f>IF(nhap!AS11="","",IF(nhap!AS11="cn","cn",IF(ISNA(VLOOKUP(nhap!AS11,ds,5,0))=TRUE,"WW",VLOOKUP(nhap!AS11,ds,5,0))))</f>
        <v/>
      </c>
      <c r="AT11" s="333" t="str">
        <f>IF(nhap!AT11="","",IF(nhap!AT11="cn","cn",IF(ISNA(VLOOKUP(nhap!AT11,ds,5,0))=TRUE,"WW",VLOOKUP(nhap!AT11,ds,5,0))))</f>
        <v/>
      </c>
      <c r="AU11" s="333" t="str">
        <f>IF(nhap!AU11="","",IF(nhap!AU11="cn","cn",IF(ISNA(VLOOKUP(nhap!AU11,ds,5,0))=TRUE,"WW",VLOOKUP(nhap!AU11,ds,5,0))))</f>
        <v/>
      </c>
      <c r="AV11" s="333" t="str">
        <f>IF(nhap!AV11="","",IF(nhap!AV11="cn","cn",IF(ISNA(VLOOKUP(nhap!AV11,ds,5,0))=TRUE,"WW",VLOOKUP(nhap!AV11,ds,5,0))))</f>
        <v/>
      </c>
      <c r="AW11" s="333" t="str">
        <f>IF(nhap!AW11="","",IF(nhap!AW11="cn","cn",IF(ISNA(VLOOKUP(nhap!AW11,ds,5,0))=TRUE,"WW",VLOOKUP(nhap!AW11,ds,5,0))))</f>
        <v/>
      </c>
      <c r="AX11" s="333" t="str">
        <f>IF(nhap!AX11="","",IF(nhap!AX11="cn","cn",IF(ISNA(VLOOKUP(nhap!AX11,ds,5,0))=TRUE,"WW",VLOOKUP(nhap!AX11,ds,5,0))))</f>
        <v/>
      </c>
      <c r="AY11" s="340" t="str">
        <f>IF(nhap!AY11="","",IF(nhap!AY11="cn","cn",VLOOKUP(nhap!AY11,ds,5,0)))</f>
        <v/>
      </c>
      <c r="AZ11" s="341" t="str">
        <f>IF(nhap!AZ11="","",IF(nhap!AZ11="cn","cn",VLOOKUP(nhap!AZ11,ds,5,0)))</f>
        <v/>
      </c>
      <c r="BA11" s="336"/>
      <c r="BB11" s="336"/>
    </row>
    <row r="12" ht="15.75" customHeight="1">
      <c r="A12" s="127"/>
      <c r="B12" s="338">
        <v>4.0</v>
      </c>
      <c r="C12" s="339" t="str">
        <f>IF(nhap!C12="","",IF(nhap!C12="cn","cn",IF(ISNA(VLOOKUP(nhap!C12,ds,5,0))=TRUE,"WW",VLOOKUP(nhap!C12,ds,5,0))))</f>
        <v>BT05</v>
      </c>
      <c r="D12" s="339" t="str">
        <f>IF(nhap!D12="","",IF(nhap!D12="cn","cn",IF(ISNA(VLOOKUP(nhap!D12,ds,5,0))=TRUE,"WW",VLOOKUP(nhap!D12,ds,5,0))))</f>
        <v>BT10</v>
      </c>
      <c r="E12" s="339" t="str">
        <f>IF(nhap!E12="","",IF(nhap!E12="cn","cn",IF(ISNA(VLOOKUP(nhap!E12,ds,5,0))=TRUE,"WW",VLOOKUP(nhap!E12,ds,5,0))))</f>
        <v>BA02</v>
      </c>
      <c r="F12" s="339" t="str">
        <f>IF(nhap!F12="","",IF(nhap!F12="cn","cn",IF(ISNA(VLOOKUP(nhap!F12,ds,5,0))=TRUE,"WW",VLOOKUP(nhap!F12,ds,5,0))))</f>
        <v>BT09</v>
      </c>
      <c r="G12" s="339" t="str">
        <f>IF(nhap!G12="","",IF(nhap!G12="cn","cn",IF(ISNA(VLOOKUP(nhap!G12,ds,5,0))=TRUE,"WW",VLOOKUP(nhap!G12,ds,5,0))))</f>
        <v>BD01</v>
      </c>
      <c r="H12" s="339" t="str">
        <f>IF(nhap!H12="","",IF(nhap!H12="cn","cn",IF(ISNA(VLOOKUP(nhap!H12,ds,5,0))=TRUE,"WW",VLOOKUP(nhap!H12,ds,5,0))))</f>
        <v>BV02</v>
      </c>
      <c r="I12" s="339" t="str">
        <f>IF(nhap!I12="","",IF(nhap!I12="cn","cn",IF(ISNA(VLOOKUP(nhap!I12,ds,5,0))=TRUE,"WW",VLOOKUP(nhap!I12,ds,5,0))))</f>
        <v>BV10</v>
      </c>
      <c r="J12" s="339" t="str">
        <f>IF(nhap!J12="","",IF(nhap!J12="cn","cn",IF(ISNA(VLOOKUP(nhap!J12,ds,5,0))=TRUE,"WW",VLOOKUP(nhap!J12,ds,5,0))))</f>
        <v>BH02</v>
      </c>
      <c r="K12" s="339" t="str">
        <f>IF(nhap!K12="","",IF(nhap!K12="cn","cn",IF(ISNA(VLOOKUP(nhap!K12,ds,5,0))=TRUE,"WW",VLOOKUP(nhap!K12,ds,5,0))))</f>
        <v>BV04</v>
      </c>
      <c r="L12" s="339" t="str">
        <f>IF(nhap!L12="","",IF(nhap!L12="cn","cn",IF(ISNA(VLOOKUP(nhap!L12,ds,5,0))=TRUE,"WW",VLOOKUP(nhap!L12,ds,5,0))))</f>
        <v>BT07</v>
      </c>
      <c r="M12" s="339" t="str">
        <f>IF(nhap!M12="","",IF(nhap!M12="cn","cn",IF(ISNA(VLOOKUP(nhap!M12,ds,5,0))=TRUE,"WW",VLOOKUP(nhap!M12,ds,5,0))))</f>
        <v>BT01</v>
      </c>
      <c r="N12" s="339" t="str">
        <f>IF(nhap!N12="","",IF(nhap!N12="cn","cn",IF(ISNA(VLOOKUP(nhap!N12,ds,5,0))=TRUE,"WW",VLOOKUP(nhap!N12,ds,5,0))))</f>
        <v>BA04</v>
      </c>
      <c r="O12" s="339" t="str">
        <f>IF(nhap!O12="","",IF(nhap!O12="cn","cn",IF(ISNA(VLOOKUP(nhap!O12,ds,5,0))=TRUE,"WW",VLOOKUP(nhap!O12,ds,5,0))))</f>
        <v>BA01</v>
      </c>
      <c r="P12" s="333" t="str">
        <f>IF(nhap!P12="","",IF(nhap!P12="cn","cn",IF(ISNA(VLOOKUP(nhap!P12,ds,5,0))=TRUE,"WW",VLOOKUP(nhap!P12,ds,5,0))))</f>
        <v/>
      </c>
      <c r="Q12" s="333" t="str">
        <f>IF(nhap!Q12="","",IF(nhap!Q12="cn","cn",IF(ISNA(VLOOKUP(nhap!Q12,ds,5,0))=TRUE,"WW",VLOOKUP(nhap!Q12,ds,5,0))))</f>
        <v/>
      </c>
      <c r="R12" s="333" t="str">
        <f>IF(nhap!R12="","",IF(nhap!R12="cn","cn",IF(ISNA(VLOOKUP(nhap!R12,ds,5,0))=TRUE,"WW",VLOOKUP(nhap!R12,ds,5,0))))</f>
        <v/>
      </c>
      <c r="S12" s="333" t="str">
        <f>IF(nhap!S12="","",IF(nhap!S12="cn","cn",IF(ISNA(VLOOKUP(nhap!S12,ds,5,0))=TRUE,"WW",VLOOKUP(nhap!S12,ds,5,0))))</f>
        <v/>
      </c>
      <c r="T12" s="333" t="str">
        <f>IF(nhap!T12="","",IF(nhap!T12="cn","cn",IF(ISNA(VLOOKUP(nhap!T12,ds,5,0))=TRUE,"WW",VLOOKUP(nhap!T12,ds,5,0))))</f>
        <v/>
      </c>
      <c r="U12" s="333" t="str">
        <f>IF(nhap!U12="","",IF(nhap!U12="cn","cn",IF(ISNA(VLOOKUP(nhap!U12,ds,5,0))=TRUE,"WW",VLOOKUP(nhap!U12,ds,5,0))))</f>
        <v/>
      </c>
      <c r="V12" s="333" t="str">
        <f>IF(nhap!V12="","",IF(nhap!V12="cn","cn",IF(ISNA(VLOOKUP(nhap!V12,ds,5,0))=TRUE,"WW",VLOOKUP(nhap!V12,ds,5,0))))</f>
        <v/>
      </c>
      <c r="W12" s="333" t="str">
        <f>IF(nhap!W12="","",IF(nhap!W12="cn","cn",IF(ISNA(VLOOKUP(nhap!W12,ds,5,0))=TRUE,"WW",VLOOKUP(nhap!W12,ds,5,0))))</f>
        <v/>
      </c>
      <c r="X12" s="333" t="str">
        <f>IF(nhap!X12="","",IF(nhap!X12="cn","cn",IF(ISNA(VLOOKUP(nhap!X12,ds,5,0))=TRUE,"WW",VLOOKUP(nhap!X12,ds,5,0))))</f>
        <v/>
      </c>
      <c r="Y12" s="333" t="str">
        <f>IF(nhap!Y12="","",IF(nhap!Y12="cn","cn",IF(ISNA(VLOOKUP(nhap!Y12,ds,5,0))=TRUE,"WW",VLOOKUP(nhap!Y12,ds,5,0))))</f>
        <v/>
      </c>
      <c r="Z12" s="333" t="str">
        <f>IF(nhap!Z12="","",IF(nhap!Z12="cn","cn",IF(ISNA(VLOOKUP(nhap!Z12,ds,5,0))=TRUE,"WW",VLOOKUP(nhap!Z12,ds,5,0))))</f>
        <v/>
      </c>
      <c r="AA12" s="333" t="str">
        <f>IF(nhap!AA12="","",IF(nhap!AA12="cn","cn",IF(ISNA(VLOOKUP(nhap!AA12,ds,5,0))=TRUE,"WW",VLOOKUP(nhap!AA12,ds,5,0))))</f>
        <v/>
      </c>
      <c r="AB12" s="333" t="str">
        <f>IF(nhap!AB12="","",IF(nhap!AB12="cn","cn",IF(ISNA(VLOOKUP(nhap!AB12,ds,5,0))=TRUE,"WW",VLOOKUP(nhap!AB12,ds,5,0))))</f>
        <v/>
      </c>
      <c r="AC12" s="333" t="str">
        <f>IF(nhap!AC12="","",IF(nhap!AC12="cn","cn",IF(ISNA(VLOOKUP(nhap!AC12,ds,5,0))=TRUE,"WW",VLOOKUP(nhap!AC12,ds,5,0))))</f>
        <v/>
      </c>
      <c r="AD12" s="333" t="str">
        <f>IF(nhap!AD12="","",IF(nhap!AD12="cn","cn",IF(ISNA(VLOOKUP(nhap!AD12,ds,5,0))=TRUE,"WW",VLOOKUP(nhap!AD12,ds,5,0))))</f>
        <v/>
      </c>
      <c r="AE12" s="333" t="str">
        <f>IF(nhap!AE12="","",IF(nhap!AE12="cn","cn",IF(ISNA(VLOOKUP(nhap!AE12,ds,5,0))=TRUE,"WW",VLOOKUP(nhap!AE12,ds,5,0))))</f>
        <v/>
      </c>
      <c r="AF12" s="333" t="str">
        <f>IF(nhap!AF12="","",IF(nhap!AF12="cn","cn",IF(ISNA(VLOOKUP(nhap!AF12,ds,5,0))=TRUE,"WW",VLOOKUP(nhap!AF12,ds,5,0))))</f>
        <v/>
      </c>
      <c r="AG12" s="333" t="str">
        <f>IF(nhap!AG12="","",IF(nhap!AG12="cn","cn",IF(ISNA(VLOOKUP(nhap!AG12,ds,5,0))=TRUE,"WW",VLOOKUP(nhap!AG12,ds,5,0))))</f>
        <v/>
      </c>
      <c r="AH12" s="333" t="str">
        <f>IF(nhap!AH12="","",IF(nhap!AH12="cn","cn",IF(ISNA(VLOOKUP(nhap!AH12,ds,5,0))=TRUE,"WW",VLOOKUP(nhap!AH12,ds,5,0))))</f>
        <v/>
      </c>
      <c r="AI12" s="333" t="str">
        <f>IF(nhap!AI12="","",IF(nhap!AI12="cn","cn",IF(ISNA(VLOOKUP(nhap!AI12,ds,5,0))=TRUE,"WW",VLOOKUP(nhap!AI12,ds,5,0))))</f>
        <v/>
      </c>
      <c r="AJ12" s="333" t="str">
        <f>IF(nhap!AJ12="","",IF(nhap!AJ12="cn","cn",IF(ISNA(VLOOKUP(nhap!AJ12,ds,5,0))=TRUE,"WW",VLOOKUP(nhap!AJ12,ds,5,0))))</f>
        <v/>
      </c>
      <c r="AK12" s="333" t="str">
        <f>IF(nhap!AK12="","",IF(nhap!AK12="cn","cn",IF(ISNA(VLOOKUP(nhap!AK12,ds,5,0))=TRUE,"WW",VLOOKUP(nhap!AK12,ds,5,0))))</f>
        <v/>
      </c>
      <c r="AL12" s="333" t="str">
        <f>IF(nhap!AL12="","",IF(nhap!AL12="cn","cn",IF(ISNA(VLOOKUP(nhap!AL12,ds,5,0))=TRUE,"WW",VLOOKUP(nhap!AL12,ds,5,0))))</f>
        <v/>
      </c>
      <c r="AM12" s="333" t="str">
        <f>IF(nhap!AM12="","",IF(nhap!AM12="cn","cn",IF(ISNA(VLOOKUP(nhap!AM12,ds,5,0))=TRUE,"WW",VLOOKUP(nhap!AM12,ds,5,0))))</f>
        <v/>
      </c>
      <c r="AN12" s="333" t="str">
        <f>IF(nhap!AN12="","",IF(nhap!AN12="cn","cn",IF(ISNA(VLOOKUP(nhap!AN12,ds,5,0))=TRUE,"WW",VLOOKUP(nhap!AN12,ds,5,0))))</f>
        <v/>
      </c>
      <c r="AO12" s="333" t="str">
        <f>IF(nhap!AO12="","",IF(nhap!AO12="cn","cn",IF(ISNA(VLOOKUP(nhap!AO12,ds,5,0))=TRUE,"WW",VLOOKUP(nhap!AO12,ds,5,0))))</f>
        <v/>
      </c>
      <c r="AP12" s="333" t="str">
        <f>IF(nhap!AP12="","",IF(nhap!AP12="cn","cn",IF(ISNA(VLOOKUP(nhap!AP12,ds,5,0))=TRUE,"WW",VLOOKUP(nhap!AP12,ds,5,0))))</f>
        <v/>
      </c>
      <c r="AQ12" s="333" t="str">
        <f>IF(nhap!AQ12="","",IF(nhap!AQ12="cn","cn",IF(ISNA(VLOOKUP(nhap!AQ12,ds,5,0))=TRUE,"WW",VLOOKUP(nhap!AQ12,ds,5,0))))</f>
        <v/>
      </c>
      <c r="AR12" s="333" t="str">
        <f>IF(nhap!AR12="","",IF(nhap!AR12="cn","cn",IF(ISNA(VLOOKUP(nhap!AR12,ds,5,0))=TRUE,"WW",VLOOKUP(nhap!AR12,ds,5,0))))</f>
        <v/>
      </c>
      <c r="AS12" s="333" t="str">
        <f>IF(nhap!AS12="","",IF(nhap!AS12="cn","cn",IF(ISNA(VLOOKUP(nhap!AS12,ds,5,0))=TRUE,"WW",VLOOKUP(nhap!AS12,ds,5,0))))</f>
        <v/>
      </c>
      <c r="AT12" s="333" t="str">
        <f>IF(nhap!AT12="","",IF(nhap!AT12="cn","cn",IF(ISNA(VLOOKUP(nhap!AT12,ds,5,0))=TRUE,"WW",VLOOKUP(nhap!AT12,ds,5,0))))</f>
        <v/>
      </c>
      <c r="AU12" s="333" t="str">
        <f>IF(nhap!AU12="","",IF(nhap!AU12="cn","cn",IF(ISNA(VLOOKUP(nhap!AU12,ds,5,0))=TRUE,"WW",VLOOKUP(nhap!AU12,ds,5,0))))</f>
        <v/>
      </c>
      <c r="AV12" s="333" t="str">
        <f>IF(nhap!AV12="","",IF(nhap!AV12="cn","cn",IF(ISNA(VLOOKUP(nhap!AV12,ds,5,0))=TRUE,"WW",VLOOKUP(nhap!AV12,ds,5,0))))</f>
        <v/>
      </c>
      <c r="AW12" s="333" t="str">
        <f>IF(nhap!AW12="","",IF(nhap!AW12="cn","cn",IF(ISNA(VLOOKUP(nhap!AW12,ds,5,0))=TRUE,"WW",VLOOKUP(nhap!AW12,ds,5,0))))</f>
        <v/>
      </c>
      <c r="AX12" s="333" t="str">
        <f>IF(nhap!AX12="","",IF(nhap!AX12="cn","cn",IF(ISNA(VLOOKUP(nhap!AX12,ds,5,0))=TRUE,"WW",VLOOKUP(nhap!AX12,ds,5,0))))</f>
        <v/>
      </c>
      <c r="AY12" s="340" t="str">
        <f>IF(nhap!AY12="","",IF(nhap!AY12="cn","cn",VLOOKUP(nhap!AY12,ds,5,0)))</f>
        <v/>
      </c>
      <c r="AZ12" s="341" t="str">
        <f>IF(nhap!AZ12="","",IF(nhap!AZ12="cn","cn",VLOOKUP(nhap!AZ12,ds,5,0)))</f>
        <v/>
      </c>
      <c r="BA12" s="336"/>
      <c r="BB12" s="336"/>
    </row>
    <row r="13" ht="15.75" customHeight="1">
      <c r="A13" s="158"/>
      <c r="B13" s="343">
        <v>5.0</v>
      </c>
      <c r="C13" s="333" t="str">
        <f>IF(nhap!C13="","",IF(nhap!C13="cn","cn",IF(ISNA(VLOOKUP(nhap!C13,ds,5,0))=TRUE,"WW",VLOOKUP(nhap!C13,ds,5,0))))</f>
        <v/>
      </c>
      <c r="D13" s="333" t="str">
        <f>IF(nhap!D13="","",IF(nhap!D13="cn","cn",IF(ISNA(VLOOKUP(nhap!D13,ds,5,0))=TRUE,"WW",VLOOKUP(nhap!D13,ds,5,0))))</f>
        <v/>
      </c>
      <c r="E13" s="333" t="str">
        <f>IF(nhap!E13="","",IF(nhap!E13="cn","cn",IF(ISNA(VLOOKUP(nhap!E13,ds,5,0))=TRUE,"WW",VLOOKUP(nhap!E13,ds,5,0))))</f>
        <v/>
      </c>
      <c r="F13" s="333" t="str">
        <f>IF(nhap!F13="","",IF(nhap!F13="cn","cn",IF(ISNA(VLOOKUP(nhap!F13,ds,5,0))=TRUE,"WW",VLOOKUP(nhap!F13,ds,5,0))))</f>
        <v/>
      </c>
      <c r="G13" s="333" t="str">
        <f>IF(nhap!G13="","",IF(nhap!G13="cn","cn",IF(ISNA(VLOOKUP(nhap!G13,ds,5,0))=TRUE,"WW",VLOOKUP(nhap!G13,ds,5,0))))</f>
        <v/>
      </c>
      <c r="H13" s="333" t="str">
        <f>IF(nhap!H13="","",IF(nhap!H13="cn","cn",IF(ISNA(VLOOKUP(nhap!H13,ds,5,0))=TRUE,"WW",VLOOKUP(nhap!H13,ds,5,0))))</f>
        <v/>
      </c>
      <c r="I13" s="333" t="str">
        <f>IF(nhap!I13="","",IF(nhap!I13="cn","cn",IF(ISNA(VLOOKUP(nhap!I13,ds,5,0))=TRUE,"WW",VLOOKUP(nhap!I13,ds,5,0))))</f>
        <v/>
      </c>
      <c r="J13" s="333" t="str">
        <f>IF(nhap!J13="","",IF(nhap!J13="cn","cn",IF(ISNA(VLOOKUP(nhap!J13,ds,5,0))=TRUE,"WW",VLOOKUP(nhap!J13,ds,5,0))))</f>
        <v/>
      </c>
      <c r="K13" s="333" t="str">
        <f>IF(nhap!K13="","",IF(nhap!K13="cn","cn",IF(ISNA(VLOOKUP(nhap!K13,ds,5,0))=TRUE,"WW",VLOOKUP(nhap!K13,ds,5,0))))</f>
        <v/>
      </c>
      <c r="L13" s="333" t="str">
        <f>IF(nhap!L13="","",IF(nhap!L13="cn","cn",IF(ISNA(VLOOKUP(nhap!L13,ds,5,0))=TRUE,"WW",VLOOKUP(nhap!L13,ds,5,0))))</f>
        <v/>
      </c>
      <c r="M13" s="333" t="str">
        <f>IF(nhap!M13="","",IF(nhap!M13="cn","cn",IF(ISNA(VLOOKUP(nhap!M13,ds,5,0))=TRUE,"WW",VLOOKUP(nhap!M13,ds,5,0))))</f>
        <v/>
      </c>
      <c r="N13" s="333" t="str">
        <f>IF(nhap!N13="","",IF(nhap!N13="cn","cn",IF(ISNA(VLOOKUP(nhap!N13,ds,5,0))=TRUE,"WW",VLOOKUP(nhap!N13,ds,5,0))))</f>
        <v/>
      </c>
      <c r="O13" s="333" t="str">
        <f>IF(nhap!O13="","",IF(nhap!O13="cn","cn",IF(ISNA(VLOOKUP(nhap!O13,ds,5,0))=TRUE,"WW",VLOOKUP(nhap!O13,ds,5,0))))</f>
        <v/>
      </c>
      <c r="P13" s="333" t="str">
        <f>IF(nhap!P13="","",IF(nhap!P13="cn","cn",IF(ISNA(VLOOKUP(nhap!P13,ds,5,0))=TRUE,"WW",VLOOKUP(nhap!P13,ds,5,0))))</f>
        <v/>
      </c>
      <c r="Q13" s="333" t="str">
        <f>IF(nhap!Q13="","",IF(nhap!Q13="cn","cn",IF(ISNA(VLOOKUP(nhap!Q13,ds,5,0))=TRUE,"WW",VLOOKUP(nhap!Q13,ds,5,0))))</f>
        <v/>
      </c>
      <c r="R13" s="333" t="str">
        <f>IF(nhap!R13="","",IF(nhap!R13="cn","cn",IF(ISNA(VLOOKUP(nhap!R13,ds,5,0))=TRUE,"WW",VLOOKUP(nhap!R13,ds,5,0))))</f>
        <v/>
      </c>
      <c r="S13" s="333" t="str">
        <f>IF(nhap!S13="","",IF(nhap!S13="cn","cn",IF(ISNA(VLOOKUP(nhap!S13,ds,5,0))=TRUE,"WW",VLOOKUP(nhap!S13,ds,5,0))))</f>
        <v/>
      </c>
      <c r="T13" s="333" t="str">
        <f>IF(nhap!T13="","",IF(nhap!T13="cn","cn",IF(ISNA(VLOOKUP(nhap!T13,ds,5,0))=TRUE,"WW",VLOOKUP(nhap!T13,ds,5,0))))</f>
        <v/>
      </c>
      <c r="U13" s="333" t="str">
        <f>IF(nhap!U13="","",IF(nhap!U13="cn","cn",IF(ISNA(VLOOKUP(nhap!U13,ds,5,0))=TRUE,"WW",VLOOKUP(nhap!U13,ds,5,0))))</f>
        <v/>
      </c>
      <c r="V13" s="333" t="str">
        <f>IF(nhap!V13="","",IF(nhap!V13="cn","cn",IF(ISNA(VLOOKUP(nhap!V13,ds,5,0))=TRUE,"WW",VLOOKUP(nhap!V13,ds,5,0))))</f>
        <v/>
      </c>
      <c r="W13" s="333" t="str">
        <f>IF(nhap!W13="","",IF(nhap!W13="cn","cn",IF(ISNA(VLOOKUP(nhap!W13,ds,5,0))=TRUE,"WW",VLOOKUP(nhap!W13,ds,5,0))))</f>
        <v/>
      </c>
      <c r="X13" s="333" t="str">
        <f>IF(nhap!X13="","",IF(nhap!X13="cn","cn",IF(ISNA(VLOOKUP(nhap!X13,ds,5,0))=TRUE,"WW",VLOOKUP(nhap!X13,ds,5,0))))</f>
        <v/>
      </c>
      <c r="Y13" s="333" t="str">
        <f>IF(nhap!Y13="","",IF(nhap!Y13="cn","cn",IF(ISNA(VLOOKUP(nhap!Y13,ds,5,0))=TRUE,"WW",VLOOKUP(nhap!Y13,ds,5,0))))</f>
        <v/>
      </c>
      <c r="Z13" s="333" t="str">
        <f>IF(nhap!Z13="","",IF(nhap!Z13="cn","cn",IF(ISNA(VLOOKUP(nhap!Z13,ds,5,0))=TRUE,"WW",VLOOKUP(nhap!Z13,ds,5,0))))</f>
        <v/>
      </c>
      <c r="AA13" s="333" t="str">
        <f>IF(nhap!AA13="","",IF(nhap!AA13="cn","cn",IF(ISNA(VLOOKUP(nhap!AA13,ds,5,0))=TRUE,"WW",VLOOKUP(nhap!AA13,ds,5,0))))</f>
        <v/>
      </c>
      <c r="AB13" s="333" t="str">
        <f>IF(nhap!AB13="","",IF(nhap!AB13="cn","cn",IF(ISNA(VLOOKUP(nhap!AB13,ds,5,0))=TRUE,"WW",VLOOKUP(nhap!AB13,ds,5,0))))</f>
        <v/>
      </c>
      <c r="AC13" s="333" t="str">
        <f>IF(nhap!AC13="","",IF(nhap!AC13="cn","cn",IF(ISNA(VLOOKUP(nhap!AC13,ds,5,0))=TRUE,"WW",VLOOKUP(nhap!AC13,ds,5,0))))</f>
        <v/>
      </c>
      <c r="AD13" s="333" t="str">
        <f>IF(nhap!AD13="","",IF(nhap!AD13="cn","cn",IF(ISNA(VLOOKUP(nhap!AD13,ds,5,0))=TRUE,"WW",VLOOKUP(nhap!AD13,ds,5,0))))</f>
        <v/>
      </c>
      <c r="AE13" s="333" t="str">
        <f>IF(nhap!AE13="","",IF(nhap!AE13="cn","cn",IF(ISNA(VLOOKUP(nhap!AE13,ds,5,0))=TRUE,"WW",VLOOKUP(nhap!AE13,ds,5,0))))</f>
        <v/>
      </c>
      <c r="AF13" s="333" t="str">
        <f>IF(nhap!AF13="","",IF(nhap!AF13="cn","cn",IF(ISNA(VLOOKUP(nhap!AF13,ds,5,0))=TRUE,"WW",VLOOKUP(nhap!AF13,ds,5,0))))</f>
        <v/>
      </c>
      <c r="AG13" s="333" t="str">
        <f>IF(nhap!AG13="","",IF(nhap!AG13="cn","cn",IF(ISNA(VLOOKUP(nhap!AG13,ds,5,0))=TRUE,"WW",VLOOKUP(nhap!AG13,ds,5,0))))</f>
        <v/>
      </c>
      <c r="AH13" s="333" t="str">
        <f>IF(nhap!AH13="","",IF(nhap!AH13="cn","cn",IF(ISNA(VLOOKUP(nhap!AH13,ds,5,0))=TRUE,"WW",VLOOKUP(nhap!AH13,ds,5,0))))</f>
        <v/>
      </c>
      <c r="AI13" s="333" t="str">
        <f>IF(nhap!AI13="","",IF(nhap!AI13="cn","cn",IF(ISNA(VLOOKUP(nhap!AI13,ds,5,0))=TRUE,"WW",VLOOKUP(nhap!AI13,ds,5,0))))</f>
        <v/>
      </c>
      <c r="AJ13" s="333" t="str">
        <f>IF(nhap!AJ13="","",IF(nhap!AJ13="cn","cn",IF(ISNA(VLOOKUP(nhap!AJ13,ds,5,0))=TRUE,"WW",VLOOKUP(nhap!AJ13,ds,5,0))))</f>
        <v/>
      </c>
      <c r="AK13" s="333" t="str">
        <f>IF(nhap!AK13="","",IF(nhap!AK13="cn","cn",IF(ISNA(VLOOKUP(nhap!AK13,ds,5,0))=TRUE,"WW",VLOOKUP(nhap!AK13,ds,5,0))))</f>
        <v/>
      </c>
      <c r="AL13" s="333" t="str">
        <f>IF(nhap!AL13="","",IF(nhap!AL13="cn","cn",IF(ISNA(VLOOKUP(nhap!AL13,ds,5,0))=TRUE,"WW",VLOOKUP(nhap!AL13,ds,5,0))))</f>
        <v/>
      </c>
      <c r="AM13" s="333" t="str">
        <f>IF(nhap!AM13="","",IF(nhap!AM13="cn","cn",IF(ISNA(VLOOKUP(nhap!AM13,ds,5,0))=TRUE,"WW",VLOOKUP(nhap!AM13,ds,5,0))))</f>
        <v/>
      </c>
      <c r="AN13" s="333" t="str">
        <f>IF(nhap!AN13="","",IF(nhap!AN13="cn","cn",IF(ISNA(VLOOKUP(nhap!AN13,ds,5,0))=TRUE,"WW",VLOOKUP(nhap!AN13,ds,5,0))))</f>
        <v/>
      </c>
      <c r="AO13" s="333" t="str">
        <f>IF(nhap!AO13="","",IF(nhap!AO13="cn","cn",IF(ISNA(VLOOKUP(nhap!AO13,ds,5,0))=TRUE,"WW",VLOOKUP(nhap!AO13,ds,5,0))))</f>
        <v/>
      </c>
      <c r="AP13" s="333" t="str">
        <f>IF(nhap!AP13="","",IF(nhap!AP13="cn","cn",IF(ISNA(VLOOKUP(nhap!AP13,ds,5,0))=TRUE,"WW",VLOOKUP(nhap!AP13,ds,5,0))))</f>
        <v/>
      </c>
      <c r="AQ13" s="333" t="str">
        <f>IF(nhap!AQ13="","",IF(nhap!AQ13="cn","cn",IF(ISNA(VLOOKUP(nhap!AQ13,ds,5,0))=TRUE,"WW",VLOOKUP(nhap!AQ13,ds,5,0))))</f>
        <v/>
      </c>
      <c r="AR13" s="333" t="str">
        <f>IF(nhap!AR13="","",IF(nhap!AR13="cn","cn",IF(ISNA(VLOOKUP(nhap!AR13,ds,5,0))=TRUE,"WW",VLOOKUP(nhap!AR13,ds,5,0))))</f>
        <v/>
      </c>
      <c r="AS13" s="333" t="str">
        <f>IF(nhap!AS13="","",IF(nhap!AS13="cn","cn",IF(ISNA(VLOOKUP(nhap!AS13,ds,5,0))=TRUE,"WW",VLOOKUP(nhap!AS13,ds,5,0))))</f>
        <v/>
      </c>
      <c r="AT13" s="333" t="str">
        <f>IF(nhap!AT13="","",IF(nhap!AT13="cn","cn",IF(ISNA(VLOOKUP(nhap!AT13,ds,5,0))=TRUE,"WW",VLOOKUP(nhap!AT13,ds,5,0))))</f>
        <v/>
      </c>
      <c r="AU13" s="333" t="str">
        <f>IF(nhap!AU13="","",IF(nhap!AU13="cn","cn",IF(ISNA(VLOOKUP(nhap!AU13,ds,5,0))=TRUE,"WW",VLOOKUP(nhap!AU13,ds,5,0))))</f>
        <v/>
      </c>
      <c r="AV13" s="333" t="str">
        <f>IF(nhap!AV13="","",IF(nhap!AV13="cn","cn",IF(ISNA(VLOOKUP(nhap!AV13,ds,5,0))=TRUE,"WW",VLOOKUP(nhap!AV13,ds,5,0))))</f>
        <v/>
      </c>
      <c r="AW13" s="333" t="str">
        <f>IF(nhap!AW13="","",IF(nhap!AW13="cn","cn",IF(ISNA(VLOOKUP(nhap!AW13,ds,5,0))=TRUE,"WW",VLOOKUP(nhap!AW13,ds,5,0))))</f>
        <v/>
      </c>
      <c r="AX13" s="333" t="str">
        <f>IF(nhap!AX13="","",IF(nhap!AX13="cn","cn",IF(ISNA(VLOOKUP(nhap!AX13,ds,5,0))=TRUE,"WW",VLOOKUP(nhap!AX13,ds,5,0))))</f>
        <v/>
      </c>
      <c r="AY13" s="344" t="str">
        <f>IF(nhap!AY13="","",IF(nhap!AY13="cn","cn",VLOOKUP(nhap!AY13,ds,5,0)))</f>
        <v/>
      </c>
      <c r="AZ13" s="345" t="str">
        <f>IF(nhap!AZ13="","",IF(nhap!AZ13="cn","cn",VLOOKUP(nhap!AZ13,ds,5,0)))</f>
        <v/>
      </c>
      <c r="BA13" s="336"/>
      <c r="BB13" s="336"/>
    </row>
    <row r="14" ht="15.75" customHeight="1">
      <c r="A14" s="346" t="s">
        <v>526</v>
      </c>
      <c r="B14" s="332">
        <v>1.0</v>
      </c>
      <c r="C14" s="339" t="str">
        <f>IF(nhap!C14="","",IF(nhap!C14="cn","cn",IF(ISNA(VLOOKUP(nhap!C14,ds,5,0))=TRUE,"WW",VLOOKUP(nhap!C14,ds,5,0))))</f>
        <v>BT05</v>
      </c>
      <c r="D14" s="339" t="str">
        <f>IF(nhap!D14="","",IF(nhap!D14="cn","cn",IF(ISNA(VLOOKUP(nhap!D14,ds,5,0))=TRUE,"WW",VLOOKUP(nhap!D14,ds,5,0))))</f>
        <v>BV05</v>
      </c>
      <c r="E14" s="339" t="str">
        <f>IF(nhap!E14="","",IF(nhap!E14="cn","cn",IF(ISNA(VLOOKUP(nhap!E14,ds,5,0))=TRUE,"WW",VLOOKUP(nhap!E14,ds,5,0))))</f>
        <v>BA02</v>
      </c>
      <c r="F14" s="339" t="str">
        <f>IF(nhap!F14="","",IF(nhap!F14="cn","cn",IF(ISNA(VLOOKUP(nhap!F14,ds,5,0))=TRUE,"WW",VLOOKUP(nhap!F14,ds,5,0))))</f>
        <v>BA09</v>
      </c>
      <c r="G14" s="339" t="str">
        <f>IF(nhap!G14="","",IF(nhap!G14="cn","cn",IF(ISNA(VLOOKUP(nhap!G14,ds,5,0))=TRUE,"WW",VLOOKUP(nhap!G14,ds,5,0))))</f>
        <v>BV02</v>
      </c>
      <c r="H14" s="339" t="str">
        <f>IF(nhap!H14="","",IF(nhap!H14="cn","cn",IF(ISNA(VLOOKUP(nhap!H14,ds,5,0))=TRUE,"WW",VLOOKUP(nhap!H14,ds,5,0))))</f>
        <v>BT04</v>
      </c>
      <c r="I14" s="339" t="str">
        <f>IF(nhap!I14="","",IF(nhap!I14="cn","cn",IF(ISNA(VLOOKUP(nhap!I14,ds,5,0))=TRUE,"WW",VLOOKUP(nhap!I14,ds,5,0))))</f>
        <v>BT01</v>
      </c>
      <c r="J14" s="339" t="str">
        <f>IF(nhap!J14="","",IF(nhap!J14="cn","cn",IF(ISNA(VLOOKUP(nhap!J14,ds,5,0))=TRUE,"WW",VLOOKUP(nhap!J14,ds,5,0))))</f>
        <v>BT09</v>
      </c>
      <c r="K14" s="339" t="str">
        <f>IF(nhap!K14="","",IF(nhap!K14="cn","cn",IF(ISNA(VLOOKUP(nhap!K14,ds,5,0))=TRUE,"WW",VLOOKUP(nhap!K14,ds,5,0))))</f>
        <v>BV04</v>
      </c>
      <c r="L14" s="339" t="str">
        <f>IF(nhap!L14="","",IF(nhap!L14="cn","cn",IF(ISNA(VLOOKUP(nhap!L14,ds,5,0))=TRUE,"WW",VLOOKUP(nhap!L14,ds,5,0))))</f>
        <v>BT07</v>
      </c>
      <c r="M14" s="339" t="str">
        <f>IF(nhap!M14="","",IF(nhap!M14="cn","cn",IF(ISNA(VLOOKUP(nhap!M14,ds,5,0))=TRUE,"WW",VLOOKUP(nhap!M14,ds,5,0))))</f>
        <v>BA06</v>
      </c>
      <c r="N14" s="339" t="str">
        <f>IF(nhap!N14="","",IF(nhap!N14="cn","cn",IF(ISNA(VLOOKUP(nhap!N14,ds,5,0))=TRUE,"WW",VLOOKUP(nhap!N14,ds,5,0))))</f>
        <v>BA04</v>
      </c>
      <c r="O14" s="339" t="str">
        <f>IF(nhap!O14="","",IF(nhap!O14="cn","cn",IF(ISNA(VLOOKUP(nhap!O14,ds,5,0))=TRUE,"WW",VLOOKUP(nhap!O14,ds,5,0))))</f>
        <v>BT14</v>
      </c>
      <c r="P14" s="333" t="str">
        <f>IF(nhap!P14="","",IF(nhap!P14="cn","cn",IF(ISNA(VLOOKUP(nhap!P14,ds,5,0))=TRUE,"WW",VLOOKUP(nhap!P14,ds,5,0))))</f>
        <v/>
      </c>
      <c r="Q14" s="333" t="str">
        <f>IF(nhap!Q14="","",IF(nhap!Q14="cn","cn",IF(ISNA(VLOOKUP(nhap!Q14,ds,5,0))=TRUE,"WW",VLOOKUP(nhap!Q14,ds,5,0))))</f>
        <v/>
      </c>
      <c r="R14" s="333" t="str">
        <f>IF(nhap!R14="","",IF(nhap!R14="cn","cn",IF(ISNA(VLOOKUP(nhap!R14,ds,5,0))=TRUE,"WW",VLOOKUP(nhap!R14,ds,5,0))))</f>
        <v/>
      </c>
      <c r="S14" s="333" t="str">
        <f>IF(nhap!S14="","",IF(nhap!S14="cn","cn",IF(ISNA(VLOOKUP(nhap!S14,ds,5,0))=TRUE,"WW",VLOOKUP(nhap!S14,ds,5,0))))</f>
        <v/>
      </c>
      <c r="T14" s="333" t="str">
        <f>IF(nhap!T14="","",IF(nhap!T14="cn","cn",IF(ISNA(VLOOKUP(nhap!T14,ds,5,0))=TRUE,"WW",VLOOKUP(nhap!T14,ds,5,0))))</f>
        <v/>
      </c>
      <c r="U14" s="333" t="str">
        <f>IF(nhap!U14="","",IF(nhap!U14="cn","cn",IF(ISNA(VLOOKUP(nhap!U14,ds,5,0))=TRUE,"WW",VLOOKUP(nhap!U14,ds,5,0))))</f>
        <v/>
      </c>
      <c r="V14" s="333" t="str">
        <f>IF(nhap!V14="","",IF(nhap!V14="cn","cn",IF(ISNA(VLOOKUP(nhap!V14,ds,5,0))=TRUE,"WW",VLOOKUP(nhap!V14,ds,5,0))))</f>
        <v/>
      </c>
      <c r="W14" s="333" t="str">
        <f>IF(nhap!W14="","",IF(nhap!W14="cn","cn",IF(ISNA(VLOOKUP(nhap!W14,ds,5,0))=TRUE,"WW",VLOOKUP(nhap!W14,ds,5,0))))</f>
        <v/>
      </c>
      <c r="X14" s="333" t="str">
        <f>IF(nhap!X14="","",IF(nhap!X14="cn","cn",IF(ISNA(VLOOKUP(nhap!X14,ds,5,0))=TRUE,"WW",VLOOKUP(nhap!X14,ds,5,0))))</f>
        <v/>
      </c>
      <c r="Y14" s="333" t="str">
        <f>IF(nhap!Y14="","",IF(nhap!Y14="cn","cn",IF(ISNA(VLOOKUP(nhap!Y14,ds,5,0))=TRUE,"WW",VLOOKUP(nhap!Y14,ds,5,0))))</f>
        <v/>
      </c>
      <c r="Z14" s="333" t="str">
        <f>IF(nhap!Z14="","",IF(nhap!Z14="cn","cn",IF(ISNA(VLOOKUP(nhap!Z14,ds,5,0))=TRUE,"WW",VLOOKUP(nhap!Z14,ds,5,0))))</f>
        <v/>
      </c>
      <c r="AA14" s="333" t="str">
        <f>IF(nhap!AA14="","",IF(nhap!AA14="cn","cn",IF(ISNA(VLOOKUP(nhap!AA14,ds,5,0))=TRUE,"WW",VLOOKUP(nhap!AA14,ds,5,0))))</f>
        <v/>
      </c>
      <c r="AB14" s="333" t="str">
        <f>IF(nhap!AB14="","",IF(nhap!AB14="cn","cn",IF(ISNA(VLOOKUP(nhap!AB14,ds,5,0))=TRUE,"WW",VLOOKUP(nhap!AB14,ds,5,0))))</f>
        <v/>
      </c>
      <c r="AC14" s="333" t="str">
        <f>IF(nhap!AC14="","",IF(nhap!AC14="cn","cn",IF(ISNA(VLOOKUP(nhap!AC14,ds,5,0))=TRUE,"WW",VLOOKUP(nhap!AC14,ds,5,0))))</f>
        <v/>
      </c>
      <c r="AD14" s="333" t="str">
        <f>IF(nhap!AD14="","",IF(nhap!AD14="cn","cn",IF(ISNA(VLOOKUP(nhap!AD14,ds,5,0))=TRUE,"WW",VLOOKUP(nhap!AD14,ds,5,0))))</f>
        <v/>
      </c>
      <c r="AE14" s="333" t="str">
        <f>IF(nhap!AE14="","",IF(nhap!AE14="cn","cn",IF(ISNA(VLOOKUP(nhap!AE14,ds,5,0))=TRUE,"WW",VLOOKUP(nhap!AE14,ds,5,0))))</f>
        <v/>
      </c>
      <c r="AF14" s="333" t="str">
        <f>IF(nhap!AF14="","",IF(nhap!AF14="cn","cn",IF(ISNA(VLOOKUP(nhap!AF14,ds,5,0))=TRUE,"WW",VLOOKUP(nhap!AF14,ds,5,0))))</f>
        <v/>
      </c>
      <c r="AG14" s="333" t="str">
        <f>IF(nhap!AG14="","",IF(nhap!AG14="cn","cn",IF(ISNA(VLOOKUP(nhap!AG14,ds,5,0))=TRUE,"WW",VLOOKUP(nhap!AG14,ds,5,0))))</f>
        <v/>
      </c>
      <c r="AH14" s="333" t="str">
        <f>IF(nhap!AH14="","",IF(nhap!AH14="cn","cn",IF(ISNA(VLOOKUP(nhap!AH14,ds,5,0))=TRUE,"WW",VLOOKUP(nhap!AH14,ds,5,0))))</f>
        <v/>
      </c>
      <c r="AI14" s="333" t="str">
        <f>IF(nhap!AI14="","",IF(nhap!AI14="cn","cn",IF(ISNA(VLOOKUP(nhap!AI14,ds,5,0))=TRUE,"WW",VLOOKUP(nhap!AI14,ds,5,0))))</f>
        <v/>
      </c>
      <c r="AJ14" s="333" t="str">
        <f>IF(nhap!AJ14="","",IF(nhap!AJ14="cn","cn",IF(ISNA(VLOOKUP(nhap!AJ14,ds,5,0))=TRUE,"WW",VLOOKUP(nhap!AJ14,ds,5,0))))</f>
        <v/>
      </c>
      <c r="AK14" s="333" t="str">
        <f>IF(nhap!AK14="","",IF(nhap!AK14="cn","cn",IF(ISNA(VLOOKUP(nhap!AK14,ds,5,0))=TRUE,"WW",VLOOKUP(nhap!AK14,ds,5,0))))</f>
        <v/>
      </c>
      <c r="AL14" s="333" t="str">
        <f>IF(nhap!AL14="","",IF(nhap!AL14="cn","cn",IF(ISNA(VLOOKUP(nhap!AL14,ds,5,0))=TRUE,"WW",VLOOKUP(nhap!AL14,ds,5,0))))</f>
        <v/>
      </c>
      <c r="AM14" s="333" t="str">
        <f>IF(nhap!AM14="","",IF(nhap!AM14="cn","cn",IF(ISNA(VLOOKUP(nhap!AM14,ds,5,0))=TRUE,"WW",VLOOKUP(nhap!AM14,ds,5,0))))</f>
        <v/>
      </c>
      <c r="AN14" s="333" t="str">
        <f>IF(nhap!AN14="","",IF(nhap!AN14="cn","cn",IF(ISNA(VLOOKUP(nhap!AN14,ds,5,0))=TRUE,"WW",VLOOKUP(nhap!AN14,ds,5,0))))</f>
        <v/>
      </c>
      <c r="AO14" s="333" t="str">
        <f>IF(nhap!AO14="","",IF(nhap!AO14="cn","cn",IF(ISNA(VLOOKUP(nhap!AO14,ds,5,0))=TRUE,"WW",VLOOKUP(nhap!AO14,ds,5,0))))</f>
        <v/>
      </c>
      <c r="AP14" s="333" t="str">
        <f>IF(nhap!AP14="","",IF(nhap!AP14="cn","cn",IF(ISNA(VLOOKUP(nhap!AP14,ds,5,0))=TRUE,"WW",VLOOKUP(nhap!AP14,ds,5,0))))</f>
        <v/>
      </c>
      <c r="AQ14" s="333" t="str">
        <f>IF(nhap!AQ14="","",IF(nhap!AQ14="cn","cn",IF(ISNA(VLOOKUP(nhap!AQ14,ds,5,0))=TRUE,"WW",VLOOKUP(nhap!AQ14,ds,5,0))))</f>
        <v/>
      </c>
      <c r="AR14" s="333" t="str">
        <f>IF(nhap!AR14="","",IF(nhap!AR14="cn","cn",IF(ISNA(VLOOKUP(nhap!AR14,ds,5,0))=TRUE,"WW",VLOOKUP(nhap!AR14,ds,5,0))))</f>
        <v/>
      </c>
      <c r="AS14" s="333" t="str">
        <f>IF(nhap!AS14="","",IF(nhap!AS14="cn","cn",IF(ISNA(VLOOKUP(nhap!AS14,ds,5,0))=TRUE,"WW",VLOOKUP(nhap!AS14,ds,5,0))))</f>
        <v/>
      </c>
      <c r="AT14" s="333" t="str">
        <f>IF(nhap!AT14="","",IF(nhap!AT14="cn","cn",IF(ISNA(VLOOKUP(nhap!AT14,ds,5,0))=TRUE,"WW",VLOOKUP(nhap!AT14,ds,5,0))))</f>
        <v/>
      </c>
      <c r="AU14" s="333" t="str">
        <f>IF(nhap!AU14="","",IF(nhap!AU14="cn","cn",IF(ISNA(VLOOKUP(nhap!AU14,ds,5,0))=TRUE,"WW",VLOOKUP(nhap!AU14,ds,5,0))))</f>
        <v/>
      </c>
      <c r="AV14" s="333" t="str">
        <f>IF(nhap!AV14="","",IF(nhap!AV14="cn","cn",IF(ISNA(VLOOKUP(nhap!AV14,ds,5,0))=TRUE,"WW",VLOOKUP(nhap!AV14,ds,5,0))))</f>
        <v/>
      </c>
      <c r="AW14" s="333" t="str">
        <f>IF(nhap!AW14="","",IF(nhap!AW14="cn","cn",IF(ISNA(VLOOKUP(nhap!AW14,ds,5,0))=TRUE,"WW",VLOOKUP(nhap!AW14,ds,5,0))))</f>
        <v/>
      </c>
      <c r="AX14" s="333" t="str">
        <f>IF(nhap!AX14="","",IF(nhap!AX14="cn","cn",IF(ISNA(VLOOKUP(nhap!AX14,ds,5,0))=TRUE,"WW",VLOOKUP(nhap!AX14,ds,5,0))))</f>
        <v/>
      </c>
      <c r="AY14" s="333" t="str">
        <f>IF(nhap!AY14="","",IF(nhap!AY14="cn","cn",VLOOKUP(nhap!AY14,ds,5,0)))</f>
        <v/>
      </c>
      <c r="AZ14" s="334" t="str">
        <f>IF(nhap!AZ14="","",IF(nhap!AZ14="cn","cn",VLOOKUP(nhap!AZ14,ds,5,0)))</f>
        <v/>
      </c>
      <c r="BA14" s="336"/>
      <c r="BB14" s="336"/>
    </row>
    <row r="15" ht="15.75" customHeight="1">
      <c r="A15" s="127"/>
      <c r="B15" s="338">
        <v>2.0</v>
      </c>
      <c r="C15" s="339" t="str">
        <f>IF(nhap!C15="","",IF(nhap!C15="cn","cn",IF(ISNA(VLOOKUP(nhap!C15,ds,5,0))=TRUE,"WW",VLOOKUP(nhap!C15,ds,5,0))))</f>
        <v>BT05</v>
      </c>
      <c r="D15" s="339" t="str">
        <f>IF(nhap!D15="","",IF(nhap!D15="cn","cn",IF(ISNA(VLOOKUP(nhap!D15,ds,5,0))=TRUE,"WW",VLOOKUP(nhap!D15,ds,5,0))))</f>
        <v>BV05</v>
      </c>
      <c r="E15" s="339" t="str">
        <f>IF(nhap!E15="","",IF(nhap!E15="cn","cn",IF(ISNA(VLOOKUP(nhap!E15,ds,5,0))=TRUE,"WW",VLOOKUP(nhap!E15,ds,5,0))))</f>
        <v>BA02</v>
      </c>
      <c r="F15" s="339" t="str">
        <f>IF(nhap!F15="","",IF(nhap!F15="cn","cn",IF(ISNA(VLOOKUP(nhap!F15,ds,5,0))=TRUE,"WW",VLOOKUP(nhap!F15,ds,5,0))))</f>
        <v>BA09</v>
      </c>
      <c r="G15" s="339" t="str">
        <f>IF(nhap!G15="","",IF(nhap!G15="cn","cn",IF(ISNA(VLOOKUP(nhap!G15,ds,5,0))=TRUE,"WW",VLOOKUP(nhap!G15,ds,5,0))))</f>
        <v>BV02</v>
      </c>
      <c r="H15" s="339" t="str">
        <f>IF(nhap!H15="","",IF(nhap!H15="cn","cn",IF(ISNA(VLOOKUP(nhap!H15,ds,5,0))=TRUE,"WW",VLOOKUP(nhap!H15,ds,5,0))))</f>
        <v>BT04</v>
      </c>
      <c r="I15" s="339" t="str">
        <f>IF(nhap!I15="","",IF(nhap!I15="cn","cn",IF(ISNA(VLOOKUP(nhap!I15,ds,5,0))=TRUE,"WW",VLOOKUP(nhap!I15,ds,5,0))))</f>
        <v>BT01</v>
      </c>
      <c r="J15" s="339" t="str">
        <f>IF(nhap!J15="","",IF(nhap!J15="cn","cn",IF(ISNA(VLOOKUP(nhap!J15,ds,5,0))=TRUE,"WW",VLOOKUP(nhap!J15,ds,5,0))))</f>
        <v>BT09</v>
      </c>
      <c r="K15" s="339" t="str">
        <f>IF(nhap!K15="","",IF(nhap!K15="cn","cn",IF(ISNA(VLOOKUP(nhap!K15,ds,5,0))=TRUE,"WW",VLOOKUP(nhap!K15,ds,5,0))))</f>
        <v>BV04</v>
      </c>
      <c r="L15" s="339" t="str">
        <f>IF(nhap!L15="","",IF(nhap!L15="cn","cn",IF(ISNA(VLOOKUP(nhap!L15,ds,5,0))=TRUE,"WW",VLOOKUP(nhap!L15,ds,5,0))))</f>
        <v>BT07</v>
      </c>
      <c r="M15" s="339" t="str">
        <f>IF(nhap!M15="","",IF(nhap!M15="cn","cn",IF(ISNA(VLOOKUP(nhap!M15,ds,5,0))=TRUE,"WW",VLOOKUP(nhap!M15,ds,5,0))))</f>
        <v>BA06</v>
      </c>
      <c r="N15" s="339" t="str">
        <f>IF(nhap!N15="","",IF(nhap!N15="cn","cn",IF(ISNA(VLOOKUP(nhap!N15,ds,5,0))=TRUE,"WW",VLOOKUP(nhap!N15,ds,5,0))))</f>
        <v>BA04</v>
      </c>
      <c r="O15" s="339" t="str">
        <f>IF(nhap!O15="","",IF(nhap!O15="cn","cn",IF(ISNA(VLOOKUP(nhap!O15,ds,5,0))=TRUE,"WW",VLOOKUP(nhap!O15,ds,5,0))))</f>
        <v>BT14</v>
      </c>
      <c r="P15" s="333" t="str">
        <f>IF(nhap!P15="","",IF(nhap!P15="cn","cn",IF(ISNA(VLOOKUP(nhap!P15,ds,5,0))=TRUE,"WW",VLOOKUP(nhap!P15,ds,5,0))))</f>
        <v/>
      </c>
      <c r="Q15" s="333" t="str">
        <f>IF(nhap!Q15="","",IF(nhap!Q15="cn","cn",IF(ISNA(VLOOKUP(nhap!Q15,ds,5,0))=TRUE,"WW",VLOOKUP(nhap!Q15,ds,5,0))))</f>
        <v/>
      </c>
      <c r="R15" s="333" t="str">
        <f>IF(nhap!R15="","",IF(nhap!R15="cn","cn",IF(ISNA(VLOOKUP(nhap!R15,ds,5,0))=TRUE,"WW",VLOOKUP(nhap!R15,ds,5,0))))</f>
        <v/>
      </c>
      <c r="S15" s="333" t="str">
        <f>IF(nhap!S15="","",IF(nhap!S15="cn","cn",IF(ISNA(VLOOKUP(nhap!S15,ds,5,0))=TRUE,"WW",VLOOKUP(nhap!S15,ds,5,0))))</f>
        <v/>
      </c>
      <c r="T15" s="333" t="str">
        <f>IF(nhap!T15="","",IF(nhap!T15="cn","cn",IF(ISNA(VLOOKUP(nhap!T15,ds,5,0))=TRUE,"WW",VLOOKUP(nhap!T15,ds,5,0))))</f>
        <v/>
      </c>
      <c r="U15" s="333" t="str">
        <f>IF(nhap!U15="","",IF(nhap!U15="cn","cn",IF(ISNA(VLOOKUP(nhap!U15,ds,5,0))=TRUE,"WW",VLOOKUP(nhap!U15,ds,5,0))))</f>
        <v/>
      </c>
      <c r="V15" s="333" t="str">
        <f>IF(nhap!V15="","",IF(nhap!V15="cn","cn",IF(ISNA(VLOOKUP(nhap!V15,ds,5,0))=TRUE,"WW",VLOOKUP(nhap!V15,ds,5,0))))</f>
        <v/>
      </c>
      <c r="W15" s="333" t="str">
        <f>IF(nhap!W15="","",IF(nhap!W15="cn","cn",IF(ISNA(VLOOKUP(nhap!W15,ds,5,0))=TRUE,"WW",VLOOKUP(nhap!W15,ds,5,0))))</f>
        <v/>
      </c>
      <c r="X15" s="333" t="str">
        <f>IF(nhap!X15="","",IF(nhap!X15="cn","cn",IF(ISNA(VLOOKUP(nhap!X15,ds,5,0))=TRUE,"WW",VLOOKUP(nhap!X15,ds,5,0))))</f>
        <v/>
      </c>
      <c r="Y15" s="333" t="str">
        <f>IF(nhap!Y15="","",IF(nhap!Y15="cn","cn",IF(ISNA(VLOOKUP(nhap!Y15,ds,5,0))=TRUE,"WW",VLOOKUP(nhap!Y15,ds,5,0))))</f>
        <v/>
      </c>
      <c r="Z15" s="333" t="str">
        <f>IF(nhap!Z15="","",IF(nhap!Z15="cn","cn",IF(ISNA(VLOOKUP(nhap!Z15,ds,5,0))=TRUE,"WW",VLOOKUP(nhap!Z15,ds,5,0))))</f>
        <v/>
      </c>
      <c r="AA15" s="333" t="str">
        <f>IF(nhap!AA15="","",IF(nhap!AA15="cn","cn",IF(ISNA(VLOOKUP(nhap!AA15,ds,5,0))=TRUE,"WW",VLOOKUP(nhap!AA15,ds,5,0))))</f>
        <v/>
      </c>
      <c r="AB15" s="333" t="str">
        <f>IF(nhap!AB15="","",IF(nhap!AB15="cn","cn",IF(ISNA(VLOOKUP(nhap!AB15,ds,5,0))=TRUE,"WW",VLOOKUP(nhap!AB15,ds,5,0))))</f>
        <v/>
      </c>
      <c r="AC15" s="333" t="str">
        <f>IF(nhap!AC15="","",IF(nhap!AC15="cn","cn",IF(ISNA(VLOOKUP(nhap!AC15,ds,5,0))=TRUE,"WW",VLOOKUP(nhap!AC15,ds,5,0))))</f>
        <v/>
      </c>
      <c r="AD15" s="333" t="str">
        <f>IF(nhap!AD15="","",IF(nhap!AD15="cn","cn",IF(ISNA(VLOOKUP(nhap!AD15,ds,5,0))=TRUE,"WW",VLOOKUP(nhap!AD15,ds,5,0))))</f>
        <v/>
      </c>
      <c r="AE15" s="333" t="str">
        <f>IF(nhap!AE15="","",IF(nhap!AE15="cn","cn",IF(ISNA(VLOOKUP(nhap!AE15,ds,5,0))=TRUE,"WW",VLOOKUP(nhap!AE15,ds,5,0))))</f>
        <v/>
      </c>
      <c r="AF15" s="333" t="str">
        <f>IF(nhap!AF15="","",IF(nhap!AF15="cn","cn",IF(ISNA(VLOOKUP(nhap!AF15,ds,5,0))=TRUE,"WW",VLOOKUP(nhap!AF15,ds,5,0))))</f>
        <v/>
      </c>
      <c r="AG15" s="333" t="str">
        <f>IF(nhap!AG15="","",IF(nhap!AG15="cn","cn",IF(ISNA(VLOOKUP(nhap!AG15,ds,5,0))=TRUE,"WW",VLOOKUP(nhap!AG15,ds,5,0))))</f>
        <v/>
      </c>
      <c r="AH15" s="333" t="str">
        <f>IF(nhap!AH15="","",IF(nhap!AH15="cn","cn",IF(ISNA(VLOOKUP(nhap!AH15,ds,5,0))=TRUE,"WW",VLOOKUP(nhap!AH15,ds,5,0))))</f>
        <v/>
      </c>
      <c r="AI15" s="333" t="str">
        <f>IF(nhap!AI15="","",IF(nhap!AI15="cn","cn",IF(ISNA(VLOOKUP(nhap!AI15,ds,5,0))=TRUE,"WW",VLOOKUP(nhap!AI15,ds,5,0))))</f>
        <v/>
      </c>
      <c r="AJ15" s="333" t="str">
        <f>IF(nhap!AJ15="","",IF(nhap!AJ15="cn","cn",IF(ISNA(VLOOKUP(nhap!AJ15,ds,5,0))=TRUE,"WW",VLOOKUP(nhap!AJ15,ds,5,0))))</f>
        <v/>
      </c>
      <c r="AK15" s="333" t="str">
        <f>IF(nhap!AK15="","",IF(nhap!AK15="cn","cn",IF(ISNA(VLOOKUP(nhap!AK15,ds,5,0))=TRUE,"WW",VLOOKUP(nhap!AK15,ds,5,0))))</f>
        <v/>
      </c>
      <c r="AL15" s="333" t="str">
        <f>IF(nhap!AL15="","",IF(nhap!AL15="cn","cn",IF(ISNA(VLOOKUP(nhap!AL15,ds,5,0))=TRUE,"WW",VLOOKUP(nhap!AL15,ds,5,0))))</f>
        <v/>
      </c>
      <c r="AM15" s="333" t="str">
        <f>IF(nhap!AM15="","",IF(nhap!AM15="cn","cn",IF(ISNA(VLOOKUP(nhap!AM15,ds,5,0))=TRUE,"WW",VLOOKUP(nhap!AM15,ds,5,0))))</f>
        <v/>
      </c>
      <c r="AN15" s="333" t="str">
        <f>IF(nhap!AN15="","",IF(nhap!AN15="cn","cn",IF(ISNA(VLOOKUP(nhap!AN15,ds,5,0))=TRUE,"WW",VLOOKUP(nhap!AN15,ds,5,0))))</f>
        <v/>
      </c>
      <c r="AO15" s="333" t="str">
        <f>IF(nhap!AO15="","",IF(nhap!AO15="cn","cn",IF(ISNA(VLOOKUP(nhap!AO15,ds,5,0))=TRUE,"WW",VLOOKUP(nhap!AO15,ds,5,0))))</f>
        <v/>
      </c>
      <c r="AP15" s="333" t="str">
        <f>IF(nhap!AP15="","",IF(nhap!AP15="cn","cn",IF(ISNA(VLOOKUP(nhap!AP15,ds,5,0))=TRUE,"WW",VLOOKUP(nhap!AP15,ds,5,0))))</f>
        <v/>
      </c>
      <c r="AQ15" s="333" t="str">
        <f>IF(nhap!AQ15="","",IF(nhap!AQ15="cn","cn",IF(ISNA(VLOOKUP(nhap!AQ15,ds,5,0))=TRUE,"WW",VLOOKUP(nhap!AQ15,ds,5,0))))</f>
        <v/>
      </c>
      <c r="AR15" s="333" t="str">
        <f>IF(nhap!AR15="","",IF(nhap!AR15="cn","cn",IF(ISNA(VLOOKUP(nhap!AR15,ds,5,0))=TRUE,"WW",VLOOKUP(nhap!AR15,ds,5,0))))</f>
        <v/>
      </c>
      <c r="AS15" s="333" t="str">
        <f>IF(nhap!AS15="","",IF(nhap!AS15="cn","cn",IF(ISNA(VLOOKUP(nhap!AS15,ds,5,0))=TRUE,"WW",VLOOKUP(nhap!AS15,ds,5,0))))</f>
        <v/>
      </c>
      <c r="AT15" s="333" t="str">
        <f>IF(nhap!AT15="","",IF(nhap!AT15="cn","cn",IF(ISNA(VLOOKUP(nhap!AT15,ds,5,0))=TRUE,"WW",VLOOKUP(nhap!AT15,ds,5,0))))</f>
        <v/>
      </c>
      <c r="AU15" s="333" t="str">
        <f>IF(nhap!AU15="","",IF(nhap!AU15="cn","cn",IF(ISNA(VLOOKUP(nhap!AU15,ds,5,0))=TRUE,"WW",VLOOKUP(nhap!AU15,ds,5,0))))</f>
        <v/>
      </c>
      <c r="AV15" s="333" t="str">
        <f>IF(nhap!AV15="","",IF(nhap!AV15="cn","cn",IF(ISNA(VLOOKUP(nhap!AV15,ds,5,0))=TRUE,"WW",VLOOKUP(nhap!AV15,ds,5,0))))</f>
        <v/>
      </c>
      <c r="AW15" s="333" t="str">
        <f>IF(nhap!AW15="","",IF(nhap!AW15="cn","cn",IF(ISNA(VLOOKUP(nhap!AW15,ds,5,0))=TRUE,"WW",VLOOKUP(nhap!AW15,ds,5,0))))</f>
        <v/>
      </c>
      <c r="AX15" s="333" t="str">
        <f>IF(nhap!AX15="","",IF(nhap!AX15="cn","cn",IF(ISNA(VLOOKUP(nhap!AX15,ds,5,0))=TRUE,"WW",VLOOKUP(nhap!AX15,ds,5,0))))</f>
        <v/>
      </c>
      <c r="AY15" s="340" t="str">
        <f>IF(nhap!AY15="","",IF(nhap!AY15="cn","cn",VLOOKUP(nhap!AY15,ds,5,0)))</f>
        <v/>
      </c>
      <c r="AZ15" s="341" t="str">
        <f>IF(nhap!AZ15="","",IF(nhap!AZ15="cn","cn",VLOOKUP(nhap!AZ15,ds,5,0)))</f>
        <v/>
      </c>
      <c r="BA15" s="336"/>
      <c r="BB15" s="336"/>
    </row>
    <row r="16" ht="15.75" customHeight="1">
      <c r="A16" s="127"/>
      <c r="B16" s="338">
        <v>3.0</v>
      </c>
      <c r="C16" s="339" t="str">
        <f>IF(nhap!C16="","",IF(nhap!C16="cn","cn",IF(ISNA(VLOOKUP(nhap!C16,ds,5,0))=TRUE,"WW",VLOOKUP(nhap!C16,ds,5,0))))</f>
        <v>BV02</v>
      </c>
      <c r="D16" s="339" t="str">
        <f>IF(nhap!D16="","",IF(nhap!D16="cn","cn",IF(ISNA(VLOOKUP(nhap!D16,ds,5,0))=TRUE,"WW",VLOOKUP(nhap!D16,ds,5,0))))</f>
        <v>BA04</v>
      </c>
      <c r="E16" s="339" t="str">
        <f>IF(nhap!E16="","",IF(nhap!E16="cn","cn",IF(ISNA(VLOOKUP(nhap!E16,ds,5,0))=TRUE,"WW",VLOOKUP(nhap!E16,ds,5,0))))</f>
        <v>BT07</v>
      </c>
      <c r="F16" s="339" t="str">
        <f>IF(nhap!F16="","",IF(nhap!F16="cn","cn",IF(ISNA(VLOOKUP(nhap!F16,ds,5,0))=TRUE,"WW",VLOOKUP(nhap!F16,ds,5,0))))</f>
        <v>BT09</v>
      </c>
      <c r="G16" s="339" t="str">
        <f>IF(nhap!G16="","",IF(nhap!G16="cn","cn",IF(ISNA(VLOOKUP(nhap!G16,ds,5,0))=TRUE,"WW",VLOOKUP(nhap!G16,ds,5,0))))</f>
        <v>BT14</v>
      </c>
      <c r="H16" s="339" t="str">
        <f>IF(nhap!H16="","",IF(nhap!H16="cn","cn",IF(ISNA(VLOOKUP(nhap!H16,ds,5,0))=TRUE,"WW",VLOOKUP(nhap!H16,ds,5,0))))</f>
        <v>BS01</v>
      </c>
      <c r="I16" s="339" t="str">
        <f>IF(nhap!I16="","",IF(nhap!I16="cn","cn",IF(ISNA(VLOOKUP(nhap!I16,ds,5,0))=TRUE,"WW",VLOOKUP(nhap!I16,ds,5,0))))</f>
        <v>BA09</v>
      </c>
      <c r="J16" s="339" t="str">
        <f>IF(nhap!J16="","",IF(nhap!J16="cn","cn",IF(ISNA(VLOOKUP(nhap!J16,ds,5,0))=TRUE,"WW",VLOOKUP(nhap!J16,ds,5,0))))</f>
        <v>BA02</v>
      </c>
      <c r="K16" s="339" t="str">
        <f>IF(nhap!K16="","",IF(nhap!K16="cn","cn",IF(ISNA(VLOOKUP(nhap!K16,ds,5,0))=TRUE,"WW",VLOOKUP(nhap!K16,ds,5,0))))</f>
        <v>BA06</v>
      </c>
      <c r="L16" s="339" t="str">
        <f>IF(nhap!L16="","",IF(nhap!L16="cn","cn",IF(ISNA(VLOOKUP(nhap!L16,ds,5,0))=TRUE,"WW",VLOOKUP(nhap!L16,ds,5,0))))</f>
        <v>BV05</v>
      </c>
      <c r="M16" s="339" t="str">
        <f>IF(nhap!M16="","",IF(nhap!M16="cn","cn",IF(ISNA(VLOOKUP(nhap!M16,ds,5,0))=TRUE,"WW",VLOOKUP(nhap!M16,ds,5,0))))</f>
        <v>BT01</v>
      </c>
      <c r="N16" s="339" t="str">
        <f>IF(nhap!N16="","",IF(nhap!N16="cn","cn",IF(ISNA(VLOOKUP(nhap!N16,ds,5,0))=TRUE,"WW",VLOOKUP(nhap!N16,ds,5,0))))</f>
        <v>BT05</v>
      </c>
      <c r="O16" s="339" t="str">
        <f>IF(nhap!O16="","",IF(nhap!O16="cn","cn",IF(ISNA(VLOOKUP(nhap!O16,ds,5,0))=TRUE,"WW",VLOOKUP(nhap!O16,ds,5,0))))</f>
        <v>BU05</v>
      </c>
      <c r="P16" s="333" t="str">
        <f>IF(nhap!P16="","",IF(nhap!P16="cn","cn",IF(ISNA(VLOOKUP(nhap!P16,ds,5,0))=TRUE,"WW",VLOOKUP(nhap!P16,ds,5,0))))</f>
        <v/>
      </c>
      <c r="Q16" s="333" t="str">
        <f>IF(nhap!Q16="","",IF(nhap!Q16="cn","cn",IF(ISNA(VLOOKUP(nhap!Q16,ds,5,0))=TRUE,"WW",VLOOKUP(nhap!Q16,ds,5,0))))</f>
        <v/>
      </c>
      <c r="R16" s="333" t="str">
        <f>IF(nhap!R16="","",IF(nhap!R16="cn","cn",IF(ISNA(VLOOKUP(nhap!R16,ds,5,0))=TRUE,"WW",VLOOKUP(nhap!R16,ds,5,0))))</f>
        <v/>
      </c>
      <c r="S16" s="333" t="str">
        <f>IF(nhap!S16="","",IF(nhap!S16="cn","cn",IF(ISNA(VLOOKUP(nhap!S16,ds,5,0))=TRUE,"WW",VLOOKUP(nhap!S16,ds,5,0))))</f>
        <v/>
      </c>
      <c r="T16" s="333" t="str">
        <f>IF(nhap!T16="","",IF(nhap!T16="cn","cn",IF(ISNA(VLOOKUP(nhap!T16,ds,5,0))=TRUE,"WW",VLOOKUP(nhap!T16,ds,5,0))))</f>
        <v/>
      </c>
      <c r="U16" s="333" t="str">
        <f>IF(nhap!U16="","",IF(nhap!U16="cn","cn",IF(ISNA(VLOOKUP(nhap!U16,ds,5,0))=TRUE,"WW",VLOOKUP(nhap!U16,ds,5,0))))</f>
        <v/>
      </c>
      <c r="V16" s="333" t="str">
        <f>IF(nhap!V16="","",IF(nhap!V16="cn","cn",IF(ISNA(VLOOKUP(nhap!V16,ds,5,0))=TRUE,"WW",VLOOKUP(nhap!V16,ds,5,0))))</f>
        <v/>
      </c>
      <c r="W16" s="333" t="str">
        <f>IF(nhap!W16="","",IF(nhap!W16="cn","cn",IF(ISNA(VLOOKUP(nhap!W16,ds,5,0))=TRUE,"WW",VLOOKUP(nhap!W16,ds,5,0))))</f>
        <v/>
      </c>
      <c r="X16" s="333" t="str">
        <f>IF(nhap!X16="","",IF(nhap!X16="cn","cn",IF(ISNA(VLOOKUP(nhap!X16,ds,5,0))=TRUE,"WW",VLOOKUP(nhap!X16,ds,5,0))))</f>
        <v/>
      </c>
      <c r="Y16" s="333" t="str">
        <f>IF(nhap!Y16="","",IF(nhap!Y16="cn","cn",IF(ISNA(VLOOKUP(nhap!Y16,ds,5,0))=TRUE,"WW",VLOOKUP(nhap!Y16,ds,5,0))))</f>
        <v/>
      </c>
      <c r="Z16" s="333" t="str">
        <f>IF(nhap!Z16="","",IF(nhap!Z16="cn","cn",IF(ISNA(VLOOKUP(nhap!Z16,ds,5,0))=TRUE,"WW",VLOOKUP(nhap!Z16,ds,5,0))))</f>
        <v/>
      </c>
      <c r="AA16" s="333" t="str">
        <f>IF(nhap!AA16="","",IF(nhap!AA16="cn","cn",IF(ISNA(VLOOKUP(nhap!AA16,ds,5,0))=TRUE,"WW",VLOOKUP(nhap!AA16,ds,5,0))))</f>
        <v/>
      </c>
      <c r="AB16" s="333" t="str">
        <f>IF(nhap!AB16="","",IF(nhap!AB16="cn","cn",IF(ISNA(VLOOKUP(nhap!AB16,ds,5,0))=TRUE,"WW",VLOOKUP(nhap!AB16,ds,5,0))))</f>
        <v/>
      </c>
      <c r="AC16" s="333" t="str">
        <f>IF(nhap!AC16="","",IF(nhap!AC16="cn","cn",IF(ISNA(VLOOKUP(nhap!AC16,ds,5,0))=TRUE,"WW",VLOOKUP(nhap!AC16,ds,5,0))))</f>
        <v/>
      </c>
      <c r="AD16" s="333" t="str">
        <f>IF(nhap!AD16="","",IF(nhap!AD16="cn","cn",IF(ISNA(VLOOKUP(nhap!AD16,ds,5,0))=TRUE,"WW",VLOOKUP(nhap!AD16,ds,5,0))))</f>
        <v/>
      </c>
      <c r="AE16" s="333" t="str">
        <f>IF(nhap!AE16="","",IF(nhap!AE16="cn","cn",IF(ISNA(VLOOKUP(nhap!AE16,ds,5,0))=TRUE,"WW",VLOOKUP(nhap!AE16,ds,5,0))))</f>
        <v/>
      </c>
      <c r="AF16" s="333" t="str">
        <f>IF(nhap!AF16="","",IF(nhap!AF16="cn","cn",IF(ISNA(VLOOKUP(nhap!AF16,ds,5,0))=TRUE,"WW",VLOOKUP(nhap!AF16,ds,5,0))))</f>
        <v/>
      </c>
      <c r="AG16" s="333" t="str">
        <f>IF(nhap!AG16="","",IF(nhap!AG16="cn","cn",IF(ISNA(VLOOKUP(nhap!AG16,ds,5,0))=TRUE,"WW",VLOOKUP(nhap!AG16,ds,5,0))))</f>
        <v/>
      </c>
      <c r="AH16" s="333" t="str">
        <f>IF(nhap!AH16="","",IF(nhap!AH16="cn","cn",IF(ISNA(VLOOKUP(nhap!AH16,ds,5,0))=TRUE,"WW",VLOOKUP(nhap!AH16,ds,5,0))))</f>
        <v/>
      </c>
      <c r="AI16" s="333" t="str">
        <f>IF(nhap!AI16="","",IF(nhap!AI16="cn","cn",IF(ISNA(VLOOKUP(nhap!AI16,ds,5,0))=TRUE,"WW",VLOOKUP(nhap!AI16,ds,5,0))))</f>
        <v/>
      </c>
      <c r="AJ16" s="333" t="str">
        <f>IF(nhap!AJ16="","",IF(nhap!AJ16="cn","cn",IF(ISNA(VLOOKUP(nhap!AJ16,ds,5,0))=TRUE,"WW",VLOOKUP(nhap!AJ16,ds,5,0))))</f>
        <v/>
      </c>
      <c r="AK16" s="333" t="str">
        <f>IF(nhap!AK16="","",IF(nhap!AK16="cn","cn",IF(ISNA(VLOOKUP(nhap!AK16,ds,5,0))=TRUE,"WW",VLOOKUP(nhap!AK16,ds,5,0))))</f>
        <v/>
      </c>
      <c r="AL16" s="333" t="str">
        <f>IF(nhap!AL16="","",IF(nhap!AL16="cn","cn",IF(ISNA(VLOOKUP(nhap!AL16,ds,5,0))=TRUE,"WW",VLOOKUP(nhap!AL16,ds,5,0))))</f>
        <v/>
      </c>
      <c r="AM16" s="333" t="str">
        <f>IF(nhap!AM16="","",IF(nhap!AM16="cn","cn",IF(ISNA(VLOOKUP(nhap!AM16,ds,5,0))=TRUE,"WW",VLOOKUP(nhap!AM16,ds,5,0))))</f>
        <v/>
      </c>
      <c r="AN16" s="333" t="str">
        <f>IF(nhap!AN16="","",IF(nhap!AN16="cn","cn",IF(ISNA(VLOOKUP(nhap!AN16,ds,5,0))=TRUE,"WW",VLOOKUP(nhap!AN16,ds,5,0))))</f>
        <v/>
      </c>
      <c r="AO16" s="333" t="str">
        <f>IF(nhap!AO16="","",IF(nhap!AO16="cn","cn",IF(ISNA(VLOOKUP(nhap!AO16,ds,5,0))=TRUE,"WW",VLOOKUP(nhap!AO16,ds,5,0))))</f>
        <v/>
      </c>
      <c r="AP16" s="333" t="str">
        <f>IF(nhap!AP16="","",IF(nhap!AP16="cn","cn",IF(ISNA(VLOOKUP(nhap!AP16,ds,5,0))=TRUE,"WW",VLOOKUP(nhap!AP16,ds,5,0))))</f>
        <v/>
      </c>
      <c r="AQ16" s="333" t="str">
        <f>IF(nhap!AQ16="","",IF(nhap!AQ16="cn","cn",IF(ISNA(VLOOKUP(nhap!AQ16,ds,5,0))=TRUE,"WW",VLOOKUP(nhap!AQ16,ds,5,0))))</f>
        <v/>
      </c>
      <c r="AR16" s="333" t="str">
        <f>IF(nhap!AR16="","",IF(nhap!AR16="cn","cn",IF(ISNA(VLOOKUP(nhap!AR16,ds,5,0))=TRUE,"WW",VLOOKUP(nhap!AR16,ds,5,0))))</f>
        <v/>
      </c>
      <c r="AS16" s="333" t="str">
        <f>IF(nhap!AS16="","",IF(nhap!AS16="cn","cn",IF(ISNA(VLOOKUP(nhap!AS16,ds,5,0))=TRUE,"WW",VLOOKUP(nhap!AS16,ds,5,0))))</f>
        <v/>
      </c>
      <c r="AT16" s="333" t="str">
        <f>IF(nhap!AT16="","",IF(nhap!AT16="cn","cn",IF(ISNA(VLOOKUP(nhap!AT16,ds,5,0))=TRUE,"WW",VLOOKUP(nhap!AT16,ds,5,0))))</f>
        <v/>
      </c>
      <c r="AU16" s="333" t="str">
        <f>IF(nhap!AU16="","",IF(nhap!AU16="cn","cn",IF(ISNA(VLOOKUP(nhap!AU16,ds,5,0))=TRUE,"WW",VLOOKUP(nhap!AU16,ds,5,0))))</f>
        <v/>
      </c>
      <c r="AV16" s="333" t="str">
        <f>IF(nhap!AV16="","",IF(nhap!AV16="cn","cn",IF(ISNA(VLOOKUP(nhap!AV16,ds,5,0))=TRUE,"WW",VLOOKUP(nhap!AV16,ds,5,0))))</f>
        <v/>
      </c>
      <c r="AW16" s="333" t="str">
        <f>IF(nhap!AW16="","",IF(nhap!AW16="cn","cn",IF(ISNA(VLOOKUP(nhap!AW16,ds,5,0))=TRUE,"WW",VLOOKUP(nhap!AW16,ds,5,0))))</f>
        <v/>
      </c>
      <c r="AX16" s="333" t="str">
        <f>IF(nhap!AX16="","",IF(nhap!AX16="cn","cn",IF(ISNA(VLOOKUP(nhap!AX16,ds,5,0))=TRUE,"WW",VLOOKUP(nhap!AX16,ds,5,0))))</f>
        <v/>
      </c>
      <c r="AY16" s="340" t="str">
        <f>IF(nhap!AY16="","",IF(nhap!AY16="cn","cn",VLOOKUP(nhap!AY16,ds,5,0)))</f>
        <v/>
      </c>
      <c r="AZ16" s="341" t="str">
        <f>IF(nhap!AZ16="","",IF(nhap!AZ16="cn","cn",VLOOKUP(nhap!AZ16,ds,5,0)))</f>
        <v/>
      </c>
      <c r="BA16" s="336"/>
      <c r="BB16" s="336"/>
    </row>
    <row r="17" ht="15.75" customHeight="1">
      <c r="A17" s="127"/>
      <c r="B17" s="338">
        <v>4.0</v>
      </c>
      <c r="C17" s="339" t="str">
        <f>IF(nhap!C17="","",IF(nhap!C17="cn","cn",IF(ISNA(VLOOKUP(nhap!C17,ds,5,0))=TRUE,"WW",VLOOKUP(nhap!C17,ds,5,0))))</f>
        <v>BV02</v>
      </c>
      <c r="D17" s="339" t="str">
        <f>IF(nhap!D17="","",IF(nhap!D17="cn","cn",IF(ISNA(VLOOKUP(nhap!D17,ds,5,0))=TRUE,"WW",VLOOKUP(nhap!D17,ds,5,0))))</f>
        <v>BA04</v>
      </c>
      <c r="E17" s="339" t="str">
        <f>IF(nhap!E17="","",IF(nhap!E17="cn","cn",IF(ISNA(VLOOKUP(nhap!E17,ds,5,0))=TRUE,"WW",VLOOKUP(nhap!E17,ds,5,0))))</f>
        <v>BT07</v>
      </c>
      <c r="F17" s="339" t="str">
        <f>IF(nhap!F17="","",IF(nhap!F17="cn","cn",IF(ISNA(VLOOKUP(nhap!F17,ds,5,0))=TRUE,"WW",VLOOKUP(nhap!F17,ds,5,0))))</f>
        <v>BT09</v>
      </c>
      <c r="G17" s="339" t="str">
        <f>IF(nhap!G17="","",IF(nhap!G17="cn","cn",IF(ISNA(VLOOKUP(nhap!G17,ds,5,0))=TRUE,"WW",VLOOKUP(nhap!G17,ds,5,0))))</f>
        <v>BT14</v>
      </c>
      <c r="H17" s="339" t="str">
        <f>IF(nhap!H17="","",IF(nhap!H17="cn","cn",IF(ISNA(VLOOKUP(nhap!H17,ds,5,0))=TRUE,"WW",VLOOKUP(nhap!H17,ds,5,0))))</f>
        <v>BU05</v>
      </c>
      <c r="I17" s="339" t="str">
        <f>IF(nhap!I17="","",IF(nhap!I17="cn","cn",IF(ISNA(VLOOKUP(nhap!I17,ds,5,0))=TRUE,"WW",VLOOKUP(nhap!I17,ds,5,0))))</f>
        <v>BA09</v>
      </c>
      <c r="J17" s="339" t="str">
        <f>IF(nhap!J17="","",IF(nhap!J17="cn","cn",IF(ISNA(VLOOKUP(nhap!J17,ds,5,0))=TRUE,"WW",VLOOKUP(nhap!J17,ds,5,0))))</f>
        <v>BA02</v>
      </c>
      <c r="K17" s="339" t="str">
        <f>IF(nhap!K17="","",IF(nhap!K17="cn","cn",IF(ISNA(VLOOKUP(nhap!K17,ds,5,0))=TRUE,"WW",VLOOKUP(nhap!K17,ds,5,0))))</f>
        <v>BA06</v>
      </c>
      <c r="L17" s="339" t="str">
        <f>IF(nhap!L17="","",IF(nhap!L17="cn","cn",IF(ISNA(VLOOKUP(nhap!L17,ds,5,0))=TRUE,"WW",VLOOKUP(nhap!L17,ds,5,0))))</f>
        <v>BV05</v>
      </c>
      <c r="M17" s="339" t="str">
        <f>IF(nhap!M17="","",IF(nhap!M17="cn","cn",IF(ISNA(VLOOKUP(nhap!M17,ds,5,0))=TRUE,"WW",VLOOKUP(nhap!M17,ds,5,0))))</f>
        <v>BT01</v>
      </c>
      <c r="N17" s="339" t="str">
        <f>IF(nhap!N17="","",IF(nhap!N17="cn","cn",IF(ISNA(VLOOKUP(nhap!N17,ds,5,0))=TRUE,"WW",VLOOKUP(nhap!N17,ds,5,0))))</f>
        <v>BT05</v>
      </c>
      <c r="O17" s="339" t="str">
        <f>IF(nhap!O17="","",IF(nhap!O17="cn","cn",IF(ISNA(VLOOKUP(nhap!O17,ds,5,0))=TRUE,"WW",VLOOKUP(nhap!O17,ds,5,0))))</f>
        <v>BS01</v>
      </c>
      <c r="P17" s="333" t="str">
        <f>IF(nhap!P17="","",IF(nhap!P17="cn","cn",IF(ISNA(VLOOKUP(nhap!P17,ds,5,0))=TRUE,"WW",VLOOKUP(nhap!P17,ds,5,0))))</f>
        <v/>
      </c>
      <c r="Q17" s="333" t="str">
        <f>IF(nhap!Q17="","",IF(nhap!Q17="cn","cn",IF(ISNA(VLOOKUP(nhap!Q17,ds,5,0))=TRUE,"WW",VLOOKUP(nhap!Q17,ds,5,0))))</f>
        <v/>
      </c>
      <c r="R17" s="333" t="str">
        <f>IF(nhap!R17="","",IF(nhap!R17="cn","cn",IF(ISNA(VLOOKUP(nhap!R17,ds,5,0))=TRUE,"WW",VLOOKUP(nhap!R17,ds,5,0))))</f>
        <v/>
      </c>
      <c r="S17" s="333" t="str">
        <f>IF(nhap!S17="","",IF(nhap!S17="cn","cn",IF(ISNA(VLOOKUP(nhap!S17,ds,5,0))=TRUE,"WW",VLOOKUP(nhap!S17,ds,5,0))))</f>
        <v/>
      </c>
      <c r="T17" s="333" t="str">
        <f>IF(nhap!T17="","",IF(nhap!T17="cn","cn",IF(ISNA(VLOOKUP(nhap!T17,ds,5,0))=TRUE,"WW",VLOOKUP(nhap!T17,ds,5,0))))</f>
        <v/>
      </c>
      <c r="U17" s="333" t="str">
        <f>IF(nhap!U17="","",IF(nhap!U17="cn","cn",IF(ISNA(VLOOKUP(nhap!U17,ds,5,0))=TRUE,"WW",VLOOKUP(nhap!U17,ds,5,0))))</f>
        <v/>
      </c>
      <c r="V17" s="333" t="str">
        <f>IF(nhap!V17="","",IF(nhap!V17="cn","cn",IF(ISNA(VLOOKUP(nhap!V17,ds,5,0))=TRUE,"WW",VLOOKUP(nhap!V17,ds,5,0))))</f>
        <v/>
      </c>
      <c r="W17" s="333" t="str">
        <f>IF(nhap!W17="","",IF(nhap!W17="cn","cn",IF(ISNA(VLOOKUP(nhap!W17,ds,5,0))=TRUE,"WW",VLOOKUP(nhap!W17,ds,5,0))))</f>
        <v/>
      </c>
      <c r="X17" s="333" t="str">
        <f>IF(nhap!X17="","",IF(nhap!X17="cn","cn",IF(ISNA(VLOOKUP(nhap!X17,ds,5,0))=TRUE,"WW",VLOOKUP(nhap!X17,ds,5,0))))</f>
        <v/>
      </c>
      <c r="Y17" s="333" t="str">
        <f>IF(nhap!Y17="","",IF(nhap!Y17="cn","cn",IF(ISNA(VLOOKUP(nhap!Y17,ds,5,0))=TRUE,"WW",VLOOKUP(nhap!Y17,ds,5,0))))</f>
        <v/>
      </c>
      <c r="Z17" s="333" t="str">
        <f>IF(nhap!Z17="","",IF(nhap!Z17="cn","cn",IF(ISNA(VLOOKUP(nhap!Z17,ds,5,0))=TRUE,"WW",VLOOKUP(nhap!Z17,ds,5,0))))</f>
        <v/>
      </c>
      <c r="AA17" s="333" t="str">
        <f>IF(nhap!AA17="","",IF(nhap!AA17="cn","cn",IF(ISNA(VLOOKUP(nhap!AA17,ds,5,0))=TRUE,"WW",VLOOKUP(nhap!AA17,ds,5,0))))</f>
        <v/>
      </c>
      <c r="AB17" s="333" t="str">
        <f>IF(nhap!AB17="","",IF(nhap!AB17="cn","cn",IF(ISNA(VLOOKUP(nhap!AB17,ds,5,0))=TRUE,"WW",VLOOKUP(nhap!AB17,ds,5,0))))</f>
        <v/>
      </c>
      <c r="AC17" s="333" t="str">
        <f>IF(nhap!AC17="","",IF(nhap!AC17="cn","cn",IF(ISNA(VLOOKUP(nhap!AC17,ds,5,0))=TRUE,"WW",VLOOKUP(nhap!AC17,ds,5,0))))</f>
        <v/>
      </c>
      <c r="AD17" s="333" t="str">
        <f>IF(nhap!AD17="","",IF(nhap!AD17="cn","cn",IF(ISNA(VLOOKUP(nhap!AD17,ds,5,0))=TRUE,"WW",VLOOKUP(nhap!AD17,ds,5,0))))</f>
        <v/>
      </c>
      <c r="AE17" s="333" t="str">
        <f>IF(nhap!AE17="","",IF(nhap!AE17="cn","cn",IF(ISNA(VLOOKUP(nhap!AE17,ds,5,0))=TRUE,"WW",VLOOKUP(nhap!AE17,ds,5,0))))</f>
        <v/>
      </c>
      <c r="AF17" s="333" t="str">
        <f>IF(nhap!AF17="","",IF(nhap!AF17="cn","cn",IF(ISNA(VLOOKUP(nhap!AF17,ds,5,0))=TRUE,"WW",VLOOKUP(nhap!AF17,ds,5,0))))</f>
        <v/>
      </c>
      <c r="AG17" s="333" t="str">
        <f>IF(nhap!AG17="","",IF(nhap!AG17="cn","cn",IF(ISNA(VLOOKUP(nhap!AG17,ds,5,0))=TRUE,"WW",VLOOKUP(nhap!AG17,ds,5,0))))</f>
        <v/>
      </c>
      <c r="AH17" s="333" t="str">
        <f>IF(nhap!AH17="","",IF(nhap!AH17="cn","cn",IF(ISNA(VLOOKUP(nhap!AH17,ds,5,0))=TRUE,"WW",VLOOKUP(nhap!AH17,ds,5,0))))</f>
        <v/>
      </c>
      <c r="AI17" s="333" t="str">
        <f>IF(nhap!AI17="","",IF(nhap!AI17="cn","cn",IF(ISNA(VLOOKUP(nhap!AI17,ds,5,0))=TRUE,"WW",VLOOKUP(nhap!AI17,ds,5,0))))</f>
        <v/>
      </c>
      <c r="AJ17" s="333" t="str">
        <f>IF(nhap!AJ17="","",IF(nhap!AJ17="cn","cn",IF(ISNA(VLOOKUP(nhap!AJ17,ds,5,0))=TRUE,"WW",VLOOKUP(nhap!AJ17,ds,5,0))))</f>
        <v/>
      </c>
      <c r="AK17" s="333" t="str">
        <f>IF(nhap!AK17="","",IF(nhap!AK17="cn","cn",IF(ISNA(VLOOKUP(nhap!AK17,ds,5,0))=TRUE,"WW",VLOOKUP(nhap!AK17,ds,5,0))))</f>
        <v/>
      </c>
      <c r="AL17" s="333" t="str">
        <f>IF(nhap!AL17="","",IF(nhap!AL17="cn","cn",IF(ISNA(VLOOKUP(nhap!AL17,ds,5,0))=TRUE,"WW",VLOOKUP(nhap!AL17,ds,5,0))))</f>
        <v/>
      </c>
      <c r="AM17" s="333" t="str">
        <f>IF(nhap!AM17="","",IF(nhap!AM17="cn","cn",IF(ISNA(VLOOKUP(nhap!AM17,ds,5,0))=TRUE,"WW",VLOOKUP(nhap!AM17,ds,5,0))))</f>
        <v/>
      </c>
      <c r="AN17" s="333" t="str">
        <f>IF(nhap!AN17="","",IF(nhap!AN17="cn","cn",IF(ISNA(VLOOKUP(nhap!AN17,ds,5,0))=TRUE,"WW",VLOOKUP(nhap!AN17,ds,5,0))))</f>
        <v/>
      </c>
      <c r="AO17" s="333" t="str">
        <f>IF(nhap!AO17="","",IF(nhap!AO17="cn","cn",IF(ISNA(VLOOKUP(nhap!AO17,ds,5,0))=TRUE,"WW",VLOOKUP(nhap!AO17,ds,5,0))))</f>
        <v/>
      </c>
      <c r="AP17" s="333" t="str">
        <f>IF(nhap!AP17="","",IF(nhap!AP17="cn","cn",IF(ISNA(VLOOKUP(nhap!AP17,ds,5,0))=TRUE,"WW",VLOOKUP(nhap!AP17,ds,5,0))))</f>
        <v/>
      </c>
      <c r="AQ17" s="333" t="str">
        <f>IF(nhap!AQ17="","",IF(nhap!AQ17="cn","cn",IF(ISNA(VLOOKUP(nhap!AQ17,ds,5,0))=TRUE,"WW",VLOOKUP(nhap!AQ17,ds,5,0))))</f>
        <v/>
      </c>
      <c r="AR17" s="333" t="str">
        <f>IF(nhap!AR17="","",IF(nhap!AR17="cn","cn",IF(ISNA(VLOOKUP(nhap!AR17,ds,5,0))=TRUE,"WW",VLOOKUP(nhap!AR17,ds,5,0))))</f>
        <v/>
      </c>
      <c r="AS17" s="333" t="str">
        <f>IF(nhap!AS17="","",IF(nhap!AS17="cn","cn",IF(ISNA(VLOOKUP(nhap!AS17,ds,5,0))=TRUE,"WW",VLOOKUP(nhap!AS17,ds,5,0))))</f>
        <v/>
      </c>
      <c r="AT17" s="333" t="str">
        <f>IF(nhap!AT17="","",IF(nhap!AT17="cn","cn",IF(ISNA(VLOOKUP(nhap!AT17,ds,5,0))=TRUE,"WW",VLOOKUP(nhap!AT17,ds,5,0))))</f>
        <v/>
      </c>
      <c r="AU17" s="333" t="str">
        <f>IF(nhap!AU17="","",IF(nhap!AU17="cn","cn",IF(ISNA(VLOOKUP(nhap!AU17,ds,5,0))=TRUE,"WW",VLOOKUP(nhap!AU17,ds,5,0))))</f>
        <v/>
      </c>
      <c r="AV17" s="333" t="str">
        <f>IF(nhap!AV17="","",IF(nhap!AV17="cn","cn",IF(ISNA(VLOOKUP(nhap!AV17,ds,5,0))=TRUE,"WW",VLOOKUP(nhap!AV17,ds,5,0))))</f>
        <v/>
      </c>
      <c r="AW17" s="333" t="str">
        <f>IF(nhap!AW17="","",IF(nhap!AW17="cn","cn",IF(ISNA(VLOOKUP(nhap!AW17,ds,5,0))=TRUE,"WW",VLOOKUP(nhap!AW17,ds,5,0))))</f>
        <v/>
      </c>
      <c r="AX17" s="333" t="str">
        <f>IF(nhap!AX17="","",IF(nhap!AX17="cn","cn",IF(ISNA(VLOOKUP(nhap!AX17,ds,5,0))=TRUE,"WW",VLOOKUP(nhap!AX17,ds,5,0))))</f>
        <v/>
      </c>
      <c r="AY17" s="340" t="str">
        <f>IF(nhap!AY17="","",IF(nhap!AY17="cn","cn",VLOOKUP(nhap!AY17,ds,5,0)))</f>
        <v/>
      </c>
      <c r="AZ17" s="341" t="str">
        <f>IF(nhap!AZ17="","",IF(nhap!AZ17="cn","cn",VLOOKUP(nhap!AZ17,ds,5,0)))</f>
        <v/>
      </c>
      <c r="BA17" s="336"/>
      <c r="BB17" s="336"/>
    </row>
    <row r="18" ht="15.75" customHeight="1">
      <c r="A18" s="158"/>
      <c r="B18" s="343">
        <v>5.0</v>
      </c>
      <c r="C18" s="333" t="str">
        <f>IF(nhap!C18="","",IF(nhap!C18="cn","cn",IF(ISNA(VLOOKUP(nhap!C18,ds,5,0))=TRUE,"WW",VLOOKUP(nhap!C18,ds,5,0))))</f>
        <v/>
      </c>
      <c r="D18" s="333" t="str">
        <f>IF(nhap!D18="","",IF(nhap!D18="cn","cn",IF(ISNA(VLOOKUP(nhap!D18,ds,5,0))=TRUE,"WW",VLOOKUP(nhap!D18,ds,5,0))))</f>
        <v/>
      </c>
      <c r="E18" s="333" t="str">
        <f>IF(nhap!E18="","",IF(nhap!E18="cn","cn",IF(ISNA(VLOOKUP(nhap!E18,ds,5,0))=TRUE,"WW",VLOOKUP(nhap!E18,ds,5,0))))</f>
        <v/>
      </c>
      <c r="F18" s="333" t="str">
        <f>IF(nhap!F18="","",IF(nhap!F18="cn","cn",IF(ISNA(VLOOKUP(nhap!F18,ds,5,0))=TRUE,"WW",VLOOKUP(nhap!F18,ds,5,0))))</f>
        <v/>
      </c>
      <c r="G18" s="333" t="str">
        <f>IF(nhap!G18="","",IF(nhap!G18="cn","cn",IF(ISNA(VLOOKUP(nhap!G18,ds,5,0))=TRUE,"WW",VLOOKUP(nhap!G18,ds,5,0))))</f>
        <v/>
      </c>
      <c r="H18" s="333" t="str">
        <f>IF(nhap!H18="","",IF(nhap!H18="cn","cn",IF(ISNA(VLOOKUP(nhap!H18,ds,5,0))=TRUE,"WW",VLOOKUP(nhap!H18,ds,5,0))))</f>
        <v/>
      </c>
      <c r="I18" s="333" t="str">
        <f>IF(nhap!I18="","",IF(nhap!I18="cn","cn",IF(ISNA(VLOOKUP(nhap!I18,ds,5,0))=TRUE,"WW",VLOOKUP(nhap!I18,ds,5,0))))</f>
        <v/>
      </c>
      <c r="J18" s="333" t="str">
        <f>IF(nhap!J18="","",IF(nhap!J18="cn","cn",IF(ISNA(VLOOKUP(nhap!J18,ds,5,0))=TRUE,"WW",VLOOKUP(nhap!J18,ds,5,0))))</f>
        <v/>
      </c>
      <c r="K18" s="333" t="str">
        <f>IF(nhap!K18="","",IF(nhap!K18="cn","cn",IF(ISNA(VLOOKUP(nhap!K18,ds,5,0))=TRUE,"WW",VLOOKUP(nhap!K18,ds,5,0))))</f>
        <v/>
      </c>
      <c r="L18" s="333" t="str">
        <f>IF(nhap!L18="","",IF(nhap!L18="cn","cn",IF(ISNA(VLOOKUP(nhap!L18,ds,5,0))=TRUE,"WW",VLOOKUP(nhap!L18,ds,5,0))))</f>
        <v/>
      </c>
      <c r="M18" s="333" t="str">
        <f>IF(nhap!M18="","",IF(nhap!M18="cn","cn",IF(ISNA(VLOOKUP(nhap!M18,ds,5,0))=TRUE,"WW",VLOOKUP(nhap!M18,ds,5,0))))</f>
        <v/>
      </c>
      <c r="N18" s="333" t="str">
        <f>IF(nhap!N18="","",IF(nhap!N18="cn","cn",IF(ISNA(VLOOKUP(nhap!N18,ds,5,0))=TRUE,"WW",VLOOKUP(nhap!N18,ds,5,0))))</f>
        <v/>
      </c>
      <c r="O18" s="333" t="str">
        <f>IF(nhap!O18="","",IF(nhap!O18="cn","cn",IF(ISNA(VLOOKUP(nhap!O18,ds,5,0))=TRUE,"WW",VLOOKUP(nhap!O18,ds,5,0))))</f>
        <v/>
      </c>
      <c r="P18" s="333" t="str">
        <f>IF(nhap!P18="","",IF(nhap!P18="cn","cn",IF(ISNA(VLOOKUP(nhap!P18,ds,5,0))=TRUE,"WW",VLOOKUP(nhap!P18,ds,5,0))))</f>
        <v/>
      </c>
      <c r="Q18" s="333" t="str">
        <f>IF(nhap!Q18="","",IF(nhap!Q18="cn","cn",IF(ISNA(VLOOKUP(nhap!Q18,ds,5,0))=TRUE,"WW",VLOOKUP(nhap!Q18,ds,5,0))))</f>
        <v/>
      </c>
      <c r="R18" s="333" t="str">
        <f>IF(nhap!R18="","",IF(nhap!R18="cn","cn",IF(ISNA(VLOOKUP(nhap!R18,ds,5,0))=TRUE,"WW",VLOOKUP(nhap!R18,ds,5,0))))</f>
        <v/>
      </c>
      <c r="S18" s="333" t="str">
        <f>IF(nhap!S18="","",IF(nhap!S18="cn","cn",IF(ISNA(VLOOKUP(nhap!S18,ds,5,0))=TRUE,"WW",VLOOKUP(nhap!S18,ds,5,0))))</f>
        <v/>
      </c>
      <c r="T18" s="333" t="str">
        <f>IF(nhap!T18="","",IF(nhap!T18="cn","cn",IF(ISNA(VLOOKUP(nhap!T18,ds,5,0))=TRUE,"WW",VLOOKUP(nhap!T18,ds,5,0))))</f>
        <v/>
      </c>
      <c r="U18" s="333" t="str">
        <f>IF(nhap!U18="","",IF(nhap!U18="cn","cn",IF(ISNA(VLOOKUP(nhap!U18,ds,5,0))=TRUE,"WW",VLOOKUP(nhap!U18,ds,5,0))))</f>
        <v/>
      </c>
      <c r="V18" s="333" t="str">
        <f>IF(nhap!V18="","",IF(nhap!V18="cn","cn",IF(ISNA(VLOOKUP(nhap!V18,ds,5,0))=TRUE,"WW",VLOOKUP(nhap!V18,ds,5,0))))</f>
        <v/>
      </c>
      <c r="W18" s="333" t="str">
        <f>IF(nhap!W18="","",IF(nhap!W18="cn","cn",IF(ISNA(VLOOKUP(nhap!W18,ds,5,0))=TRUE,"WW",VLOOKUP(nhap!W18,ds,5,0))))</f>
        <v/>
      </c>
      <c r="X18" s="333" t="str">
        <f>IF(nhap!X18="","",IF(nhap!X18="cn","cn",IF(ISNA(VLOOKUP(nhap!X18,ds,5,0))=TRUE,"WW",VLOOKUP(nhap!X18,ds,5,0))))</f>
        <v/>
      </c>
      <c r="Y18" s="333" t="str">
        <f>IF(nhap!Y18="","",IF(nhap!Y18="cn","cn",IF(ISNA(VLOOKUP(nhap!Y18,ds,5,0))=TRUE,"WW",VLOOKUP(nhap!Y18,ds,5,0))))</f>
        <v/>
      </c>
      <c r="Z18" s="333" t="str">
        <f>IF(nhap!Z18="","",IF(nhap!Z18="cn","cn",IF(ISNA(VLOOKUP(nhap!Z18,ds,5,0))=TRUE,"WW",VLOOKUP(nhap!Z18,ds,5,0))))</f>
        <v/>
      </c>
      <c r="AA18" s="333" t="str">
        <f>IF(nhap!AA18="","",IF(nhap!AA18="cn","cn",IF(ISNA(VLOOKUP(nhap!AA18,ds,5,0))=TRUE,"WW",VLOOKUP(nhap!AA18,ds,5,0))))</f>
        <v/>
      </c>
      <c r="AB18" s="333" t="str">
        <f>IF(nhap!AB18="","",IF(nhap!AB18="cn","cn",IF(ISNA(VLOOKUP(nhap!AB18,ds,5,0))=TRUE,"WW",VLOOKUP(nhap!AB18,ds,5,0))))</f>
        <v/>
      </c>
      <c r="AC18" s="333" t="str">
        <f>IF(nhap!AC18="","",IF(nhap!AC18="cn","cn",IF(ISNA(VLOOKUP(nhap!AC18,ds,5,0))=TRUE,"WW",VLOOKUP(nhap!AC18,ds,5,0))))</f>
        <v/>
      </c>
      <c r="AD18" s="333" t="str">
        <f>IF(nhap!AD18="","",IF(nhap!AD18="cn","cn",IF(ISNA(VLOOKUP(nhap!AD18,ds,5,0))=TRUE,"WW",VLOOKUP(nhap!AD18,ds,5,0))))</f>
        <v/>
      </c>
      <c r="AE18" s="333" t="str">
        <f>IF(nhap!AE18="","",IF(nhap!AE18="cn","cn",IF(ISNA(VLOOKUP(nhap!AE18,ds,5,0))=TRUE,"WW",VLOOKUP(nhap!AE18,ds,5,0))))</f>
        <v/>
      </c>
      <c r="AF18" s="333" t="str">
        <f>IF(nhap!AF18="","",IF(nhap!AF18="cn","cn",IF(ISNA(VLOOKUP(nhap!AF18,ds,5,0))=TRUE,"WW",VLOOKUP(nhap!AF18,ds,5,0))))</f>
        <v/>
      </c>
      <c r="AG18" s="333" t="str">
        <f>IF(nhap!AG18="","",IF(nhap!AG18="cn","cn",IF(ISNA(VLOOKUP(nhap!AG18,ds,5,0))=TRUE,"WW",VLOOKUP(nhap!AG18,ds,5,0))))</f>
        <v/>
      </c>
      <c r="AH18" s="333" t="str">
        <f>IF(nhap!AH18="","",IF(nhap!AH18="cn","cn",IF(ISNA(VLOOKUP(nhap!AH18,ds,5,0))=TRUE,"WW",VLOOKUP(nhap!AH18,ds,5,0))))</f>
        <v/>
      </c>
      <c r="AI18" s="333" t="str">
        <f>IF(nhap!AI18="","",IF(nhap!AI18="cn","cn",IF(ISNA(VLOOKUP(nhap!AI18,ds,5,0))=TRUE,"WW",VLOOKUP(nhap!AI18,ds,5,0))))</f>
        <v/>
      </c>
      <c r="AJ18" s="333" t="str">
        <f>IF(nhap!AJ18="","",IF(nhap!AJ18="cn","cn",IF(ISNA(VLOOKUP(nhap!AJ18,ds,5,0))=TRUE,"WW",VLOOKUP(nhap!AJ18,ds,5,0))))</f>
        <v/>
      </c>
      <c r="AK18" s="333" t="str">
        <f>IF(nhap!AK18="","",IF(nhap!AK18="cn","cn",IF(ISNA(VLOOKUP(nhap!AK18,ds,5,0))=TRUE,"WW",VLOOKUP(nhap!AK18,ds,5,0))))</f>
        <v/>
      </c>
      <c r="AL18" s="333" t="str">
        <f>IF(nhap!AL18="","",IF(nhap!AL18="cn","cn",IF(ISNA(VLOOKUP(nhap!AL18,ds,5,0))=TRUE,"WW",VLOOKUP(nhap!AL18,ds,5,0))))</f>
        <v/>
      </c>
      <c r="AM18" s="333" t="str">
        <f>IF(nhap!AM18="","",IF(nhap!AM18="cn","cn",IF(ISNA(VLOOKUP(nhap!AM18,ds,5,0))=TRUE,"WW",VLOOKUP(nhap!AM18,ds,5,0))))</f>
        <v/>
      </c>
      <c r="AN18" s="333" t="str">
        <f>IF(nhap!AN18="","",IF(nhap!AN18="cn","cn",IF(ISNA(VLOOKUP(nhap!AN18,ds,5,0))=TRUE,"WW",VLOOKUP(nhap!AN18,ds,5,0))))</f>
        <v/>
      </c>
      <c r="AO18" s="333" t="str">
        <f>IF(nhap!AO18="","",IF(nhap!AO18="cn","cn",IF(ISNA(VLOOKUP(nhap!AO18,ds,5,0))=TRUE,"WW",VLOOKUP(nhap!AO18,ds,5,0))))</f>
        <v/>
      </c>
      <c r="AP18" s="333" t="str">
        <f>IF(nhap!AP18="","",IF(nhap!AP18="cn","cn",IF(ISNA(VLOOKUP(nhap!AP18,ds,5,0))=TRUE,"WW",VLOOKUP(nhap!AP18,ds,5,0))))</f>
        <v/>
      </c>
      <c r="AQ18" s="333" t="str">
        <f>IF(nhap!AQ18="","",IF(nhap!AQ18="cn","cn",IF(ISNA(VLOOKUP(nhap!AQ18,ds,5,0))=TRUE,"WW",VLOOKUP(nhap!AQ18,ds,5,0))))</f>
        <v/>
      </c>
      <c r="AR18" s="333" t="str">
        <f>IF(nhap!AR18="","",IF(nhap!AR18="cn","cn",IF(ISNA(VLOOKUP(nhap!AR18,ds,5,0))=TRUE,"WW",VLOOKUP(nhap!AR18,ds,5,0))))</f>
        <v/>
      </c>
      <c r="AS18" s="333" t="str">
        <f>IF(nhap!AS18="","",IF(nhap!AS18="cn","cn",IF(ISNA(VLOOKUP(nhap!AS18,ds,5,0))=TRUE,"WW",VLOOKUP(nhap!AS18,ds,5,0))))</f>
        <v/>
      </c>
      <c r="AT18" s="333" t="str">
        <f>IF(nhap!AT18="","",IF(nhap!AT18="cn","cn",IF(ISNA(VLOOKUP(nhap!AT18,ds,5,0))=TRUE,"WW",VLOOKUP(nhap!AT18,ds,5,0))))</f>
        <v/>
      </c>
      <c r="AU18" s="333" t="str">
        <f>IF(nhap!AU18="","",IF(nhap!AU18="cn","cn",IF(ISNA(VLOOKUP(nhap!AU18,ds,5,0))=TRUE,"WW",VLOOKUP(nhap!AU18,ds,5,0))))</f>
        <v/>
      </c>
      <c r="AV18" s="333" t="str">
        <f>IF(nhap!AV18="","",IF(nhap!AV18="cn","cn",IF(ISNA(VLOOKUP(nhap!AV18,ds,5,0))=TRUE,"WW",VLOOKUP(nhap!AV18,ds,5,0))))</f>
        <v/>
      </c>
      <c r="AW18" s="333" t="str">
        <f>IF(nhap!AW18="","",IF(nhap!AW18="cn","cn",IF(ISNA(VLOOKUP(nhap!AW18,ds,5,0))=TRUE,"WW",VLOOKUP(nhap!AW18,ds,5,0))))</f>
        <v/>
      </c>
      <c r="AX18" s="333" t="str">
        <f>IF(nhap!AX18="","",IF(nhap!AX18="cn","cn",IF(ISNA(VLOOKUP(nhap!AX18,ds,5,0))=TRUE,"WW",VLOOKUP(nhap!AX18,ds,5,0))))</f>
        <v/>
      </c>
      <c r="AY18" s="344" t="str">
        <f>IF(nhap!AY18="","",IF(nhap!AY18="cn","cn",VLOOKUP(nhap!AY18,ds,5,0)))</f>
        <v/>
      </c>
      <c r="AZ18" s="345" t="str">
        <f>IF(nhap!AZ18="","",IF(nhap!AZ18="cn","cn",VLOOKUP(nhap!AZ18,ds,5,0)))</f>
        <v/>
      </c>
      <c r="BA18" s="336"/>
      <c r="BB18" s="336"/>
    </row>
    <row r="19" ht="15.75" customHeight="1">
      <c r="A19" s="346" t="s">
        <v>527</v>
      </c>
      <c r="B19" s="332">
        <v>1.0</v>
      </c>
      <c r="C19" s="339" t="str">
        <f>IF(nhap!C19="","",IF(nhap!C19="cn","cn",IF(ISNA(VLOOKUP(nhap!C19,ds,5,0))=TRUE,"WW",VLOOKUP(nhap!C19,ds,5,0))))</f>
        <v>BS03</v>
      </c>
      <c r="D19" s="339" t="str">
        <f>IF(nhap!D19="","",IF(nhap!D19="cn","cn",IF(ISNA(VLOOKUP(nhap!D19,ds,5,0))=TRUE,"WW",VLOOKUP(nhap!D19,ds,5,0))))</f>
        <v>BA04</v>
      </c>
      <c r="E19" s="339" t="str">
        <f>IF(nhap!E19="","",IF(nhap!E19="cn","cn",IF(ISNA(VLOOKUP(nhap!E19,ds,5,0))=TRUE,"WW",VLOOKUP(nhap!E19,ds,5,0))))</f>
        <v>BV07</v>
      </c>
      <c r="F19" s="339" t="str">
        <f>IF(nhap!F19="","",IF(nhap!F19="cn","cn",IF(ISNA(VLOOKUP(nhap!F19,ds,5,0))=TRUE,"WW",VLOOKUP(nhap!F19,ds,5,0))))</f>
        <v>BV04</v>
      </c>
      <c r="G19" s="339" t="str">
        <f>IF(nhap!G19="","",IF(nhap!G19="cn","cn",IF(ISNA(VLOOKUP(nhap!G19,ds,5,0))=TRUE,"WW",VLOOKUP(nhap!G19,ds,5,0))))</f>
        <v>BT14</v>
      </c>
      <c r="H19" s="339" t="str">
        <f>IF(nhap!H19="","",IF(nhap!H19="cn","cn",IF(ISNA(VLOOKUP(nhap!H19,ds,5,0))=TRUE,"WW",VLOOKUP(nhap!H19,ds,5,0))))</f>
        <v>BV02</v>
      </c>
      <c r="I19" s="339" t="str">
        <f>IF(nhap!I19="","",IF(nhap!I19="cn","cn",IF(ISNA(VLOOKUP(nhap!I19,ds,5,0))=TRUE,"WW",VLOOKUP(nhap!I19,ds,5,0))))</f>
        <v>BV10</v>
      </c>
      <c r="J19" s="339" t="str">
        <f>IF(nhap!J19="","",IF(nhap!J19="cn","cn",IF(ISNA(VLOOKUP(nhap!J19,ds,5,0))=TRUE,"WW",VLOOKUP(nhap!J19,ds,5,0))))</f>
        <v>BT09</v>
      </c>
      <c r="K19" s="339" t="str">
        <f>IF(nhap!K19="","",IF(nhap!K19="cn","cn",IF(ISNA(VLOOKUP(nhap!K19,ds,5,0))=TRUE,"WW",VLOOKUP(nhap!K19,ds,5,0))))</f>
        <v>BT10</v>
      </c>
      <c r="L19" s="339" t="str">
        <f>IF(nhap!L19="","",IF(nhap!L19="cn","cn",IF(ISNA(VLOOKUP(nhap!L19,ds,5,0))=TRUE,"WW",VLOOKUP(nhap!L19,ds,5,0))))</f>
        <v>BS01</v>
      </c>
      <c r="M19" s="339" t="str">
        <f>IF(nhap!M19="","",IF(nhap!M19="cn","cn",IF(ISNA(VLOOKUP(nhap!M19,ds,5,0))=TRUE,"WW",VLOOKUP(nhap!M19,ds,5,0))))</f>
        <v>BG01</v>
      </c>
      <c r="N19" s="339" t="str">
        <f>IF(nhap!N19="","",IF(nhap!N19="cn","cn",IF(ISNA(VLOOKUP(nhap!N19,ds,5,0))=TRUE,"WW",VLOOKUP(nhap!N19,ds,5,0))))</f>
        <v>BG03</v>
      </c>
      <c r="O19" s="339" t="str">
        <f>IF(nhap!O19="","",IF(nhap!O19="cn","cn",IF(ISNA(VLOOKUP(nhap!O19,ds,5,0))=TRUE,"WW",VLOOKUP(nhap!O19,ds,5,0))))</f>
        <v>BA01</v>
      </c>
      <c r="P19" s="333" t="str">
        <f>IF(nhap!P19="","",IF(nhap!P19="cn","cn",IF(ISNA(VLOOKUP(nhap!P19,ds,5,0))=TRUE,"WW",VLOOKUP(nhap!P19,ds,5,0))))</f>
        <v/>
      </c>
      <c r="Q19" s="333" t="str">
        <f>IF(nhap!Q19="","",IF(nhap!Q19="cn","cn",IF(ISNA(VLOOKUP(nhap!Q19,ds,5,0))=TRUE,"WW",VLOOKUP(nhap!Q19,ds,5,0))))</f>
        <v/>
      </c>
      <c r="R19" s="333" t="str">
        <f>IF(nhap!R19="","",IF(nhap!R19="cn","cn",IF(ISNA(VLOOKUP(nhap!R19,ds,5,0))=TRUE,"WW",VLOOKUP(nhap!R19,ds,5,0))))</f>
        <v/>
      </c>
      <c r="S19" s="333" t="str">
        <f>IF(nhap!S19="","",IF(nhap!S19="cn","cn",IF(ISNA(VLOOKUP(nhap!S19,ds,5,0))=TRUE,"WW",VLOOKUP(nhap!S19,ds,5,0))))</f>
        <v/>
      </c>
      <c r="T19" s="333" t="str">
        <f>IF(nhap!T19="","",IF(nhap!T19="cn","cn",IF(ISNA(VLOOKUP(nhap!T19,ds,5,0))=TRUE,"WW",VLOOKUP(nhap!T19,ds,5,0))))</f>
        <v/>
      </c>
      <c r="U19" s="333" t="str">
        <f>IF(nhap!U19="","",IF(nhap!U19="cn","cn",IF(ISNA(VLOOKUP(nhap!U19,ds,5,0))=TRUE,"WW",VLOOKUP(nhap!U19,ds,5,0))))</f>
        <v/>
      </c>
      <c r="V19" s="333" t="str">
        <f>IF(nhap!V19="","",IF(nhap!V19="cn","cn",IF(ISNA(VLOOKUP(nhap!V19,ds,5,0))=TRUE,"WW",VLOOKUP(nhap!V19,ds,5,0))))</f>
        <v/>
      </c>
      <c r="W19" s="333" t="str">
        <f>IF(nhap!W19="","",IF(nhap!W19="cn","cn",IF(ISNA(VLOOKUP(nhap!W19,ds,5,0))=TRUE,"WW",VLOOKUP(nhap!W19,ds,5,0))))</f>
        <v/>
      </c>
      <c r="X19" s="333" t="str">
        <f>IF(nhap!X19="","",IF(nhap!X19="cn","cn",IF(ISNA(VLOOKUP(nhap!X19,ds,5,0))=TRUE,"WW",VLOOKUP(nhap!X19,ds,5,0))))</f>
        <v/>
      </c>
      <c r="Y19" s="333" t="str">
        <f>IF(nhap!Y19="","",IF(nhap!Y19="cn","cn",IF(ISNA(VLOOKUP(nhap!Y19,ds,5,0))=TRUE,"WW",VLOOKUP(nhap!Y19,ds,5,0))))</f>
        <v/>
      </c>
      <c r="Z19" s="333" t="str">
        <f>IF(nhap!Z19="","",IF(nhap!Z19="cn","cn",IF(ISNA(VLOOKUP(nhap!Z19,ds,5,0))=TRUE,"WW",VLOOKUP(nhap!Z19,ds,5,0))))</f>
        <v/>
      </c>
      <c r="AA19" s="333" t="str">
        <f>IF(nhap!AA19="","",IF(nhap!AA19="cn","cn",IF(ISNA(VLOOKUP(nhap!AA19,ds,5,0))=TRUE,"WW",VLOOKUP(nhap!AA19,ds,5,0))))</f>
        <v/>
      </c>
      <c r="AB19" s="333" t="str">
        <f>IF(nhap!AB19="","",IF(nhap!AB19="cn","cn",IF(ISNA(VLOOKUP(nhap!AB19,ds,5,0))=TRUE,"WW",VLOOKUP(nhap!AB19,ds,5,0))))</f>
        <v/>
      </c>
      <c r="AC19" s="333" t="str">
        <f>IF(nhap!AC19="","",IF(nhap!AC19="cn","cn",IF(ISNA(VLOOKUP(nhap!AC19,ds,5,0))=TRUE,"WW",VLOOKUP(nhap!AC19,ds,5,0))))</f>
        <v/>
      </c>
      <c r="AD19" s="333" t="str">
        <f>IF(nhap!AD19="","",IF(nhap!AD19="cn","cn",IF(ISNA(VLOOKUP(nhap!AD19,ds,5,0))=TRUE,"WW",VLOOKUP(nhap!AD19,ds,5,0))))</f>
        <v/>
      </c>
      <c r="AE19" s="333" t="str">
        <f>IF(nhap!AE19="","",IF(nhap!AE19="cn","cn",IF(ISNA(VLOOKUP(nhap!AE19,ds,5,0))=TRUE,"WW",VLOOKUP(nhap!AE19,ds,5,0))))</f>
        <v/>
      </c>
      <c r="AF19" s="333" t="str">
        <f>IF(nhap!AF19="","",IF(nhap!AF19="cn","cn",IF(ISNA(VLOOKUP(nhap!AF19,ds,5,0))=TRUE,"WW",VLOOKUP(nhap!AF19,ds,5,0))))</f>
        <v/>
      </c>
      <c r="AG19" s="333" t="str">
        <f>IF(nhap!AG19="","",IF(nhap!AG19="cn","cn",IF(ISNA(VLOOKUP(nhap!AG19,ds,5,0))=TRUE,"WW",VLOOKUP(nhap!AG19,ds,5,0))))</f>
        <v/>
      </c>
      <c r="AH19" s="333" t="str">
        <f>IF(nhap!AH19="","",IF(nhap!AH19="cn","cn",IF(ISNA(VLOOKUP(nhap!AH19,ds,5,0))=TRUE,"WW",VLOOKUP(nhap!AH19,ds,5,0))))</f>
        <v/>
      </c>
      <c r="AI19" s="333" t="str">
        <f>IF(nhap!AI19="","",IF(nhap!AI19="cn","cn",IF(ISNA(VLOOKUP(nhap!AI19,ds,5,0))=TRUE,"WW",VLOOKUP(nhap!AI19,ds,5,0))))</f>
        <v/>
      </c>
      <c r="AJ19" s="333" t="str">
        <f>IF(nhap!AJ19="","",IF(nhap!AJ19="cn","cn",IF(ISNA(VLOOKUP(nhap!AJ19,ds,5,0))=TRUE,"WW",VLOOKUP(nhap!AJ19,ds,5,0))))</f>
        <v/>
      </c>
      <c r="AK19" s="333" t="str">
        <f>IF(nhap!AK19="","",IF(nhap!AK19="cn","cn",IF(ISNA(VLOOKUP(nhap!AK19,ds,5,0))=TRUE,"WW",VLOOKUP(nhap!AK19,ds,5,0))))</f>
        <v/>
      </c>
      <c r="AL19" s="333" t="str">
        <f>IF(nhap!AL19="","",IF(nhap!AL19="cn","cn",IF(ISNA(VLOOKUP(nhap!AL19,ds,5,0))=TRUE,"WW",VLOOKUP(nhap!AL19,ds,5,0))))</f>
        <v/>
      </c>
      <c r="AM19" s="333" t="str">
        <f>IF(nhap!AM19="","",IF(nhap!AM19="cn","cn",IF(ISNA(VLOOKUP(nhap!AM19,ds,5,0))=TRUE,"WW",VLOOKUP(nhap!AM19,ds,5,0))))</f>
        <v/>
      </c>
      <c r="AN19" s="333" t="str">
        <f>IF(nhap!AN19="","",IF(nhap!AN19="cn","cn",IF(ISNA(VLOOKUP(nhap!AN19,ds,5,0))=TRUE,"WW",VLOOKUP(nhap!AN19,ds,5,0))))</f>
        <v/>
      </c>
      <c r="AO19" s="333" t="str">
        <f>IF(nhap!AO19="","",IF(nhap!AO19="cn","cn",IF(ISNA(VLOOKUP(nhap!AO19,ds,5,0))=TRUE,"WW",VLOOKUP(nhap!AO19,ds,5,0))))</f>
        <v/>
      </c>
      <c r="AP19" s="333" t="str">
        <f>IF(nhap!AP19="","",IF(nhap!AP19="cn","cn",IF(ISNA(VLOOKUP(nhap!AP19,ds,5,0))=TRUE,"WW",VLOOKUP(nhap!AP19,ds,5,0))))</f>
        <v/>
      </c>
      <c r="AQ19" s="333" t="str">
        <f>IF(nhap!AQ19="","",IF(nhap!AQ19="cn","cn",IF(ISNA(VLOOKUP(nhap!AQ19,ds,5,0))=TRUE,"WW",VLOOKUP(nhap!AQ19,ds,5,0))))</f>
        <v/>
      </c>
      <c r="AR19" s="333" t="str">
        <f>IF(nhap!AR19="","",IF(nhap!AR19="cn","cn",IF(ISNA(VLOOKUP(nhap!AR19,ds,5,0))=TRUE,"WW",VLOOKUP(nhap!AR19,ds,5,0))))</f>
        <v/>
      </c>
      <c r="AS19" s="333" t="str">
        <f>IF(nhap!AS19="","",IF(nhap!AS19="cn","cn",IF(ISNA(VLOOKUP(nhap!AS19,ds,5,0))=TRUE,"WW",VLOOKUP(nhap!AS19,ds,5,0))))</f>
        <v/>
      </c>
      <c r="AT19" s="333" t="str">
        <f>IF(nhap!AT19="","",IF(nhap!AT19="cn","cn",IF(ISNA(VLOOKUP(nhap!AT19,ds,5,0))=TRUE,"WW",VLOOKUP(nhap!AT19,ds,5,0))))</f>
        <v/>
      </c>
      <c r="AU19" s="333" t="str">
        <f>IF(nhap!AU19="","",IF(nhap!AU19="cn","cn",IF(ISNA(VLOOKUP(nhap!AU19,ds,5,0))=TRUE,"WW",VLOOKUP(nhap!AU19,ds,5,0))))</f>
        <v/>
      </c>
      <c r="AV19" s="333" t="str">
        <f>IF(nhap!AV19="","",IF(nhap!AV19="cn","cn",IF(ISNA(VLOOKUP(nhap!AV19,ds,5,0))=TRUE,"WW",VLOOKUP(nhap!AV19,ds,5,0))))</f>
        <v/>
      </c>
      <c r="AW19" s="333" t="str">
        <f>IF(nhap!AW19="","",IF(nhap!AW19="cn","cn",IF(ISNA(VLOOKUP(nhap!AW19,ds,5,0))=TRUE,"WW",VLOOKUP(nhap!AW19,ds,5,0))))</f>
        <v/>
      </c>
      <c r="AX19" s="333" t="str">
        <f>IF(nhap!AX19="","",IF(nhap!AX19="cn","cn",IF(ISNA(VLOOKUP(nhap!AX19,ds,5,0))=TRUE,"WW",VLOOKUP(nhap!AX19,ds,5,0))))</f>
        <v/>
      </c>
      <c r="AY19" s="333" t="str">
        <f>IF(nhap!AY19="","",IF(nhap!AY19="cn","cn",VLOOKUP(nhap!AY19,ds,5,0)))</f>
        <v/>
      </c>
      <c r="AZ19" s="334" t="str">
        <f>IF(nhap!AZ19="","",IF(nhap!AZ19="cn","cn",VLOOKUP(nhap!AZ19,ds,5,0)))</f>
        <v/>
      </c>
      <c r="BA19" s="336"/>
      <c r="BB19" s="336"/>
    </row>
    <row r="20" ht="15.75" customHeight="1">
      <c r="A20" s="127"/>
      <c r="B20" s="338">
        <v>2.0</v>
      </c>
      <c r="C20" s="339" t="str">
        <f>IF(nhap!C20="","",IF(nhap!C20="cn","cn",IF(ISNA(VLOOKUP(nhap!C20,ds,5,0))=TRUE,"WW",VLOOKUP(nhap!C20,ds,5,0))))</f>
        <v>BG03</v>
      </c>
      <c r="D20" s="339" t="str">
        <f>IF(nhap!D20="","",IF(nhap!D20="cn","cn",IF(ISNA(VLOOKUP(nhap!D20,ds,5,0))=TRUE,"WW",VLOOKUP(nhap!D20,ds,5,0))))</f>
        <v>BA04</v>
      </c>
      <c r="E20" s="339" t="str">
        <f>IF(nhap!E20="","",IF(nhap!E20="cn","cn",IF(ISNA(VLOOKUP(nhap!E20,ds,5,0))=TRUE,"WW",VLOOKUP(nhap!E20,ds,5,0))))</f>
        <v>BV07</v>
      </c>
      <c r="F20" s="339" t="str">
        <f>IF(nhap!F20="","",IF(nhap!F20="cn","cn",IF(ISNA(VLOOKUP(nhap!F20,ds,5,0))=TRUE,"WW",VLOOKUP(nhap!F20,ds,5,0))))</f>
        <v>BV04</v>
      </c>
      <c r="G20" s="339" t="str">
        <f>IF(nhap!G20="","",IF(nhap!G20="cn","cn",IF(ISNA(VLOOKUP(nhap!G20,ds,5,0))=TRUE,"WW",VLOOKUP(nhap!G20,ds,5,0))))</f>
        <v>BT14</v>
      </c>
      <c r="H20" s="339" t="str">
        <f>IF(nhap!H20="","",IF(nhap!H20="cn","cn",IF(ISNA(VLOOKUP(nhap!H20,ds,5,0))=TRUE,"WW",VLOOKUP(nhap!H20,ds,5,0))))</f>
        <v>BV02</v>
      </c>
      <c r="I20" s="339" t="str">
        <f>IF(nhap!I20="","",IF(nhap!I20="cn","cn",IF(ISNA(VLOOKUP(nhap!I20,ds,5,0))=TRUE,"WW",VLOOKUP(nhap!I20,ds,5,0))))</f>
        <v>BV10</v>
      </c>
      <c r="J20" s="339" t="str">
        <f>IF(nhap!J20="","",IF(nhap!J20="cn","cn",IF(ISNA(VLOOKUP(nhap!J20,ds,5,0))=TRUE,"WW",VLOOKUP(nhap!J20,ds,5,0))))</f>
        <v>BT09</v>
      </c>
      <c r="K20" s="339" t="str">
        <f>IF(nhap!K20="","",IF(nhap!K20="cn","cn",IF(ISNA(VLOOKUP(nhap!K20,ds,5,0))=TRUE,"WW",VLOOKUP(nhap!K20,ds,5,0))))</f>
        <v>BT10</v>
      </c>
      <c r="L20" s="339" t="str">
        <f>IF(nhap!L20="","",IF(nhap!L20="cn","cn",IF(ISNA(VLOOKUP(nhap!L20,ds,5,0))=TRUE,"WW",VLOOKUP(nhap!L20,ds,5,0))))</f>
        <v>BG01</v>
      </c>
      <c r="M20" s="339" t="str">
        <f>IF(nhap!M20="","",IF(nhap!M20="cn","cn",IF(ISNA(VLOOKUP(nhap!M20,ds,5,0))=TRUE,"WW",VLOOKUP(nhap!M20,ds,5,0))))</f>
        <v>BS01</v>
      </c>
      <c r="N20" s="339" t="str">
        <f>IF(nhap!N20="","",IF(nhap!N20="cn","cn",IF(ISNA(VLOOKUP(nhap!N20,ds,5,0))=TRUE,"WW",VLOOKUP(nhap!N20,ds,5,0))))</f>
        <v>BS03</v>
      </c>
      <c r="O20" s="339" t="str">
        <f>IF(nhap!O20="","",IF(nhap!O20="cn","cn",IF(ISNA(VLOOKUP(nhap!O20,ds,5,0))=TRUE,"WW",VLOOKUP(nhap!O20,ds,5,0))))</f>
        <v>BA01</v>
      </c>
      <c r="P20" s="333" t="str">
        <f>IF(nhap!P20="","",IF(nhap!P20="cn","cn",IF(ISNA(VLOOKUP(nhap!P20,ds,5,0))=TRUE,"WW",VLOOKUP(nhap!P20,ds,5,0))))</f>
        <v/>
      </c>
      <c r="Q20" s="333" t="str">
        <f>IF(nhap!Q20="","",IF(nhap!Q20="cn","cn",IF(ISNA(VLOOKUP(nhap!Q20,ds,5,0))=TRUE,"WW",VLOOKUP(nhap!Q20,ds,5,0))))</f>
        <v/>
      </c>
      <c r="R20" s="333" t="str">
        <f>IF(nhap!R20="","",IF(nhap!R20="cn","cn",IF(ISNA(VLOOKUP(nhap!R20,ds,5,0))=TRUE,"WW",VLOOKUP(nhap!R20,ds,5,0))))</f>
        <v/>
      </c>
      <c r="S20" s="333" t="str">
        <f>IF(nhap!S20="","",IF(nhap!S20="cn","cn",IF(ISNA(VLOOKUP(nhap!S20,ds,5,0))=TRUE,"WW",VLOOKUP(nhap!S20,ds,5,0))))</f>
        <v/>
      </c>
      <c r="T20" s="333" t="str">
        <f>IF(nhap!T20="","",IF(nhap!T20="cn","cn",IF(ISNA(VLOOKUP(nhap!T20,ds,5,0))=TRUE,"WW",VLOOKUP(nhap!T20,ds,5,0))))</f>
        <v/>
      </c>
      <c r="U20" s="333" t="str">
        <f>IF(nhap!U20="","",IF(nhap!U20="cn","cn",IF(ISNA(VLOOKUP(nhap!U20,ds,5,0))=TRUE,"WW",VLOOKUP(nhap!U20,ds,5,0))))</f>
        <v/>
      </c>
      <c r="V20" s="333" t="str">
        <f>IF(nhap!V20="","",IF(nhap!V20="cn","cn",IF(ISNA(VLOOKUP(nhap!V20,ds,5,0))=TRUE,"WW",VLOOKUP(nhap!V20,ds,5,0))))</f>
        <v/>
      </c>
      <c r="W20" s="333" t="str">
        <f>IF(nhap!W20="","",IF(nhap!W20="cn","cn",IF(ISNA(VLOOKUP(nhap!W20,ds,5,0))=TRUE,"WW",VLOOKUP(nhap!W20,ds,5,0))))</f>
        <v/>
      </c>
      <c r="X20" s="333" t="str">
        <f>IF(nhap!X20="","",IF(nhap!X20="cn","cn",IF(ISNA(VLOOKUP(nhap!X20,ds,5,0))=TRUE,"WW",VLOOKUP(nhap!X20,ds,5,0))))</f>
        <v/>
      </c>
      <c r="Y20" s="333" t="str">
        <f>IF(nhap!Y20="","",IF(nhap!Y20="cn","cn",IF(ISNA(VLOOKUP(nhap!Y20,ds,5,0))=TRUE,"WW",VLOOKUP(nhap!Y20,ds,5,0))))</f>
        <v/>
      </c>
      <c r="Z20" s="333" t="str">
        <f>IF(nhap!Z20="","",IF(nhap!Z20="cn","cn",IF(ISNA(VLOOKUP(nhap!Z20,ds,5,0))=TRUE,"WW",VLOOKUP(nhap!Z20,ds,5,0))))</f>
        <v/>
      </c>
      <c r="AA20" s="333" t="str">
        <f>IF(nhap!AA20="","",IF(nhap!AA20="cn","cn",IF(ISNA(VLOOKUP(nhap!AA20,ds,5,0))=TRUE,"WW",VLOOKUP(nhap!AA20,ds,5,0))))</f>
        <v/>
      </c>
      <c r="AB20" s="333" t="str">
        <f>IF(nhap!AB20="","",IF(nhap!AB20="cn","cn",IF(ISNA(VLOOKUP(nhap!AB20,ds,5,0))=TRUE,"WW",VLOOKUP(nhap!AB20,ds,5,0))))</f>
        <v/>
      </c>
      <c r="AC20" s="333" t="str">
        <f>IF(nhap!AC20="","",IF(nhap!AC20="cn","cn",IF(ISNA(VLOOKUP(nhap!AC20,ds,5,0))=TRUE,"WW",VLOOKUP(nhap!AC20,ds,5,0))))</f>
        <v/>
      </c>
      <c r="AD20" s="333" t="str">
        <f>IF(nhap!AD20="","",IF(nhap!AD20="cn","cn",IF(ISNA(VLOOKUP(nhap!AD20,ds,5,0))=TRUE,"WW",VLOOKUP(nhap!AD20,ds,5,0))))</f>
        <v/>
      </c>
      <c r="AE20" s="333" t="str">
        <f>IF(nhap!AE20="","",IF(nhap!AE20="cn","cn",IF(ISNA(VLOOKUP(nhap!AE20,ds,5,0))=TRUE,"WW",VLOOKUP(nhap!AE20,ds,5,0))))</f>
        <v/>
      </c>
      <c r="AF20" s="333" t="str">
        <f>IF(nhap!AF20="","",IF(nhap!AF20="cn","cn",IF(ISNA(VLOOKUP(nhap!AF20,ds,5,0))=TRUE,"WW",VLOOKUP(nhap!AF20,ds,5,0))))</f>
        <v/>
      </c>
      <c r="AG20" s="333" t="str">
        <f>IF(nhap!AG20="","",IF(nhap!AG20="cn","cn",IF(ISNA(VLOOKUP(nhap!AG20,ds,5,0))=TRUE,"WW",VLOOKUP(nhap!AG20,ds,5,0))))</f>
        <v/>
      </c>
      <c r="AH20" s="333" t="str">
        <f>IF(nhap!AH20="","",IF(nhap!AH20="cn","cn",IF(ISNA(VLOOKUP(nhap!AH20,ds,5,0))=TRUE,"WW",VLOOKUP(nhap!AH20,ds,5,0))))</f>
        <v/>
      </c>
      <c r="AI20" s="333" t="str">
        <f>IF(nhap!AI20="","",IF(nhap!AI20="cn","cn",IF(ISNA(VLOOKUP(nhap!AI20,ds,5,0))=TRUE,"WW",VLOOKUP(nhap!AI20,ds,5,0))))</f>
        <v/>
      </c>
      <c r="AJ20" s="333" t="str">
        <f>IF(nhap!AJ20="","",IF(nhap!AJ20="cn","cn",IF(ISNA(VLOOKUP(nhap!AJ20,ds,5,0))=TRUE,"WW",VLOOKUP(nhap!AJ20,ds,5,0))))</f>
        <v/>
      </c>
      <c r="AK20" s="333" t="str">
        <f>IF(nhap!AK20="","",IF(nhap!AK20="cn","cn",IF(ISNA(VLOOKUP(nhap!AK20,ds,5,0))=TRUE,"WW",VLOOKUP(nhap!AK20,ds,5,0))))</f>
        <v/>
      </c>
      <c r="AL20" s="333" t="str">
        <f>IF(nhap!AL20="","",IF(nhap!AL20="cn","cn",IF(ISNA(VLOOKUP(nhap!AL20,ds,5,0))=TRUE,"WW",VLOOKUP(nhap!AL20,ds,5,0))))</f>
        <v/>
      </c>
      <c r="AM20" s="333" t="str">
        <f>IF(nhap!AM20="","",IF(nhap!AM20="cn","cn",IF(ISNA(VLOOKUP(nhap!AM20,ds,5,0))=TRUE,"WW",VLOOKUP(nhap!AM20,ds,5,0))))</f>
        <v/>
      </c>
      <c r="AN20" s="333" t="str">
        <f>IF(nhap!AN20="","",IF(nhap!AN20="cn","cn",IF(ISNA(VLOOKUP(nhap!AN20,ds,5,0))=TRUE,"WW",VLOOKUP(nhap!AN20,ds,5,0))))</f>
        <v/>
      </c>
      <c r="AO20" s="333" t="str">
        <f>IF(nhap!AO20="","",IF(nhap!AO20="cn","cn",IF(ISNA(VLOOKUP(nhap!AO20,ds,5,0))=TRUE,"WW",VLOOKUP(nhap!AO20,ds,5,0))))</f>
        <v/>
      </c>
      <c r="AP20" s="333" t="str">
        <f>IF(nhap!AP20="","",IF(nhap!AP20="cn","cn",IF(ISNA(VLOOKUP(nhap!AP20,ds,5,0))=TRUE,"WW",VLOOKUP(nhap!AP20,ds,5,0))))</f>
        <v/>
      </c>
      <c r="AQ20" s="333" t="str">
        <f>IF(nhap!AQ20="","",IF(nhap!AQ20="cn","cn",IF(ISNA(VLOOKUP(nhap!AQ20,ds,5,0))=TRUE,"WW",VLOOKUP(nhap!AQ20,ds,5,0))))</f>
        <v/>
      </c>
      <c r="AR20" s="333" t="str">
        <f>IF(nhap!AR20="","",IF(nhap!AR20="cn","cn",IF(ISNA(VLOOKUP(nhap!AR20,ds,5,0))=TRUE,"WW",VLOOKUP(nhap!AR20,ds,5,0))))</f>
        <v/>
      </c>
      <c r="AS20" s="333" t="str">
        <f>IF(nhap!AS20="","",IF(nhap!AS20="cn","cn",IF(ISNA(VLOOKUP(nhap!AS20,ds,5,0))=TRUE,"WW",VLOOKUP(nhap!AS20,ds,5,0))))</f>
        <v/>
      </c>
      <c r="AT20" s="333" t="str">
        <f>IF(nhap!AT20="","",IF(nhap!AT20="cn","cn",IF(ISNA(VLOOKUP(nhap!AT20,ds,5,0))=TRUE,"WW",VLOOKUP(nhap!AT20,ds,5,0))))</f>
        <v/>
      </c>
      <c r="AU20" s="333" t="str">
        <f>IF(nhap!AU20="","",IF(nhap!AU20="cn","cn",IF(ISNA(VLOOKUP(nhap!AU20,ds,5,0))=TRUE,"WW",VLOOKUP(nhap!AU20,ds,5,0))))</f>
        <v/>
      </c>
      <c r="AV20" s="333" t="str">
        <f>IF(nhap!AV20="","",IF(nhap!AV20="cn","cn",IF(ISNA(VLOOKUP(nhap!AV20,ds,5,0))=TRUE,"WW",VLOOKUP(nhap!AV20,ds,5,0))))</f>
        <v/>
      </c>
      <c r="AW20" s="333" t="str">
        <f>IF(nhap!AW20="","",IF(nhap!AW20="cn","cn",IF(ISNA(VLOOKUP(nhap!AW20,ds,5,0))=TRUE,"WW",VLOOKUP(nhap!AW20,ds,5,0))))</f>
        <v/>
      </c>
      <c r="AX20" s="333" t="str">
        <f>IF(nhap!AX20="","",IF(nhap!AX20="cn","cn",IF(ISNA(VLOOKUP(nhap!AX20,ds,5,0))=TRUE,"WW",VLOOKUP(nhap!AX20,ds,5,0))))</f>
        <v/>
      </c>
      <c r="AY20" s="340" t="str">
        <f>IF(nhap!AY20="","",IF(nhap!AY20="cn","cn",VLOOKUP(nhap!AY20,ds,5,0)))</f>
        <v/>
      </c>
      <c r="AZ20" s="341" t="str">
        <f>IF(nhap!AZ20="","",IF(nhap!AZ20="cn","cn",VLOOKUP(nhap!AZ20,ds,5,0)))</f>
        <v/>
      </c>
      <c r="BA20" s="336"/>
      <c r="BB20" s="336"/>
    </row>
    <row r="21" ht="15.75" customHeight="1">
      <c r="A21" s="127"/>
      <c r="B21" s="338">
        <v>3.0</v>
      </c>
      <c r="C21" s="339" t="str">
        <f>IF(nhap!C21="","",IF(nhap!C21="cn","cn",IF(ISNA(VLOOKUP(nhap!C21,ds,5,0))=TRUE,"WW",VLOOKUP(nhap!C21,ds,5,0))))</f>
        <v>BA01</v>
      </c>
      <c r="D21" s="339" t="str">
        <f>IF(nhap!D21="","",IF(nhap!D21="cn","cn",IF(ISNA(VLOOKUP(nhap!D21,ds,5,0))=TRUE,"WW",VLOOKUP(nhap!D21,ds,5,0))))</f>
        <v>BT10</v>
      </c>
      <c r="E21" s="339" t="str">
        <f>IF(nhap!E21="","",IF(nhap!E21="cn","cn",IF(ISNA(VLOOKUP(nhap!E21,ds,5,0))=TRUE,"WW",VLOOKUP(nhap!E21,ds,5,0))))</f>
        <v>BG01</v>
      </c>
      <c r="F21" s="339" t="str">
        <f>IF(nhap!F21="","",IF(nhap!F21="cn","cn",IF(ISNA(VLOOKUP(nhap!F21,ds,5,0))=TRUE,"WW",VLOOKUP(nhap!F21,ds,5,0))))</f>
        <v>BT09</v>
      </c>
      <c r="G21" s="339" t="str">
        <f>IF(nhap!G21="","",IF(nhap!G21="cn","cn",IF(ISNA(VLOOKUP(nhap!G21,ds,5,0))=TRUE,"WW",VLOOKUP(nhap!G21,ds,5,0))))</f>
        <v>BA06</v>
      </c>
      <c r="H21" s="339" t="str">
        <f>IF(nhap!H21="","",IF(nhap!H21="cn","cn",IF(ISNA(VLOOKUP(nhap!H21,ds,5,0))=TRUE,"WW",VLOOKUP(nhap!H21,ds,5,0))))</f>
        <v>BT04</v>
      </c>
      <c r="I21" s="339" t="str">
        <f>IF(nhap!I21="","",IF(nhap!I21="cn","cn",IF(ISNA(VLOOKUP(nhap!I21,ds,5,0))=TRUE,"WW",VLOOKUP(nhap!I21,ds,5,0))))</f>
        <v>BS03</v>
      </c>
      <c r="J21" s="339" t="str">
        <f>IF(nhap!J21="","",IF(nhap!J21="cn","cn",IF(ISNA(VLOOKUP(nhap!J21,ds,5,0))=TRUE,"WW",VLOOKUP(nhap!J21,ds,5,0))))</f>
        <v>BV02</v>
      </c>
      <c r="K21" s="339" t="str">
        <f>IF(nhap!K21="","",IF(nhap!K21="cn","cn",IF(ISNA(VLOOKUP(nhap!K21,ds,5,0))=TRUE,"WW",VLOOKUP(nhap!K21,ds,5,0))))</f>
        <v>BS03</v>
      </c>
      <c r="L21" s="339" t="str">
        <f>IF(nhap!L21="","",IF(nhap!L21="cn","cn",IF(ISNA(VLOOKUP(nhap!L21,ds,5,0))=TRUE,"WW",VLOOKUP(nhap!L21,ds,5,0))))</f>
        <v>BA04</v>
      </c>
      <c r="M21" s="339" t="str">
        <f>IF(nhap!M21="","",IF(nhap!M21="cn","cn",IF(ISNA(VLOOKUP(nhap!M21,ds,5,0))=TRUE,"WW",VLOOKUP(nhap!M21,ds,5,0))))</f>
        <v>BV04</v>
      </c>
      <c r="N21" s="339" t="str">
        <f>IF(nhap!N21="","",IF(nhap!N21="cn","cn",IF(ISNA(VLOOKUP(nhap!N21,ds,5,0))=TRUE,"WW",VLOOKUP(nhap!N21,ds,5,0))))</f>
        <v>BV07</v>
      </c>
      <c r="O21" s="339" t="str">
        <f>IF(nhap!O21="","",IF(nhap!O21="cn","cn",IF(ISNA(VLOOKUP(nhap!O21,ds,5,0))=TRUE,"WW",VLOOKUP(nhap!O21,ds,5,0))))</f>
        <v>BT14</v>
      </c>
      <c r="P21" s="333" t="str">
        <f>IF(nhap!P21="","",IF(nhap!P21="cn","cn",IF(ISNA(VLOOKUP(nhap!P21,ds,5,0))=TRUE,"WW",VLOOKUP(nhap!P21,ds,5,0))))</f>
        <v/>
      </c>
      <c r="Q21" s="333" t="str">
        <f>IF(nhap!Q21="","",IF(nhap!Q21="cn","cn",IF(ISNA(VLOOKUP(nhap!Q21,ds,5,0))=TRUE,"WW",VLOOKUP(nhap!Q21,ds,5,0))))</f>
        <v/>
      </c>
      <c r="R21" s="333" t="str">
        <f>IF(nhap!R21="","",IF(nhap!R21="cn","cn",IF(ISNA(VLOOKUP(nhap!R21,ds,5,0))=TRUE,"WW",VLOOKUP(nhap!R21,ds,5,0))))</f>
        <v/>
      </c>
      <c r="S21" s="333" t="str">
        <f>IF(nhap!S21="","",IF(nhap!S21="cn","cn",IF(ISNA(VLOOKUP(nhap!S21,ds,5,0))=TRUE,"WW",VLOOKUP(nhap!S21,ds,5,0))))</f>
        <v/>
      </c>
      <c r="T21" s="333" t="str">
        <f>IF(nhap!T21="","",IF(nhap!T21="cn","cn",IF(ISNA(VLOOKUP(nhap!T21,ds,5,0))=TRUE,"WW",VLOOKUP(nhap!T21,ds,5,0))))</f>
        <v/>
      </c>
      <c r="U21" s="333" t="str">
        <f>IF(nhap!U21="","",IF(nhap!U21="cn","cn",IF(ISNA(VLOOKUP(nhap!U21,ds,5,0))=TRUE,"WW",VLOOKUP(nhap!U21,ds,5,0))))</f>
        <v/>
      </c>
      <c r="V21" s="333" t="str">
        <f>IF(nhap!V21="","",IF(nhap!V21="cn","cn",IF(ISNA(VLOOKUP(nhap!V21,ds,5,0))=TRUE,"WW",VLOOKUP(nhap!V21,ds,5,0))))</f>
        <v/>
      </c>
      <c r="W21" s="333" t="str">
        <f>IF(nhap!W21="","",IF(nhap!W21="cn","cn",IF(ISNA(VLOOKUP(nhap!W21,ds,5,0))=TRUE,"WW",VLOOKUP(nhap!W21,ds,5,0))))</f>
        <v/>
      </c>
      <c r="X21" s="333" t="str">
        <f>IF(nhap!X21="","",IF(nhap!X21="cn","cn",IF(ISNA(VLOOKUP(nhap!X21,ds,5,0))=TRUE,"WW",VLOOKUP(nhap!X21,ds,5,0))))</f>
        <v/>
      </c>
      <c r="Y21" s="333" t="str">
        <f>IF(nhap!Y21="","",IF(nhap!Y21="cn","cn",IF(ISNA(VLOOKUP(nhap!Y21,ds,5,0))=TRUE,"WW",VLOOKUP(nhap!Y21,ds,5,0))))</f>
        <v/>
      </c>
      <c r="Z21" s="333" t="str">
        <f>IF(nhap!Z21="","",IF(nhap!Z21="cn","cn",IF(ISNA(VLOOKUP(nhap!Z21,ds,5,0))=TRUE,"WW",VLOOKUP(nhap!Z21,ds,5,0))))</f>
        <v/>
      </c>
      <c r="AA21" s="333" t="str">
        <f>IF(nhap!AA21="","",IF(nhap!AA21="cn","cn",IF(ISNA(VLOOKUP(nhap!AA21,ds,5,0))=TRUE,"WW",VLOOKUP(nhap!AA21,ds,5,0))))</f>
        <v/>
      </c>
      <c r="AB21" s="333" t="str">
        <f>IF(nhap!AB21="","",IF(nhap!AB21="cn","cn",IF(ISNA(VLOOKUP(nhap!AB21,ds,5,0))=TRUE,"WW",VLOOKUP(nhap!AB21,ds,5,0))))</f>
        <v/>
      </c>
      <c r="AC21" s="333" t="str">
        <f>IF(nhap!AC21="","",IF(nhap!AC21="cn","cn",IF(ISNA(VLOOKUP(nhap!AC21,ds,5,0))=TRUE,"WW",VLOOKUP(nhap!AC21,ds,5,0))))</f>
        <v/>
      </c>
      <c r="AD21" s="333" t="str">
        <f>IF(nhap!AD21="","",IF(nhap!AD21="cn","cn",IF(ISNA(VLOOKUP(nhap!AD21,ds,5,0))=TRUE,"WW",VLOOKUP(nhap!AD21,ds,5,0))))</f>
        <v/>
      </c>
      <c r="AE21" s="333" t="str">
        <f>IF(nhap!AE21="","",IF(nhap!AE21="cn","cn",IF(ISNA(VLOOKUP(nhap!AE21,ds,5,0))=TRUE,"WW",VLOOKUP(nhap!AE21,ds,5,0))))</f>
        <v/>
      </c>
      <c r="AF21" s="333" t="str">
        <f>IF(nhap!AF21="","",IF(nhap!AF21="cn","cn",IF(ISNA(VLOOKUP(nhap!AF21,ds,5,0))=TRUE,"WW",VLOOKUP(nhap!AF21,ds,5,0))))</f>
        <v/>
      </c>
      <c r="AG21" s="333" t="str">
        <f>IF(nhap!AG21="","",IF(nhap!AG21="cn","cn",IF(ISNA(VLOOKUP(nhap!AG21,ds,5,0))=TRUE,"WW",VLOOKUP(nhap!AG21,ds,5,0))))</f>
        <v/>
      </c>
      <c r="AH21" s="333" t="str">
        <f>IF(nhap!AH21="","",IF(nhap!AH21="cn","cn",IF(ISNA(VLOOKUP(nhap!AH21,ds,5,0))=TRUE,"WW",VLOOKUP(nhap!AH21,ds,5,0))))</f>
        <v/>
      </c>
      <c r="AI21" s="333" t="str">
        <f>IF(nhap!AI21="","",IF(nhap!AI21="cn","cn",IF(ISNA(VLOOKUP(nhap!AI21,ds,5,0))=TRUE,"WW",VLOOKUP(nhap!AI21,ds,5,0))))</f>
        <v/>
      </c>
      <c r="AJ21" s="333" t="str">
        <f>IF(nhap!AJ21="","",IF(nhap!AJ21="cn","cn",IF(ISNA(VLOOKUP(nhap!AJ21,ds,5,0))=TRUE,"WW",VLOOKUP(nhap!AJ21,ds,5,0))))</f>
        <v/>
      </c>
      <c r="AK21" s="333" t="str">
        <f>IF(nhap!AK21="","",IF(nhap!AK21="cn","cn",IF(ISNA(VLOOKUP(nhap!AK21,ds,5,0))=TRUE,"WW",VLOOKUP(nhap!AK21,ds,5,0))))</f>
        <v/>
      </c>
      <c r="AL21" s="333" t="str">
        <f>IF(nhap!AL21="","",IF(nhap!AL21="cn","cn",IF(ISNA(VLOOKUP(nhap!AL21,ds,5,0))=TRUE,"WW",VLOOKUP(nhap!AL21,ds,5,0))))</f>
        <v/>
      </c>
      <c r="AM21" s="333" t="str">
        <f>IF(nhap!AM21="","",IF(nhap!AM21="cn","cn",IF(ISNA(VLOOKUP(nhap!AM21,ds,5,0))=TRUE,"WW",VLOOKUP(nhap!AM21,ds,5,0))))</f>
        <v/>
      </c>
      <c r="AN21" s="333" t="str">
        <f>IF(nhap!AN21="","",IF(nhap!AN21="cn","cn",IF(ISNA(VLOOKUP(nhap!AN21,ds,5,0))=TRUE,"WW",VLOOKUP(nhap!AN21,ds,5,0))))</f>
        <v/>
      </c>
      <c r="AO21" s="333" t="str">
        <f>IF(nhap!AO21="","",IF(nhap!AO21="cn","cn",IF(ISNA(VLOOKUP(nhap!AO21,ds,5,0))=TRUE,"WW",VLOOKUP(nhap!AO21,ds,5,0))))</f>
        <v/>
      </c>
      <c r="AP21" s="333" t="str">
        <f>IF(nhap!AP21="","",IF(nhap!AP21="cn","cn",IF(ISNA(VLOOKUP(nhap!AP21,ds,5,0))=TRUE,"WW",VLOOKUP(nhap!AP21,ds,5,0))))</f>
        <v/>
      </c>
      <c r="AQ21" s="333" t="str">
        <f>IF(nhap!AQ21="","",IF(nhap!AQ21="cn","cn",IF(ISNA(VLOOKUP(nhap!AQ21,ds,5,0))=TRUE,"WW",VLOOKUP(nhap!AQ21,ds,5,0))))</f>
        <v/>
      </c>
      <c r="AR21" s="333" t="str">
        <f>IF(nhap!AR21="","",IF(nhap!AR21="cn","cn",IF(ISNA(VLOOKUP(nhap!AR21,ds,5,0))=TRUE,"WW",VLOOKUP(nhap!AR21,ds,5,0))))</f>
        <v/>
      </c>
      <c r="AS21" s="333" t="str">
        <f>IF(nhap!AS21="","",IF(nhap!AS21="cn","cn",IF(ISNA(VLOOKUP(nhap!AS21,ds,5,0))=TRUE,"WW",VLOOKUP(nhap!AS21,ds,5,0))))</f>
        <v/>
      </c>
      <c r="AT21" s="333" t="str">
        <f>IF(nhap!AT21="","",IF(nhap!AT21="cn","cn",IF(ISNA(VLOOKUP(nhap!AT21,ds,5,0))=TRUE,"WW",VLOOKUP(nhap!AT21,ds,5,0))))</f>
        <v/>
      </c>
      <c r="AU21" s="333" t="str">
        <f>IF(nhap!AU21="","",IF(nhap!AU21="cn","cn",IF(ISNA(VLOOKUP(nhap!AU21,ds,5,0))=TRUE,"WW",VLOOKUP(nhap!AU21,ds,5,0))))</f>
        <v/>
      </c>
      <c r="AV21" s="333" t="str">
        <f>IF(nhap!AV21="","",IF(nhap!AV21="cn","cn",IF(ISNA(VLOOKUP(nhap!AV21,ds,5,0))=TRUE,"WW",VLOOKUP(nhap!AV21,ds,5,0))))</f>
        <v/>
      </c>
      <c r="AW21" s="333" t="str">
        <f>IF(nhap!AW21="","",IF(nhap!AW21="cn","cn",IF(ISNA(VLOOKUP(nhap!AW21,ds,5,0))=TRUE,"WW",VLOOKUP(nhap!AW21,ds,5,0))))</f>
        <v/>
      </c>
      <c r="AX21" s="333" t="str">
        <f>IF(nhap!AX21="","",IF(nhap!AX21="cn","cn",IF(ISNA(VLOOKUP(nhap!AX21,ds,5,0))=TRUE,"WW",VLOOKUP(nhap!AX21,ds,5,0))))</f>
        <v/>
      </c>
      <c r="AY21" s="340" t="str">
        <f>IF(nhap!AY21="","",IF(nhap!AY21="cn","cn",VLOOKUP(nhap!AY21,ds,5,0)))</f>
        <v/>
      </c>
      <c r="AZ21" s="341" t="str">
        <f>IF(nhap!AZ21="","",IF(nhap!AZ21="cn","cn",VLOOKUP(nhap!AZ21,ds,5,0)))</f>
        <v/>
      </c>
      <c r="BA21" s="336"/>
      <c r="BB21" s="336"/>
    </row>
    <row r="22" ht="15.75" customHeight="1">
      <c r="A22" s="127"/>
      <c r="B22" s="338">
        <v>4.0</v>
      </c>
      <c r="C22" s="339" t="str">
        <f>IF(nhap!C22="","",IF(nhap!C22="cn","cn",IF(ISNA(VLOOKUP(nhap!C22,ds,5,0))=TRUE,"WW",VLOOKUP(nhap!C22,ds,5,0))))</f>
        <v>BA01</v>
      </c>
      <c r="D22" s="339" t="str">
        <f>IF(nhap!D22="","",IF(nhap!D22="cn","cn",IF(ISNA(VLOOKUP(nhap!D22,ds,5,0))=TRUE,"WW",VLOOKUP(nhap!D22,ds,5,0))))</f>
        <v>BT10</v>
      </c>
      <c r="E22" s="339" t="str">
        <f>IF(nhap!E22="","",IF(nhap!E22="cn","cn",IF(ISNA(VLOOKUP(nhap!E22,ds,5,0))=TRUE,"WW",VLOOKUP(nhap!E22,ds,5,0))))</f>
        <v>BS03</v>
      </c>
      <c r="F22" s="339" t="str">
        <f>IF(nhap!F22="","",IF(nhap!F22="cn","cn",IF(ISNA(VLOOKUP(nhap!F22,ds,5,0))=TRUE,"WW",VLOOKUP(nhap!F22,ds,5,0))))</f>
        <v>BT09</v>
      </c>
      <c r="G22" s="339" t="str">
        <f>IF(nhap!G22="","",IF(nhap!G22="cn","cn",IF(ISNA(VLOOKUP(nhap!G22,ds,5,0))=TRUE,"WW",VLOOKUP(nhap!G22,ds,5,0))))</f>
        <v>BA06</v>
      </c>
      <c r="H22" s="339" t="str">
        <f>IF(nhap!H22="","",IF(nhap!H22="cn","cn",IF(ISNA(VLOOKUP(nhap!H22,ds,5,0))=TRUE,"WW",VLOOKUP(nhap!H22,ds,5,0))))</f>
        <v>BT04</v>
      </c>
      <c r="I22" s="339" t="str">
        <f>IF(nhap!I22="","",IF(nhap!I22="cn","cn",IF(ISNA(VLOOKUP(nhap!I22,ds,5,0))=TRUE,"WW",VLOOKUP(nhap!I22,ds,5,0))))</f>
        <v>BG03</v>
      </c>
      <c r="J22" s="339" t="str">
        <f>IF(nhap!J22="","",IF(nhap!J22="cn","cn",IF(ISNA(VLOOKUP(nhap!J22,ds,5,0))=TRUE,"WW",VLOOKUP(nhap!J22,ds,5,0))))</f>
        <v>BV02</v>
      </c>
      <c r="K22" s="339" t="str">
        <f>IF(nhap!K22="","",IF(nhap!K22="cn","cn",IF(ISNA(VLOOKUP(nhap!K22,ds,5,0))=TRUE,"WW",VLOOKUP(nhap!K22,ds,5,0))))</f>
        <v>BG01</v>
      </c>
      <c r="L22" s="339" t="str">
        <f>IF(nhap!L22="","",IF(nhap!L22="cn","cn",IF(ISNA(VLOOKUP(nhap!L22,ds,5,0))=TRUE,"WW",VLOOKUP(nhap!L22,ds,5,0))))</f>
        <v>BA04</v>
      </c>
      <c r="M22" s="339" t="str">
        <f>IF(nhap!M22="","",IF(nhap!M22="cn","cn",IF(ISNA(VLOOKUP(nhap!M22,ds,5,0))=TRUE,"WW",VLOOKUP(nhap!M22,ds,5,0))))</f>
        <v>BV04</v>
      </c>
      <c r="N22" s="339" t="str">
        <f>IF(nhap!N22="","",IF(nhap!N22="cn","cn",IF(ISNA(VLOOKUP(nhap!N22,ds,5,0))=TRUE,"WW",VLOOKUP(nhap!N22,ds,5,0))))</f>
        <v>BV07</v>
      </c>
      <c r="O22" s="339" t="str">
        <f>IF(nhap!O22="","",IF(nhap!O22="cn","cn",IF(ISNA(VLOOKUP(nhap!O22,ds,5,0))=TRUE,"WW",VLOOKUP(nhap!O22,ds,5,0))))</f>
        <v>BT14</v>
      </c>
      <c r="P22" s="333" t="str">
        <f>IF(nhap!P22="","",IF(nhap!P22="cn","cn",IF(ISNA(VLOOKUP(nhap!P22,ds,5,0))=TRUE,"WW",VLOOKUP(nhap!P22,ds,5,0))))</f>
        <v/>
      </c>
      <c r="Q22" s="333" t="str">
        <f>IF(nhap!Q22="","",IF(nhap!Q22="cn","cn",IF(ISNA(VLOOKUP(nhap!Q22,ds,5,0))=TRUE,"WW",VLOOKUP(nhap!Q22,ds,5,0))))</f>
        <v/>
      </c>
      <c r="R22" s="333" t="str">
        <f>IF(nhap!R22="","",IF(nhap!R22="cn","cn",IF(ISNA(VLOOKUP(nhap!R22,ds,5,0))=TRUE,"WW",VLOOKUP(nhap!R22,ds,5,0))))</f>
        <v/>
      </c>
      <c r="S22" s="333" t="str">
        <f>IF(nhap!S22="","",IF(nhap!S22="cn","cn",IF(ISNA(VLOOKUP(nhap!S22,ds,5,0))=TRUE,"WW",VLOOKUP(nhap!S22,ds,5,0))))</f>
        <v/>
      </c>
      <c r="T22" s="333" t="str">
        <f>IF(nhap!T22="","",IF(nhap!T22="cn","cn",IF(ISNA(VLOOKUP(nhap!T22,ds,5,0))=TRUE,"WW",VLOOKUP(nhap!T22,ds,5,0))))</f>
        <v/>
      </c>
      <c r="U22" s="333" t="str">
        <f>IF(nhap!U22="","",IF(nhap!U22="cn","cn",IF(ISNA(VLOOKUP(nhap!U22,ds,5,0))=TRUE,"WW",VLOOKUP(nhap!U22,ds,5,0))))</f>
        <v/>
      </c>
      <c r="V22" s="333" t="str">
        <f>IF(nhap!V22="","",IF(nhap!V22="cn","cn",IF(ISNA(VLOOKUP(nhap!V22,ds,5,0))=TRUE,"WW",VLOOKUP(nhap!V22,ds,5,0))))</f>
        <v/>
      </c>
      <c r="W22" s="333" t="str">
        <f>IF(nhap!W22="","",IF(nhap!W22="cn","cn",IF(ISNA(VLOOKUP(nhap!W22,ds,5,0))=TRUE,"WW",VLOOKUP(nhap!W22,ds,5,0))))</f>
        <v/>
      </c>
      <c r="X22" s="333" t="str">
        <f>IF(nhap!X22="","",IF(nhap!X22="cn","cn",IF(ISNA(VLOOKUP(nhap!X22,ds,5,0))=TRUE,"WW",VLOOKUP(nhap!X22,ds,5,0))))</f>
        <v/>
      </c>
      <c r="Y22" s="333" t="str">
        <f>IF(nhap!Y22="","",IF(nhap!Y22="cn","cn",IF(ISNA(VLOOKUP(nhap!Y22,ds,5,0))=TRUE,"WW",VLOOKUP(nhap!Y22,ds,5,0))))</f>
        <v/>
      </c>
      <c r="Z22" s="333" t="str">
        <f>IF(nhap!Z22="","",IF(nhap!Z22="cn","cn",IF(ISNA(VLOOKUP(nhap!Z22,ds,5,0))=TRUE,"WW",VLOOKUP(nhap!Z22,ds,5,0))))</f>
        <v/>
      </c>
      <c r="AA22" s="333" t="str">
        <f>IF(nhap!AA22="","",IF(nhap!AA22="cn","cn",IF(ISNA(VLOOKUP(nhap!AA22,ds,5,0))=TRUE,"WW",VLOOKUP(nhap!AA22,ds,5,0))))</f>
        <v/>
      </c>
      <c r="AB22" s="333" t="str">
        <f>IF(nhap!AB22="","",IF(nhap!AB22="cn","cn",IF(ISNA(VLOOKUP(nhap!AB22,ds,5,0))=TRUE,"WW",VLOOKUP(nhap!AB22,ds,5,0))))</f>
        <v/>
      </c>
      <c r="AC22" s="333" t="str">
        <f>IF(nhap!AC22="","",IF(nhap!AC22="cn","cn",IF(ISNA(VLOOKUP(nhap!AC22,ds,5,0))=TRUE,"WW",VLOOKUP(nhap!AC22,ds,5,0))))</f>
        <v/>
      </c>
      <c r="AD22" s="333" t="str">
        <f>IF(nhap!AD22="","",IF(nhap!AD22="cn","cn",IF(ISNA(VLOOKUP(nhap!AD22,ds,5,0))=TRUE,"WW",VLOOKUP(nhap!AD22,ds,5,0))))</f>
        <v/>
      </c>
      <c r="AE22" s="333" t="str">
        <f>IF(nhap!AE22="","",IF(nhap!AE22="cn","cn",IF(ISNA(VLOOKUP(nhap!AE22,ds,5,0))=TRUE,"WW",VLOOKUP(nhap!AE22,ds,5,0))))</f>
        <v/>
      </c>
      <c r="AF22" s="333" t="str">
        <f>IF(nhap!AF22="","",IF(nhap!AF22="cn","cn",IF(ISNA(VLOOKUP(nhap!AF22,ds,5,0))=TRUE,"WW",VLOOKUP(nhap!AF22,ds,5,0))))</f>
        <v/>
      </c>
      <c r="AG22" s="333" t="str">
        <f>IF(nhap!AG22="","",IF(nhap!AG22="cn","cn",IF(ISNA(VLOOKUP(nhap!AG22,ds,5,0))=TRUE,"WW",VLOOKUP(nhap!AG22,ds,5,0))))</f>
        <v/>
      </c>
      <c r="AH22" s="333" t="str">
        <f>IF(nhap!AH22="","",IF(nhap!AH22="cn","cn",IF(ISNA(VLOOKUP(nhap!AH22,ds,5,0))=TRUE,"WW",VLOOKUP(nhap!AH22,ds,5,0))))</f>
        <v/>
      </c>
      <c r="AI22" s="333" t="str">
        <f>IF(nhap!AI22="","",IF(nhap!AI22="cn","cn",IF(ISNA(VLOOKUP(nhap!AI22,ds,5,0))=TRUE,"WW",VLOOKUP(nhap!AI22,ds,5,0))))</f>
        <v/>
      </c>
      <c r="AJ22" s="333" t="str">
        <f>IF(nhap!AJ22="","",IF(nhap!AJ22="cn","cn",IF(ISNA(VLOOKUP(nhap!AJ22,ds,5,0))=TRUE,"WW",VLOOKUP(nhap!AJ22,ds,5,0))))</f>
        <v/>
      </c>
      <c r="AK22" s="333" t="str">
        <f>IF(nhap!AK22="","",IF(nhap!AK22="cn","cn",IF(ISNA(VLOOKUP(nhap!AK22,ds,5,0))=TRUE,"WW",VLOOKUP(nhap!AK22,ds,5,0))))</f>
        <v/>
      </c>
      <c r="AL22" s="333" t="str">
        <f>IF(nhap!AL22="","",IF(nhap!AL22="cn","cn",IF(ISNA(VLOOKUP(nhap!AL22,ds,5,0))=TRUE,"WW",VLOOKUP(nhap!AL22,ds,5,0))))</f>
        <v/>
      </c>
      <c r="AM22" s="333" t="str">
        <f>IF(nhap!AM22="","",IF(nhap!AM22="cn","cn",IF(ISNA(VLOOKUP(nhap!AM22,ds,5,0))=TRUE,"WW",VLOOKUP(nhap!AM22,ds,5,0))))</f>
        <v/>
      </c>
      <c r="AN22" s="333" t="str">
        <f>IF(nhap!AN22="","",IF(nhap!AN22="cn","cn",IF(ISNA(VLOOKUP(nhap!AN22,ds,5,0))=TRUE,"WW",VLOOKUP(nhap!AN22,ds,5,0))))</f>
        <v/>
      </c>
      <c r="AO22" s="333" t="str">
        <f>IF(nhap!AO22="","",IF(nhap!AO22="cn","cn",IF(ISNA(VLOOKUP(nhap!AO22,ds,5,0))=TRUE,"WW",VLOOKUP(nhap!AO22,ds,5,0))))</f>
        <v/>
      </c>
      <c r="AP22" s="333" t="str">
        <f>IF(nhap!AP22="","",IF(nhap!AP22="cn","cn",IF(ISNA(VLOOKUP(nhap!AP22,ds,5,0))=TRUE,"WW",VLOOKUP(nhap!AP22,ds,5,0))))</f>
        <v/>
      </c>
      <c r="AQ22" s="333" t="str">
        <f>IF(nhap!AQ22="","",IF(nhap!AQ22="cn","cn",IF(ISNA(VLOOKUP(nhap!AQ22,ds,5,0))=TRUE,"WW",VLOOKUP(nhap!AQ22,ds,5,0))))</f>
        <v/>
      </c>
      <c r="AR22" s="333" t="str">
        <f>IF(nhap!AR22="","",IF(nhap!AR22="cn","cn",IF(ISNA(VLOOKUP(nhap!AR22,ds,5,0))=TRUE,"WW",VLOOKUP(nhap!AR22,ds,5,0))))</f>
        <v/>
      </c>
      <c r="AS22" s="333" t="str">
        <f>IF(nhap!AS22="","",IF(nhap!AS22="cn","cn",IF(ISNA(VLOOKUP(nhap!AS22,ds,5,0))=TRUE,"WW",VLOOKUP(nhap!AS22,ds,5,0))))</f>
        <v/>
      </c>
      <c r="AT22" s="333" t="str">
        <f>IF(nhap!AT22="","",IF(nhap!AT22="cn","cn",IF(ISNA(VLOOKUP(nhap!AT22,ds,5,0))=TRUE,"WW",VLOOKUP(nhap!AT22,ds,5,0))))</f>
        <v/>
      </c>
      <c r="AU22" s="333" t="str">
        <f>IF(nhap!AU22="","",IF(nhap!AU22="cn","cn",IF(ISNA(VLOOKUP(nhap!AU22,ds,5,0))=TRUE,"WW",VLOOKUP(nhap!AU22,ds,5,0))))</f>
        <v/>
      </c>
      <c r="AV22" s="333" t="str">
        <f>IF(nhap!AV22="","",IF(nhap!AV22="cn","cn",IF(ISNA(VLOOKUP(nhap!AV22,ds,5,0))=TRUE,"WW",VLOOKUP(nhap!AV22,ds,5,0))))</f>
        <v/>
      </c>
      <c r="AW22" s="333" t="str">
        <f>IF(nhap!AW22="","",IF(nhap!AW22="cn","cn",IF(ISNA(VLOOKUP(nhap!AW22,ds,5,0))=TRUE,"WW",VLOOKUP(nhap!AW22,ds,5,0))))</f>
        <v/>
      </c>
      <c r="AX22" s="333" t="str">
        <f>IF(nhap!AX22="","",IF(nhap!AX22="cn","cn",IF(ISNA(VLOOKUP(nhap!AX22,ds,5,0))=TRUE,"WW",VLOOKUP(nhap!AX22,ds,5,0))))</f>
        <v/>
      </c>
      <c r="AY22" s="340" t="str">
        <f>IF(nhap!AY22="","",IF(nhap!AY22="cn","cn",VLOOKUP(nhap!AY22,ds,5,0)))</f>
        <v/>
      </c>
      <c r="AZ22" s="341" t="str">
        <f>IF(nhap!AZ22="","",IF(nhap!AZ22="cn","cn",VLOOKUP(nhap!AZ22,ds,5,0)))</f>
        <v/>
      </c>
      <c r="BA22" s="336"/>
      <c r="BB22" s="336"/>
    </row>
    <row r="23" ht="15.75" customHeight="1">
      <c r="A23" s="158"/>
      <c r="B23" s="343">
        <v>5.0</v>
      </c>
      <c r="C23" s="333" t="str">
        <f>IF(nhap!C23="","",IF(nhap!C23="cn","cn",IF(ISNA(VLOOKUP(nhap!C23,ds,5,0))=TRUE,"WW",VLOOKUP(nhap!C23,ds,5,0))))</f>
        <v/>
      </c>
      <c r="D23" s="333" t="str">
        <f>IF(nhap!D23="","",IF(nhap!D23="cn","cn",IF(ISNA(VLOOKUP(nhap!D23,ds,5,0))=TRUE,"WW",VLOOKUP(nhap!D23,ds,5,0))))</f>
        <v/>
      </c>
      <c r="E23" s="333" t="str">
        <f>IF(nhap!E23="","",IF(nhap!E23="cn","cn",IF(ISNA(VLOOKUP(nhap!E23,ds,5,0))=TRUE,"WW",VLOOKUP(nhap!E23,ds,5,0))))</f>
        <v/>
      </c>
      <c r="F23" s="333" t="str">
        <f>IF(nhap!F23="","",IF(nhap!F23="cn","cn",IF(ISNA(VLOOKUP(nhap!F23,ds,5,0))=TRUE,"WW",VLOOKUP(nhap!F23,ds,5,0))))</f>
        <v/>
      </c>
      <c r="G23" s="333" t="str">
        <f>IF(nhap!G23="","",IF(nhap!G23="cn","cn",IF(ISNA(VLOOKUP(nhap!G23,ds,5,0))=TRUE,"WW",VLOOKUP(nhap!G23,ds,5,0))))</f>
        <v/>
      </c>
      <c r="H23" s="333" t="str">
        <f>IF(nhap!H23="","",IF(nhap!H23="cn","cn",IF(ISNA(VLOOKUP(nhap!H23,ds,5,0))=TRUE,"WW",VLOOKUP(nhap!H23,ds,5,0))))</f>
        <v/>
      </c>
      <c r="I23" s="333" t="str">
        <f>IF(nhap!I23="","",IF(nhap!I23="cn","cn",IF(ISNA(VLOOKUP(nhap!I23,ds,5,0))=TRUE,"WW",VLOOKUP(nhap!I23,ds,5,0))))</f>
        <v/>
      </c>
      <c r="J23" s="333" t="str">
        <f>IF(nhap!J23="","",IF(nhap!J23="cn","cn",IF(ISNA(VLOOKUP(nhap!J23,ds,5,0))=TRUE,"WW",VLOOKUP(nhap!J23,ds,5,0))))</f>
        <v/>
      </c>
      <c r="K23" s="333" t="str">
        <f>IF(nhap!K23="","",IF(nhap!K23="cn","cn",IF(ISNA(VLOOKUP(nhap!K23,ds,5,0))=TRUE,"WW",VLOOKUP(nhap!K23,ds,5,0))))</f>
        <v/>
      </c>
      <c r="L23" s="333" t="str">
        <f>IF(nhap!L23="","",IF(nhap!L23="cn","cn",IF(ISNA(VLOOKUP(nhap!L23,ds,5,0))=TRUE,"WW",VLOOKUP(nhap!L23,ds,5,0))))</f>
        <v/>
      </c>
      <c r="M23" s="333" t="str">
        <f>IF(nhap!M23="","",IF(nhap!M23="cn","cn",IF(ISNA(VLOOKUP(nhap!M23,ds,5,0))=TRUE,"WW",VLOOKUP(nhap!M23,ds,5,0))))</f>
        <v/>
      </c>
      <c r="N23" s="333" t="str">
        <f>IF(nhap!N23="","",IF(nhap!N23="cn","cn",IF(ISNA(VLOOKUP(nhap!N23,ds,5,0))=TRUE,"WW",VLOOKUP(nhap!N23,ds,5,0))))</f>
        <v/>
      </c>
      <c r="O23" s="333" t="str">
        <f>IF(nhap!O23="","",IF(nhap!O23="cn","cn",IF(ISNA(VLOOKUP(nhap!O23,ds,5,0))=TRUE,"WW",VLOOKUP(nhap!O23,ds,5,0))))</f>
        <v/>
      </c>
      <c r="P23" s="333" t="str">
        <f>IF(nhap!P23="","",IF(nhap!P23="cn","cn",IF(ISNA(VLOOKUP(nhap!P23,ds,5,0))=TRUE,"WW",VLOOKUP(nhap!P23,ds,5,0))))</f>
        <v/>
      </c>
      <c r="Q23" s="333" t="str">
        <f>IF(nhap!Q23="","",IF(nhap!Q23="cn","cn",IF(ISNA(VLOOKUP(nhap!Q23,ds,5,0))=TRUE,"WW",VLOOKUP(nhap!Q23,ds,5,0))))</f>
        <v/>
      </c>
      <c r="R23" s="333" t="str">
        <f>IF(nhap!R23="","",IF(nhap!R23="cn","cn",IF(ISNA(VLOOKUP(nhap!R23,ds,5,0))=TRUE,"WW",VLOOKUP(nhap!R23,ds,5,0))))</f>
        <v/>
      </c>
      <c r="S23" s="333" t="str">
        <f>IF(nhap!S23="","",IF(nhap!S23="cn","cn",IF(ISNA(VLOOKUP(nhap!S23,ds,5,0))=TRUE,"WW",VLOOKUP(nhap!S23,ds,5,0))))</f>
        <v/>
      </c>
      <c r="T23" s="333" t="str">
        <f>IF(nhap!T23="","",IF(nhap!T23="cn","cn",IF(ISNA(VLOOKUP(nhap!T23,ds,5,0))=TRUE,"WW",VLOOKUP(nhap!T23,ds,5,0))))</f>
        <v/>
      </c>
      <c r="U23" s="333" t="str">
        <f>IF(nhap!U23="","",IF(nhap!U23="cn","cn",IF(ISNA(VLOOKUP(nhap!U23,ds,5,0))=TRUE,"WW",VLOOKUP(nhap!U23,ds,5,0))))</f>
        <v/>
      </c>
      <c r="V23" s="333" t="str">
        <f>IF(nhap!V23="","",IF(nhap!V23="cn","cn",IF(ISNA(VLOOKUP(nhap!V23,ds,5,0))=TRUE,"WW",VLOOKUP(nhap!V23,ds,5,0))))</f>
        <v/>
      </c>
      <c r="W23" s="333" t="str">
        <f>IF(nhap!W23="","",IF(nhap!W23="cn","cn",IF(ISNA(VLOOKUP(nhap!W23,ds,5,0))=TRUE,"WW",VLOOKUP(nhap!W23,ds,5,0))))</f>
        <v/>
      </c>
      <c r="X23" s="333" t="str">
        <f>IF(nhap!X23="","",IF(nhap!X23="cn","cn",IF(ISNA(VLOOKUP(nhap!X23,ds,5,0))=TRUE,"WW",VLOOKUP(nhap!X23,ds,5,0))))</f>
        <v/>
      </c>
      <c r="Y23" s="333" t="str">
        <f>IF(nhap!Y23="","",IF(nhap!Y23="cn","cn",IF(ISNA(VLOOKUP(nhap!Y23,ds,5,0))=TRUE,"WW",VLOOKUP(nhap!Y23,ds,5,0))))</f>
        <v/>
      </c>
      <c r="Z23" s="333" t="str">
        <f>IF(nhap!Z23="","",IF(nhap!Z23="cn","cn",IF(ISNA(VLOOKUP(nhap!Z23,ds,5,0))=TRUE,"WW",VLOOKUP(nhap!Z23,ds,5,0))))</f>
        <v/>
      </c>
      <c r="AA23" s="333" t="str">
        <f>IF(nhap!AA23="","",IF(nhap!AA23="cn","cn",IF(ISNA(VLOOKUP(nhap!AA23,ds,5,0))=TRUE,"WW",VLOOKUP(nhap!AA23,ds,5,0))))</f>
        <v/>
      </c>
      <c r="AB23" s="333" t="str">
        <f>IF(nhap!AB23="","",IF(nhap!AB23="cn","cn",IF(ISNA(VLOOKUP(nhap!AB23,ds,5,0))=TRUE,"WW",VLOOKUP(nhap!AB23,ds,5,0))))</f>
        <v/>
      </c>
      <c r="AC23" s="333" t="str">
        <f>IF(nhap!AC23="","",IF(nhap!AC23="cn","cn",IF(ISNA(VLOOKUP(nhap!AC23,ds,5,0))=TRUE,"WW",VLOOKUP(nhap!AC23,ds,5,0))))</f>
        <v/>
      </c>
      <c r="AD23" s="333" t="str">
        <f>IF(nhap!AD23="","",IF(nhap!AD23="cn","cn",IF(ISNA(VLOOKUP(nhap!AD23,ds,5,0))=TRUE,"WW",VLOOKUP(nhap!AD23,ds,5,0))))</f>
        <v/>
      </c>
      <c r="AE23" s="333" t="str">
        <f>IF(nhap!AE23="","",IF(nhap!AE23="cn","cn",IF(ISNA(VLOOKUP(nhap!AE23,ds,5,0))=TRUE,"WW",VLOOKUP(nhap!AE23,ds,5,0))))</f>
        <v/>
      </c>
      <c r="AF23" s="333" t="str">
        <f>IF(nhap!AF23="","",IF(nhap!AF23="cn","cn",IF(ISNA(VLOOKUP(nhap!AF23,ds,5,0))=TRUE,"WW",VLOOKUP(nhap!AF23,ds,5,0))))</f>
        <v/>
      </c>
      <c r="AG23" s="333" t="str">
        <f>IF(nhap!AG23="","",IF(nhap!AG23="cn","cn",IF(ISNA(VLOOKUP(nhap!AG23,ds,5,0))=TRUE,"WW",VLOOKUP(nhap!AG23,ds,5,0))))</f>
        <v/>
      </c>
      <c r="AH23" s="333" t="str">
        <f>IF(nhap!AH23="","",IF(nhap!AH23="cn","cn",IF(ISNA(VLOOKUP(nhap!AH23,ds,5,0))=TRUE,"WW",VLOOKUP(nhap!AH23,ds,5,0))))</f>
        <v/>
      </c>
      <c r="AI23" s="333" t="str">
        <f>IF(nhap!AI23="","",IF(nhap!AI23="cn","cn",IF(ISNA(VLOOKUP(nhap!AI23,ds,5,0))=TRUE,"WW",VLOOKUP(nhap!AI23,ds,5,0))))</f>
        <v/>
      </c>
      <c r="AJ23" s="333" t="str">
        <f>IF(nhap!AJ23="","",IF(nhap!AJ23="cn","cn",IF(ISNA(VLOOKUP(nhap!AJ23,ds,5,0))=TRUE,"WW",VLOOKUP(nhap!AJ23,ds,5,0))))</f>
        <v/>
      </c>
      <c r="AK23" s="333" t="str">
        <f>IF(nhap!AK23="","",IF(nhap!AK23="cn","cn",IF(ISNA(VLOOKUP(nhap!AK23,ds,5,0))=TRUE,"WW",VLOOKUP(nhap!AK23,ds,5,0))))</f>
        <v/>
      </c>
      <c r="AL23" s="333" t="str">
        <f>IF(nhap!AL23="","",IF(nhap!AL23="cn","cn",IF(ISNA(VLOOKUP(nhap!AL23,ds,5,0))=TRUE,"WW",VLOOKUP(nhap!AL23,ds,5,0))))</f>
        <v/>
      </c>
      <c r="AM23" s="333" t="str">
        <f>IF(nhap!AM23="","",IF(nhap!AM23="cn","cn",IF(ISNA(VLOOKUP(nhap!AM23,ds,5,0))=TRUE,"WW",VLOOKUP(nhap!AM23,ds,5,0))))</f>
        <v/>
      </c>
      <c r="AN23" s="333" t="str">
        <f>IF(nhap!AN23="","",IF(nhap!AN23="cn","cn",IF(ISNA(VLOOKUP(nhap!AN23,ds,5,0))=TRUE,"WW",VLOOKUP(nhap!AN23,ds,5,0))))</f>
        <v/>
      </c>
      <c r="AO23" s="333" t="str">
        <f>IF(nhap!AO23="","",IF(nhap!AO23="cn","cn",IF(ISNA(VLOOKUP(nhap!AO23,ds,5,0))=TRUE,"WW",VLOOKUP(nhap!AO23,ds,5,0))))</f>
        <v/>
      </c>
      <c r="AP23" s="333" t="str">
        <f>IF(nhap!AP23="","",IF(nhap!AP23="cn","cn",IF(ISNA(VLOOKUP(nhap!AP23,ds,5,0))=TRUE,"WW",VLOOKUP(nhap!AP23,ds,5,0))))</f>
        <v/>
      </c>
      <c r="AQ23" s="333" t="str">
        <f>IF(nhap!AQ23="","",IF(nhap!AQ23="cn","cn",IF(ISNA(VLOOKUP(nhap!AQ23,ds,5,0))=TRUE,"WW",VLOOKUP(nhap!AQ23,ds,5,0))))</f>
        <v/>
      </c>
      <c r="AR23" s="333" t="str">
        <f>IF(nhap!AR23="","",IF(nhap!AR23="cn","cn",IF(ISNA(VLOOKUP(nhap!AR23,ds,5,0))=TRUE,"WW",VLOOKUP(nhap!AR23,ds,5,0))))</f>
        <v/>
      </c>
      <c r="AS23" s="333" t="str">
        <f>IF(nhap!AS23="","",IF(nhap!AS23="cn","cn",IF(ISNA(VLOOKUP(nhap!AS23,ds,5,0))=TRUE,"WW",VLOOKUP(nhap!AS23,ds,5,0))))</f>
        <v/>
      </c>
      <c r="AT23" s="333" t="str">
        <f>IF(nhap!AT23="","",IF(nhap!AT23="cn","cn",IF(ISNA(VLOOKUP(nhap!AT23,ds,5,0))=TRUE,"WW",VLOOKUP(nhap!AT23,ds,5,0))))</f>
        <v/>
      </c>
      <c r="AU23" s="333" t="str">
        <f>IF(nhap!AU23="","",IF(nhap!AU23="cn","cn",IF(ISNA(VLOOKUP(nhap!AU23,ds,5,0))=TRUE,"WW",VLOOKUP(nhap!AU23,ds,5,0))))</f>
        <v/>
      </c>
      <c r="AV23" s="333" t="str">
        <f>IF(nhap!AV23="","",IF(nhap!AV23="cn","cn",IF(ISNA(VLOOKUP(nhap!AV23,ds,5,0))=TRUE,"WW",VLOOKUP(nhap!AV23,ds,5,0))))</f>
        <v/>
      </c>
      <c r="AW23" s="333" t="str">
        <f>IF(nhap!AW23="","",IF(nhap!AW23="cn","cn",IF(ISNA(VLOOKUP(nhap!AW23,ds,5,0))=TRUE,"WW",VLOOKUP(nhap!AW23,ds,5,0))))</f>
        <v/>
      </c>
      <c r="AX23" s="333" t="str">
        <f>IF(nhap!AX23="","",IF(nhap!AX23="cn","cn",IF(ISNA(VLOOKUP(nhap!AX23,ds,5,0))=TRUE,"WW",VLOOKUP(nhap!AX23,ds,5,0))))</f>
        <v/>
      </c>
      <c r="AY23" s="344" t="str">
        <f>IF(nhap!AY23="","",IF(nhap!AY23="cn","cn",VLOOKUP(nhap!AY23,ds,5,0)))</f>
        <v/>
      </c>
      <c r="AZ23" s="345" t="str">
        <f>IF(nhap!AZ23="","",IF(nhap!AZ23="cn","cn",VLOOKUP(nhap!AZ23,ds,5,0)))</f>
        <v/>
      </c>
      <c r="BA23" s="336"/>
      <c r="BB23" s="336"/>
    </row>
    <row r="24" ht="15.75" customHeight="1">
      <c r="A24" s="346" t="s">
        <v>528</v>
      </c>
      <c r="B24" s="332">
        <v>1.0</v>
      </c>
      <c r="C24" s="339" t="str">
        <f>IF(nhap!C24="","",IF(nhap!C24="cn","cn",IF(ISNA(VLOOKUP(nhap!C24,ds,5,0))=TRUE,"WW",VLOOKUP(nhap!C24,ds,5,0))))</f>
        <v>BL03</v>
      </c>
      <c r="D24" s="339" t="str">
        <f>IF(nhap!D24="","",IF(nhap!D24="cn","cn",IF(ISNA(VLOOKUP(nhap!D24,ds,5,0))=TRUE,"WW",VLOOKUP(nhap!D24,ds,5,0))))</f>
        <v>BS01</v>
      </c>
      <c r="E24" s="339" t="str">
        <f>IF(nhap!E24="","",IF(nhap!E24="cn","cn",IF(ISNA(VLOOKUP(nhap!E24,ds,5,0))=TRUE,"WW",VLOOKUP(nhap!E24,ds,5,0))))</f>
        <v>BD02</v>
      </c>
      <c r="F24" s="339" t="str">
        <f>IF(nhap!F24="","",IF(nhap!F24="cn","cn",IF(ISNA(VLOOKUP(nhap!F24,ds,5,0))=TRUE,"WW",VLOOKUP(nhap!F24,ds,5,0))))</f>
        <v>BU02</v>
      </c>
      <c r="G24" s="339" t="str">
        <f>IF(nhap!G24="","",IF(nhap!G24="cn","cn",IF(ISNA(VLOOKUP(nhap!G24,ds,5,0))=TRUE,"WW",VLOOKUP(nhap!G24,ds,5,0))))</f>
        <v>BU05</v>
      </c>
      <c r="H24" s="339" t="str">
        <f>IF(nhap!H24="","",IF(nhap!H24="cn","cn",IF(ISNA(VLOOKUP(nhap!H24,ds,5,0))=TRUE,"WW",VLOOKUP(nhap!H24,ds,5,0))))</f>
        <v>BH08</v>
      </c>
      <c r="I24" s="339" t="str">
        <f>IF(nhap!I24="","",IF(nhap!I24="cn","cn",IF(ISNA(VLOOKUP(nhap!I24,ds,5,0))=TRUE,"WW",VLOOKUP(nhap!I24,ds,5,0))))</f>
        <v>BL01</v>
      </c>
      <c r="J24" s="339" t="str">
        <f>IF(nhap!J24="","",IF(nhap!J24="cn","cn",IF(ISNA(VLOOKUP(nhap!J24,ds,5,0))=TRUE,"WW",VLOOKUP(nhap!J24,ds,5,0))))</f>
        <v>BL08</v>
      </c>
      <c r="K24" s="339" t="str">
        <f>IF(nhap!K24="","",IF(nhap!K24="cn","cn",IF(ISNA(VLOOKUP(nhap!K24,ds,5,0))=TRUE,"WW",VLOOKUP(nhap!K24,ds,5,0))))</f>
        <v>BL01</v>
      </c>
      <c r="L24" s="339" t="str">
        <f>IF(nhap!L24="","",IF(nhap!L24="cn","cn",IF(ISNA(VLOOKUP(nhap!L24,ds,5,0))=TRUE,"WW",VLOOKUP(nhap!L24,ds,5,0))))</f>
        <v>BH05</v>
      </c>
      <c r="M24" s="339" t="str">
        <f>IF(nhap!M24="","",IF(nhap!M24="cn","cn",IF(ISNA(VLOOKUP(nhap!M24,ds,5,0))=TRUE,"WW",VLOOKUP(nhap!M24,ds,5,0))))</f>
        <v>BU04</v>
      </c>
      <c r="N24" s="339" t="str">
        <f>IF(nhap!N24="","",IF(nhap!N24="cn","cn",IF(ISNA(VLOOKUP(nhap!N24,ds,5,0))=TRUE,"WW",VLOOKUP(nhap!N24,ds,5,0))))</f>
        <v>BD04</v>
      </c>
      <c r="O24" s="339" t="str">
        <f>IF(nhap!O24="","",IF(nhap!O24="cn","cn",IF(ISNA(VLOOKUP(nhap!O24,ds,5,0))=TRUE,"WW",VLOOKUP(nhap!O24,ds,5,0))))</f>
        <v>BG03</v>
      </c>
      <c r="P24" s="333" t="str">
        <f>IF(nhap!P24="","",IF(nhap!P24="cn","cn",IF(ISNA(VLOOKUP(nhap!P24,ds,5,0))=TRUE,"WW",VLOOKUP(nhap!P24,ds,5,0))))</f>
        <v/>
      </c>
      <c r="Q24" s="333" t="str">
        <f>IF(nhap!Q24="","",IF(nhap!Q24="cn","cn",IF(ISNA(VLOOKUP(nhap!Q24,ds,5,0))=TRUE,"WW",VLOOKUP(nhap!Q24,ds,5,0))))</f>
        <v/>
      </c>
      <c r="R24" s="333" t="str">
        <f>IF(nhap!R24="","",IF(nhap!R24="cn","cn",IF(ISNA(VLOOKUP(nhap!R24,ds,5,0))=TRUE,"WW",VLOOKUP(nhap!R24,ds,5,0))))</f>
        <v/>
      </c>
      <c r="S24" s="333" t="str">
        <f>IF(nhap!S24="","",IF(nhap!S24="cn","cn",IF(ISNA(VLOOKUP(nhap!S24,ds,5,0))=TRUE,"WW",VLOOKUP(nhap!S24,ds,5,0))))</f>
        <v/>
      </c>
      <c r="T24" s="333" t="str">
        <f>IF(nhap!T24="","",IF(nhap!T24="cn","cn",IF(ISNA(VLOOKUP(nhap!T24,ds,5,0))=TRUE,"WW",VLOOKUP(nhap!T24,ds,5,0))))</f>
        <v/>
      </c>
      <c r="U24" s="333" t="str">
        <f>IF(nhap!U24="","",IF(nhap!U24="cn","cn",IF(ISNA(VLOOKUP(nhap!U24,ds,5,0))=TRUE,"WW",VLOOKUP(nhap!U24,ds,5,0))))</f>
        <v/>
      </c>
      <c r="V24" s="333" t="str">
        <f>IF(nhap!V24="","",IF(nhap!V24="cn","cn",IF(ISNA(VLOOKUP(nhap!V24,ds,5,0))=TRUE,"WW",VLOOKUP(nhap!V24,ds,5,0))))</f>
        <v/>
      </c>
      <c r="W24" s="333" t="str">
        <f>IF(nhap!W24="","",IF(nhap!W24="cn","cn",IF(ISNA(VLOOKUP(nhap!W24,ds,5,0))=TRUE,"WW",VLOOKUP(nhap!W24,ds,5,0))))</f>
        <v/>
      </c>
      <c r="X24" s="333" t="str">
        <f>IF(nhap!X24="","",IF(nhap!X24="cn","cn",IF(ISNA(VLOOKUP(nhap!X24,ds,5,0))=TRUE,"WW",VLOOKUP(nhap!X24,ds,5,0))))</f>
        <v/>
      </c>
      <c r="Y24" s="333" t="str">
        <f>IF(nhap!Y24="","",IF(nhap!Y24="cn","cn",IF(ISNA(VLOOKUP(nhap!Y24,ds,5,0))=TRUE,"WW",VLOOKUP(nhap!Y24,ds,5,0))))</f>
        <v/>
      </c>
      <c r="Z24" s="333" t="str">
        <f>IF(nhap!Z24="","",IF(nhap!Z24="cn","cn",IF(ISNA(VLOOKUP(nhap!Z24,ds,5,0))=TRUE,"WW",VLOOKUP(nhap!Z24,ds,5,0))))</f>
        <v/>
      </c>
      <c r="AA24" s="333" t="str">
        <f>IF(nhap!AA24="","",IF(nhap!AA24="cn","cn",IF(ISNA(VLOOKUP(nhap!AA24,ds,5,0))=TRUE,"WW",VLOOKUP(nhap!AA24,ds,5,0))))</f>
        <v/>
      </c>
      <c r="AB24" s="333" t="str">
        <f>IF(nhap!AB24="","",IF(nhap!AB24="cn","cn",IF(ISNA(VLOOKUP(nhap!AB24,ds,5,0))=TRUE,"WW",VLOOKUP(nhap!AB24,ds,5,0))))</f>
        <v/>
      </c>
      <c r="AC24" s="333" t="str">
        <f>IF(nhap!AC24="","",IF(nhap!AC24="cn","cn",IF(ISNA(VLOOKUP(nhap!AC24,ds,5,0))=TRUE,"WW",VLOOKUP(nhap!AC24,ds,5,0))))</f>
        <v/>
      </c>
      <c r="AD24" s="333" t="str">
        <f>IF(nhap!AD24="","",IF(nhap!AD24="cn","cn",IF(ISNA(VLOOKUP(nhap!AD24,ds,5,0))=TRUE,"WW",VLOOKUP(nhap!AD24,ds,5,0))))</f>
        <v/>
      </c>
      <c r="AE24" s="333" t="str">
        <f>IF(nhap!AE24="","",IF(nhap!AE24="cn","cn",IF(ISNA(VLOOKUP(nhap!AE24,ds,5,0))=TRUE,"WW",VLOOKUP(nhap!AE24,ds,5,0))))</f>
        <v/>
      </c>
      <c r="AF24" s="333" t="str">
        <f>IF(nhap!AF24="","",IF(nhap!AF24="cn","cn",IF(ISNA(VLOOKUP(nhap!AF24,ds,5,0))=TRUE,"WW",VLOOKUP(nhap!AF24,ds,5,0))))</f>
        <v/>
      </c>
      <c r="AG24" s="333" t="str">
        <f>IF(nhap!AG24="","",IF(nhap!AG24="cn","cn",IF(ISNA(VLOOKUP(nhap!AG24,ds,5,0))=TRUE,"WW",VLOOKUP(nhap!AG24,ds,5,0))))</f>
        <v/>
      </c>
      <c r="AH24" s="333" t="str">
        <f>IF(nhap!AH24="","",IF(nhap!AH24="cn","cn",IF(ISNA(VLOOKUP(nhap!AH24,ds,5,0))=TRUE,"WW",VLOOKUP(nhap!AH24,ds,5,0))))</f>
        <v/>
      </c>
      <c r="AI24" s="333" t="str">
        <f>IF(nhap!AI24="","",IF(nhap!AI24="cn","cn",IF(ISNA(VLOOKUP(nhap!AI24,ds,5,0))=TRUE,"WW",VLOOKUP(nhap!AI24,ds,5,0))))</f>
        <v/>
      </c>
      <c r="AJ24" s="333" t="str">
        <f>IF(nhap!AJ24="","",IF(nhap!AJ24="cn","cn",IF(ISNA(VLOOKUP(nhap!AJ24,ds,5,0))=TRUE,"WW",VLOOKUP(nhap!AJ24,ds,5,0))))</f>
        <v/>
      </c>
      <c r="AK24" s="333" t="str">
        <f>IF(nhap!AK24="","",IF(nhap!AK24="cn","cn",IF(ISNA(VLOOKUP(nhap!AK24,ds,5,0))=TRUE,"WW",VLOOKUP(nhap!AK24,ds,5,0))))</f>
        <v/>
      </c>
      <c r="AL24" s="333" t="str">
        <f>IF(nhap!AL24="","",IF(nhap!AL24="cn","cn",IF(ISNA(VLOOKUP(nhap!AL24,ds,5,0))=TRUE,"WW",VLOOKUP(nhap!AL24,ds,5,0))))</f>
        <v/>
      </c>
      <c r="AM24" s="333" t="str">
        <f>IF(nhap!AM24="","",IF(nhap!AM24="cn","cn",IF(ISNA(VLOOKUP(nhap!AM24,ds,5,0))=TRUE,"WW",VLOOKUP(nhap!AM24,ds,5,0))))</f>
        <v/>
      </c>
      <c r="AN24" s="333" t="str">
        <f>IF(nhap!AN24="","",IF(nhap!AN24="cn","cn",IF(ISNA(VLOOKUP(nhap!AN24,ds,5,0))=TRUE,"WW",VLOOKUP(nhap!AN24,ds,5,0))))</f>
        <v/>
      </c>
      <c r="AO24" s="333" t="str">
        <f>IF(nhap!AO24="","",IF(nhap!AO24="cn","cn",IF(ISNA(VLOOKUP(nhap!AO24,ds,5,0))=TRUE,"WW",VLOOKUP(nhap!AO24,ds,5,0))))</f>
        <v/>
      </c>
      <c r="AP24" s="333" t="str">
        <f>IF(nhap!AP24="","",IF(nhap!AP24="cn","cn",IF(ISNA(VLOOKUP(nhap!AP24,ds,5,0))=TRUE,"WW",VLOOKUP(nhap!AP24,ds,5,0))))</f>
        <v/>
      </c>
      <c r="AQ24" s="333" t="str">
        <f>IF(nhap!AQ24="","",IF(nhap!AQ24="cn","cn",IF(ISNA(VLOOKUP(nhap!AQ24,ds,5,0))=TRUE,"WW",VLOOKUP(nhap!AQ24,ds,5,0))))</f>
        <v/>
      </c>
      <c r="AR24" s="333" t="str">
        <f>IF(nhap!AR24="","",IF(nhap!AR24="cn","cn",IF(ISNA(VLOOKUP(nhap!AR24,ds,5,0))=TRUE,"WW",VLOOKUP(nhap!AR24,ds,5,0))))</f>
        <v/>
      </c>
      <c r="AS24" s="333" t="str">
        <f>IF(nhap!AS24="","",IF(nhap!AS24="cn","cn",IF(ISNA(VLOOKUP(nhap!AS24,ds,5,0))=TRUE,"WW",VLOOKUP(nhap!AS24,ds,5,0))))</f>
        <v/>
      </c>
      <c r="AT24" s="333" t="str">
        <f>IF(nhap!AT24="","",IF(nhap!AT24="cn","cn",IF(ISNA(VLOOKUP(nhap!AT24,ds,5,0))=TRUE,"WW",VLOOKUP(nhap!AT24,ds,5,0))))</f>
        <v/>
      </c>
      <c r="AU24" s="333" t="str">
        <f>IF(nhap!AU24="","",IF(nhap!AU24="cn","cn",IF(ISNA(VLOOKUP(nhap!AU24,ds,5,0))=TRUE,"WW",VLOOKUP(nhap!AU24,ds,5,0))))</f>
        <v/>
      </c>
      <c r="AV24" s="333" t="str">
        <f>IF(nhap!AV24="","",IF(nhap!AV24="cn","cn",IF(ISNA(VLOOKUP(nhap!AV24,ds,5,0))=TRUE,"WW",VLOOKUP(nhap!AV24,ds,5,0))))</f>
        <v/>
      </c>
      <c r="AW24" s="333" t="str">
        <f>IF(nhap!AW24="","",IF(nhap!AW24="cn","cn",IF(ISNA(VLOOKUP(nhap!AW24,ds,5,0))=TRUE,"WW",VLOOKUP(nhap!AW24,ds,5,0))))</f>
        <v/>
      </c>
      <c r="AX24" s="333" t="str">
        <f>IF(nhap!AX24="","",IF(nhap!AX24="cn","cn",IF(ISNA(VLOOKUP(nhap!AX24,ds,5,0))=TRUE,"WW",VLOOKUP(nhap!AX24,ds,5,0))))</f>
        <v/>
      </c>
      <c r="AY24" s="333" t="str">
        <f>IF(nhap!AY24="","",IF(nhap!AY24="cn","cn",VLOOKUP(nhap!AY24,ds,5,0)))</f>
        <v/>
      </c>
      <c r="AZ24" s="334" t="str">
        <f>IF(nhap!AZ24="","",IF(nhap!AZ24="cn","cn",VLOOKUP(nhap!AZ24,ds,5,0)))</f>
        <v/>
      </c>
      <c r="BA24" s="336"/>
      <c r="BB24" s="336"/>
    </row>
    <row r="25" ht="15.75" customHeight="1">
      <c r="A25" s="127"/>
      <c r="B25" s="338">
        <v>2.0</v>
      </c>
      <c r="C25" s="339" t="str">
        <f>IF(nhap!C25="","",IF(nhap!C25="cn","cn",IF(ISNA(VLOOKUP(nhap!C25,ds,5,0))=TRUE,"WW",VLOOKUP(nhap!C25,ds,5,0))))</f>
        <v>BD04</v>
      </c>
      <c r="D25" s="339" t="str">
        <f>IF(nhap!D25="","",IF(nhap!D25="cn","cn",IF(ISNA(VLOOKUP(nhap!D25,ds,5,0))=TRUE,"WW",VLOOKUP(nhap!D25,ds,5,0))))</f>
        <v>BU02</v>
      </c>
      <c r="E25" s="339" t="str">
        <f>IF(nhap!E25="","",IF(nhap!E25="cn","cn",IF(ISNA(VLOOKUP(nhap!E25,ds,5,0))=TRUE,"WW",VLOOKUP(nhap!E25,ds,5,0))))</f>
        <v>BL01</v>
      </c>
      <c r="F25" s="339" t="str">
        <f>IF(nhap!F25="","",IF(nhap!F25="cn","cn",IF(ISNA(VLOOKUP(nhap!F25,ds,5,0))=TRUE,"WW",VLOOKUP(nhap!F25,ds,5,0))))</f>
        <v>BS01</v>
      </c>
      <c r="G25" s="339" t="str">
        <f>IF(nhap!G25="","",IF(nhap!G25="cn","cn",IF(ISNA(VLOOKUP(nhap!G25,ds,5,0))=TRUE,"WW",VLOOKUP(nhap!G25,ds,5,0))))</f>
        <v>BL08</v>
      </c>
      <c r="H25" s="339" t="str">
        <f>IF(nhap!H25="","",IF(nhap!H25="cn","cn",IF(ISNA(VLOOKUP(nhap!H25,ds,5,0))=TRUE,"WW",VLOOKUP(nhap!H25,ds,5,0))))</f>
        <v>BG03</v>
      </c>
      <c r="I25" s="339" t="str">
        <f>IF(nhap!I25="","",IF(nhap!I25="cn","cn",IF(ISNA(VLOOKUP(nhap!I25,ds,5,0))=TRUE,"WW",VLOOKUP(nhap!I25,ds,5,0))))</f>
        <v>BD01</v>
      </c>
      <c r="J25" s="339" t="str">
        <f>IF(nhap!J25="","",IF(nhap!J25="cn","cn",IF(ISNA(VLOOKUP(nhap!J25,ds,5,0))=TRUE,"WW",VLOOKUP(nhap!J25,ds,5,0))))</f>
        <v>BU05</v>
      </c>
      <c r="K25" s="339" t="str">
        <f>IF(nhap!K25="","",IF(nhap!K25="cn","cn",IF(ISNA(VLOOKUP(nhap!K25,ds,5,0))=TRUE,"WW",VLOOKUP(nhap!K25,ds,5,0))))</f>
        <v>BD02</v>
      </c>
      <c r="L25" s="339" t="str">
        <f>IF(nhap!L25="","",IF(nhap!L25="cn","cn",IF(ISNA(VLOOKUP(nhap!L25,ds,5,0))=TRUE,"WW",VLOOKUP(nhap!L25,ds,5,0))))</f>
        <v>BU04</v>
      </c>
      <c r="M25" s="339" t="str">
        <f>IF(nhap!M25="","",IF(nhap!M25="cn","cn",IF(ISNA(VLOOKUP(nhap!M25,ds,5,0))=TRUE,"WW",VLOOKUP(nhap!M25,ds,5,0))))</f>
        <v>BH05</v>
      </c>
      <c r="N25" s="339" t="str">
        <f>IF(nhap!N25="","",IF(nhap!N25="cn","cn",IF(ISNA(VLOOKUP(nhap!N25,ds,5,0))=TRUE,"WW",VLOOKUP(nhap!N25,ds,5,0))))</f>
        <v>BL03</v>
      </c>
      <c r="O25" s="339" t="str">
        <f>IF(nhap!O25="","",IF(nhap!O25="cn","cn",IF(ISNA(VLOOKUP(nhap!O25,ds,5,0))=TRUE,"WW",VLOOKUP(nhap!O25,ds,5,0))))</f>
        <v>BH08</v>
      </c>
      <c r="P25" s="333" t="str">
        <f>IF(nhap!P25="","",IF(nhap!P25="cn","cn",IF(ISNA(VLOOKUP(nhap!P25,ds,5,0))=TRUE,"WW",VLOOKUP(nhap!P25,ds,5,0))))</f>
        <v/>
      </c>
      <c r="Q25" s="333" t="str">
        <f>IF(nhap!Q25="","",IF(nhap!Q25="cn","cn",IF(ISNA(VLOOKUP(nhap!Q25,ds,5,0))=TRUE,"WW",VLOOKUP(nhap!Q25,ds,5,0))))</f>
        <v/>
      </c>
      <c r="R25" s="333" t="str">
        <f>IF(nhap!R25="","",IF(nhap!R25="cn","cn",IF(ISNA(VLOOKUP(nhap!R25,ds,5,0))=TRUE,"WW",VLOOKUP(nhap!R25,ds,5,0))))</f>
        <v/>
      </c>
      <c r="S25" s="333" t="str">
        <f>IF(nhap!S25="","",IF(nhap!S25="cn","cn",IF(ISNA(VLOOKUP(nhap!S25,ds,5,0))=TRUE,"WW",VLOOKUP(nhap!S25,ds,5,0))))</f>
        <v/>
      </c>
      <c r="T25" s="333" t="str">
        <f>IF(nhap!T25="","",IF(nhap!T25="cn","cn",IF(ISNA(VLOOKUP(nhap!T25,ds,5,0))=TRUE,"WW",VLOOKUP(nhap!T25,ds,5,0))))</f>
        <v/>
      </c>
      <c r="U25" s="333" t="str">
        <f>IF(nhap!U25="","",IF(nhap!U25="cn","cn",IF(ISNA(VLOOKUP(nhap!U25,ds,5,0))=TRUE,"WW",VLOOKUP(nhap!U25,ds,5,0))))</f>
        <v/>
      </c>
      <c r="V25" s="333" t="str">
        <f>IF(nhap!V25="","",IF(nhap!V25="cn","cn",IF(ISNA(VLOOKUP(nhap!V25,ds,5,0))=TRUE,"WW",VLOOKUP(nhap!V25,ds,5,0))))</f>
        <v/>
      </c>
      <c r="W25" s="333" t="str">
        <f>IF(nhap!W25="","",IF(nhap!W25="cn","cn",IF(ISNA(VLOOKUP(nhap!W25,ds,5,0))=TRUE,"WW",VLOOKUP(nhap!W25,ds,5,0))))</f>
        <v/>
      </c>
      <c r="X25" s="333" t="str">
        <f>IF(nhap!X25="","",IF(nhap!X25="cn","cn",IF(ISNA(VLOOKUP(nhap!X25,ds,5,0))=TRUE,"WW",VLOOKUP(nhap!X25,ds,5,0))))</f>
        <v/>
      </c>
      <c r="Y25" s="333" t="str">
        <f>IF(nhap!Y25="","",IF(nhap!Y25="cn","cn",IF(ISNA(VLOOKUP(nhap!Y25,ds,5,0))=TRUE,"WW",VLOOKUP(nhap!Y25,ds,5,0))))</f>
        <v/>
      </c>
      <c r="Z25" s="333" t="str">
        <f>IF(nhap!Z25="","",IF(nhap!Z25="cn","cn",IF(ISNA(VLOOKUP(nhap!Z25,ds,5,0))=TRUE,"WW",VLOOKUP(nhap!Z25,ds,5,0))))</f>
        <v/>
      </c>
      <c r="AA25" s="333" t="str">
        <f>IF(nhap!AA25="","",IF(nhap!AA25="cn","cn",IF(ISNA(VLOOKUP(nhap!AA25,ds,5,0))=TRUE,"WW",VLOOKUP(nhap!AA25,ds,5,0))))</f>
        <v/>
      </c>
      <c r="AB25" s="333" t="str">
        <f>IF(nhap!AB25="","",IF(nhap!AB25="cn","cn",IF(ISNA(VLOOKUP(nhap!AB25,ds,5,0))=TRUE,"WW",VLOOKUP(nhap!AB25,ds,5,0))))</f>
        <v/>
      </c>
      <c r="AC25" s="333" t="str">
        <f>IF(nhap!AC25="","",IF(nhap!AC25="cn","cn",IF(ISNA(VLOOKUP(nhap!AC25,ds,5,0))=TRUE,"WW",VLOOKUP(nhap!AC25,ds,5,0))))</f>
        <v/>
      </c>
      <c r="AD25" s="333" t="str">
        <f>IF(nhap!AD25="","",IF(nhap!AD25="cn","cn",IF(ISNA(VLOOKUP(nhap!AD25,ds,5,0))=TRUE,"WW",VLOOKUP(nhap!AD25,ds,5,0))))</f>
        <v/>
      </c>
      <c r="AE25" s="333" t="str">
        <f>IF(nhap!AE25="","",IF(nhap!AE25="cn","cn",IF(ISNA(VLOOKUP(nhap!AE25,ds,5,0))=TRUE,"WW",VLOOKUP(nhap!AE25,ds,5,0))))</f>
        <v/>
      </c>
      <c r="AF25" s="333" t="str">
        <f>IF(nhap!AF25="","",IF(nhap!AF25="cn","cn",IF(ISNA(VLOOKUP(nhap!AF25,ds,5,0))=TRUE,"WW",VLOOKUP(nhap!AF25,ds,5,0))))</f>
        <v/>
      </c>
      <c r="AG25" s="333" t="str">
        <f>IF(nhap!AG25="","",IF(nhap!AG25="cn","cn",IF(ISNA(VLOOKUP(nhap!AG25,ds,5,0))=TRUE,"WW",VLOOKUP(nhap!AG25,ds,5,0))))</f>
        <v/>
      </c>
      <c r="AH25" s="333" t="str">
        <f>IF(nhap!AH25="","",IF(nhap!AH25="cn","cn",IF(ISNA(VLOOKUP(nhap!AH25,ds,5,0))=TRUE,"WW",VLOOKUP(nhap!AH25,ds,5,0))))</f>
        <v/>
      </c>
      <c r="AI25" s="333" t="str">
        <f>IF(nhap!AI25="","",IF(nhap!AI25="cn","cn",IF(ISNA(VLOOKUP(nhap!AI25,ds,5,0))=TRUE,"WW",VLOOKUP(nhap!AI25,ds,5,0))))</f>
        <v/>
      </c>
      <c r="AJ25" s="333" t="str">
        <f>IF(nhap!AJ25="","",IF(nhap!AJ25="cn","cn",IF(ISNA(VLOOKUP(nhap!AJ25,ds,5,0))=TRUE,"WW",VLOOKUP(nhap!AJ25,ds,5,0))))</f>
        <v/>
      </c>
      <c r="AK25" s="333" t="str">
        <f>IF(nhap!AK25="","",IF(nhap!AK25="cn","cn",IF(ISNA(VLOOKUP(nhap!AK25,ds,5,0))=TRUE,"WW",VLOOKUP(nhap!AK25,ds,5,0))))</f>
        <v/>
      </c>
      <c r="AL25" s="333" t="str">
        <f>IF(nhap!AL25="","",IF(nhap!AL25="cn","cn",IF(ISNA(VLOOKUP(nhap!AL25,ds,5,0))=TRUE,"WW",VLOOKUP(nhap!AL25,ds,5,0))))</f>
        <v/>
      </c>
      <c r="AM25" s="333" t="str">
        <f>IF(nhap!AM25="","",IF(nhap!AM25="cn","cn",IF(ISNA(VLOOKUP(nhap!AM25,ds,5,0))=TRUE,"WW",VLOOKUP(nhap!AM25,ds,5,0))))</f>
        <v/>
      </c>
      <c r="AN25" s="333" t="str">
        <f>IF(nhap!AN25="","",IF(nhap!AN25="cn","cn",IF(ISNA(VLOOKUP(nhap!AN25,ds,5,0))=TRUE,"WW",VLOOKUP(nhap!AN25,ds,5,0))))</f>
        <v/>
      </c>
      <c r="AO25" s="333" t="str">
        <f>IF(nhap!AO25="","",IF(nhap!AO25="cn","cn",IF(ISNA(VLOOKUP(nhap!AO25,ds,5,0))=TRUE,"WW",VLOOKUP(nhap!AO25,ds,5,0))))</f>
        <v/>
      </c>
      <c r="AP25" s="333" t="str">
        <f>IF(nhap!AP25="","",IF(nhap!AP25="cn","cn",IF(ISNA(VLOOKUP(nhap!AP25,ds,5,0))=TRUE,"WW",VLOOKUP(nhap!AP25,ds,5,0))))</f>
        <v/>
      </c>
      <c r="AQ25" s="333" t="str">
        <f>IF(nhap!AQ25="","",IF(nhap!AQ25="cn","cn",IF(ISNA(VLOOKUP(nhap!AQ25,ds,5,0))=TRUE,"WW",VLOOKUP(nhap!AQ25,ds,5,0))))</f>
        <v/>
      </c>
      <c r="AR25" s="333" t="str">
        <f>IF(nhap!AR25="","",IF(nhap!AR25="cn","cn",IF(ISNA(VLOOKUP(nhap!AR25,ds,5,0))=TRUE,"WW",VLOOKUP(nhap!AR25,ds,5,0))))</f>
        <v/>
      </c>
      <c r="AS25" s="333" t="str">
        <f>IF(nhap!AS25="","",IF(nhap!AS25="cn","cn",IF(ISNA(VLOOKUP(nhap!AS25,ds,5,0))=TRUE,"WW",VLOOKUP(nhap!AS25,ds,5,0))))</f>
        <v/>
      </c>
      <c r="AT25" s="333" t="str">
        <f>IF(nhap!AT25="","",IF(nhap!AT25="cn","cn",IF(ISNA(VLOOKUP(nhap!AT25,ds,5,0))=TRUE,"WW",VLOOKUP(nhap!AT25,ds,5,0))))</f>
        <v/>
      </c>
      <c r="AU25" s="333" t="str">
        <f>IF(nhap!AU25="","",IF(nhap!AU25="cn","cn",IF(ISNA(VLOOKUP(nhap!AU25,ds,5,0))=TRUE,"WW",VLOOKUP(nhap!AU25,ds,5,0))))</f>
        <v/>
      </c>
      <c r="AV25" s="333" t="str">
        <f>IF(nhap!AV25="","",IF(nhap!AV25="cn","cn",IF(ISNA(VLOOKUP(nhap!AV25,ds,5,0))=TRUE,"WW",VLOOKUP(nhap!AV25,ds,5,0))))</f>
        <v/>
      </c>
      <c r="AW25" s="333" t="str">
        <f>IF(nhap!AW25="","",IF(nhap!AW25="cn","cn",IF(ISNA(VLOOKUP(nhap!AW25,ds,5,0))=TRUE,"WW",VLOOKUP(nhap!AW25,ds,5,0))))</f>
        <v/>
      </c>
      <c r="AX25" s="333" t="str">
        <f>IF(nhap!AX25="","",IF(nhap!AX25="cn","cn",IF(ISNA(VLOOKUP(nhap!AX25,ds,5,0))=TRUE,"WW",VLOOKUP(nhap!AX25,ds,5,0))))</f>
        <v/>
      </c>
      <c r="AY25" s="340" t="str">
        <f>IF(nhap!AY25="","",IF(nhap!AY25="cn","cn",VLOOKUP(nhap!AY25,ds,5,0)))</f>
        <v/>
      </c>
      <c r="AZ25" s="341" t="str">
        <f>IF(nhap!AZ25="","",IF(nhap!AZ25="cn","cn",VLOOKUP(nhap!AZ25,ds,5,0)))</f>
        <v/>
      </c>
      <c r="BA25" s="336"/>
      <c r="BB25" s="336"/>
    </row>
    <row r="26" ht="15.75" customHeight="1">
      <c r="A26" s="127"/>
      <c r="B26" s="338">
        <v>3.0</v>
      </c>
      <c r="C26" s="339" t="str">
        <f>IF(nhap!C26="","",IF(nhap!C26="cn","cn",IF(ISNA(VLOOKUP(nhap!C26,ds,5,0))=TRUE,"WW",VLOOKUP(nhap!C26,ds,5,0))))</f>
        <v>BH03</v>
      </c>
      <c r="D26" s="339" t="str">
        <f>IF(nhap!D26="","",IF(nhap!D26="cn","cn",IF(ISNA(VLOOKUP(nhap!D26,ds,5,0))=TRUE,"WW",VLOOKUP(nhap!D26,ds,5,0))))</f>
        <v>BH08</v>
      </c>
      <c r="E26" s="339" t="str">
        <f>IF(nhap!E26="","",IF(nhap!E26="cn","cn",IF(ISNA(VLOOKUP(nhap!E26,ds,5,0))=TRUE,"WW",VLOOKUP(nhap!E26,ds,5,0))))</f>
        <v>BU05</v>
      </c>
      <c r="F26" s="339" t="str">
        <f>IF(nhap!F26="","",IF(nhap!F26="cn","cn",IF(ISNA(VLOOKUP(nhap!F26,ds,5,0))=TRUE,"WW",VLOOKUP(nhap!F26,ds,5,0))))</f>
        <v>BG01</v>
      </c>
      <c r="G26" s="339" t="str">
        <f>IF(nhap!G26="","",IF(nhap!G26="cn","cn",IF(ISNA(VLOOKUP(nhap!G26,ds,5,0))=TRUE,"WW",VLOOKUP(nhap!G26,ds,5,0))))</f>
        <v>BS01</v>
      </c>
      <c r="H26" s="339" t="str">
        <f>IF(nhap!H26="","",IF(nhap!H26="cn","cn",IF(ISNA(VLOOKUP(nhap!H26,ds,5,0))=TRUE,"WW",VLOOKUP(nhap!H26,ds,5,0))))</f>
        <v>BL01</v>
      </c>
      <c r="I26" s="339" t="str">
        <f>IF(nhap!I26="","",IF(nhap!I26="cn","cn",IF(ISNA(VLOOKUP(nhap!I26,ds,5,0))=TRUE,"WW",VLOOKUP(nhap!I26,ds,5,0))))</f>
        <v>BH06</v>
      </c>
      <c r="J26" s="339" t="str">
        <f>IF(nhap!J26="","",IF(nhap!J26="cn","cn",IF(ISNA(VLOOKUP(nhap!J26,ds,5,0))=TRUE,"WW",VLOOKUP(nhap!J26,ds,5,0))))</f>
        <v>BG02</v>
      </c>
      <c r="K26" s="339" t="str">
        <f>IF(nhap!K26="","",IF(nhap!K26="cn","cn",IF(ISNA(VLOOKUP(nhap!K26,ds,5,0))=TRUE,"WW",VLOOKUP(nhap!K26,ds,5,0))))</f>
        <v>BH06</v>
      </c>
      <c r="L26" s="339" t="str">
        <f>IF(nhap!L26="","",IF(nhap!L26="cn","cn",IF(ISNA(VLOOKUP(nhap!L26,ds,5,0))=TRUE,"WW",VLOOKUP(nhap!L26,ds,5,0))))</f>
        <v>BL03</v>
      </c>
      <c r="M26" s="339" t="str">
        <f>IF(nhap!M26="","",IF(nhap!M26="cn","cn",IF(ISNA(VLOOKUP(nhap!M26,ds,5,0))=TRUE,"WW",VLOOKUP(nhap!M26,ds,5,0))))</f>
        <v>BD04</v>
      </c>
      <c r="N26" s="339" t="str">
        <f>IF(nhap!N26="","",IF(nhap!N26="cn","cn",IF(ISNA(VLOOKUP(nhap!N26,ds,5,0))=TRUE,"WW",VLOOKUP(nhap!N26,ds,5,0))))</f>
        <v>BU02</v>
      </c>
      <c r="O26" s="339" t="str">
        <f>IF(nhap!O26="","",IF(nhap!O26="cn","cn",IF(ISNA(VLOOKUP(nhap!O26,ds,5,0))=TRUE,"WW",VLOOKUP(nhap!O26,ds,5,0))))</f>
        <v>BD02</v>
      </c>
      <c r="P26" s="333" t="str">
        <f>IF(nhap!P26="","",IF(nhap!P26="cn","cn",IF(ISNA(VLOOKUP(nhap!P26,ds,5,0))=TRUE,"WW",VLOOKUP(nhap!P26,ds,5,0))))</f>
        <v/>
      </c>
      <c r="Q26" s="333" t="str">
        <f>IF(nhap!Q26="","",IF(nhap!Q26="cn","cn",IF(ISNA(VLOOKUP(nhap!Q26,ds,5,0))=TRUE,"WW",VLOOKUP(nhap!Q26,ds,5,0))))</f>
        <v/>
      </c>
      <c r="R26" s="333" t="str">
        <f>IF(nhap!R26="","",IF(nhap!R26="cn","cn",IF(ISNA(VLOOKUP(nhap!R26,ds,5,0))=TRUE,"WW",VLOOKUP(nhap!R26,ds,5,0))))</f>
        <v/>
      </c>
      <c r="S26" s="333" t="str">
        <f>IF(nhap!S26="","",IF(nhap!S26="cn","cn",IF(ISNA(VLOOKUP(nhap!S26,ds,5,0))=TRUE,"WW",VLOOKUP(nhap!S26,ds,5,0))))</f>
        <v/>
      </c>
      <c r="T26" s="333" t="str">
        <f>IF(nhap!T26="","",IF(nhap!T26="cn","cn",IF(ISNA(VLOOKUP(nhap!T26,ds,5,0))=TRUE,"WW",VLOOKUP(nhap!T26,ds,5,0))))</f>
        <v/>
      </c>
      <c r="U26" s="333" t="str">
        <f>IF(nhap!U26="","",IF(nhap!U26="cn","cn",IF(ISNA(VLOOKUP(nhap!U26,ds,5,0))=TRUE,"WW",VLOOKUP(nhap!U26,ds,5,0))))</f>
        <v/>
      </c>
      <c r="V26" s="333" t="str">
        <f>IF(nhap!V26="","",IF(nhap!V26="cn","cn",IF(ISNA(VLOOKUP(nhap!V26,ds,5,0))=TRUE,"WW",VLOOKUP(nhap!V26,ds,5,0))))</f>
        <v/>
      </c>
      <c r="W26" s="333" t="str">
        <f>IF(nhap!W26="","",IF(nhap!W26="cn","cn",IF(ISNA(VLOOKUP(nhap!W26,ds,5,0))=TRUE,"WW",VLOOKUP(nhap!W26,ds,5,0))))</f>
        <v/>
      </c>
      <c r="X26" s="333" t="str">
        <f>IF(nhap!X26="","",IF(nhap!X26="cn","cn",IF(ISNA(VLOOKUP(nhap!X26,ds,5,0))=TRUE,"WW",VLOOKUP(nhap!X26,ds,5,0))))</f>
        <v/>
      </c>
      <c r="Y26" s="333" t="str">
        <f>IF(nhap!Y26="","",IF(nhap!Y26="cn","cn",IF(ISNA(VLOOKUP(nhap!Y26,ds,5,0))=TRUE,"WW",VLOOKUP(nhap!Y26,ds,5,0))))</f>
        <v/>
      </c>
      <c r="Z26" s="333" t="str">
        <f>IF(nhap!Z26="","",IF(nhap!Z26="cn","cn",IF(ISNA(VLOOKUP(nhap!Z26,ds,5,0))=TRUE,"WW",VLOOKUP(nhap!Z26,ds,5,0))))</f>
        <v/>
      </c>
      <c r="AA26" s="333" t="str">
        <f>IF(nhap!AA26="","",IF(nhap!AA26="cn","cn",IF(ISNA(VLOOKUP(nhap!AA26,ds,5,0))=TRUE,"WW",VLOOKUP(nhap!AA26,ds,5,0))))</f>
        <v/>
      </c>
      <c r="AB26" s="333" t="str">
        <f>IF(nhap!AB26="","",IF(nhap!AB26="cn","cn",IF(ISNA(VLOOKUP(nhap!AB26,ds,5,0))=TRUE,"WW",VLOOKUP(nhap!AB26,ds,5,0))))</f>
        <v/>
      </c>
      <c r="AC26" s="333" t="str">
        <f>IF(nhap!AC26="","",IF(nhap!AC26="cn","cn",IF(ISNA(VLOOKUP(nhap!AC26,ds,5,0))=TRUE,"WW",VLOOKUP(nhap!AC26,ds,5,0))))</f>
        <v/>
      </c>
      <c r="AD26" s="333" t="str">
        <f>IF(nhap!AD26="","",IF(nhap!AD26="cn","cn",IF(ISNA(VLOOKUP(nhap!AD26,ds,5,0))=TRUE,"WW",VLOOKUP(nhap!AD26,ds,5,0))))</f>
        <v/>
      </c>
      <c r="AE26" s="333" t="str">
        <f>IF(nhap!AE26="","",IF(nhap!AE26="cn","cn",IF(ISNA(VLOOKUP(nhap!AE26,ds,5,0))=TRUE,"WW",VLOOKUP(nhap!AE26,ds,5,0))))</f>
        <v/>
      </c>
      <c r="AF26" s="333" t="str">
        <f>IF(nhap!AF26="","",IF(nhap!AF26="cn","cn",IF(ISNA(VLOOKUP(nhap!AF26,ds,5,0))=TRUE,"WW",VLOOKUP(nhap!AF26,ds,5,0))))</f>
        <v/>
      </c>
      <c r="AG26" s="333" t="str">
        <f>IF(nhap!AG26="","",IF(nhap!AG26="cn","cn",IF(ISNA(VLOOKUP(nhap!AG26,ds,5,0))=TRUE,"WW",VLOOKUP(nhap!AG26,ds,5,0))))</f>
        <v/>
      </c>
      <c r="AH26" s="333" t="str">
        <f>IF(nhap!AH26="","",IF(nhap!AH26="cn","cn",IF(ISNA(VLOOKUP(nhap!AH26,ds,5,0))=TRUE,"WW",VLOOKUP(nhap!AH26,ds,5,0))))</f>
        <v/>
      </c>
      <c r="AI26" s="333" t="str">
        <f>IF(nhap!AI26="","",IF(nhap!AI26="cn","cn",IF(ISNA(VLOOKUP(nhap!AI26,ds,5,0))=TRUE,"WW",VLOOKUP(nhap!AI26,ds,5,0))))</f>
        <v/>
      </c>
      <c r="AJ26" s="333" t="str">
        <f>IF(nhap!AJ26="","",IF(nhap!AJ26="cn","cn",IF(ISNA(VLOOKUP(nhap!AJ26,ds,5,0))=TRUE,"WW",VLOOKUP(nhap!AJ26,ds,5,0))))</f>
        <v/>
      </c>
      <c r="AK26" s="333" t="str">
        <f>IF(nhap!AK26="","",IF(nhap!AK26="cn","cn",IF(ISNA(VLOOKUP(nhap!AK26,ds,5,0))=TRUE,"WW",VLOOKUP(nhap!AK26,ds,5,0))))</f>
        <v/>
      </c>
      <c r="AL26" s="333" t="str">
        <f>IF(nhap!AL26="","",IF(nhap!AL26="cn","cn",IF(ISNA(VLOOKUP(nhap!AL26,ds,5,0))=TRUE,"WW",VLOOKUP(nhap!AL26,ds,5,0))))</f>
        <v/>
      </c>
      <c r="AM26" s="333" t="str">
        <f>IF(nhap!AM26="","",IF(nhap!AM26="cn","cn",IF(ISNA(VLOOKUP(nhap!AM26,ds,5,0))=TRUE,"WW",VLOOKUP(nhap!AM26,ds,5,0))))</f>
        <v/>
      </c>
      <c r="AN26" s="333" t="str">
        <f>IF(nhap!AN26="","",IF(nhap!AN26="cn","cn",IF(ISNA(VLOOKUP(nhap!AN26,ds,5,0))=TRUE,"WW",VLOOKUP(nhap!AN26,ds,5,0))))</f>
        <v/>
      </c>
      <c r="AO26" s="333" t="str">
        <f>IF(nhap!AO26="","",IF(nhap!AO26="cn","cn",IF(ISNA(VLOOKUP(nhap!AO26,ds,5,0))=TRUE,"WW",VLOOKUP(nhap!AO26,ds,5,0))))</f>
        <v/>
      </c>
      <c r="AP26" s="333" t="str">
        <f>IF(nhap!AP26="","",IF(nhap!AP26="cn","cn",IF(ISNA(VLOOKUP(nhap!AP26,ds,5,0))=TRUE,"WW",VLOOKUP(nhap!AP26,ds,5,0))))</f>
        <v/>
      </c>
      <c r="AQ26" s="333" t="str">
        <f>IF(nhap!AQ26="","",IF(nhap!AQ26="cn","cn",IF(ISNA(VLOOKUP(nhap!AQ26,ds,5,0))=TRUE,"WW",VLOOKUP(nhap!AQ26,ds,5,0))))</f>
        <v/>
      </c>
      <c r="AR26" s="333" t="str">
        <f>IF(nhap!AR26="","",IF(nhap!AR26="cn","cn",IF(ISNA(VLOOKUP(nhap!AR26,ds,5,0))=TRUE,"WW",VLOOKUP(nhap!AR26,ds,5,0))))</f>
        <v/>
      </c>
      <c r="AS26" s="333" t="str">
        <f>IF(nhap!AS26="","",IF(nhap!AS26="cn","cn",IF(ISNA(VLOOKUP(nhap!AS26,ds,5,0))=TRUE,"WW",VLOOKUP(nhap!AS26,ds,5,0))))</f>
        <v/>
      </c>
      <c r="AT26" s="333" t="str">
        <f>IF(nhap!AT26="","",IF(nhap!AT26="cn","cn",IF(ISNA(VLOOKUP(nhap!AT26,ds,5,0))=TRUE,"WW",VLOOKUP(nhap!AT26,ds,5,0))))</f>
        <v/>
      </c>
      <c r="AU26" s="333" t="str">
        <f>IF(nhap!AU26="","",IF(nhap!AU26="cn","cn",IF(ISNA(VLOOKUP(nhap!AU26,ds,5,0))=TRUE,"WW",VLOOKUP(nhap!AU26,ds,5,0))))</f>
        <v/>
      </c>
      <c r="AV26" s="333" t="str">
        <f>IF(nhap!AV26="","",IF(nhap!AV26="cn","cn",IF(ISNA(VLOOKUP(nhap!AV26,ds,5,0))=TRUE,"WW",VLOOKUP(nhap!AV26,ds,5,0))))</f>
        <v/>
      </c>
      <c r="AW26" s="333" t="str">
        <f>IF(nhap!AW26="","",IF(nhap!AW26="cn","cn",IF(ISNA(VLOOKUP(nhap!AW26,ds,5,0))=TRUE,"WW",VLOOKUP(nhap!AW26,ds,5,0))))</f>
        <v/>
      </c>
      <c r="AX26" s="333" t="str">
        <f>IF(nhap!AX26="","",IF(nhap!AX26="cn","cn",IF(ISNA(VLOOKUP(nhap!AX26,ds,5,0))=TRUE,"WW",VLOOKUP(nhap!AX26,ds,5,0))))</f>
        <v/>
      </c>
      <c r="AY26" s="340" t="str">
        <f>IF(nhap!AY26="","",IF(nhap!AY26="cn","cn",VLOOKUP(nhap!AY26,ds,5,0)))</f>
        <v/>
      </c>
      <c r="AZ26" s="341" t="str">
        <f>IF(nhap!AZ26="","",IF(nhap!AZ26="cn","cn",VLOOKUP(nhap!AZ26,ds,5,0)))</f>
        <v/>
      </c>
      <c r="BA26" s="336"/>
      <c r="BB26" s="336"/>
    </row>
    <row r="27" ht="15.75" customHeight="1">
      <c r="A27" s="127"/>
      <c r="B27" s="338">
        <v>4.0</v>
      </c>
      <c r="C27" s="339" t="str">
        <f>IF(nhap!C27="","",IF(nhap!C27="cn","cn",IF(ISNA(VLOOKUP(nhap!C27,ds,5,0))=TRUE,"WW",VLOOKUP(nhap!C27,ds,5,0))))</f>
        <v>BU02</v>
      </c>
      <c r="D27" s="339" t="str">
        <f>IF(nhap!D27="","",IF(nhap!D27="cn","cn",IF(ISNA(VLOOKUP(nhap!D27,ds,5,0))=TRUE,"WW",VLOOKUP(nhap!D27,ds,5,0))))</f>
        <v>BG01</v>
      </c>
      <c r="E27" s="339" t="str">
        <f>IF(nhap!E27="","",IF(nhap!E27="cn","cn",IF(ISNA(VLOOKUP(nhap!E27,ds,5,0))=TRUE,"WW",VLOOKUP(nhap!E27,ds,5,0))))</f>
        <v>BH06</v>
      </c>
      <c r="F27" s="339" t="str">
        <f>IF(nhap!F27="","",IF(nhap!F27="cn","cn",IF(ISNA(VLOOKUP(nhap!F27,ds,5,0))=TRUE,"WW",VLOOKUP(nhap!F27,ds,5,0))))</f>
        <v>BH08</v>
      </c>
      <c r="G27" s="339" t="str">
        <f>IF(nhap!G27="","",IF(nhap!G27="cn","cn",IF(ISNA(VLOOKUP(nhap!G27,ds,5,0))=TRUE,"WW",VLOOKUP(nhap!G27,ds,5,0))))</f>
        <v>BG02</v>
      </c>
      <c r="H27" s="339" t="str">
        <f>IF(nhap!H27="","",IF(nhap!H27="cn","cn",IF(ISNA(VLOOKUP(nhap!H27,ds,5,0))=TRUE,"WW",VLOOKUP(nhap!H27,ds,5,0))))</f>
        <v>BD02</v>
      </c>
      <c r="I27" s="339" t="str">
        <f>IF(nhap!I27="","",IF(nhap!I27="cn","cn",IF(ISNA(VLOOKUP(nhap!I27,ds,5,0))=TRUE,"WW",VLOOKUP(nhap!I27,ds,5,0))))</f>
        <v>BU04</v>
      </c>
      <c r="J27" s="339" t="str">
        <f>IF(nhap!J27="","",IF(nhap!J27="cn","cn",IF(ISNA(VLOOKUP(nhap!J27,ds,5,0))=TRUE,"WW",VLOOKUP(nhap!J27,ds,5,0))))</f>
        <v>BS01</v>
      </c>
      <c r="K27" s="339" t="str">
        <f>IF(nhap!K27="","",IF(nhap!K27="cn","cn",IF(ISNA(VLOOKUP(nhap!K27,ds,5,0))=TRUE,"WW",VLOOKUP(nhap!K27,ds,5,0))))</f>
        <v>BU05</v>
      </c>
      <c r="L27" s="339" t="str">
        <f>IF(nhap!L27="","",IF(nhap!L27="cn","cn",IF(ISNA(VLOOKUP(nhap!L27,ds,5,0))=TRUE,"WW",VLOOKUP(nhap!L27,ds,5,0))))</f>
        <v>BD04</v>
      </c>
      <c r="M27" s="339" t="str">
        <f>IF(nhap!M27="","",IF(nhap!M27="cn","cn",IF(ISNA(VLOOKUP(nhap!M27,ds,5,0))=TRUE,"WW",VLOOKUP(nhap!M27,ds,5,0))))</f>
        <v>BL03</v>
      </c>
      <c r="N27" s="339" t="str">
        <f>IF(nhap!N27="","",IF(nhap!N27="cn","cn",IF(ISNA(VLOOKUP(nhap!N27,ds,5,0))=TRUE,"WW",VLOOKUP(nhap!N27,ds,5,0))))</f>
        <v>BH03</v>
      </c>
      <c r="O27" s="339" t="str">
        <f>IF(nhap!O27="","",IF(nhap!O27="cn","cn",IF(ISNA(VLOOKUP(nhap!O27,ds,5,0))=TRUE,"WW",VLOOKUP(nhap!O27,ds,5,0))))</f>
        <v>BL01</v>
      </c>
      <c r="P27" s="333" t="str">
        <f>IF(nhap!P27="","",IF(nhap!P27="cn","cn",IF(ISNA(VLOOKUP(nhap!P27,ds,5,0))=TRUE,"WW",VLOOKUP(nhap!P27,ds,5,0))))</f>
        <v/>
      </c>
      <c r="Q27" s="333" t="str">
        <f>IF(nhap!Q27="","",IF(nhap!Q27="cn","cn",IF(ISNA(VLOOKUP(nhap!Q27,ds,5,0))=TRUE,"WW",VLOOKUP(nhap!Q27,ds,5,0))))</f>
        <v/>
      </c>
      <c r="R27" s="333" t="str">
        <f>IF(nhap!R27="","",IF(nhap!R27="cn","cn",IF(ISNA(VLOOKUP(nhap!R27,ds,5,0))=TRUE,"WW",VLOOKUP(nhap!R27,ds,5,0))))</f>
        <v/>
      </c>
      <c r="S27" s="333" t="str">
        <f>IF(nhap!S27="","",IF(nhap!S27="cn","cn",IF(ISNA(VLOOKUP(nhap!S27,ds,5,0))=TRUE,"WW",VLOOKUP(nhap!S27,ds,5,0))))</f>
        <v/>
      </c>
      <c r="T27" s="333" t="str">
        <f>IF(nhap!T27="","",IF(nhap!T27="cn","cn",IF(ISNA(VLOOKUP(nhap!T27,ds,5,0))=TRUE,"WW",VLOOKUP(nhap!T27,ds,5,0))))</f>
        <v/>
      </c>
      <c r="U27" s="333" t="str">
        <f>IF(nhap!U27="","",IF(nhap!U27="cn","cn",IF(ISNA(VLOOKUP(nhap!U27,ds,5,0))=TRUE,"WW",VLOOKUP(nhap!U27,ds,5,0))))</f>
        <v/>
      </c>
      <c r="V27" s="333" t="str">
        <f>IF(nhap!V27="","",IF(nhap!V27="cn","cn",IF(ISNA(VLOOKUP(nhap!V27,ds,5,0))=TRUE,"WW",VLOOKUP(nhap!V27,ds,5,0))))</f>
        <v/>
      </c>
      <c r="W27" s="333" t="str">
        <f>IF(nhap!W27="","",IF(nhap!W27="cn","cn",IF(ISNA(VLOOKUP(nhap!W27,ds,5,0))=TRUE,"WW",VLOOKUP(nhap!W27,ds,5,0))))</f>
        <v/>
      </c>
      <c r="X27" s="333" t="str">
        <f>IF(nhap!X27="","",IF(nhap!X27="cn","cn",IF(ISNA(VLOOKUP(nhap!X27,ds,5,0))=TRUE,"WW",VLOOKUP(nhap!X27,ds,5,0))))</f>
        <v/>
      </c>
      <c r="Y27" s="333" t="str">
        <f>IF(nhap!Y27="","",IF(nhap!Y27="cn","cn",IF(ISNA(VLOOKUP(nhap!Y27,ds,5,0))=TRUE,"WW",VLOOKUP(nhap!Y27,ds,5,0))))</f>
        <v/>
      </c>
      <c r="Z27" s="333" t="str">
        <f>IF(nhap!Z27="","",IF(nhap!Z27="cn","cn",IF(ISNA(VLOOKUP(nhap!Z27,ds,5,0))=TRUE,"WW",VLOOKUP(nhap!Z27,ds,5,0))))</f>
        <v/>
      </c>
      <c r="AA27" s="333" t="str">
        <f>IF(nhap!AA27="","",IF(nhap!AA27="cn","cn",IF(ISNA(VLOOKUP(nhap!AA27,ds,5,0))=TRUE,"WW",VLOOKUP(nhap!AA27,ds,5,0))))</f>
        <v/>
      </c>
      <c r="AB27" s="333" t="str">
        <f>IF(nhap!AB27="","",IF(nhap!AB27="cn","cn",IF(ISNA(VLOOKUP(nhap!AB27,ds,5,0))=TRUE,"WW",VLOOKUP(nhap!AB27,ds,5,0))))</f>
        <v/>
      </c>
      <c r="AC27" s="333" t="str">
        <f>IF(nhap!AC27="","",IF(nhap!AC27="cn","cn",IF(ISNA(VLOOKUP(nhap!AC27,ds,5,0))=TRUE,"WW",VLOOKUP(nhap!AC27,ds,5,0))))</f>
        <v/>
      </c>
      <c r="AD27" s="333" t="str">
        <f>IF(nhap!AD27="","",IF(nhap!AD27="cn","cn",IF(ISNA(VLOOKUP(nhap!AD27,ds,5,0))=TRUE,"WW",VLOOKUP(nhap!AD27,ds,5,0))))</f>
        <v/>
      </c>
      <c r="AE27" s="333" t="str">
        <f>IF(nhap!AE27="","",IF(nhap!AE27="cn","cn",IF(ISNA(VLOOKUP(nhap!AE27,ds,5,0))=TRUE,"WW",VLOOKUP(nhap!AE27,ds,5,0))))</f>
        <v/>
      </c>
      <c r="AF27" s="333" t="str">
        <f>IF(nhap!AF27="","",IF(nhap!AF27="cn","cn",IF(ISNA(VLOOKUP(nhap!AF27,ds,5,0))=TRUE,"WW",VLOOKUP(nhap!AF27,ds,5,0))))</f>
        <v/>
      </c>
      <c r="AG27" s="333" t="str">
        <f>IF(nhap!AG27="","",IF(nhap!AG27="cn","cn",IF(ISNA(VLOOKUP(nhap!AG27,ds,5,0))=TRUE,"WW",VLOOKUP(nhap!AG27,ds,5,0))))</f>
        <v/>
      </c>
      <c r="AH27" s="333" t="str">
        <f>IF(nhap!AH27="","",IF(nhap!AH27="cn","cn",IF(ISNA(VLOOKUP(nhap!AH27,ds,5,0))=TRUE,"WW",VLOOKUP(nhap!AH27,ds,5,0))))</f>
        <v/>
      </c>
      <c r="AI27" s="333" t="str">
        <f>IF(nhap!AI27="","",IF(nhap!AI27="cn","cn",IF(ISNA(VLOOKUP(nhap!AI27,ds,5,0))=TRUE,"WW",VLOOKUP(nhap!AI27,ds,5,0))))</f>
        <v/>
      </c>
      <c r="AJ27" s="333" t="str">
        <f>IF(nhap!AJ27="","",IF(nhap!AJ27="cn","cn",IF(ISNA(VLOOKUP(nhap!AJ27,ds,5,0))=TRUE,"WW",VLOOKUP(nhap!AJ27,ds,5,0))))</f>
        <v/>
      </c>
      <c r="AK27" s="333" t="str">
        <f>IF(nhap!AK27="","",IF(nhap!AK27="cn","cn",IF(ISNA(VLOOKUP(nhap!AK27,ds,5,0))=TRUE,"WW",VLOOKUP(nhap!AK27,ds,5,0))))</f>
        <v/>
      </c>
      <c r="AL27" s="333" t="str">
        <f>IF(nhap!AL27="","",IF(nhap!AL27="cn","cn",IF(ISNA(VLOOKUP(nhap!AL27,ds,5,0))=TRUE,"WW",VLOOKUP(nhap!AL27,ds,5,0))))</f>
        <v/>
      </c>
      <c r="AM27" s="333" t="str">
        <f>IF(nhap!AM27="","",IF(nhap!AM27="cn","cn",IF(ISNA(VLOOKUP(nhap!AM27,ds,5,0))=TRUE,"WW",VLOOKUP(nhap!AM27,ds,5,0))))</f>
        <v/>
      </c>
      <c r="AN27" s="333" t="str">
        <f>IF(nhap!AN27="","",IF(nhap!AN27="cn","cn",IF(ISNA(VLOOKUP(nhap!AN27,ds,5,0))=TRUE,"WW",VLOOKUP(nhap!AN27,ds,5,0))))</f>
        <v/>
      </c>
      <c r="AO27" s="333" t="str">
        <f>IF(nhap!AO27="","",IF(nhap!AO27="cn","cn",IF(ISNA(VLOOKUP(nhap!AO27,ds,5,0))=TRUE,"WW",VLOOKUP(nhap!AO27,ds,5,0))))</f>
        <v/>
      </c>
      <c r="AP27" s="333" t="str">
        <f>IF(nhap!AP27="","",IF(nhap!AP27="cn","cn",IF(ISNA(VLOOKUP(nhap!AP27,ds,5,0))=TRUE,"WW",VLOOKUP(nhap!AP27,ds,5,0))))</f>
        <v/>
      </c>
      <c r="AQ27" s="333" t="str">
        <f>IF(nhap!AQ27="","",IF(nhap!AQ27="cn","cn",IF(ISNA(VLOOKUP(nhap!AQ27,ds,5,0))=TRUE,"WW",VLOOKUP(nhap!AQ27,ds,5,0))))</f>
        <v/>
      </c>
      <c r="AR27" s="333" t="str">
        <f>IF(nhap!AR27="","",IF(nhap!AR27="cn","cn",IF(ISNA(VLOOKUP(nhap!AR27,ds,5,0))=TRUE,"WW",VLOOKUP(nhap!AR27,ds,5,0))))</f>
        <v/>
      </c>
      <c r="AS27" s="333" t="str">
        <f>IF(nhap!AS27="","",IF(nhap!AS27="cn","cn",IF(ISNA(VLOOKUP(nhap!AS27,ds,5,0))=TRUE,"WW",VLOOKUP(nhap!AS27,ds,5,0))))</f>
        <v/>
      </c>
      <c r="AT27" s="333" t="str">
        <f>IF(nhap!AT27="","",IF(nhap!AT27="cn","cn",IF(ISNA(VLOOKUP(nhap!AT27,ds,5,0))=TRUE,"WW",VLOOKUP(nhap!AT27,ds,5,0))))</f>
        <v/>
      </c>
      <c r="AU27" s="333" t="str">
        <f>IF(nhap!AU27="","",IF(nhap!AU27="cn","cn",IF(ISNA(VLOOKUP(nhap!AU27,ds,5,0))=TRUE,"WW",VLOOKUP(nhap!AU27,ds,5,0))))</f>
        <v/>
      </c>
      <c r="AV27" s="333" t="str">
        <f>IF(nhap!AV27="","",IF(nhap!AV27="cn","cn",IF(ISNA(VLOOKUP(nhap!AV27,ds,5,0))=TRUE,"WW",VLOOKUP(nhap!AV27,ds,5,0))))</f>
        <v/>
      </c>
      <c r="AW27" s="333" t="str">
        <f>IF(nhap!AW27="","",IF(nhap!AW27="cn","cn",IF(ISNA(VLOOKUP(nhap!AW27,ds,5,0))=TRUE,"WW",VLOOKUP(nhap!AW27,ds,5,0))))</f>
        <v/>
      </c>
      <c r="AX27" s="333" t="str">
        <f>IF(nhap!AX27="","",IF(nhap!AX27="cn","cn",IF(ISNA(VLOOKUP(nhap!AX27,ds,5,0))=TRUE,"WW",VLOOKUP(nhap!AX27,ds,5,0))))</f>
        <v/>
      </c>
      <c r="AY27" s="340" t="str">
        <f>IF(nhap!AY27="","",IF(nhap!AY27="cn","cn",VLOOKUP(nhap!AY27,ds,5,0)))</f>
        <v/>
      </c>
      <c r="AZ27" s="341" t="str">
        <f>IF(nhap!AZ27="","",IF(nhap!AZ27="cn","cn",VLOOKUP(nhap!AZ27,ds,5,0)))</f>
        <v/>
      </c>
      <c r="BA27" s="336"/>
      <c r="BB27" s="336"/>
    </row>
    <row r="28" ht="15.75" customHeight="1">
      <c r="A28" s="158"/>
      <c r="B28" s="343">
        <v>5.0</v>
      </c>
      <c r="C28" s="333" t="str">
        <f>IF(nhap!C28="","",IF(nhap!C28="cn","cn",IF(ISNA(VLOOKUP(nhap!C28,ds,5,0))=TRUE,"WW",VLOOKUP(nhap!C28,ds,5,0))))</f>
        <v/>
      </c>
      <c r="D28" s="333" t="str">
        <f>IF(nhap!D28="","",IF(nhap!D28="cn","cn",IF(ISNA(VLOOKUP(nhap!D28,ds,5,0))=TRUE,"WW",VLOOKUP(nhap!D28,ds,5,0))))</f>
        <v/>
      </c>
      <c r="E28" s="333" t="str">
        <f>IF(nhap!E28="","",IF(nhap!E28="cn","cn",IF(ISNA(VLOOKUP(nhap!E28,ds,5,0))=TRUE,"WW",VLOOKUP(nhap!E28,ds,5,0))))</f>
        <v/>
      </c>
      <c r="F28" s="333" t="str">
        <f>IF(nhap!F28="","",IF(nhap!F28="cn","cn",IF(ISNA(VLOOKUP(nhap!F28,ds,5,0))=TRUE,"WW",VLOOKUP(nhap!F28,ds,5,0))))</f>
        <v/>
      </c>
      <c r="G28" s="333" t="str">
        <f>IF(nhap!G28="","",IF(nhap!G28="cn","cn",IF(ISNA(VLOOKUP(nhap!G28,ds,5,0))=TRUE,"WW",VLOOKUP(nhap!G28,ds,5,0))))</f>
        <v/>
      </c>
      <c r="H28" s="333" t="str">
        <f>IF(nhap!H28="","",IF(nhap!H28="cn","cn",IF(ISNA(VLOOKUP(nhap!H28,ds,5,0))=TRUE,"WW",VLOOKUP(nhap!H28,ds,5,0))))</f>
        <v/>
      </c>
      <c r="I28" s="333" t="str">
        <f>IF(nhap!I28="","",IF(nhap!I28="cn","cn",IF(ISNA(VLOOKUP(nhap!I28,ds,5,0))=TRUE,"WW",VLOOKUP(nhap!I28,ds,5,0))))</f>
        <v/>
      </c>
      <c r="J28" s="333" t="str">
        <f>IF(nhap!J28="","",IF(nhap!J28="cn","cn",IF(ISNA(VLOOKUP(nhap!J28,ds,5,0))=TRUE,"WW",VLOOKUP(nhap!J28,ds,5,0))))</f>
        <v/>
      </c>
      <c r="K28" s="333" t="str">
        <f>IF(nhap!K28="","",IF(nhap!K28="cn","cn",IF(ISNA(VLOOKUP(nhap!K28,ds,5,0))=TRUE,"WW",VLOOKUP(nhap!K28,ds,5,0))))</f>
        <v/>
      </c>
      <c r="L28" s="333" t="str">
        <f>IF(nhap!L28="","",IF(nhap!L28="cn","cn",IF(ISNA(VLOOKUP(nhap!L28,ds,5,0))=TRUE,"WW",VLOOKUP(nhap!L28,ds,5,0))))</f>
        <v/>
      </c>
      <c r="M28" s="333" t="str">
        <f>IF(nhap!M28="","",IF(nhap!M28="cn","cn",IF(ISNA(VLOOKUP(nhap!M28,ds,5,0))=TRUE,"WW",VLOOKUP(nhap!M28,ds,5,0))))</f>
        <v/>
      </c>
      <c r="N28" s="333" t="str">
        <f>IF(nhap!N28="","",IF(nhap!N28="cn","cn",IF(ISNA(VLOOKUP(nhap!N28,ds,5,0))=TRUE,"WW",VLOOKUP(nhap!N28,ds,5,0))))</f>
        <v/>
      </c>
      <c r="O28" s="333" t="str">
        <f>IF(nhap!O28="","",IF(nhap!O28="cn","cn",IF(ISNA(VLOOKUP(nhap!O28,ds,5,0))=TRUE,"WW",VLOOKUP(nhap!O28,ds,5,0))))</f>
        <v/>
      </c>
      <c r="P28" s="333" t="str">
        <f>IF(nhap!P28="","",IF(nhap!P28="cn","cn",IF(ISNA(VLOOKUP(nhap!P28,ds,5,0))=TRUE,"WW",VLOOKUP(nhap!P28,ds,5,0))))</f>
        <v/>
      </c>
      <c r="Q28" s="333" t="str">
        <f>IF(nhap!Q28="","",IF(nhap!Q28="cn","cn",IF(ISNA(VLOOKUP(nhap!Q28,ds,5,0))=TRUE,"WW",VLOOKUP(nhap!Q28,ds,5,0))))</f>
        <v/>
      </c>
      <c r="R28" s="333" t="str">
        <f>IF(nhap!R28="","",IF(nhap!R28="cn","cn",IF(ISNA(VLOOKUP(nhap!R28,ds,5,0))=TRUE,"WW",VLOOKUP(nhap!R28,ds,5,0))))</f>
        <v/>
      </c>
      <c r="S28" s="333" t="str">
        <f>IF(nhap!S28="","",IF(nhap!S28="cn","cn",IF(ISNA(VLOOKUP(nhap!S28,ds,5,0))=TRUE,"WW",VLOOKUP(nhap!S28,ds,5,0))))</f>
        <v/>
      </c>
      <c r="T28" s="333" t="str">
        <f>IF(nhap!T28="","",IF(nhap!T28="cn","cn",IF(ISNA(VLOOKUP(nhap!T28,ds,5,0))=TRUE,"WW",VLOOKUP(nhap!T28,ds,5,0))))</f>
        <v/>
      </c>
      <c r="U28" s="333" t="str">
        <f>IF(nhap!U28="","",IF(nhap!U28="cn","cn",IF(ISNA(VLOOKUP(nhap!U28,ds,5,0))=TRUE,"WW",VLOOKUP(nhap!U28,ds,5,0))))</f>
        <v/>
      </c>
      <c r="V28" s="333" t="str">
        <f>IF(nhap!V28="","",IF(nhap!V28="cn","cn",IF(ISNA(VLOOKUP(nhap!V28,ds,5,0))=TRUE,"WW",VLOOKUP(nhap!V28,ds,5,0))))</f>
        <v/>
      </c>
      <c r="W28" s="333" t="str">
        <f>IF(nhap!W28="","",IF(nhap!W28="cn","cn",IF(ISNA(VLOOKUP(nhap!W28,ds,5,0))=TRUE,"WW",VLOOKUP(nhap!W28,ds,5,0))))</f>
        <v/>
      </c>
      <c r="X28" s="333" t="str">
        <f>IF(nhap!X28="","",IF(nhap!X28="cn","cn",IF(ISNA(VLOOKUP(nhap!X28,ds,5,0))=TRUE,"WW",VLOOKUP(nhap!X28,ds,5,0))))</f>
        <v/>
      </c>
      <c r="Y28" s="333" t="str">
        <f>IF(nhap!Y28="","",IF(nhap!Y28="cn","cn",IF(ISNA(VLOOKUP(nhap!Y28,ds,5,0))=TRUE,"WW",VLOOKUP(nhap!Y28,ds,5,0))))</f>
        <v/>
      </c>
      <c r="Z28" s="333" t="str">
        <f>IF(nhap!Z28="","",IF(nhap!Z28="cn","cn",IF(ISNA(VLOOKUP(nhap!Z28,ds,5,0))=TRUE,"WW",VLOOKUP(nhap!Z28,ds,5,0))))</f>
        <v/>
      </c>
      <c r="AA28" s="333" t="str">
        <f>IF(nhap!AA28="","",IF(nhap!AA28="cn","cn",IF(ISNA(VLOOKUP(nhap!AA28,ds,5,0))=TRUE,"WW",VLOOKUP(nhap!AA28,ds,5,0))))</f>
        <v/>
      </c>
      <c r="AB28" s="333" t="str">
        <f>IF(nhap!AB28="","",IF(nhap!AB28="cn","cn",IF(ISNA(VLOOKUP(nhap!AB28,ds,5,0))=TRUE,"WW",VLOOKUP(nhap!AB28,ds,5,0))))</f>
        <v/>
      </c>
      <c r="AC28" s="333" t="str">
        <f>IF(nhap!AC28="","",IF(nhap!AC28="cn","cn",IF(ISNA(VLOOKUP(nhap!AC28,ds,5,0))=TRUE,"WW",VLOOKUP(nhap!AC28,ds,5,0))))</f>
        <v/>
      </c>
      <c r="AD28" s="333" t="str">
        <f>IF(nhap!AD28="","",IF(nhap!AD28="cn","cn",IF(ISNA(VLOOKUP(nhap!AD28,ds,5,0))=TRUE,"WW",VLOOKUP(nhap!AD28,ds,5,0))))</f>
        <v/>
      </c>
      <c r="AE28" s="333" t="str">
        <f>IF(nhap!AE28="","",IF(nhap!AE28="cn","cn",IF(ISNA(VLOOKUP(nhap!AE28,ds,5,0))=TRUE,"WW",VLOOKUP(nhap!AE28,ds,5,0))))</f>
        <v/>
      </c>
      <c r="AF28" s="333" t="str">
        <f>IF(nhap!AF28="","",IF(nhap!AF28="cn","cn",IF(ISNA(VLOOKUP(nhap!AF28,ds,5,0))=TRUE,"WW",VLOOKUP(nhap!AF28,ds,5,0))))</f>
        <v/>
      </c>
      <c r="AG28" s="333" t="str">
        <f>IF(nhap!AG28="","",IF(nhap!AG28="cn","cn",IF(ISNA(VLOOKUP(nhap!AG28,ds,5,0))=TRUE,"WW",VLOOKUP(nhap!AG28,ds,5,0))))</f>
        <v/>
      </c>
      <c r="AH28" s="333" t="str">
        <f>IF(nhap!AH28="","",IF(nhap!AH28="cn","cn",IF(ISNA(VLOOKUP(nhap!AH28,ds,5,0))=TRUE,"WW",VLOOKUP(nhap!AH28,ds,5,0))))</f>
        <v/>
      </c>
      <c r="AI28" s="333" t="str">
        <f>IF(nhap!AI28="","",IF(nhap!AI28="cn","cn",IF(ISNA(VLOOKUP(nhap!AI28,ds,5,0))=TRUE,"WW",VLOOKUP(nhap!AI28,ds,5,0))))</f>
        <v/>
      </c>
      <c r="AJ28" s="333" t="str">
        <f>IF(nhap!AJ28="","",IF(nhap!AJ28="cn","cn",IF(ISNA(VLOOKUP(nhap!AJ28,ds,5,0))=TRUE,"WW",VLOOKUP(nhap!AJ28,ds,5,0))))</f>
        <v/>
      </c>
      <c r="AK28" s="333" t="str">
        <f>IF(nhap!AK28="","",IF(nhap!AK28="cn","cn",IF(ISNA(VLOOKUP(nhap!AK28,ds,5,0))=TRUE,"WW",VLOOKUP(nhap!AK28,ds,5,0))))</f>
        <v/>
      </c>
      <c r="AL28" s="333" t="str">
        <f>IF(nhap!AL28="","",IF(nhap!AL28="cn","cn",IF(ISNA(VLOOKUP(nhap!AL28,ds,5,0))=TRUE,"WW",VLOOKUP(nhap!AL28,ds,5,0))))</f>
        <v/>
      </c>
      <c r="AM28" s="333" t="str">
        <f>IF(nhap!AM28="","",IF(nhap!AM28="cn","cn",IF(ISNA(VLOOKUP(nhap!AM28,ds,5,0))=TRUE,"WW",VLOOKUP(nhap!AM28,ds,5,0))))</f>
        <v/>
      </c>
      <c r="AN28" s="333" t="str">
        <f>IF(nhap!AN28="","",IF(nhap!AN28="cn","cn",IF(ISNA(VLOOKUP(nhap!AN28,ds,5,0))=TRUE,"WW",VLOOKUP(nhap!AN28,ds,5,0))))</f>
        <v/>
      </c>
      <c r="AO28" s="333" t="str">
        <f>IF(nhap!AO28="","",IF(nhap!AO28="cn","cn",IF(ISNA(VLOOKUP(nhap!AO28,ds,5,0))=TRUE,"WW",VLOOKUP(nhap!AO28,ds,5,0))))</f>
        <v/>
      </c>
      <c r="AP28" s="333" t="str">
        <f>IF(nhap!AP28="","",IF(nhap!AP28="cn","cn",IF(ISNA(VLOOKUP(nhap!AP28,ds,5,0))=TRUE,"WW",VLOOKUP(nhap!AP28,ds,5,0))))</f>
        <v/>
      </c>
      <c r="AQ28" s="333" t="str">
        <f>IF(nhap!AQ28="","",IF(nhap!AQ28="cn","cn",IF(ISNA(VLOOKUP(nhap!AQ28,ds,5,0))=TRUE,"WW",VLOOKUP(nhap!AQ28,ds,5,0))))</f>
        <v/>
      </c>
      <c r="AR28" s="333" t="str">
        <f>IF(nhap!AR28="","",IF(nhap!AR28="cn","cn",IF(ISNA(VLOOKUP(nhap!AR28,ds,5,0))=TRUE,"WW",VLOOKUP(nhap!AR28,ds,5,0))))</f>
        <v/>
      </c>
      <c r="AS28" s="333" t="str">
        <f>IF(nhap!AS28="","",IF(nhap!AS28="cn","cn",IF(ISNA(VLOOKUP(nhap!AS28,ds,5,0))=TRUE,"WW",VLOOKUP(nhap!AS28,ds,5,0))))</f>
        <v/>
      </c>
      <c r="AT28" s="333" t="str">
        <f>IF(nhap!AT28="","",IF(nhap!AT28="cn","cn",IF(ISNA(VLOOKUP(nhap!AT28,ds,5,0))=TRUE,"WW",VLOOKUP(nhap!AT28,ds,5,0))))</f>
        <v/>
      </c>
      <c r="AU28" s="333" t="str">
        <f>IF(nhap!AU28="","",IF(nhap!AU28="cn","cn",IF(ISNA(VLOOKUP(nhap!AU28,ds,5,0))=TRUE,"WW",VLOOKUP(nhap!AU28,ds,5,0))))</f>
        <v/>
      </c>
      <c r="AV28" s="333" t="str">
        <f>IF(nhap!AV28="","",IF(nhap!AV28="cn","cn",IF(ISNA(VLOOKUP(nhap!AV28,ds,5,0))=TRUE,"WW",VLOOKUP(nhap!AV28,ds,5,0))))</f>
        <v/>
      </c>
      <c r="AW28" s="333" t="str">
        <f>IF(nhap!AW28="","",IF(nhap!AW28="cn","cn",IF(ISNA(VLOOKUP(nhap!AW28,ds,5,0))=TRUE,"WW",VLOOKUP(nhap!AW28,ds,5,0))))</f>
        <v/>
      </c>
      <c r="AX28" s="333" t="str">
        <f>IF(nhap!AX28="","",IF(nhap!AX28="cn","cn",IF(ISNA(VLOOKUP(nhap!AX28,ds,5,0))=TRUE,"WW",VLOOKUP(nhap!AX28,ds,5,0))))</f>
        <v/>
      </c>
      <c r="AY28" s="344" t="str">
        <f>IF(nhap!AY28="","",IF(nhap!AY28="cn","cn",VLOOKUP(nhap!AY28,ds,5,0)))</f>
        <v/>
      </c>
      <c r="AZ28" s="345" t="str">
        <f>IF(nhap!AZ28="","",IF(nhap!AZ28="cn","cn",VLOOKUP(nhap!AZ28,ds,5,0)))</f>
        <v/>
      </c>
      <c r="BA28" s="336"/>
      <c r="BB28" s="336"/>
    </row>
    <row r="29" ht="15.75" customHeight="1">
      <c r="A29" s="346" t="s">
        <v>529</v>
      </c>
      <c r="B29" s="332">
        <v>1.0</v>
      </c>
      <c r="C29" s="333" t="str">
        <f>IF(nhap!C29="","",IF(nhap!C29="cn","cn",IF(ISNA(VLOOKUP(nhap!C29,ds,5,0))=TRUE,"WW",VLOOKUP(nhap!C29,ds,5,0))))</f>
        <v/>
      </c>
      <c r="D29" s="333" t="str">
        <f>IF(nhap!D29="","",IF(nhap!D29="cn","cn",IF(ISNA(VLOOKUP(nhap!D29,ds,5,0))=TRUE,"WW",VLOOKUP(nhap!D29,ds,5,0))))</f>
        <v/>
      </c>
      <c r="E29" s="333" t="str">
        <f>IF(nhap!E29="","",IF(nhap!E29="cn","cn",IF(ISNA(VLOOKUP(nhap!E29,ds,5,0))=TRUE,"WW",VLOOKUP(nhap!E29,ds,5,0))))</f>
        <v/>
      </c>
      <c r="F29" s="333" t="str">
        <f>IF(nhap!F29="","",IF(nhap!F29="cn","cn",IF(ISNA(VLOOKUP(nhap!F29,ds,5,0))=TRUE,"WW",VLOOKUP(nhap!F29,ds,5,0))))</f>
        <v/>
      </c>
      <c r="G29" s="333" t="str">
        <f>IF(nhap!G29="","",IF(nhap!G29="cn","cn",IF(ISNA(VLOOKUP(nhap!G29,ds,5,0))=TRUE,"WW",VLOOKUP(nhap!G29,ds,5,0))))</f>
        <v/>
      </c>
      <c r="H29" s="333" t="str">
        <f>IF(nhap!H29="","",IF(nhap!H29="cn","cn",IF(ISNA(VLOOKUP(nhap!H29,ds,5,0))=TRUE,"WW",VLOOKUP(nhap!H29,ds,5,0))))</f>
        <v/>
      </c>
      <c r="I29" s="333" t="str">
        <f>IF(nhap!I29="","",IF(nhap!I29="cn","cn",IF(ISNA(VLOOKUP(nhap!I29,ds,5,0))=TRUE,"WW",VLOOKUP(nhap!I29,ds,5,0))))</f>
        <v/>
      </c>
      <c r="J29" s="333" t="str">
        <f>IF(nhap!J29="","",IF(nhap!J29="cn","cn",IF(ISNA(VLOOKUP(nhap!J29,ds,5,0))=TRUE,"WW",VLOOKUP(nhap!J29,ds,5,0))))</f>
        <v/>
      </c>
      <c r="K29" s="333" t="str">
        <f>IF(nhap!K29="","",IF(nhap!K29="cn","cn",IF(ISNA(VLOOKUP(nhap!K29,ds,5,0))=TRUE,"WW",VLOOKUP(nhap!K29,ds,5,0))))</f>
        <v/>
      </c>
      <c r="L29" s="333" t="str">
        <f>IF(nhap!L29="","",IF(nhap!L29="cn","cn",IF(ISNA(VLOOKUP(nhap!L29,ds,5,0))=TRUE,"WW",VLOOKUP(nhap!L29,ds,5,0))))</f>
        <v/>
      </c>
      <c r="M29" s="333" t="str">
        <f>IF(nhap!M29="","",IF(nhap!M29="cn","cn",IF(ISNA(VLOOKUP(nhap!M29,ds,5,0))=TRUE,"WW",VLOOKUP(nhap!M29,ds,5,0))))</f>
        <v/>
      </c>
      <c r="N29" s="333" t="str">
        <f>IF(nhap!N29="","",IF(nhap!N29="cn","cn",IF(ISNA(VLOOKUP(nhap!N29,ds,5,0))=TRUE,"WW",VLOOKUP(nhap!N29,ds,5,0))))</f>
        <v/>
      </c>
      <c r="O29" s="333" t="str">
        <f>IF(nhap!O29="","",IF(nhap!O29="cn","cn",IF(ISNA(VLOOKUP(nhap!O29,ds,5,0))=TRUE,"WW",VLOOKUP(nhap!O29,ds,5,0))))</f>
        <v/>
      </c>
      <c r="P29" s="333" t="str">
        <f>IF(nhap!P29="","",IF(nhap!P29="cn","cn",IF(ISNA(VLOOKUP(nhap!P29,ds,5,0))=TRUE,"WW",VLOOKUP(nhap!P29,ds,5,0))))</f>
        <v/>
      </c>
      <c r="Q29" s="333" t="str">
        <f>IF(nhap!Q29="","",IF(nhap!Q29="cn","cn",IF(ISNA(VLOOKUP(nhap!Q29,ds,5,0))=TRUE,"WW",VLOOKUP(nhap!Q29,ds,5,0))))</f>
        <v/>
      </c>
      <c r="R29" s="333" t="str">
        <f>IF(nhap!R29="","",IF(nhap!R29="cn","cn",IF(ISNA(VLOOKUP(nhap!R29,ds,5,0))=TRUE,"WW",VLOOKUP(nhap!R29,ds,5,0))))</f>
        <v/>
      </c>
      <c r="S29" s="333" t="str">
        <f>IF(nhap!S29="","",IF(nhap!S29="cn","cn",IF(ISNA(VLOOKUP(nhap!S29,ds,5,0))=TRUE,"WW",VLOOKUP(nhap!S29,ds,5,0))))</f>
        <v/>
      </c>
      <c r="T29" s="333" t="str">
        <f>IF(nhap!T29="","",IF(nhap!T29="cn","cn",IF(ISNA(VLOOKUP(nhap!T29,ds,5,0))=TRUE,"WW",VLOOKUP(nhap!T29,ds,5,0))))</f>
        <v/>
      </c>
      <c r="U29" s="333" t="str">
        <f>IF(nhap!U29="","",IF(nhap!U29="cn","cn",IF(ISNA(VLOOKUP(nhap!U29,ds,5,0))=TRUE,"WW",VLOOKUP(nhap!U29,ds,5,0))))</f>
        <v/>
      </c>
      <c r="V29" s="333" t="str">
        <f>IF(nhap!V29="","",IF(nhap!V29="cn","cn",IF(ISNA(VLOOKUP(nhap!V29,ds,5,0))=TRUE,"WW",VLOOKUP(nhap!V29,ds,5,0))))</f>
        <v/>
      </c>
      <c r="W29" s="333" t="str">
        <f>IF(nhap!W29="","",IF(nhap!W29="cn","cn",IF(ISNA(VLOOKUP(nhap!W29,ds,5,0))=TRUE,"WW",VLOOKUP(nhap!W29,ds,5,0))))</f>
        <v/>
      </c>
      <c r="X29" s="333" t="str">
        <f>IF(nhap!X29="","",IF(nhap!X29="cn","cn",IF(ISNA(VLOOKUP(nhap!X29,ds,5,0))=TRUE,"WW",VLOOKUP(nhap!X29,ds,5,0))))</f>
        <v/>
      </c>
      <c r="Y29" s="333" t="str">
        <f>IF(nhap!Y29="","",IF(nhap!Y29="cn","cn",IF(ISNA(VLOOKUP(nhap!Y29,ds,5,0))=TRUE,"WW",VLOOKUP(nhap!Y29,ds,5,0))))</f>
        <v/>
      </c>
      <c r="Z29" s="333" t="str">
        <f>IF(nhap!Z29="","",IF(nhap!Z29="cn","cn",IF(ISNA(VLOOKUP(nhap!Z29,ds,5,0))=TRUE,"WW",VLOOKUP(nhap!Z29,ds,5,0))))</f>
        <v/>
      </c>
      <c r="AA29" s="333" t="str">
        <f>IF(nhap!AA29="","",IF(nhap!AA29="cn","cn",IF(ISNA(VLOOKUP(nhap!AA29,ds,5,0))=TRUE,"WW",VLOOKUP(nhap!AA29,ds,5,0))))</f>
        <v/>
      </c>
      <c r="AB29" s="333" t="str">
        <f>IF(nhap!AB29="","",IF(nhap!AB29="cn","cn",IF(ISNA(VLOOKUP(nhap!AB29,ds,5,0))=TRUE,"WW",VLOOKUP(nhap!AB29,ds,5,0))))</f>
        <v/>
      </c>
      <c r="AC29" s="333" t="str">
        <f>IF(nhap!AC29="","",IF(nhap!AC29="cn","cn",IF(ISNA(VLOOKUP(nhap!AC29,ds,5,0))=TRUE,"WW",VLOOKUP(nhap!AC29,ds,5,0))))</f>
        <v/>
      </c>
      <c r="AD29" s="333" t="str">
        <f>IF(nhap!AD29="","",IF(nhap!AD29="cn","cn",IF(ISNA(VLOOKUP(nhap!AD29,ds,5,0))=TRUE,"WW",VLOOKUP(nhap!AD29,ds,5,0))))</f>
        <v/>
      </c>
      <c r="AE29" s="333" t="str">
        <f>IF(nhap!AE29="","",IF(nhap!AE29="cn","cn",IF(ISNA(VLOOKUP(nhap!AE29,ds,5,0))=TRUE,"WW",VLOOKUP(nhap!AE29,ds,5,0))))</f>
        <v/>
      </c>
      <c r="AF29" s="333" t="str">
        <f>IF(nhap!AF29="","",IF(nhap!AF29="cn","cn",IF(ISNA(VLOOKUP(nhap!AF29,ds,5,0))=TRUE,"WW",VLOOKUP(nhap!AF29,ds,5,0))))</f>
        <v/>
      </c>
      <c r="AG29" s="333" t="str">
        <f>IF(nhap!AG29="","",IF(nhap!AG29="cn","cn",IF(ISNA(VLOOKUP(nhap!AG29,ds,5,0))=TRUE,"WW",VLOOKUP(nhap!AG29,ds,5,0))))</f>
        <v/>
      </c>
      <c r="AH29" s="333" t="str">
        <f>IF(nhap!AH29="","",IF(nhap!AH29="cn","cn",IF(ISNA(VLOOKUP(nhap!AH29,ds,5,0))=TRUE,"WW",VLOOKUP(nhap!AH29,ds,5,0))))</f>
        <v/>
      </c>
      <c r="AI29" s="333" t="str">
        <f>IF(nhap!AI29="","",IF(nhap!AI29="cn","cn",IF(ISNA(VLOOKUP(nhap!AI29,ds,5,0))=TRUE,"WW",VLOOKUP(nhap!AI29,ds,5,0))))</f>
        <v/>
      </c>
      <c r="AJ29" s="333" t="str">
        <f>IF(nhap!AJ29="","",IF(nhap!AJ29="cn","cn",IF(ISNA(VLOOKUP(nhap!AJ29,ds,5,0))=TRUE,"WW",VLOOKUP(nhap!AJ29,ds,5,0))))</f>
        <v/>
      </c>
      <c r="AK29" s="333" t="str">
        <f>IF(nhap!AK29="","",IF(nhap!AK29="cn","cn",IF(ISNA(VLOOKUP(nhap!AK29,ds,5,0))=TRUE,"WW",VLOOKUP(nhap!AK29,ds,5,0))))</f>
        <v/>
      </c>
      <c r="AL29" s="333" t="str">
        <f>IF(nhap!AL29="","",IF(nhap!AL29="cn","cn",IF(ISNA(VLOOKUP(nhap!AL29,ds,5,0))=TRUE,"WW",VLOOKUP(nhap!AL29,ds,5,0))))</f>
        <v/>
      </c>
      <c r="AM29" s="333" t="str">
        <f>IF(nhap!AM29="","",IF(nhap!AM29="cn","cn",IF(ISNA(VLOOKUP(nhap!AM29,ds,5,0))=TRUE,"WW",VLOOKUP(nhap!AM29,ds,5,0))))</f>
        <v/>
      </c>
      <c r="AN29" s="333" t="str">
        <f>IF(nhap!AN29="","",IF(nhap!AN29="cn","cn",IF(ISNA(VLOOKUP(nhap!AN29,ds,5,0))=TRUE,"WW",VLOOKUP(nhap!AN29,ds,5,0))))</f>
        <v/>
      </c>
      <c r="AO29" s="333" t="str">
        <f>IF(nhap!AO29="","",IF(nhap!AO29="cn","cn",IF(ISNA(VLOOKUP(nhap!AO29,ds,5,0))=TRUE,"WW",VLOOKUP(nhap!AO29,ds,5,0))))</f>
        <v/>
      </c>
      <c r="AP29" s="333" t="str">
        <f>IF(nhap!AP29="","",IF(nhap!AP29="cn","cn",IF(ISNA(VLOOKUP(nhap!AP29,ds,5,0))=TRUE,"WW",VLOOKUP(nhap!AP29,ds,5,0))))</f>
        <v/>
      </c>
      <c r="AQ29" s="333" t="str">
        <f>IF(nhap!AQ29="","",IF(nhap!AQ29="cn","cn",IF(ISNA(VLOOKUP(nhap!AQ29,ds,5,0))=TRUE,"WW",VLOOKUP(nhap!AQ29,ds,5,0))))</f>
        <v/>
      </c>
      <c r="AR29" s="333" t="str">
        <f>IF(nhap!AR29="","",IF(nhap!AR29="cn","cn",IF(ISNA(VLOOKUP(nhap!AR29,ds,5,0))=TRUE,"WW",VLOOKUP(nhap!AR29,ds,5,0))))</f>
        <v/>
      </c>
      <c r="AS29" s="333" t="str">
        <f>IF(nhap!AS29="","",IF(nhap!AS29="cn","cn",IF(ISNA(VLOOKUP(nhap!AS29,ds,5,0))=TRUE,"WW",VLOOKUP(nhap!AS29,ds,5,0))))</f>
        <v/>
      </c>
      <c r="AT29" s="333" t="str">
        <f>IF(nhap!AT29="","",IF(nhap!AT29="cn","cn",IF(ISNA(VLOOKUP(nhap!AT29,ds,5,0))=TRUE,"WW",VLOOKUP(nhap!AT29,ds,5,0))))</f>
        <v/>
      </c>
      <c r="AU29" s="333" t="str">
        <f>IF(nhap!AU29="","",IF(nhap!AU29="cn","cn",IF(ISNA(VLOOKUP(nhap!AU29,ds,5,0))=TRUE,"WW",VLOOKUP(nhap!AU29,ds,5,0))))</f>
        <v/>
      </c>
      <c r="AV29" s="333" t="str">
        <f>IF(nhap!AV29="","",IF(nhap!AV29="cn","cn",IF(ISNA(VLOOKUP(nhap!AV29,ds,5,0))=TRUE,"WW",VLOOKUP(nhap!AV29,ds,5,0))))</f>
        <v/>
      </c>
      <c r="AW29" s="333" t="str">
        <f>IF(nhap!AW29="","",IF(nhap!AW29="cn","cn",IF(ISNA(VLOOKUP(nhap!AW29,ds,5,0))=TRUE,"WW",VLOOKUP(nhap!AW29,ds,5,0))))</f>
        <v/>
      </c>
      <c r="AX29" s="333" t="str">
        <f>IF(nhap!AX29="","",IF(nhap!AX29="cn","cn",IF(ISNA(VLOOKUP(nhap!AX29,ds,5,0))=TRUE,"WW",VLOOKUP(nhap!AX29,ds,5,0))))</f>
        <v/>
      </c>
      <c r="AY29" s="333" t="str">
        <f>IF(nhap!AY29="","",IF(nhap!AY29="cn","cn",VLOOKUP(nhap!AY29,ds,5,0)))</f>
        <v/>
      </c>
      <c r="AZ29" s="334" t="str">
        <f>IF(nhap!AZ29="","",IF(nhap!AZ29="cn","cn",VLOOKUP(nhap!AZ29,ds,5,0)))</f>
        <v/>
      </c>
      <c r="BA29" s="336"/>
      <c r="BB29" s="336"/>
    </row>
    <row r="30" ht="15.75" customHeight="1">
      <c r="A30" s="127"/>
      <c r="B30" s="338">
        <v>2.0</v>
      </c>
      <c r="C30" s="333" t="str">
        <f>IF(nhap!C30="","",IF(nhap!C30="cn","cn",IF(ISNA(VLOOKUP(nhap!C30,ds,5,0))=TRUE,"WW",VLOOKUP(nhap!C30,ds,5,0))))</f>
        <v/>
      </c>
      <c r="D30" s="333" t="str">
        <f>IF(nhap!D30="","",IF(nhap!D30="cn","cn",IF(ISNA(VLOOKUP(nhap!D30,ds,5,0))=TRUE,"WW",VLOOKUP(nhap!D30,ds,5,0))))</f>
        <v/>
      </c>
      <c r="E30" s="333" t="str">
        <f>IF(nhap!E30="","",IF(nhap!E30="cn","cn",IF(ISNA(VLOOKUP(nhap!E30,ds,5,0))=TRUE,"WW",VLOOKUP(nhap!E30,ds,5,0))))</f>
        <v/>
      </c>
      <c r="F30" s="333" t="str">
        <f>IF(nhap!F30="","",IF(nhap!F30="cn","cn",IF(ISNA(VLOOKUP(nhap!F30,ds,5,0))=TRUE,"WW",VLOOKUP(nhap!F30,ds,5,0))))</f>
        <v/>
      </c>
      <c r="G30" s="333" t="str">
        <f>IF(nhap!G30="","",IF(nhap!G30="cn","cn",IF(ISNA(VLOOKUP(nhap!G30,ds,5,0))=TRUE,"WW",VLOOKUP(nhap!G30,ds,5,0))))</f>
        <v/>
      </c>
      <c r="H30" s="333" t="str">
        <f>IF(nhap!H30="","",IF(nhap!H30="cn","cn",IF(ISNA(VLOOKUP(nhap!H30,ds,5,0))=TRUE,"WW",VLOOKUP(nhap!H30,ds,5,0))))</f>
        <v/>
      </c>
      <c r="I30" s="333" t="str">
        <f>IF(nhap!I30="","",IF(nhap!I30="cn","cn",IF(ISNA(VLOOKUP(nhap!I30,ds,5,0))=TRUE,"WW",VLOOKUP(nhap!I30,ds,5,0))))</f>
        <v/>
      </c>
      <c r="J30" s="333" t="str">
        <f>IF(nhap!J30="","",IF(nhap!J30="cn","cn",IF(ISNA(VLOOKUP(nhap!J30,ds,5,0))=TRUE,"WW",VLOOKUP(nhap!J30,ds,5,0))))</f>
        <v/>
      </c>
      <c r="K30" s="333" t="str">
        <f>IF(nhap!K30="","",IF(nhap!K30="cn","cn",IF(ISNA(VLOOKUP(nhap!K30,ds,5,0))=TRUE,"WW",VLOOKUP(nhap!K30,ds,5,0))))</f>
        <v/>
      </c>
      <c r="L30" s="333" t="str">
        <f>IF(nhap!L30="","",IF(nhap!L30="cn","cn",IF(ISNA(VLOOKUP(nhap!L30,ds,5,0))=TRUE,"WW",VLOOKUP(nhap!L30,ds,5,0))))</f>
        <v/>
      </c>
      <c r="M30" s="333" t="str">
        <f>IF(nhap!M30="","",IF(nhap!M30="cn","cn",IF(ISNA(VLOOKUP(nhap!M30,ds,5,0))=TRUE,"WW",VLOOKUP(nhap!M30,ds,5,0))))</f>
        <v/>
      </c>
      <c r="N30" s="333" t="str">
        <f>IF(nhap!N30="","",IF(nhap!N30="cn","cn",IF(ISNA(VLOOKUP(nhap!N30,ds,5,0))=TRUE,"WW",VLOOKUP(nhap!N30,ds,5,0))))</f>
        <v/>
      </c>
      <c r="O30" s="333" t="str">
        <f>IF(nhap!O30="","",IF(nhap!O30="cn","cn",IF(ISNA(VLOOKUP(nhap!O30,ds,5,0))=TRUE,"WW",VLOOKUP(nhap!O30,ds,5,0))))</f>
        <v/>
      </c>
      <c r="P30" s="333" t="str">
        <f>IF(nhap!P30="","",IF(nhap!P30="cn","cn",IF(ISNA(VLOOKUP(nhap!P30,ds,5,0))=TRUE,"WW",VLOOKUP(nhap!P30,ds,5,0))))</f>
        <v/>
      </c>
      <c r="Q30" s="333" t="str">
        <f>IF(nhap!Q30="","",IF(nhap!Q30="cn","cn",IF(ISNA(VLOOKUP(nhap!Q30,ds,5,0))=TRUE,"WW",VLOOKUP(nhap!Q30,ds,5,0))))</f>
        <v/>
      </c>
      <c r="R30" s="333" t="str">
        <f>IF(nhap!R30="","",IF(nhap!R30="cn","cn",IF(ISNA(VLOOKUP(nhap!R30,ds,5,0))=TRUE,"WW",VLOOKUP(nhap!R30,ds,5,0))))</f>
        <v/>
      </c>
      <c r="S30" s="333" t="str">
        <f>IF(nhap!S30="","",IF(nhap!S30="cn","cn",IF(ISNA(VLOOKUP(nhap!S30,ds,5,0))=TRUE,"WW",VLOOKUP(nhap!S30,ds,5,0))))</f>
        <v/>
      </c>
      <c r="T30" s="333" t="str">
        <f>IF(nhap!T30="","",IF(nhap!T30="cn","cn",IF(ISNA(VLOOKUP(nhap!T30,ds,5,0))=TRUE,"WW",VLOOKUP(nhap!T30,ds,5,0))))</f>
        <v/>
      </c>
      <c r="U30" s="333" t="str">
        <f>IF(nhap!U30="","",IF(nhap!U30="cn","cn",IF(ISNA(VLOOKUP(nhap!U30,ds,5,0))=TRUE,"WW",VLOOKUP(nhap!U30,ds,5,0))))</f>
        <v/>
      </c>
      <c r="V30" s="333" t="str">
        <f>IF(nhap!V30="","",IF(nhap!V30="cn","cn",IF(ISNA(VLOOKUP(nhap!V30,ds,5,0))=TRUE,"WW",VLOOKUP(nhap!V30,ds,5,0))))</f>
        <v/>
      </c>
      <c r="W30" s="333" t="str">
        <f>IF(nhap!W30="","",IF(nhap!W30="cn","cn",IF(ISNA(VLOOKUP(nhap!W30,ds,5,0))=TRUE,"WW",VLOOKUP(nhap!W30,ds,5,0))))</f>
        <v/>
      </c>
      <c r="X30" s="333" t="str">
        <f>IF(nhap!X30="","",IF(nhap!X30="cn","cn",IF(ISNA(VLOOKUP(nhap!X30,ds,5,0))=TRUE,"WW",VLOOKUP(nhap!X30,ds,5,0))))</f>
        <v/>
      </c>
      <c r="Y30" s="333" t="str">
        <f>IF(nhap!Y30="","",IF(nhap!Y30="cn","cn",IF(ISNA(VLOOKUP(nhap!Y30,ds,5,0))=TRUE,"WW",VLOOKUP(nhap!Y30,ds,5,0))))</f>
        <v/>
      </c>
      <c r="Z30" s="333" t="str">
        <f>IF(nhap!Z30="","",IF(nhap!Z30="cn","cn",IF(ISNA(VLOOKUP(nhap!Z30,ds,5,0))=TRUE,"WW",VLOOKUP(nhap!Z30,ds,5,0))))</f>
        <v/>
      </c>
      <c r="AA30" s="333" t="str">
        <f>IF(nhap!AA30="","",IF(nhap!AA30="cn","cn",IF(ISNA(VLOOKUP(nhap!AA30,ds,5,0))=TRUE,"WW",VLOOKUP(nhap!AA30,ds,5,0))))</f>
        <v/>
      </c>
      <c r="AB30" s="333" t="str">
        <f>IF(nhap!AB30="","",IF(nhap!AB30="cn","cn",IF(ISNA(VLOOKUP(nhap!AB30,ds,5,0))=TRUE,"WW",VLOOKUP(nhap!AB30,ds,5,0))))</f>
        <v/>
      </c>
      <c r="AC30" s="333" t="str">
        <f>IF(nhap!AC30="","",IF(nhap!AC30="cn","cn",IF(ISNA(VLOOKUP(nhap!AC30,ds,5,0))=TRUE,"WW",VLOOKUP(nhap!AC30,ds,5,0))))</f>
        <v/>
      </c>
      <c r="AD30" s="333" t="str">
        <f>IF(nhap!AD30="","",IF(nhap!AD30="cn","cn",IF(ISNA(VLOOKUP(nhap!AD30,ds,5,0))=TRUE,"WW",VLOOKUP(nhap!AD30,ds,5,0))))</f>
        <v/>
      </c>
      <c r="AE30" s="333" t="str">
        <f>IF(nhap!AE30="","",IF(nhap!AE30="cn","cn",IF(ISNA(VLOOKUP(nhap!AE30,ds,5,0))=TRUE,"WW",VLOOKUP(nhap!AE30,ds,5,0))))</f>
        <v/>
      </c>
      <c r="AF30" s="333" t="str">
        <f>IF(nhap!AF30="","",IF(nhap!AF30="cn","cn",IF(ISNA(VLOOKUP(nhap!AF30,ds,5,0))=TRUE,"WW",VLOOKUP(nhap!AF30,ds,5,0))))</f>
        <v/>
      </c>
      <c r="AG30" s="333" t="str">
        <f>IF(nhap!AG30="","",IF(nhap!AG30="cn","cn",IF(ISNA(VLOOKUP(nhap!AG30,ds,5,0))=TRUE,"WW",VLOOKUP(nhap!AG30,ds,5,0))))</f>
        <v/>
      </c>
      <c r="AH30" s="333" t="str">
        <f>IF(nhap!AH30="","",IF(nhap!AH30="cn","cn",IF(ISNA(VLOOKUP(nhap!AH30,ds,5,0))=TRUE,"WW",VLOOKUP(nhap!AH30,ds,5,0))))</f>
        <v/>
      </c>
      <c r="AI30" s="333" t="str">
        <f>IF(nhap!AI30="","",IF(nhap!AI30="cn","cn",IF(ISNA(VLOOKUP(nhap!AI30,ds,5,0))=TRUE,"WW",VLOOKUP(nhap!AI30,ds,5,0))))</f>
        <v/>
      </c>
      <c r="AJ30" s="333" t="str">
        <f>IF(nhap!AJ30="","",IF(nhap!AJ30="cn","cn",IF(ISNA(VLOOKUP(nhap!AJ30,ds,5,0))=TRUE,"WW",VLOOKUP(nhap!AJ30,ds,5,0))))</f>
        <v/>
      </c>
      <c r="AK30" s="333" t="str">
        <f>IF(nhap!AK30="","",IF(nhap!AK30="cn","cn",IF(ISNA(VLOOKUP(nhap!AK30,ds,5,0))=TRUE,"WW",VLOOKUP(nhap!AK30,ds,5,0))))</f>
        <v/>
      </c>
      <c r="AL30" s="333" t="str">
        <f>IF(nhap!AL30="","",IF(nhap!AL30="cn","cn",IF(ISNA(VLOOKUP(nhap!AL30,ds,5,0))=TRUE,"WW",VLOOKUP(nhap!AL30,ds,5,0))))</f>
        <v/>
      </c>
      <c r="AM30" s="333" t="str">
        <f>IF(nhap!AM30="","",IF(nhap!AM30="cn","cn",IF(ISNA(VLOOKUP(nhap!AM30,ds,5,0))=TRUE,"WW",VLOOKUP(nhap!AM30,ds,5,0))))</f>
        <v/>
      </c>
      <c r="AN30" s="333" t="str">
        <f>IF(nhap!AN30="","",IF(nhap!AN30="cn","cn",IF(ISNA(VLOOKUP(nhap!AN30,ds,5,0))=TRUE,"WW",VLOOKUP(nhap!AN30,ds,5,0))))</f>
        <v/>
      </c>
      <c r="AO30" s="333" t="str">
        <f>IF(nhap!AO30="","",IF(nhap!AO30="cn","cn",IF(ISNA(VLOOKUP(nhap!AO30,ds,5,0))=TRUE,"WW",VLOOKUP(nhap!AO30,ds,5,0))))</f>
        <v/>
      </c>
      <c r="AP30" s="333" t="str">
        <f>IF(nhap!AP30="","",IF(nhap!AP30="cn","cn",IF(ISNA(VLOOKUP(nhap!AP30,ds,5,0))=TRUE,"WW",VLOOKUP(nhap!AP30,ds,5,0))))</f>
        <v/>
      </c>
      <c r="AQ30" s="333" t="str">
        <f>IF(nhap!AQ30="","",IF(nhap!AQ30="cn","cn",IF(ISNA(VLOOKUP(nhap!AQ30,ds,5,0))=TRUE,"WW",VLOOKUP(nhap!AQ30,ds,5,0))))</f>
        <v/>
      </c>
      <c r="AR30" s="333" t="str">
        <f>IF(nhap!AR30="","",IF(nhap!AR30="cn","cn",IF(ISNA(VLOOKUP(nhap!AR30,ds,5,0))=TRUE,"WW",VLOOKUP(nhap!AR30,ds,5,0))))</f>
        <v/>
      </c>
      <c r="AS30" s="333" t="str">
        <f>IF(nhap!AS30="","",IF(nhap!AS30="cn","cn",IF(ISNA(VLOOKUP(nhap!AS30,ds,5,0))=TRUE,"WW",VLOOKUP(nhap!AS30,ds,5,0))))</f>
        <v/>
      </c>
      <c r="AT30" s="333" t="str">
        <f>IF(nhap!AT30="","",IF(nhap!AT30="cn","cn",IF(ISNA(VLOOKUP(nhap!AT30,ds,5,0))=TRUE,"WW",VLOOKUP(nhap!AT30,ds,5,0))))</f>
        <v/>
      </c>
      <c r="AU30" s="333" t="str">
        <f>IF(nhap!AU30="","",IF(nhap!AU30="cn","cn",IF(ISNA(VLOOKUP(nhap!AU30,ds,5,0))=TRUE,"WW",VLOOKUP(nhap!AU30,ds,5,0))))</f>
        <v/>
      </c>
      <c r="AV30" s="333" t="str">
        <f>IF(nhap!AV30="","",IF(nhap!AV30="cn","cn",IF(ISNA(VLOOKUP(nhap!AV30,ds,5,0))=TRUE,"WW",VLOOKUP(nhap!AV30,ds,5,0))))</f>
        <v/>
      </c>
      <c r="AW30" s="333" t="str">
        <f>IF(nhap!AW30="","",IF(nhap!AW30="cn","cn",IF(ISNA(VLOOKUP(nhap!AW30,ds,5,0))=TRUE,"WW",VLOOKUP(nhap!AW30,ds,5,0))))</f>
        <v/>
      </c>
      <c r="AX30" s="333" t="str">
        <f>IF(nhap!AX30="","",IF(nhap!AX30="cn","cn",IF(ISNA(VLOOKUP(nhap!AX30,ds,5,0))=TRUE,"WW",VLOOKUP(nhap!AX30,ds,5,0))))</f>
        <v/>
      </c>
      <c r="AY30" s="340" t="str">
        <f>IF(nhap!AY30="","",IF(nhap!AY30="cn","cn",VLOOKUP(nhap!AY30,ds,5,0)))</f>
        <v/>
      </c>
      <c r="AZ30" s="341" t="str">
        <f>IF(nhap!AZ30="","",IF(nhap!AZ30="cn","cn",VLOOKUP(nhap!AZ30,ds,5,0)))</f>
        <v/>
      </c>
      <c r="BA30" s="336"/>
      <c r="BB30" s="336"/>
    </row>
    <row r="31" ht="15.75" customHeight="1">
      <c r="A31" s="127"/>
      <c r="B31" s="338">
        <v>3.0</v>
      </c>
      <c r="C31" s="333" t="str">
        <f>IF(nhap!C31="","",IF(nhap!C31="cn","cn",IF(ISNA(VLOOKUP(nhap!C31,ds,5,0))=TRUE,"WW",VLOOKUP(nhap!C31,ds,5,0))))</f>
        <v/>
      </c>
      <c r="D31" s="333" t="str">
        <f>IF(nhap!D31="","",IF(nhap!D31="cn","cn",IF(ISNA(VLOOKUP(nhap!D31,ds,5,0))=TRUE,"WW",VLOOKUP(nhap!D31,ds,5,0))))</f>
        <v/>
      </c>
      <c r="E31" s="333" t="str">
        <f>IF(nhap!E31="","",IF(nhap!E31="cn","cn",IF(ISNA(VLOOKUP(nhap!E31,ds,5,0))=TRUE,"WW",VLOOKUP(nhap!E31,ds,5,0))))</f>
        <v/>
      </c>
      <c r="F31" s="333" t="str">
        <f>IF(nhap!F31="","",IF(nhap!F31="cn","cn",IF(ISNA(VLOOKUP(nhap!F31,ds,5,0))=TRUE,"WW",VLOOKUP(nhap!F31,ds,5,0))))</f>
        <v/>
      </c>
      <c r="G31" s="333" t="str">
        <f>IF(nhap!G31="","",IF(nhap!G31="cn","cn",IF(ISNA(VLOOKUP(nhap!G31,ds,5,0))=TRUE,"WW",VLOOKUP(nhap!G31,ds,5,0))))</f>
        <v/>
      </c>
      <c r="H31" s="333" t="str">
        <f>IF(nhap!H31="","",IF(nhap!H31="cn","cn",IF(ISNA(VLOOKUP(nhap!H31,ds,5,0))=TRUE,"WW",VLOOKUP(nhap!H31,ds,5,0))))</f>
        <v/>
      </c>
      <c r="I31" s="333" t="str">
        <f>IF(nhap!I31="","",IF(nhap!I31="cn","cn",IF(ISNA(VLOOKUP(nhap!I31,ds,5,0))=TRUE,"WW",VLOOKUP(nhap!I31,ds,5,0))))</f>
        <v/>
      </c>
      <c r="J31" s="333" t="str">
        <f>IF(nhap!J31="","",IF(nhap!J31="cn","cn",IF(ISNA(VLOOKUP(nhap!J31,ds,5,0))=TRUE,"WW",VLOOKUP(nhap!J31,ds,5,0))))</f>
        <v/>
      </c>
      <c r="K31" s="333" t="str">
        <f>IF(nhap!K31="","",IF(nhap!K31="cn","cn",IF(ISNA(VLOOKUP(nhap!K31,ds,5,0))=TRUE,"WW",VLOOKUP(nhap!K31,ds,5,0))))</f>
        <v/>
      </c>
      <c r="L31" s="333" t="str">
        <f>IF(nhap!L31="","",IF(nhap!L31="cn","cn",IF(ISNA(VLOOKUP(nhap!L31,ds,5,0))=TRUE,"WW",VLOOKUP(nhap!L31,ds,5,0))))</f>
        <v/>
      </c>
      <c r="M31" s="333" t="str">
        <f>IF(nhap!M31="","",IF(nhap!M31="cn","cn",IF(ISNA(VLOOKUP(nhap!M31,ds,5,0))=TRUE,"WW",VLOOKUP(nhap!M31,ds,5,0))))</f>
        <v/>
      </c>
      <c r="N31" s="333" t="str">
        <f>IF(nhap!N31="","",IF(nhap!N31="cn","cn",IF(ISNA(VLOOKUP(nhap!N31,ds,5,0))=TRUE,"WW",VLOOKUP(nhap!N31,ds,5,0))))</f>
        <v/>
      </c>
      <c r="O31" s="333" t="str">
        <f>IF(nhap!O31="","",IF(nhap!O31="cn","cn",IF(ISNA(VLOOKUP(nhap!O31,ds,5,0))=TRUE,"WW",VLOOKUP(nhap!O31,ds,5,0))))</f>
        <v/>
      </c>
      <c r="P31" s="333" t="str">
        <f>IF(nhap!P31="","",IF(nhap!P31="cn","cn",IF(ISNA(VLOOKUP(nhap!P31,ds,5,0))=TRUE,"WW",VLOOKUP(nhap!P31,ds,5,0))))</f>
        <v/>
      </c>
      <c r="Q31" s="333" t="str">
        <f>IF(nhap!Q31="","",IF(nhap!Q31="cn","cn",IF(ISNA(VLOOKUP(nhap!Q31,ds,5,0))=TRUE,"WW",VLOOKUP(nhap!Q31,ds,5,0))))</f>
        <v/>
      </c>
      <c r="R31" s="333" t="str">
        <f>IF(nhap!R31="","",IF(nhap!R31="cn","cn",IF(ISNA(VLOOKUP(nhap!R31,ds,5,0))=TRUE,"WW",VLOOKUP(nhap!R31,ds,5,0))))</f>
        <v/>
      </c>
      <c r="S31" s="333" t="str">
        <f>IF(nhap!S31="","",IF(nhap!S31="cn","cn",IF(ISNA(VLOOKUP(nhap!S31,ds,5,0))=TRUE,"WW",VLOOKUP(nhap!S31,ds,5,0))))</f>
        <v/>
      </c>
      <c r="T31" s="333" t="str">
        <f>IF(nhap!T31="","",IF(nhap!T31="cn","cn",IF(ISNA(VLOOKUP(nhap!T31,ds,5,0))=TRUE,"WW",VLOOKUP(nhap!T31,ds,5,0))))</f>
        <v/>
      </c>
      <c r="U31" s="333" t="str">
        <f>IF(nhap!U31="","",IF(nhap!U31="cn","cn",IF(ISNA(VLOOKUP(nhap!U31,ds,5,0))=TRUE,"WW",VLOOKUP(nhap!U31,ds,5,0))))</f>
        <v/>
      </c>
      <c r="V31" s="333" t="str">
        <f>IF(nhap!V31="","",IF(nhap!V31="cn","cn",IF(ISNA(VLOOKUP(nhap!V31,ds,5,0))=TRUE,"WW",VLOOKUP(nhap!V31,ds,5,0))))</f>
        <v/>
      </c>
      <c r="W31" s="333" t="str">
        <f>IF(nhap!W31="","",IF(nhap!W31="cn","cn",IF(ISNA(VLOOKUP(nhap!W31,ds,5,0))=TRUE,"WW",VLOOKUP(nhap!W31,ds,5,0))))</f>
        <v/>
      </c>
      <c r="X31" s="333" t="str">
        <f>IF(nhap!X31="","",IF(nhap!X31="cn","cn",IF(ISNA(VLOOKUP(nhap!X31,ds,5,0))=TRUE,"WW",VLOOKUP(nhap!X31,ds,5,0))))</f>
        <v/>
      </c>
      <c r="Y31" s="333" t="str">
        <f>IF(nhap!Y31="","",IF(nhap!Y31="cn","cn",IF(ISNA(VLOOKUP(nhap!Y31,ds,5,0))=TRUE,"WW",VLOOKUP(nhap!Y31,ds,5,0))))</f>
        <v/>
      </c>
      <c r="Z31" s="333" t="str">
        <f>IF(nhap!Z31="","",IF(nhap!Z31="cn","cn",IF(ISNA(VLOOKUP(nhap!Z31,ds,5,0))=TRUE,"WW",VLOOKUP(nhap!Z31,ds,5,0))))</f>
        <v/>
      </c>
      <c r="AA31" s="333" t="str">
        <f>IF(nhap!AA31="","",IF(nhap!AA31="cn","cn",IF(ISNA(VLOOKUP(nhap!AA31,ds,5,0))=TRUE,"WW",VLOOKUP(nhap!AA31,ds,5,0))))</f>
        <v/>
      </c>
      <c r="AB31" s="333" t="str">
        <f>IF(nhap!AB31="","",IF(nhap!AB31="cn","cn",IF(ISNA(VLOOKUP(nhap!AB31,ds,5,0))=TRUE,"WW",VLOOKUP(nhap!AB31,ds,5,0))))</f>
        <v/>
      </c>
      <c r="AC31" s="333" t="str">
        <f>IF(nhap!AC31="","",IF(nhap!AC31="cn","cn",IF(ISNA(VLOOKUP(nhap!AC31,ds,5,0))=TRUE,"WW",VLOOKUP(nhap!AC31,ds,5,0))))</f>
        <v/>
      </c>
      <c r="AD31" s="333" t="str">
        <f>IF(nhap!AD31="","",IF(nhap!AD31="cn","cn",IF(ISNA(VLOOKUP(nhap!AD31,ds,5,0))=TRUE,"WW",VLOOKUP(nhap!AD31,ds,5,0))))</f>
        <v/>
      </c>
      <c r="AE31" s="333" t="str">
        <f>IF(nhap!AE31="","",IF(nhap!AE31="cn","cn",IF(ISNA(VLOOKUP(nhap!AE31,ds,5,0))=TRUE,"WW",VLOOKUP(nhap!AE31,ds,5,0))))</f>
        <v/>
      </c>
      <c r="AF31" s="333" t="str">
        <f>IF(nhap!AF31="","",IF(nhap!AF31="cn","cn",IF(ISNA(VLOOKUP(nhap!AF31,ds,5,0))=TRUE,"WW",VLOOKUP(nhap!AF31,ds,5,0))))</f>
        <v/>
      </c>
      <c r="AG31" s="333" t="str">
        <f>IF(nhap!AG31="","",IF(nhap!AG31="cn","cn",IF(ISNA(VLOOKUP(nhap!AG31,ds,5,0))=TRUE,"WW",VLOOKUP(nhap!AG31,ds,5,0))))</f>
        <v/>
      </c>
      <c r="AH31" s="333" t="str">
        <f>IF(nhap!AH31="","",IF(nhap!AH31="cn","cn",IF(ISNA(VLOOKUP(nhap!AH31,ds,5,0))=TRUE,"WW",VLOOKUP(nhap!AH31,ds,5,0))))</f>
        <v/>
      </c>
      <c r="AI31" s="333" t="str">
        <f>IF(nhap!AI31="","",IF(nhap!AI31="cn","cn",IF(ISNA(VLOOKUP(nhap!AI31,ds,5,0))=TRUE,"WW",VLOOKUP(nhap!AI31,ds,5,0))))</f>
        <v/>
      </c>
      <c r="AJ31" s="333" t="str">
        <f>IF(nhap!AJ31="","",IF(nhap!AJ31="cn","cn",IF(ISNA(VLOOKUP(nhap!AJ31,ds,5,0))=TRUE,"WW",VLOOKUP(nhap!AJ31,ds,5,0))))</f>
        <v/>
      </c>
      <c r="AK31" s="333" t="str">
        <f>IF(nhap!AK31="","",IF(nhap!AK31="cn","cn",IF(ISNA(VLOOKUP(nhap!AK31,ds,5,0))=TRUE,"WW",VLOOKUP(nhap!AK31,ds,5,0))))</f>
        <v/>
      </c>
      <c r="AL31" s="333" t="str">
        <f>IF(nhap!AL31="","",IF(nhap!AL31="cn","cn",IF(ISNA(VLOOKUP(nhap!AL31,ds,5,0))=TRUE,"WW",VLOOKUP(nhap!AL31,ds,5,0))))</f>
        <v/>
      </c>
      <c r="AM31" s="333" t="str">
        <f>IF(nhap!AM31="","",IF(nhap!AM31="cn","cn",IF(ISNA(VLOOKUP(nhap!AM31,ds,5,0))=TRUE,"WW",VLOOKUP(nhap!AM31,ds,5,0))))</f>
        <v/>
      </c>
      <c r="AN31" s="333" t="str">
        <f>IF(nhap!AN31="","",IF(nhap!AN31="cn","cn",IF(ISNA(VLOOKUP(nhap!AN31,ds,5,0))=TRUE,"WW",VLOOKUP(nhap!AN31,ds,5,0))))</f>
        <v/>
      </c>
      <c r="AO31" s="333" t="str">
        <f>IF(nhap!AO31="","",IF(nhap!AO31="cn","cn",IF(ISNA(VLOOKUP(nhap!AO31,ds,5,0))=TRUE,"WW",VLOOKUP(nhap!AO31,ds,5,0))))</f>
        <v/>
      </c>
      <c r="AP31" s="333" t="str">
        <f>IF(nhap!AP31="","",IF(nhap!AP31="cn","cn",IF(ISNA(VLOOKUP(nhap!AP31,ds,5,0))=TRUE,"WW",VLOOKUP(nhap!AP31,ds,5,0))))</f>
        <v/>
      </c>
      <c r="AQ31" s="333" t="str">
        <f>IF(nhap!AQ31="","",IF(nhap!AQ31="cn","cn",IF(ISNA(VLOOKUP(nhap!AQ31,ds,5,0))=TRUE,"WW",VLOOKUP(nhap!AQ31,ds,5,0))))</f>
        <v/>
      </c>
      <c r="AR31" s="333" t="str">
        <f>IF(nhap!AR31="","",IF(nhap!AR31="cn","cn",IF(ISNA(VLOOKUP(nhap!AR31,ds,5,0))=TRUE,"WW",VLOOKUP(nhap!AR31,ds,5,0))))</f>
        <v/>
      </c>
      <c r="AS31" s="333" t="str">
        <f>IF(nhap!AS31="","",IF(nhap!AS31="cn","cn",IF(ISNA(VLOOKUP(nhap!AS31,ds,5,0))=TRUE,"WW",VLOOKUP(nhap!AS31,ds,5,0))))</f>
        <v/>
      </c>
      <c r="AT31" s="333" t="str">
        <f>IF(nhap!AT31="","",IF(nhap!AT31="cn","cn",IF(ISNA(VLOOKUP(nhap!AT31,ds,5,0))=TRUE,"WW",VLOOKUP(nhap!AT31,ds,5,0))))</f>
        <v/>
      </c>
      <c r="AU31" s="333" t="str">
        <f>IF(nhap!AU31="","",IF(nhap!AU31="cn","cn",IF(ISNA(VLOOKUP(nhap!AU31,ds,5,0))=TRUE,"WW",VLOOKUP(nhap!AU31,ds,5,0))))</f>
        <v/>
      </c>
      <c r="AV31" s="333" t="str">
        <f>IF(nhap!AV31="","",IF(nhap!AV31="cn","cn",IF(ISNA(VLOOKUP(nhap!AV31,ds,5,0))=TRUE,"WW",VLOOKUP(nhap!AV31,ds,5,0))))</f>
        <v/>
      </c>
      <c r="AW31" s="333" t="str">
        <f>IF(nhap!AW31="","",IF(nhap!AW31="cn","cn",IF(ISNA(VLOOKUP(nhap!AW31,ds,5,0))=TRUE,"WW",VLOOKUP(nhap!AW31,ds,5,0))))</f>
        <v/>
      </c>
      <c r="AX31" s="333" t="str">
        <f>IF(nhap!AX31="","",IF(nhap!AX31="cn","cn",IF(ISNA(VLOOKUP(nhap!AX31,ds,5,0))=TRUE,"WW",VLOOKUP(nhap!AX31,ds,5,0))))</f>
        <v/>
      </c>
      <c r="AY31" s="340" t="str">
        <f>IF(nhap!AY31="","",IF(nhap!AY31="cn","cn",VLOOKUP(nhap!AY31,ds,5,0)))</f>
        <v/>
      </c>
      <c r="AZ31" s="341" t="str">
        <f>IF(nhap!AZ31="","",IF(nhap!AZ31="cn","cn",VLOOKUP(nhap!AZ31,ds,5,0)))</f>
        <v/>
      </c>
      <c r="BA31" s="336"/>
      <c r="BB31" s="336"/>
    </row>
    <row r="32" ht="15.75" customHeight="1">
      <c r="A32" s="127"/>
      <c r="B32" s="338">
        <v>4.0</v>
      </c>
      <c r="C32" s="333" t="str">
        <f>IF(nhap!C32="","",IF(nhap!C32="cn","cn",IF(ISNA(VLOOKUP(nhap!C32,ds,5,0))=TRUE,"WW",VLOOKUP(nhap!C32,ds,5,0))))</f>
        <v/>
      </c>
      <c r="D32" s="333" t="str">
        <f>IF(nhap!D32="","",IF(nhap!D32="cn","cn",IF(ISNA(VLOOKUP(nhap!D32,ds,5,0))=TRUE,"WW",VLOOKUP(nhap!D32,ds,5,0))))</f>
        <v/>
      </c>
      <c r="E32" s="333" t="str">
        <f>IF(nhap!E32="","",IF(nhap!E32="cn","cn",IF(ISNA(VLOOKUP(nhap!E32,ds,5,0))=TRUE,"WW",VLOOKUP(nhap!E32,ds,5,0))))</f>
        <v/>
      </c>
      <c r="F32" s="333" t="str">
        <f>IF(nhap!F32="","",IF(nhap!F32="cn","cn",IF(ISNA(VLOOKUP(nhap!F32,ds,5,0))=TRUE,"WW",VLOOKUP(nhap!F32,ds,5,0))))</f>
        <v/>
      </c>
      <c r="G32" s="333" t="str">
        <f>IF(nhap!G32="","",IF(nhap!G32="cn","cn",IF(ISNA(VLOOKUP(nhap!G32,ds,5,0))=TRUE,"WW",VLOOKUP(nhap!G32,ds,5,0))))</f>
        <v/>
      </c>
      <c r="H32" s="333" t="str">
        <f>IF(nhap!H32="","",IF(nhap!H32="cn","cn",IF(ISNA(VLOOKUP(nhap!H32,ds,5,0))=TRUE,"WW",VLOOKUP(nhap!H32,ds,5,0))))</f>
        <v/>
      </c>
      <c r="I32" s="333" t="str">
        <f>IF(nhap!I32="","",IF(nhap!I32="cn","cn",IF(ISNA(VLOOKUP(nhap!I32,ds,5,0))=TRUE,"WW",VLOOKUP(nhap!I32,ds,5,0))))</f>
        <v/>
      </c>
      <c r="J32" s="333" t="str">
        <f>IF(nhap!J32="","",IF(nhap!J32="cn","cn",IF(ISNA(VLOOKUP(nhap!J32,ds,5,0))=TRUE,"WW",VLOOKUP(nhap!J32,ds,5,0))))</f>
        <v/>
      </c>
      <c r="K32" s="333" t="str">
        <f>IF(nhap!K32="","",IF(nhap!K32="cn","cn",IF(ISNA(VLOOKUP(nhap!K32,ds,5,0))=TRUE,"WW",VLOOKUP(nhap!K32,ds,5,0))))</f>
        <v/>
      </c>
      <c r="L32" s="333" t="str">
        <f>IF(nhap!L32="","",IF(nhap!L32="cn","cn",IF(ISNA(VLOOKUP(nhap!L32,ds,5,0))=TRUE,"WW",VLOOKUP(nhap!L32,ds,5,0))))</f>
        <v/>
      </c>
      <c r="M32" s="333" t="str">
        <f>IF(nhap!M32="","",IF(nhap!M32="cn","cn",IF(ISNA(VLOOKUP(nhap!M32,ds,5,0))=TRUE,"WW",VLOOKUP(nhap!M32,ds,5,0))))</f>
        <v/>
      </c>
      <c r="N32" s="333" t="str">
        <f>IF(nhap!N32="","",IF(nhap!N32="cn","cn",IF(ISNA(VLOOKUP(nhap!N32,ds,5,0))=TRUE,"WW",VLOOKUP(nhap!N32,ds,5,0))))</f>
        <v/>
      </c>
      <c r="O32" s="333" t="str">
        <f>IF(nhap!O32="","",IF(nhap!O32="cn","cn",IF(ISNA(VLOOKUP(nhap!O32,ds,5,0))=TRUE,"WW",VLOOKUP(nhap!O32,ds,5,0))))</f>
        <v/>
      </c>
      <c r="P32" s="333" t="str">
        <f>IF(nhap!P32="","",IF(nhap!P32="cn","cn",IF(ISNA(VLOOKUP(nhap!P32,ds,5,0))=TRUE,"WW",VLOOKUP(nhap!P32,ds,5,0))))</f>
        <v/>
      </c>
      <c r="Q32" s="333" t="str">
        <f>IF(nhap!Q32="","",IF(nhap!Q32="cn","cn",IF(ISNA(VLOOKUP(nhap!Q32,ds,5,0))=TRUE,"WW",VLOOKUP(nhap!Q32,ds,5,0))))</f>
        <v/>
      </c>
      <c r="R32" s="333" t="str">
        <f>IF(nhap!R32="","",IF(nhap!R32="cn","cn",IF(ISNA(VLOOKUP(nhap!R32,ds,5,0))=TRUE,"WW",VLOOKUP(nhap!R32,ds,5,0))))</f>
        <v/>
      </c>
      <c r="S32" s="333" t="str">
        <f>IF(nhap!S32="","",IF(nhap!S32="cn","cn",IF(ISNA(VLOOKUP(nhap!S32,ds,5,0))=TRUE,"WW",VLOOKUP(nhap!S32,ds,5,0))))</f>
        <v/>
      </c>
      <c r="T32" s="333" t="str">
        <f>IF(nhap!T32="","",IF(nhap!T32="cn","cn",IF(ISNA(VLOOKUP(nhap!T32,ds,5,0))=TRUE,"WW",VLOOKUP(nhap!T32,ds,5,0))))</f>
        <v/>
      </c>
      <c r="U32" s="333" t="str">
        <f>IF(nhap!U32="","",IF(nhap!U32="cn","cn",IF(ISNA(VLOOKUP(nhap!U32,ds,5,0))=TRUE,"WW",VLOOKUP(nhap!U32,ds,5,0))))</f>
        <v/>
      </c>
      <c r="V32" s="333" t="str">
        <f>IF(nhap!V32="","",IF(nhap!V32="cn","cn",IF(ISNA(VLOOKUP(nhap!V32,ds,5,0))=TRUE,"WW",VLOOKUP(nhap!V32,ds,5,0))))</f>
        <v/>
      </c>
      <c r="W32" s="333" t="str">
        <f>IF(nhap!W32="","",IF(nhap!W32="cn","cn",IF(ISNA(VLOOKUP(nhap!W32,ds,5,0))=TRUE,"WW",VLOOKUP(nhap!W32,ds,5,0))))</f>
        <v/>
      </c>
      <c r="X32" s="333" t="str">
        <f>IF(nhap!X32="","",IF(nhap!X32="cn","cn",IF(ISNA(VLOOKUP(nhap!X32,ds,5,0))=TRUE,"WW",VLOOKUP(nhap!X32,ds,5,0))))</f>
        <v/>
      </c>
      <c r="Y32" s="333" t="str">
        <f>IF(nhap!Y32="","",IF(nhap!Y32="cn","cn",IF(ISNA(VLOOKUP(nhap!Y32,ds,5,0))=TRUE,"WW",VLOOKUP(nhap!Y32,ds,5,0))))</f>
        <v/>
      </c>
      <c r="Z32" s="333" t="str">
        <f>IF(nhap!Z32="","",IF(nhap!Z32="cn","cn",IF(ISNA(VLOOKUP(nhap!Z32,ds,5,0))=TRUE,"WW",VLOOKUP(nhap!Z32,ds,5,0))))</f>
        <v/>
      </c>
      <c r="AA32" s="333" t="str">
        <f>IF(nhap!AA32="","",IF(nhap!AA32="cn","cn",IF(ISNA(VLOOKUP(nhap!AA32,ds,5,0))=TRUE,"WW",VLOOKUP(nhap!AA32,ds,5,0))))</f>
        <v/>
      </c>
      <c r="AB32" s="333" t="str">
        <f>IF(nhap!AB32="","",IF(nhap!AB32="cn","cn",IF(ISNA(VLOOKUP(nhap!AB32,ds,5,0))=TRUE,"WW",VLOOKUP(nhap!AB32,ds,5,0))))</f>
        <v/>
      </c>
      <c r="AC32" s="333" t="str">
        <f>IF(nhap!AC32="","",IF(nhap!AC32="cn","cn",IF(ISNA(VLOOKUP(nhap!AC32,ds,5,0))=TRUE,"WW",VLOOKUP(nhap!AC32,ds,5,0))))</f>
        <v/>
      </c>
      <c r="AD32" s="333" t="str">
        <f>IF(nhap!AD32="","",IF(nhap!AD32="cn","cn",IF(ISNA(VLOOKUP(nhap!AD32,ds,5,0))=TRUE,"WW",VLOOKUP(nhap!AD32,ds,5,0))))</f>
        <v/>
      </c>
      <c r="AE32" s="333" t="str">
        <f>IF(nhap!AE32="","",IF(nhap!AE32="cn","cn",IF(ISNA(VLOOKUP(nhap!AE32,ds,5,0))=TRUE,"WW",VLOOKUP(nhap!AE32,ds,5,0))))</f>
        <v/>
      </c>
      <c r="AF32" s="333" t="str">
        <f>IF(nhap!AF32="","",IF(nhap!AF32="cn","cn",IF(ISNA(VLOOKUP(nhap!AF32,ds,5,0))=TRUE,"WW",VLOOKUP(nhap!AF32,ds,5,0))))</f>
        <v/>
      </c>
      <c r="AG32" s="333" t="str">
        <f>IF(nhap!AG32="","",IF(nhap!AG32="cn","cn",IF(ISNA(VLOOKUP(nhap!AG32,ds,5,0))=TRUE,"WW",VLOOKUP(nhap!AG32,ds,5,0))))</f>
        <v/>
      </c>
      <c r="AH32" s="333" t="str">
        <f>IF(nhap!AH32="","",IF(nhap!AH32="cn","cn",IF(ISNA(VLOOKUP(nhap!AH32,ds,5,0))=TRUE,"WW",VLOOKUP(nhap!AH32,ds,5,0))))</f>
        <v/>
      </c>
      <c r="AI32" s="333" t="str">
        <f>IF(nhap!AI32="","",IF(nhap!AI32="cn","cn",IF(ISNA(VLOOKUP(nhap!AI32,ds,5,0))=TRUE,"WW",VLOOKUP(nhap!AI32,ds,5,0))))</f>
        <v/>
      </c>
      <c r="AJ32" s="333" t="str">
        <f>IF(nhap!AJ32="","",IF(nhap!AJ32="cn","cn",IF(ISNA(VLOOKUP(nhap!AJ32,ds,5,0))=TRUE,"WW",VLOOKUP(nhap!AJ32,ds,5,0))))</f>
        <v/>
      </c>
      <c r="AK32" s="333" t="str">
        <f>IF(nhap!AK32="","",IF(nhap!AK32="cn","cn",IF(ISNA(VLOOKUP(nhap!AK32,ds,5,0))=TRUE,"WW",VLOOKUP(nhap!AK32,ds,5,0))))</f>
        <v/>
      </c>
      <c r="AL32" s="333" t="str">
        <f>IF(nhap!AL32="","",IF(nhap!AL32="cn","cn",IF(ISNA(VLOOKUP(nhap!AL32,ds,5,0))=TRUE,"WW",VLOOKUP(nhap!AL32,ds,5,0))))</f>
        <v/>
      </c>
      <c r="AM32" s="333" t="str">
        <f>IF(nhap!AM32="","",IF(nhap!AM32="cn","cn",IF(ISNA(VLOOKUP(nhap!AM32,ds,5,0))=TRUE,"WW",VLOOKUP(nhap!AM32,ds,5,0))))</f>
        <v/>
      </c>
      <c r="AN32" s="333" t="str">
        <f>IF(nhap!AN32="","",IF(nhap!AN32="cn","cn",IF(ISNA(VLOOKUP(nhap!AN32,ds,5,0))=TRUE,"WW",VLOOKUP(nhap!AN32,ds,5,0))))</f>
        <v/>
      </c>
      <c r="AO32" s="333" t="str">
        <f>IF(nhap!AO32="","",IF(nhap!AO32="cn","cn",IF(ISNA(VLOOKUP(nhap!AO32,ds,5,0))=TRUE,"WW",VLOOKUP(nhap!AO32,ds,5,0))))</f>
        <v/>
      </c>
      <c r="AP32" s="333" t="str">
        <f>IF(nhap!AP32="","",IF(nhap!AP32="cn","cn",IF(ISNA(VLOOKUP(nhap!AP32,ds,5,0))=TRUE,"WW",VLOOKUP(nhap!AP32,ds,5,0))))</f>
        <v/>
      </c>
      <c r="AQ32" s="333" t="str">
        <f>IF(nhap!AQ32="","",IF(nhap!AQ32="cn","cn",IF(ISNA(VLOOKUP(nhap!AQ32,ds,5,0))=TRUE,"WW",VLOOKUP(nhap!AQ32,ds,5,0))))</f>
        <v/>
      </c>
      <c r="AR32" s="333" t="str">
        <f>IF(nhap!AR32="","",IF(nhap!AR32="cn","cn",IF(ISNA(VLOOKUP(nhap!AR32,ds,5,0))=TRUE,"WW",VLOOKUP(nhap!AR32,ds,5,0))))</f>
        <v/>
      </c>
      <c r="AS32" s="333" t="str">
        <f>IF(nhap!AS32="","",IF(nhap!AS32="cn","cn",IF(ISNA(VLOOKUP(nhap!AS32,ds,5,0))=TRUE,"WW",VLOOKUP(nhap!AS32,ds,5,0))))</f>
        <v/>
      </c>
      <c r="AT32" s="333" t="str">
        <f>IF(nhap!AT32="","",IF(nhap!AT32="cn","cn",IF(ISNA(VLOOKUP(nhap!AT32,ds,5,0))=TRUE,"WW",VLOOKUP(nhap!AT32,ds,5,0))))</f>
        <v/>
      </c>
      <c r="AU32" s="333" t="str">
        <f>IF(nhap!AU32="","",IF(nhap!AU32="cn","cn",IF(ISNA(VLOOKUP(nhap!AU32,ds,5,0))=TRUE,"WW",VLOOKUP(nhap!AU32,ds,5,0))))</f>
        <v/>
      </c>
      <c r="AV32" s="333" t="str">
        <f>IF(nhap!AV32="","",IF(nhap!AV32="cn","cn",IF(ISNA(VLOOKUP(nhap!AV32,ds,5,0))=TRUE,"WW",VLOOKUP(nhap!AV32,ds,5,0))))</f>
        <v/>
      </c>
      <c r="AW32" s="333" t="str">
        <f>IF(nhap!AW32="","",IF(nhap!AW32="cn","cn",IF(ISNA(VLOOKUP(nhap!AW32,ds,5,0))=TRUE,"WW",VLOOKUP(nhap!AW32,ds,5,0))))</f>
        <v/>
      </c>
      <c r="AX32" s="333" t="str">
        <f>IF(nhap!AX32="","",IF(nhap!AX32="cn","cn",IF(ISNA(VLOOKUP(nhap!AX32,ds,5,0))=TRUE,"WW",VLOOKUP(nhap!AX32,ds,5,0))))</f>
        <v/>
      </c>
      <c r="AY32" s="340" t="str">
        <f>IF(nhap!AY32="","",IF(nhap!AY32="cn","cn",VLOOKUP(nhap!AY32,ds,5,0)))</f>
        <v/>
      </c>
      <c r="AZ32" s="341" t="str">
        <f>IF(nhap!AZ32="","",IF(nhap!AZ32="cn","cn",VLOOKUP(nhap!AZ32,ds,5,0)))</f>
        <v/>
      </c>
      <c r="BA32" s="336"/>
      <c r="BB32" s="336"/>
    </row>
    <row r="33" ht="15.75" customHeight="1">
      <c r="A33" s="158"/>
      <c r="B33" s="343">
        <v>5.0</v>
      </c>
      <c r="C33" s="333" t="str">
        <f>IF(nhap!C33="","",IF(nhap!C33="cn","cn",IF(ISNA(VLOOKUP(nhap!C33,ds,5,0))=TRUE,"WW",VLOOKUP(nhap!C33,ds,5,0))))</f>
        <v/>
      </c>
      <c r="D33" s="333" t="str">
        <f>IF(nhap!D33="","",IF(nhap!D33="cn","cn",IF(ISNA(VLOOKUP(nhap!D33,ds,5,0))=TRUE,"WW",VLOOKUP(nhap!D33,ds,5,0))))</f>
        <v/>
      </c>
      <c r="E33" s="333" t="str">
        <f>IF(nhap!E33="","",IF(nhap!E33="cn","cn",IF(ISNA(VLOOKUP(nhap!E33,ds,5,0))=TRUE,"WW",VLOOKUP(nhap!E33,ds,5,0))))</f>
        <v/>
      </c>
      <c r="F33" s="333" t="str">
        <f>IF(nhap!F33="","",IF(nhap!F33="cn","cn",IF(ISNA(VLOOKUP(nhap!F33,ds,5,0))=TRUE,"WW",VLOOKUP(nhap!F33,ds,5,0))))</f>
        <v/>
      </c>
      <c r="G33" s="333" t="str">
        <f>IF(nhap!G33="","",IF(nhap!G33="cn","cn",IF(ISNA(VLOOKUP(nhap!G33,ds,5,0))=TRUE,"WW",VLOOKUP(nhap!G33,ds,5,0))))</f>
        <v/>
      </c>
      <c r="H33" s="333" t="str">
        <f>IF(nhap!H33="","",IF(nhap!H33="cn","cn",IF(ISNA(VLOOKUP(nhap!H33,ds,5,0))=TRUE,"WW",VLOOKUP(nhap!H33,ds,5,0))))</f>
        <v/>
      </c>
      <c r="I33" s="333" t="str">
        <f>IF(nhap!I33="","",IF(nhap!I33="cn","cn",IF(ISNA(VLOOKUP(nhap!I33,ds,5,0))=TRUE,"WW",VLOOKUP(nhap!I33,ds,5,0))))</f>
        <v/>
      </c>
      <c r="J33" s="333" t="str">
        <f>IF(nhap!J33="","",IF(nhap!J33="cn","cn",IF(ISNA(VLOOKUP(nhap!J33,ds,5,0))=TRUE,"WW",VLOOKUP(nhap!J33,ds,5,0))))</f>
        <v/>
      </c>
      <c r="K33" s="333" t="str">
        <f>IF(nhap!K33="","",IF(nhap!K33="cn","cn",IF(ISNA(VLOOKUP(nhap!K33,ds,5,0))=TRUE,"WW",VLOOKUP(nhap!K33,ds,5,0))))</f>
        <v/>
      </c>
      <c r="L33" s="333" t="str">
        <f>IF(nhap!L33="","",IF(nhap!L33="cn","cn",IF(ISNA(VLOOKUP(nhap!L33,ds,5,0))=TRUE,"WW",VLOOKUP(nhap!L33,ds,5,0))))</f>
        <v/>
      </c>
      <c r="M33" s="333" t="str">
        <f>IF(nhap!M33="","",IF(nhap!M33="cn","cn",IF(ISNA(VLOOKUP(nhap!M33,ds,5,0))=TRUE,"WW",VLOOKUP(nhap!M33,ds,5,0))))</f>
        <v/>
      </c>
      <c r="N33" s="333" t="str">
        <f>IF(nhap!N33="","",IF(nhap!N33="cn","cn",IF(ISNA(VLOOKUP(nhap!N33,ds,5,0))=TRUE,"WW",VLOOKUP(nhap!N33,ds,5,0))))</f>
        <v/>
      </c>
      <c r="O33" s="333" t="str">
        <f>IF(nhap!O33="","",IF(nhap!O33="cn","cn",IF(ISNA(VLOOKUP(nhap!O33,ds,5,0))=TRUE,"WW",VLOOKUP(nhap!O33,ds,5,0))))</f>
        <v/>
      </c>
      <c r="P33" s="333" t="str">
        <f>IF(nhap!P33="","",IF(nhap!P33="cn","cn",IF(ISNA(VLOOKUP(nhap!P33,ds,5,0))=TRUE,"WW",VLOOKUP(nhap!P33,ds,5,0))))</f>
        <v/>
      </c>
      <c r="Q33" s="333" t="str">
        <f>IF(nhap!Q33="","",IF(nhap!Q33="cn","cn",IF(ISNA(VLOOKUP(nhap!Q33,ds,5,0))=TRUE,"WW",VLOOKUP(nhap!Q33,ds,5,0))))</f>
        <v/>
      </c>
      <c r="R33" s="333" t="str">
        <f>IF(nhap!R33="","",IF(nhap!R33="cn","cn",IF(ISNA(VLOOKUP(nhap!R33,ds,5,0))=TRUE,"WW",VLOOKUP(nhap!R33,ds,5,0))))</f>
        <v/>
      </c>
      <c r="S33" s="333" t="str">
        <f>IF(nhap!S33="","",IF(nhap!S33="cn","cn",IF(ISNA(VLOOKUP(nhap!S33,ds,5,0))=TRUE,"WW",VLOOKUP(nhap!S33,ds,5,0))))</f>
        <v/>
      </c>
      <c r="T33" s="333" t="str">
        <f>IF(nhap!T33="","",IF(nhap!T33="cn","cn",IF(ISNA(VLOOKUP(nhap!T33,ds,5,0))=TRUE,"WW",VLOOKUP(nhap!T33,ds,5,0))))</f>
        <v/>
      </c>
      <c r="U33" s="333" t="str">
        <f>IF(nhap!U33="","",IF(nhap!U33="cn","cn",IF(ISNA(VLOOKUP(nhap!U33,ds,5,0))=TRUE,"WW",VLOOKUP(nhap!U33,ds,5,0))))</f>
        <v/>
      </c>
      <c r="V33" s="333" t="str">
        <f>IF(nhap!V33="","",IF(nhap!V33="cn","cn",IF(ISNA(VLOOKUP(nhap!V33,ds,5,0))=TRUE,"WW",VLOOKUP(nhap!V33,ds,5,0))))</f>
        <v/>
      </c>
      <c r="W33" s="333" t="str">
        <f>IF(nhap!W33="","",IF(nhap!W33="cn","cn",IF(ISNA(VLOOKUP(nhap!W33,ds,5,0))=TRUE,"WW",VLOOKUP(nhap!W33,ds,5,0))))</f>
        <v/>
      </c>
      <c r="X33" s="333" t="str">
        <f>IF(nhap!X33="","",IF(nhap!X33="cn","cn",IF(ISNA(VLOOKUP(nhap!X33,ds,5,0))=TRUE,"WW",VLOOKUP(nhap!X33,ds,5,0))))</f>
        <v/>
      </c>
      <c r="Y33" s="333" t="str">
        <f>IF(nhap!Y33="","",IF(nhap!Y33="cn","cn",IF(ISNA(VLOOKUP(nhap!Y33,ds,5,0))=TRUE,"WW",VLOOKUP(nhap!Y33,ds,5,0))))</f>
        <v/>
      </c>
      <c r="Z33" s="333" t="str">
        <f>IF(nhap!Z33="","",IF(nhap!Z33="cn","cn",IF(ISNA(VLOOKUP(nhap!Z33,ds,5,0))=TRUE,"WW",VLOOKUP(nhap!Z33,ds,5,0))))</f>
        <v/>
      </c>
      <c r="AA33" s="333" t="str">
        <f>IF(nhap!AA33="","",IF(nhap!AA33="cn","cn",IF(ISNA(VLOOKUP(nhap!AA33,ds,5,0))=TRUE,"WW",VLOOKUP(nhap!AA33,ds,5,0))))</f>
        <v/>
      </c>
      <c r="AB33" s="333" t="str">
        <f>IF(nhap!AB33="","",IF(nhap!AB33="cn","cn",IF(ISNA(VLOOKUP(nhap!AB33,ds,5,0))=TRUE,"WW",VLOOKUP(nhap!AB33,ds,5,0))))</f>
        <v/>
      </c>
      <c r="AC33" s="333" t="str">
        <f>IF(nhap!AC33="","",IF(nhap!AC33="cn","cn",IF(ISNA(VLOOKUP(nhap!AC33,ds,5,0))=TRUE,"WW",VLOOKUP(nhap!AC33,ds,5,0))))</f>
        <v/>
      </c>
      <c r="AD33" s="333" t="str">
        <f>IF(nhap!AD33="","",IF(nhap!AD33="cn","cn",IF(ISNA(VLOOKUP(nhap!AD33,ds,5,0))=TRUE,"WW",VLOOKUP(nhap!AD33,ds,5,0))))</f>
        <v/>
      </c>
      <c r="AE33" s="333" t="str">
        <f>IF(nhap!AE33="","",IF(nhap!AE33="cn","cn",IF(ISNA(VLOOKUP(nhap!AE33,ds,5,0))=TRUE,"WW",VLOOKUP(nhap!AE33,ds,5,0))))</f>
        <v/>
      </c>
      <c r="AF33" s="333" t="str">
        <f>IF(nhap!AF33="","",IF(nhap!AF33="cn","cn",IF(ISNA(VLOOKUP(nhap!AF33,ds,5,0))=TRUE,"WW",VLOOKUP(nhap!AF33,ds,5,0))))</f>
        <v/>
      </c>
      <c r="AG33" s="333" t="str">
        <f>IF(nhap!AG33="","",IF(nhap!AG33="cn","cn",IF(ISNA(VLOOKUP(nhap!AG33,ds,5,0))=TRUE,"WW",VLOOKUP(nhap!AG33,ds,5,0))))</f>
        <v/>
      </c>
      <c r="AH33" s="333" t="str">
        <f>IF(nhap!AH33="","",IF(nhap!AH33="cn","cn",IF(ISNA(VLOOKUP(nhap!AH33,ds,5,0))=TRUE,"WW",VLOOKUP(nhap!AH33,ds,5,0))))</f>
        <v/>
      </c>
      <c r="AI33" s="333" t="str">
        <f>IF(nhap!AI33="","",IF(nhap!AI33="cn","cn",IF(ISNA(VLOOKUP(nhap!AI33,ds,5,0))=TRUE,"WW",VLOOKUP(nhap!AI33,ds,5,0))))</f>
        <v/>
      </c>
      <c r="AJ33" s="333" t="str">
        <f>IF(nhap!AJ33="","",IF(nhap!AJ33="cn","cn",IF(ISNA(VLOOKUP(nhap!AJ33,ds,5,0))=TRUE,"WW",VLOOKUP(nhap!AJ33,ds,5,0))))</f>
        <v/>
      </c>
      <c r="AK33" s="333" t="str">
        <f>IF(nhap!AK33="","",IF(nhap!AK33="cn","cn",IF(ISNA(VLOOKUP(nhap!AK33,ds,5,0))=TRUE,"WW",VLOOKUP(nhap!AK33,ds,5,0))))</f>
        <v/>
      </c>
      <c r="AL33" s="333" t="str">
        <f>IF(nhap!AL33="","",IF(nhap!AL33="cn","cn",IF(ISNA(VLOOKUP(nhap!AL33,ds,5,0))=TRUE,"WW",VLOOKUP(nhap!AL33,ds,5,0))))</f>
        <v/>
      </c>
      <c r="AM33" s="333" t="str">
        <f>IF(nhap!AM33="","",IF(nhap!AM33="cn","cn",IF(ISNA(VLOOKUP(nhap!AM33,ds,5,0))=TRUE,"WW",VLOOKUP(nhap!AM33,ds,5,0))))</f>
        <v/>
      </c>
      <c r="AN33" s="333" t="str">
        <f>IF(nhap!AN33="","",IF(nhap!AN33="cn","cn",IF(ISNA(VLOOKUP(nhap!AN33,ds,5,0))=TRUE,"WW",VLOOKUP(nhap!AN33,ds,5,0))))</f>
        <v/>
      </c>
      <c r="AO33" s="333" t="str">
        <f>IF(nhap!AO33="","",IF(nhap!AO33="cn","cn",IF(ISNA(VLOOKUP(nhap!AO33,ds,5,0))=TRUE,"WW",VLOOKUP(nhap!AO33,ds,5,0))))</f>
        <v/>
      </c>
      <c r="AP33" s="333" t="str">
        <f>IF(nhap!AP33="","",IF(nhap!AP33="cn","cn",IF(ISNA(VLOOKUP(nhap!AP33,ds,5,0))=TRUE,"WW",VLOOKUP(nhap!AP33,ds,5,0))))</f>
        <v/>
      </c>
      <c r="AQ33" s="333" t="str">
        <f>IF(nhap!AQ33="","",IF(nhap!AQ33="cn","cn",IF(ISNA(VLOOKUP(nhap!AQ33,ds,5,0))=TRUE,"WW",VLOOKUP(nhap!AQ33,ds,5,0))))</f>
        <v/>
      </c>
      <c r="AR33" s="333" t="str">
        <f>IF(nhap!AR33="","",IF(nhap!AR33="cn","cn",IF(ISNA(VLOOKUP(nhap!AR33,ds,5,0))=TRUE,"WW",VLOOKUP(nhap!AR33,ds,5,0))))</f>
        <v/>
      </c>
      <c r="AS33" s="333" t="str">
        <f>IF(nhap!AS33="","",IF(nhap!AS33="cn","cn",IF(ISNA(VLOOKUP(nhap!AS33,ds,5,0))=TRUE,"WW",VLOOKUP(nhap!AS33,ds,5,0))))</f>
        <v/>
      </c>
      <c r="AT33" s="333" t="str">
        <f>IF(nhap!AT33="","",IF(nhap!AT33="cn","cn",IF(ISNA(VLOOKUP(nhap!AT33,ds,5,0))=TRUE,"WW",VLOOKUP(nhap!AT33,ds,5,0))))</f>
        <v/>
      </c>
      <c r="AU33" s="333" t="str">
        <f>IF(nhap!AU33="","",IF(nhap!AU33="cn","cn",IF(ISNA(VLOOKUP(nhap!AU33,ds,5,0))=TRUE,"WW",VLOOKUP(nhap!AU33,ds,5,0))))</f>
        <v/>
      </c>
      <c r="AV33" s="333" t="str">
        <f>IF(nhap!AV33="","",IF(nhap!AV33="cn","cn",IF(ISNA(VLOOKUP(nhap!AV33,ds,5,0))=TRUE,"WW",VLOOKUP(nhap!AV33,ds,5,0))))</f>
        <v/>
      </c>
      <c r="AW33" s="333" t="str">
        <f>IF(nhap!AW33="","",IF(nhap!AW33="cn","cn",IF(ISNA(VLOOKUP(nhap!AW33,ds,5,0))=TRUE,"WW",VLOOKUP(nhap!AW33,ds,5,0))))</f>
        <v/>
      </c>
      <c r="AX33" s="333" t="str">
        <f>IF(nhap!AX33="","",IF(nhap!AX33="cn","cn",IF(ISNA(VLOOKUP(nhap!AX33,ds,5,0))=TRUE,"WW",VLOOKUP(nhap!AX33,ds,5,0))))</f>
        <v/>
      </c>
      <c r="AY33" s="344" t="str">
        <f>IF(nhap!AY33="","",IF(nhap!AY33="cn","cn",VLOOKUP(nhap!AY33,ds,5,0)))</f>
        <v/>
      </c>
      <c r="AZ33" s="345" t="str">
        <f>IF(nhap!AZ33="","",IF(nhap!AZ33="cn","cn",VLOOKUP(nhap!AZ33,ds,5,0)))</f>
        <v/>
      </c>
      <c r="BA33" s="336"/>
      <c r="BB33" s="336"/>
    </row>
    <row r="34" ht="15.75" customHeight="1">
      <c r="A34" s="347"/>
      <c r="B34" s="348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</row>
    <row r="35" ht="15.75" customHeight="1">
      <c r="A35" s="350"/>
      <c r="B35" s="350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351"/>
      <c r="BB35" s="351"/>
    </row>
    <row r="36" ht="15.75" customHeight="1">
      <c r="A36" s="322" t="s">
        <v>530</v>
      </c>
      <c r="B36" s="16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351"/>
      <c r="BB36" s="351"/>
    </row>
    <row r="37" ht="15.75" customHeight="1">
      <c r="A37" s="16"/>
      <c r="B37" s="16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351"/>
      <c r="BB37" s="351"/>
    </row>
    <row r="38" ht="15.75" customHeight="1">
      <c r="A38" s="327" t="s">
        <v>519</v>
      </c>
      <c r="B38" s="352" t="s">
        <v>520</v>
      </c>
      <c r="C38" s="329" t="str">
        <f>nhap!C37</f>
        <v>A1</v>
      </c>
      <c r="D38" s="329" t="str">
        <f>nhap!D37</f>
        <v>A2</v>
      </c>
      <c r="E38" s="329" t="str">
        <f>nhap!E37</f>
        <v>A3</v>
      </c>
      <c r="F38" s="329" t="str">
        <f>nhap!F37</f>
        <v>A4</v>
      </c>
      <c r="G38" s="329" t="str">
        <f>nhap!G37</f>
        <v>A5</v>
      </c>
      <c r="H38" s="329" t="str">
        <f>nhap!H37</f>
        <v>A6</v>
      </c>
      <c r="I38" s="329" t="str">
        <f>nhap!I37</f>
        <v>A7</v>
      </c>
      <c r="J38" s="329" t="str">
        <f>nhap!J37</f>
        <v>A8</v>
      </c>
      <c r="K38" s="329" t="str">
        <f>nhap!K37</f>
        <v>A9</v>
      </c>
      <c r="L38" s="329" t="str">
        <f>nhap!L37</f>
        <v>A10</v>
      </c>
      <c r="M38" s="329" t="str">
        <f>nhap!M37</f>
        <v>A11</v>
      </c>
      <c r="N38" s="329" t="str">
        <f>nhap!N37</f>
        <v>A12</v>
      </c>
      <c r="O38" s="329" t="str">
        <f>nhap!O37</f>
        <v>A13</v>
      </c>
      <c r="P38" s="329" t="str">
        <f>nhap!P37</f>
        <v/>
      </c>
      <c r="Q38" s="329" t="str">
        <f>nhap!Q37</f>
        <v>B1</v>
      </c>
      <c r="R38" s="329" t="str">
        <f>nhap!R37</f>
        <v>B2</v>
      </c>
      <c r="S38" s="329" t="str">
        <f>nhap!S37</f>
        <v>B3</v>
      </c>
      <c r="T38" s="329" t="str">
        <f>nhap!T37</f>
        <v>B4</v>
      </c>
      <c r="U38" s="329" t="str">
        <f>nhap!U37</f>
        <v>B5</v>
      </c>
      <c r="V38" s="329" t="str">
        <f>nhap!V37</f>
        <v>B6</v>
      </c>
      <c r="W38" s="329" t="str">
        <f>nhap!W37</f>
        <v>B7</v>
      </c>
      <c r="X38" s="329" t="str">
        <f>nhap!X37</f>
        <v>B8</v>
      </c>
      <c r="Y38" s="329" t="str">
        <f>nhap!Y37</f>
        <v>B9</v>
      </c>
      <c r="Z38" s="329" t="str">
        <f>nhap!Z37</f>
        <v>B10</v>
      </c>
      <c r="AA38" s="329" t="str">
        <f>nhap!AA37</f>
        <v>B11</v>
      </c>
      <c r="AB38" s="329" t="str">
        <f>nhap!AB37</f>
        <v>B12</v>
      </c>
      <c r="AC38" s="329" t="str">
        <f>nhap!AC37</f>
        <v/>
      </c>
      <c r="AD38" s="329" t="str">
        <f>nhap!AD37</f>
        <v>B14</v>
      </c>
      <c r="AE38" s="329" t="str">
        <f>nhap!AE37</f>
        <v/>
      </c>
      <c r="AF38" s="329" t="str">
        <f>nhap!AF37</f>
        <v/>
      </c>
      <c r="AG38" s="329" t="str">
        <f>nhap!AG37</f>
        <v/>
      </c>
      <c r="AH38" s="329" t="str">
        <f>nhap!AH37</f>
        <v>C1</v>
      </c>
      <c r="AI38" s="329" t="str">
        <f>nhap!AI37</f>
        <v>C2</v>
      </c>
      <c r="AJ38" s="329" t="str">
        <f>nhap!AJ37</f>
        <v>C3</v>
      </c>
      <c r="AK38" s="329" t="str">
        <f>nhap!AK37</f>
        <v>C4</v>
      </c>
      <c r="AL38" s="329" t="str">
        <f>nhap!AL37</f>
        <v>C5</v>
      </c>
      <c r="AM38" s="329" t="str">
        <f>nhap!AM37</f>
        <v>C6</v>
      </c>
      <c r="AN38" s="329" t="str">
        <f>nhap!AN37</f>
        <v>C7</v>
      </c>
      <c r="AO38" s="329" t="str">
        <f>nhap!AO37</f>
        <v>C8</v>
      </c>
      <c r="AP38" s="329" t="str">
        <f>nhap!AP37</f>
        <v>C9</v>
      </c>
      <c r="AQ38" s="329" t="str">
        <f>nhap!AQ37</f>
        <v>C10</v>
      </c>
      <c r="AR38" s="329" t="str">
        <f>nhap!AR37</f>
        <v>C11</v>
      </c>
      <c r="AS38" s="329" t="str">
        <f>nhap!AS37</f>
        <v>C12</v>
      </c>
      <c r="AT38" s="329" t="str">
        <f>nhap!AT37</f>
        <v>C13</v>
      </c>
      <c r="AU38" s="329" t="str">
        <f>nhap!AU37</f>
        <v>C14</v>
      </c>
      <c r="AV38" s="329" t="str">
        <f>nhap!AV37</f>
        <v/>
      </c>
      <c r="AW38" s="329" t="str">
        <f>nhap!AW37</f>
        <v/>
      </c>
      <c r="AX38" s="329" t="str">
        <f>nhap!AX37</f>
        <v/>
      </c>
      <c r="AY38" s="329" t="str">
        <f>nhap!AY37</f>
        <v/>
      </c>
      <c r="AZ38" s="329" t="str">
        <f>nhap!AZ37</f>
        <v/>
      </c>
      <c r="BA38" s="330" t="str">
        <f>nhap!BA37</f>
        <v>pd1</v>
      </c>
      <c r="BB38" s="330" t="str">
        <f>nhap!BB37</f>
        <v>pd2</v>
      </c>
    </row>
    <row r="39" ht="15.75" customHeight="1">
      <c r="A39" s="353" t="s">
        <v>524</v>
      </c>
      <c r="B39" s="332">
        <v>1.0</v>
      </c>
      <c r="C39" s="333" t="str">
        <f>IF(nhap!C38="","",IF(nhap!C38="cn","cn",IF(ISNA(VLOOKUP(nhap!C38,ds,5,0))=TRUE,"WW",VLOOKUP(nhap!C38,ds,5,0))))</f>
        <v/>
      </c>
      <c r="D39" s="333" t="str">
        <f>IF(nhap!D38="","",IF(nhap!D38="cn","cn",IF(ISNA(VLOOKUP(nhap!D38,ds,5,0))=TRUE,"WW",VLOOKUP(nhap!D38,ds,5,0))))</f>
        <v/>
      </c>
      <c r="E39" s="333" t="str">
        <f>IF(nhap!E38="","",IF(nhap!E38="cn","cn",IF(ISNA(VLOOKUP(nhap!E38,ds,5,0))=TRUE,"WW",VLOOKUP(nhap!E38,ds,5,0))))</f>
        <v/>
      </c>
      <c r="F39" s="333" t="str">
        <f>IF(nhap!F38="","",IF(nhap!F38="cn","cn",IF(ISNA(VLOOKUP(nhap!F38,ds,5,0))=TRUE,"WW",VLOOKUP(nhap!F38,ds,5,0))))</f>
        <v/>
      </c>
      <c r="G39" s="333" t="str">
        <f>IF(nhap!G38="","",IF(nhap!G38="cn","cn",IF(ISNA(VLOOKUP(nhap!G38,ds,5,0))=TRUE,"WW",VLOOKUP(nhap!G38,ds,5,0))))</f>
        <v/>
      </c>
      <c r="H39" s="333" t="str">
        <f>IF(nhap!H38="","",IF(nhap!H38="cn","cn",IF(ISNA(VLOOKUP(nhap!H38,ds,5,0))=TRUE,"WW",VLOOKUP(nhap!H38,ds,5,0))))</f>
        <v/>
      </c>
      <c r="I39" s="333" t="str">
        <f>IF(nhap!I38="","",IF(nhap!I38="cn","cn",IF(ISNA(VLOOKUP(nhap!I38,ds,5,0))=TRUE,"WW",VLOOKUP(nhap!I38,ds,5,0))))</f>
        <v/>
      </c>
      <c r="J39" s="333" t="str">
        <f>IF(nhap!J38="","",IF(nhap!J38="cn","cn",IF(ISNA(VLOOKUP(nhap!J38,ds,5,0))=TRUE,"WW",VLOOKUP(nhap!J38,ds,5,0))))</f>
        <v/>
      </c>
      <c r="K39" s="333" t="str">
        <f>IF(nhap!K38="","",IF(nhap!K38="cn","cn",IF(ISNA(VLOOKUP(nhap!K38,ds,5,0))=TRUE,"WW",VLOOKUP(nhap!K38,ds,5,0))))</f>
        <v/>
      </c>
      <c r="L39" s="333" t="str">
        <f>IF(nhap!L38="","",IF(nhap!L38="cn","cn",IF(ISNA(VLOOKUP(nhap!L38,ds,5,0))=TRUE,"WW",VLOOKUP(nhap!L38,ds,5,0))))</f>
        <v/>
      </c>
      <c r="M39" s="333" t="str">
        <f>IF(nhap!M38="","",IF(nhap!M38="cn","cn",IF(ISNA(VLOOKUP(nhap!M38,ds,5,0))=TRUE,"WW",VLOOKUP(nhap!M38,ds,5,0))))</f>
        <v/>
      </c>
      <c r="N39" s="333" t="str">
        <f>IF(nhap!N38="","",IF(nhap!N38="cn","cn",IF(ISNA(VLOOKUP(nhap!N38,ds,5,0))=TRUE,"WW",VLOOKUP(nhap!N38,ds,5,0))))</f>
        <v/>
      </c>
      <c r="O39" s="333" t="str">
        <f>IF(nhap!O38="","",IF(nhap!O38="cn","cn",IF(ISNA(VLOOKUP(nhap!O38,ds,5,0))=TRUE,"WW",VLOOKUP(nhap!O38,ds,5,0))))</f>
        <v/>
      </c>
      <c r="P39" s="333" t="str">
        <f>IF(nhap!P38="","",IF(nhap!P38="cn","cn",IF(ISNA(VLOOKUP(nhap!P38,ds,5,0))=TRUE,"WW",VLOOKUP(nhap!P38,ds,5,0))))</f>
        <v/>
      </c>
      <c r="Q39" s="333" t="str">
        <f>IF(nhap!Q38="","",IF(nhap!Q38="cn","cn",IF(ISNA(VLOOKUP(nhap!Q38,ds,5,0))=TRUE,"WW",VLOOKUP(nhap!Q38,ds,5,0))))</f>
        <v/>
      </c>
      <c r="R39" s="333" t="str">
        <f>IF(nhap!R38="","",IF(nhap!R38="cn","cn",IF(ISNA(VLOOKUP(nhap!R38,ds,5,0))=TRUE,"WW",VLOOKUP(nhap!R38,ds,5,0))))</f>
        <v/>
      </c>
      <c r="S39" s="333" t="str">
        <f>IF(nhap!S38="","",IF(nhap!S38="cn","cn",IF(ISNA(VLOOKUP(nhap!S38,ds,5,0))=TRUE,"WW",VLOOKUP(nhap!S38,ds,5,0))))</f>
        <v/>
      </c>
      <c r="T39" s="333" t="str">
        <f>IF(nhap!T38="","",IF(nhap!T38="cn","cn",IF(ISNA(VLOOKUP(nhap!T38,ds,5,0))=TRUE,"WW",VLOOKUP(nhap!T38,ds,5,0))))</f>
        <v/>
      </c>
      <c r="U39" s="333" t="str">
        <f>IF(nhap!U38="","",IF(nhap!U38="cn","cn",IF(ISNA(VLOOKUP(nhap!U38,ds,5,0))=TRUE,"WW",VLOOKUP(nhap!U38,ds,5,0))))</f>
        <v/>
      </c>
      <c r="V39" s="333" t="str">
        <f>IF(nhap!V38="","",IF(nhap!V38="cn","cn",IF(ISNA(VLOOKUP(nhap!V38,ds,5,0))=TRUE,"WW",VLOOKUP(nhap!V38,ds,5,0))))</f>
        <v/>
      </c>
      <c r="W39" s="333" t="str">
        <f>IF(nhap!W38="","",IF(nhap!W38="cn","cn",IF(ISNA(VLOOKUP(nhap!W38,ds,5,0))=TRUE,"WW",VLOOKUP(nhap!W38,ds,5,0))))</f>
        <v/>
      </c>
      <c r="X39" s="333" t="str">
        <f>IF(nhap!X38="","",IF(nhap!X38="cn","cn",IF(ISNA(VLOOKUP(nhap!X38,ds,5,0))=TRUE,"WW",VLOOKUP(nhap!X38,ds,5,0))))</f>
        <v/>
      </c>
      <c r="Y39" s="333" t="str">
        <f>IF(nhap!Y38="","",IF(nhap!Y38="cn","cn",IF(ISNA(VLOOKUP(nhap!Y38,ds,5,0))=TRUE,"WW",VLOOKUP(nhap!Y38,ds,5,0))))</f>
        <v/>
      </c>
      <c r="Z39" s="333" t="str">
        <f>IF(nhap!Z38="","",IF(nhap!Z38="cn","cn",IF(ISNA(VLOOKUP(nhap!Z38,ds,5,0))=TRUE,"WW",VLOOKUP(nhap!Z38,ds,5,0))))</f>
        <v/>
      </c>
      <c r="AA39" s="333" t="str">
        <f>IF(nhap!AA38="","",IF(nhap!AA38="cn","cn",IF(ISNA(VLOOKUP(nhap!AA38,ds,5,0))=TRUE,"WW",VLOOKUP(nhap!AA38,ds,5,0))))</f>
        <v/>
      </c>
      <c r="AB39" s="333" t="str">
        <f>IF(nhap!AB38="","",IF(nhap!AB38="cn","cn",IF(ISNA(VLOOKUP(nhap!AB38,ds,5,0))=TRUE,"WW",VLOOKUP(nhap!AB38,ds,5,0))))</f>
        <v/>
      </c>
      <c r="AC39" s="333" t="str">
        <f>IF(nhap!AC38="","",IF(nhap!AC38="cn","cn",IF(ISNA(VLOOKUP(nhap!AC38,ds,5,0))=TRUE,"WW",VLOOKUP(nhap!AC38,ds,5,0))))</f>
        <v/>
      </c>
      <c r="AD39" s="333" t="str">
        <f>IF(nhap!AD38="","",IF(nhap!AD38="cn","cn",IF(ISNA(VLOOKUP(nhap!AD38,ds,5,0))=TRUE,"WW",VLOOKUP(nhap!AD38,ds,5,0))))</f>
        <v/>
      </c>
      <c r="AE39" s="333" t="str">
        <f>IF(nhap!AE38="","",IF(nhap!AE38="cn","cn",IF(ISNA(VLOOKUP(nhap!AE38,ds,5,0))=TRUE,"WW",VLOOKUP(nhap!AE38,ds,5,0))))</f>
        <v/>
      </c>
      <c r="AF39" s="333" t="str">
        <f>IF(nhap!AF38="","",IF(nhap!AF38="cn","cn",IF(ISNA(VLOOKUP(nhap!AF38,ds,5,0))=TRUE,"WW",VLOOKUP(nhap!AF38,ds,5,0))))</f>
        <v/>
      </c>
      <c r="AG39" s="333" t="str">
        <f>IF(nhap!AG38="","",IF(nhap!AG38="cn","cn",IF(ISNA(VLOOKUP(nhap!AG38,ds,5,0))=TRUE,"WW",VLOOKUP(nhap!AG38,ds,5,0))))</f>
        <v/>
      </c>
      <c r="AH39" s="339" t="str">
        <f>IF(nhap!AH38="","",IF(nhap!AH38="cn","cn",IF(ISNA(VLOOKUP(nhap!AH38,ds,5,0))=TRUE,"WW",VLOOKUP(nhap!AH38,ds,5,0))))</f>
        <v>BG03</v>
      </c>
      <c r="AI39" s="339" t="str">
        <f>IF(nhap!AI38="","",IF(nhap!AI38="cn","cn",IF(ISNA(VLOOKUP(nhap!AI38,ds,5,0))=TRUE,"WW",VLOOKUP(nhap!AI38,ds,5,0))))</f>
        <v>BU05</v>
      </c>
      <c r="AJ39" s="339" t="str">
        <f>IF(nhap!AJ38="","",IF(nhap!AJ38="cn","cn",IF(ISNA(VLOOKUP(nhap!AJ38,ds,5,0))=TRUE,"WW",VLOOKUP(nhap!AJ38,ds,5,0))))</f>
        <v>BA07</v>
      </c>
      <c r="AK39" s="339" t="str">
        <f>IF(nhap!AK38="","",IF(nhap!AK38="cn","cn",IF(ISNA(VLOOKUP(nhap!AK38,ds,5,0))=TRUE,"WW",VLOOKUP(nhap!AK38,ds,5,0))))</f>
        <v>BH04</v>
      </c>
      <c r="AL39" s="339" t="str">
        <f>IF(nhap!AL38="","",IF(nhap!AL38="cn","cn",IF(ISNA(VLOOKUP(nhap!AL38,ds,5,0))=TRUE,"WW",VLOOKUP(nhap!AL38,ds,5,0))))</f>
        <v>BH03</v>
      </c>
      <c r="AM39" s="339" t="str">
        <f>IF(nhap!AM38="","",IF(nhap!AM38="cn","cn",IF(ISNA(VLOOKUP(nhap!AM38,ds,5,0))=TRUE,"WW",VLOOKUP(nhap!AM38,ds,5,0))))</f>
        <v>BV07</v>
      </c>
      <c r="AN39" s="339" t="str">
        <f>IF(nhap!AN38="","",IF(nhap!AN38="cn","cn",IF(ISNA(VLOOKUP(nhap!AN38,ds,5,0))=TRUE,"WW",VLOOKUP(nhap!AN38,ds,5,0))))</f>
        <v>BT07</v>
      </c>
      <c r="AO39" s="339" t="str">
        <f>IF(nhap!AO38="","",IF(nhap!AO38="cn","cn",IF(ISNA(VLOOKUP(nhap!AO38,ds,5,0))=TRUE,"WW",VLOOKUP(nhap!AO38,ds,5,0))))</f>
        <v>BT03</v>
      </c>
      <c r="AP39" s="339" t="str">
        <f>IF(nhap!AP38="","",IF(nhap!AP38="cn","cn",IF(ISNA(VLOOKUP(nhap!AP38,ds,5,0))=TRUE,"WW",VLOOKUP(nhap!AP38,ds,5,0))))</f>
        <v>BS03</v>
      </c>
      <c r="AQ39" s="339" t="str">
        <f>IF(nhap!AQ38="","",IF(nhap!AQ38="cn","cn",IF(ISNA(VLOOKUP(nhap!AQ38,ds,5,0))=TRUE,"WW",VLOOKUP(nhap!AQ38,ds,5,0))))</f>
        <v>BT11</v>
      </c>
      <c r="AR39" s="339" t="str">
        <f>IF(nhap!AR38="","",IF(nhap!AR38="cn","cn",IF(ISNA(VLOOKUP(nhap!AR38,ds,5,0))=TRUE,"WW",VLOOKUP(nhap!AR38,ds,5,0))))</f>
        <v>BV05</v>
      </c>
      <c r="AS39" s="339" t="str">
        <f>IF(nhap!AS38="","",IF(nhap!AS38="cn","cn",IF(ISNA(VLOOKUP(nhap!AS38,ds,5,0))=TRUE,"WW",VLOOKUP(nhap!AS38,ds,5,0))))</f>
        <v>BV12</v>
      </c>
      <c r="AT39" s="339" t="str">
        <f>IF(nhap!AT38="","",IF(nhap!AT38="cn","cn",IF(ISNA(VLOOKUP(nhap!AT38,ds,5,0))=TRUE,"WW",VLOOKUP(nhap!AT38,ds,5,0))))</f>
        <v>BT12</v>
      </c>
      <c r="AU39" s="333" t="str">
        <f>IF(nhap!AU38="","",IF(nhap!AU38="cn","cn",IF(ISNA(VLOOKUP(nhap!AU38,ds,5,0))=TRUE,"WW",VLOOKUP(nhap!AU38,ds,5,0))))</f>
        <v/>
      </c>
      <c r="AV39" s="333" t="str">
        <f>IF(nhap!AV38="","",IF(nhap!AV38="cn","cn",IF(ISNA(VLOOKUP(nhap!AV38,ds,5,0))=TRUE,"WW",VLOOKUP(nhap!AV38,ds,5,0))))</f>
        <v/>
      </c>
      <c r="AW39" s="333" t="str">
        <f>IF(nhap!AW38="","",IF(nhap!AW38="cn","cn",IF(ISNA(VLOOKUP(nhap!AW38,ds,5,0))=TRUE,"WW",VLOOKUP(nhap!AW38,ds,5,0))))</f>
        <v/>
      </c>
      <c r="AX39" s="333" t="str">
        <f>IF(nhap!AX38="","",IF(nhap!AX38="cn","cn",IF(ISNA(VLOOKUP(nhap!AX38,ds,5,0))=TRUE,"WW",VLOOKUP(nhap!AX38,ds,5,0))))</f>
        <v/>
      </c>
      <c r="AY39" s="333" t="str">
        <f>IF(nhap!AY38="","",IF(nhap!AY38="cn","cn",VLOOKUP(nhap!AY38,ds,5,0)))</f>
        <v/>
      </c>
      <c r="AZ39" s="334" t="str">
        <f>IF(nhap!AZ38="","",IF(nhap!AZ38="cn","cn",VLOOKUP(nhap!AZ38,ds,5,0)))</f>
        <v/>
      </c>
      <c r="BA39" s="335"/>
      <c r="BB39" s="336"/>
    </row>
    <row r="40" ht="15.75" customHeight="1">
      <c r="A40" s="127"/>
      <c r="B40" s="338">
        <v>2.0</v>
      </c>
      <c r="C40" s="339" t="str">
        <f>IF(nhap!C39="","",IF(nhap!C39="cn","cn",IF(ISNA(VLOOKUP(nhap!C39,ds,5,0))=TRUE,"WW",VLOOKUP(nhap!C39,ds,5,0))))</f>
        <v>BL03</v>
      </c>
      <c r="D40" s="339" t="str">
        <f>IF(nhap!D39="","",IF(nhap!D39="cn","cn",IF(ISNA(VLOOKUP(nhap!D39,ds,5,0))=TRUE,"WW",VLOOKUP(nhap!D39,ds,5,0))))</f>
        <v>BS01</v>
      </c>
      <c r="E40" s="339" t="str">
        <f>IF(nhap!E39="","",IF(nhap!E39="cn","cn",IF(ISNA(VLOOKUP(nhap!E39,ds,5,0))=TRUE,"WW",VLOOKUP(nhap!E39,ds,5,0))))</f>
        <v>BD02</v>
      </c>
      <c r="F40" s="339" t="str">
        <f>IF(nhap!F39="","",IF(nhap!F39="cn","cn",IF(ISNA(VLOOKUP(nhap!F39,ds,5,0))=TRUE,"WW",VLOOKUP(nhap!F39,ds,5,0))))</f>
        <v>BU02</v>
      </c>
      <c r="G40" s="339" t="str">
        <f>IF(nhap!G39="","",IF(nhap!G39="cn","cn",IF(ISNA(VLOOKUP(nhap!G39,ds,5,0))=TRUE,"WW",VLOOKUP(nhap!G39,ds,5,0))))</f>
        <v>BU05</v>
      </c>
      <c r="H40" s="339" t="str">
        <f>IF(nhap!H39="","",IF(nhap!H39="cn","cn",IF(ISNA(VLOOKUP(nhap!H39,ds,5,0))=TRUE,"WW",VLOOKUP(nhap!H39,ds,5,0))))</f>
        <v>BG03</v>
      </c>
      <c r="I40" s="339" t="str">
        <f>IF(nhap!I39="","",IF(nhap!I39="cn","cn",IF(ISNA(VLOOKUP(nhap!I39,ds,5,0))=TRUE,"WW",VLOOKUP(nhap!I39,ds,5,0))))</f>
        <v>BL01</v>
      </c>
      <c r="J40" s="339" t="str">
        <f>IF(nhap!J39="","",IF(nhap!J39="cn","cn",IF(ISNA(VLOOKUP(nhap!J39,ds,5,0))=TRUE,"WW",VLOOKUP(nhap!J39,ds,5,0))))</f>
        <v>BL08</v>
      </c>
      <c r="K40" s="339" t="str">
        <f>IF(nhap!K39="","",IF(nhap!K39="cn","cn",IF(ISNA(VLOOKUP(nhap!K39,ds,5,0))=TRUE,"WW",VLOOKUP(nhap!K39,ds,5,0))))</f>
        <v>BL01</v>
      </c>
      <c r="L40" s="339" t="str">
        <f>IF(nhap!L39="","",IF(nhap!L39="cn","cn",IF(ISNA(VLOOKUP(nhap!L39,ds,5,0))=TRUE,"WW",VLOOKUP(nhap!L39,ds,5,0))))</f>
        <v>BU04</v>
      </c>
      <c r="M40" s="339" t="str">
        <f>IF(nhap!M39="","",IF(nhap!M39="cn","cn",IF(ISNA(VLOOKUP(nhap!M39,ds,5,0))=TRUE,"WW",VLOOKUP(nhap!M39,ds,5,0))))</f>
        <v>BH05</v>
      </c>
      <c r="N40" s="339" t="str">
        <f>IF(nhap!N39="","",IF(nhap!N39="cn","cn",IF(ISNA(VLOOKUP(nhap!N39,ds,5,0))=TRUE,"WW",VLOOKUP(nhap!N39,ds,5,0))))</f>
        <v>BD04</v>
      </c>
      <c r="O40" s="339" t="str">
        <f>IF(nhap!O39="","",IF(nhap!O39="cn","cn",IF(ISNA(VLOOKUP(nhap!O39,ds,5,0))=TRUE,"WW",VLOOKUP(nhap!O39,ds,5,0))))</f>
        <v>BH08</v>
      </c>
      <c r="P40" s="333" t="str">
        <f>IF(nhap!P39="","",IF(nhap!P39="cn","cn",IF(ISNA(VLOOKUP(nhap!P39,ds,5,0))=TRUE,"WW",VLOOKUP(nhap!P39,ds,5,0))))</f>
        <v/>
      </c>
      <c r="Q40" s="333" t="str">
        <f>IF(nhap!Q39="","",IF(nhap!Q39="cn","cn",IF(ISNA(VLOOKUP(nhap!Q39,ds,5,0))=TRUE,"WW",VLOOKUP(nhap!Q39,ds,5,0))))</f>
        <v/>
      </c>
      <c r="R40" s="333" t="str">
        <f>IF(nhap!R39="","",IF(nhap!R39="cn","cn",IF(ISNA(VLOOKUP(nhap!R39,ds,5,0))=TRUE,"WW",VLOOKUP(nhap!R39,ds,5,0))))</f>
        <v/>
      </c>
      <c r="S40" s="333" t="str">
        <f>IF(nhap!S39="","",IF(nhap!S39="cn","cn",IF(ISNA(VLOOKUP(nhap!S39,ds,5,0))=TRUE,"WW",VLOOKUP(nhap!S39,ds,5,0))))</f>
        <v/>
      </c>
      <c r="T40" s="333" t="str">
        <f>IF(nhap!T39="","",IF(nhap!T39="cn","cn",IF(ISNA(VLOOKUP(nhap!T39,ds,5,0))=TRUE,"WW",VLOOKUP(nhap!T39,ds,5,0))))</f>
        <v/>
      </c>
      <c r="U40" s="333" t="str">
        <f>IF(nhap!U39="","",IF(nhap!U39="cn","cn",IF(ISNA(VLOOKUP(nhap!U39,ds,5,0))=TRUE,"WW",VLOOKUP(nhap!U39,ds,5,0))))</f>
        <v/>
      </c>
      <c r="V40" s="333" t="str">
        <f>IF(nhap!V39="","",IF(nhap!V39="cn","cn",IF(ISNA(VLOOKUP(nhap!V39,ds,5,0))=TRUE,"WW",VLOOKUP(nhap!V39,ds,5,0))))</f>
        <v/>
      </c>
      <c r="W40" s="333" t="str">
        <f>IF(nhap!W39="","",IF(nhap!W39="cn","cn",IF(ISNA(VLOOKUP(nhap!W39,ds,5,0))=TRUE,"WW",VLOOKUP(nhap!W39,ds,5,0))))</f>
        <v/>
      </c>
      <c r="X40" s="333" t="str">
        <f>IF(nhap!X39="","",IF(nhap!X39="cn","cn",IF(ISNA(VLOOKUP(nhap!X39,ds,5,0))=TRUE,"WW",VLOOKUP(nhap!X39,ds,5,0))))</f>
        <v/>
      </c>
      <c r="Y40" s="333" t="str">
        <f>IF(nhap!Y39="","",IF(nhap!Y39="cn","cn",IF(ISNA(VLOOKUP(nhap!Y39,ds,5,0))=TRUE,"WW",VLOOKUP(nhap!Y39,ds,5,0))))</f>
        <v/>
      </c>
      <c r="Z40" s="333" t="str">
        <f>IF(nhap!Z39="","",IF(nhap!Z39="cn","cn",IF(ISNA(VLOOKUP(nhap!Z39,ds,5,0))=TRUE,"WW",VLOOKUP(nhap!Z39,ds,5,0))))</f>
        <v/>
      </c>
      <c r="AA40" s="333" t="str">
        <f>IF(nhap!AA39="","",IF(nhap!AA39="cn","cn",IF(ISNA(VLOOKUP(nhap!AA39,ds,5,0))=TRUE,"WW",VLOOKUP(nhap!AA39,ds,5,0))))</f>
        <v/>
      </c>
      <c r="AB40" s="333" t="str">
        <f>IF(nhap!AB39="","",IF(nhap!AB39="cn","cn",IF(ISNA(VLOOKUP(nhap!AB39,ds,5,0))=TRUE,"WW",VLOOKUP(nhap!AB39,ds,5,0))))</f>
        <v/>
      </c>
      <c r="AC40" s="333" t="str">
        <f>IF(nhap!AC39="","",IF(nhap!AC39="cn","cn",IF(ISNA(VLOOKUP(nhap!AC39,ds,5,0))=TRUE,"WW",VLOOKUP(nhap!AC39,ds,5,0))))</f>
        <v/>
      </c>
      <c r="AD40" s="333" t="str">
        <f>IF(nhap!AD39="","",IF(nhap!AD39="cn","cn",IF(ISNA(VLOOKUP(nhap!AD39,ds,5,0))=TRUE,"WW",VLOOKUP(nhap!AD39,ds,5,0))))</f>
        <v/>
      </c>
      <c r="AE40" s="333" t="str">
        <f>IF(nhap!AE39="","",IF(nhap!AE39="cn","cn",IF(ISNA(VLOOKUP(nhap!AE39,ds,5,0))=TRUE,"WW",VLOOKUP(nhap!AE39,ds,5,0))))</f>
        <v/>
      </c>
      <c r="AF40" s="333" t="str">
        <f>IF(nhap!AF39="","",IF(nhap!AF39="cn","cn",IF(ISNA(VLOOKUP(nhap!AF39,ds,5,0))=TRUE,"WW",VLOOKUP(nhap!AF39,ds,5,0))))</f>
        <v/>
      </c>
      <c r="AG40" s="333" t="str">
        <f>IF(nhap!AG39="","",IF(nhap!AG39="cn","cn",IF(ISNA(VLOOKUP(nhap!AG39,ds,5,0))=TRUE,"WW",VLOOKUP(nhap!AG39,ds,5,0))))</f>
        <v/>
      </c>
      <c r="AH40" s="333" t="str">
        <f>IF(nhap!AH39="","",IF(nhap!AH39="cn","cn",IF(ISNA(VLOOKUP(nhap!AH39,ds,5,0))=TRUE,"WW",VLOOKUP(nhap!AH39,ds,5,0))))</f>
        <v/>
      </c>
      <c r="AI40" s="333" t="str">
        <f>IF(nhap!AI39="","",IF(nhap!AI39="cn","cn",IF(ISNA(VLOOKUP(nhap!AI39,ds,5,0))=TRUE,"WW",VLOOKUP(nhap!AI39,ds,5,0))))</f>
        <v/>
      </c>
      <c r="AJ40" s="333" t="str">
        <f>IF(nhap!AJ39="","",IF(nhap!AJ39="cn","cn",IF(ISNA(VLOOKUP(nhap!AJ39,ds,5,0))=TRUE,"WW",VLOOKUP(nhap!AJ39,ds,5,0))))</f>
        <v/>
      </c>
      <c r="AK40" s="333" t="str">
        <f>IF(nhap!AK39="","",IF(nhap!AK39="cn","cn",IF(ISNA(VLOOKUP(nhap!AK39,ds,5,0))=TRUE,"WW",VLOOKUP(nhap!AK39,ds,5,0))))</f>
        <v/>
      </c>
      <c r="AL40" s="333" t="str">
        <f>IF(nhap!AL39="","",IF(nhap!AL39="cn","cn",IF(ISNA(VLOOKUP(nhap!AL39,ds,5,0))=TRUE,"WW",VLOOKUP(nhap!AL39,ds,5,0))))</f>
        <v/>
      </c>
      <c r="AM40" s="333" t="str">
        <f>IF(nhap!AM39="","",IF(nhap!AM39="cn","cn",IF(ISNA(VLOOKUP(nhap!AM39,ds,5,0))=TRUE,"WW",VLOOKUP(nhap!AM39,ds,5,0))))</f>
        <v/>
      </c>
      <c r="AN40" s="333" t="str">
        <f>IF(nhap!AN39="","",IF(nhap!AN39="cn","cn",IF(ISNA(VLOOKUP(nhap!AN39,ds,5,0))=TRUE,"WW",VLOOKUP(nhap!AN39,ds,5,0))))</f>
        <v/>
      </c>
      <c r="AO40" s="333" t="str">
        <f>IF(nhap!AO39="","",IF(nhap!AO39="cn","cn",IF(ISNA(VLOOKUP(nhap!AO39,ds,5,0))=TRUE,"WW",VLOOKUP(nhap!AO39,ds,5,0))))</f>
        <v/>
      </c>
      <c r="AP40" s="333" t="str">
        <f>IF(nhap!AP39="","",IF(nhap!AP39="cn","cn",IF(ISNA(VLOOKUP(nhap!AP39,ds,5,0))=TRUE,"WW",VLOOKUP(nhap!AP39,ds,5,0))))</f>
        <v/>
      </c>
      <c r="AQ40" s="333" t="str">
        <f>IF(nhap!AQ39="","",IF(nhap!AQ39="cn","cn",IF(ISNA(VLOOKUP(nhap!AQ39,ds,5,0))=TRUE,"WW",VLOOKUP(nhap!AQ39,ds,5,0))))</f>
        <v/>
      </c>
      <c r="AR40" s="333" t="str">
        <f>IF(nhap!AR39="","",IF(nhap!AR39="cn","cn",IF(ISNA(VLOOKUP(nhap!AR39,ds,5,0))=TRUE,"WW",VLOOKUP(nhap!AR39,ds,5,0))))</f>
        <v/>
      </c>
      <c r="AS40" s="333" t="str">
        <f>IF(nhap!AS39="","",IF(nhap!AS39="cn","cn",IF(ISNA(VLOOKUP(nhap!AS39,ds,5,0))=TRUE,"WW",VLOOKUP(nhap!AS39,ds,5,0))))</f>
        <v/>
      </c>
      <c r="AT40" s="333" t="str">
        <f>IF(nhap!AT39="","",IF(nhap!AT39="cn","cn",IF(ISNA(VLOOKUP(nhap!AT39,ds,5,0))=TRUE,"WW",VLOOKUP(nhap!AT39,ds,5,0))))</f>
        <v/>
      </c>
      <c r="AU40" s="333" t="str">
        <f>IF(nhap!AU39="","",IF(nhap!AU39="cn","cn",IF(ISNA(VLOOKUP(nhap!AU39,ds,5,0))=TRUE,"WW",VLOOKUP(nhap!AU39,ds,5,0))))</f>
        <v/>
      </c>
      <c r="AV40" s="333" t="str">
        <f>IF(nhap!AV39="","",IF(nhap!AV39="cn","cn",IF(ISNA(VLOOKUP(nhap!AV39,ds,5,0))=TRUE,"WW",VLOOKUP(nhap!AV39,ds,5,0))))</f>
        <v/>
      </c>
      <c r="AW40" s="333" t="str">
        <f>IF(nhap!AW39="","",IF(nhap!AW39="cn","cn",IF(ISNA(VLOOKUP(nhap!AW39,ds,5,0))=TRUE,"WW",VLOOKUP(nhap!AW39,ds,5,0))))</f>
        <v/>
      </c>
      <c r="AX40" s="333" t="str">
        <f>IF(nhap!AX39="","",IF(nhap!AX39="cn","cn",IF(ISNA(VLOOKUP(nhap!AX39,ds,5,0))=TRUE,"WW",VLOOKUP(nhap!AX39,ds,5,0))))</f>
        <v/>
      </c>
      <c r="AY40" s="340" t="str">
        <f>IF(nhap!AY39="","",IF(nhap!AY39="cn","cn",VLOOKUP(nhap!AY39,ds,5,0)))</f>
        <v/>
      </c>
      <c r="AZ40" s="341" t="str">
        <f>IF(nhap!AZ39="","",IF(nhap!AZ39="cn","cn",VLOOKUP(nhap!AZ39,ds,5,0)))</f>
        <v/>
      </c>
      <c r="BA40" s="335"/>
      <c r="BB40" s="336"/>
    </row>
    <row r="41" ht="15.75" customHeight="1">
      <c r="A41" s="127"/>
      <c r="B41" s="338">
        <v>3.0</v>
      </c>
      <c r="C41" s="339" t="str">
        <f>IF(nhap!C40="","",IF(nhap!C40="cn","cn",IF(ISNA(VLOOKUP(nhap!C40,ds,5,0))=TRUE,"WW",VLOOKUP(nhap!C40,ds,5,0))))</f>
        <v>BD04</v>
      </c>
      <c r="D41" s="339" t="str">
        <f>IF(nhap!D40="","",IF(nhap!D40="cn","cn",IF(ISNA(VLOOKUP(nhap!D40,ds,5,0))=TRUE,"WW",VLOOKUP(nhap!D40,ds,5,0))))</f>
        <v>BU02</v>
      </c>
      <c r="E41" s="339" t="str">
        <f>IF(nhap!E40="","",IF(nhap!E40="cn","cn",IF(ISNA(VLOOKUP(nhap!E40,ds,5,0))=TRUE,"WW",VLOOKUP(nhap!E40,ds,5,0))))</f>
        <v>BL01</v>
      </c>
      <c r="F41" s="339" t="str">
        <f>IF(nhap!F40="","",IF(nhap!F40="cn","cn",IF(ISNA(VLOOKUP(nhap!F40,ds,5,0))=TRUE,"WW",VLOOKUP(nhap!F40,ds,5,0))))</f>
        <v>BS01</v>
      </c>
      <c r="G41" s="339" t="str">
        <f>IF(nhap!G40="","",IF(nhap!G40="cn","cn",IF(ISNA(VLOOKUP(nhap!G40,ds,5,0))=TRUE,"WW",VLOOKUP(nhap!G40,ds,5,0))))</f>
        <v>BL08</v>
      </c>
      <c r="H41" s="339" t="str">
        <f>IF(nhap!H40="","",IF(nhap!H40="cn","cn",IF(ISNA(VLOOKUP(nhap!H40,ds,5,0))=TRUE,"WW",VLOOKUP(nhap!H40,ds,5,0))))</f>
        <v>BH08</v>
      </c>
      <c r="I41" s="339" t="str">
        <f>IF(nhap!I40="","",IF(nhap!I40="cn","cn",IF(ISNA(VLOOKUP(nhap!I40,ds,5,0))=TRUE,"WW",VLOOKUP(nhap!I40,ds,5,0))))</f>
        <v>BD01</v>
      </c>
      <c r="J41" s="339" t="str">
        <f>IF(nhap!J40="","",IF(nhap!J40="cn","cn",IF(ISNA(VLOOKUP(nhap!J40,ds,5,0))=TRUE,"WW",VLOOKUP(nhap!J40,ds,5,0))))</f>
        <v>BU05</v>
      </c>
      <c r="K41" s="339" t="str">
        <f>IF(nhap!K40="","",IF(nhap!K40="cn","cn",IF(ISNA(VLOOKUP(nhap!K40,ds,5,0))=TRUE,"WW",VLOOKUP(nhap!K40,ds,5,0))))</f>
        <v>BD02</v>
      </c>
      <c r="L41" s="339" t="str">
        <f>IF(nhap!L40="","",IF(nhap!L40="cn","cn",IF(ISNA(VLOOKUP(nhap!L40,ds,5,0))=TRUE,"WW",VLOOKUP(nhap!L40,ds,5,0))))</f>
        <v>BH05</v>
      </c>
      <c r="M41" s="339" t="str">
        <f>IF(nhap!M40="","",IF(nhap!M40="cn","cn",IF(ISNA(VLOOKUP(nhap!M40,ds,5,0))=TRUE,"WW",VLOOKUP(nhap!M40,ds,5,0))))</f>
        <v>BU04</v>
      </c>
      <c r="N41" s="339" t="str">
        <f>IF(nhap!N40="","",IF(nhap!N40="cn","cn",IF(ISNA(VLOOKUP(nhap!N40,ds,5,0))=TRUE,"WW",VLOOKUP(nhap!N40,ds,5,0))))</f>
        <v>BL03</v>
      </c>
      <c r="O41" s="339" t="str">
        <f>IF(nhap!O40="","",IF(nhap!O40="cn","cn",IF(ISNA(VLOOKUP(nhap!O40,ds,5,0))=TRUE,"WW",VLOOKUP(nhap!O40,ds,5,0))))</f>
        <v>BG03</v>
      </c>
      <c r="P41" s="333" t="str">
        <f>IF(nhap!P40="","",IF(nhap!P40="cn","cn",IF(ISNA(VLOOKUP(nhap!P40,ds,5,0))=TRUE,"WW",VLOOKUP(nhap!P40,ds,5,0))))</f>
        <v/>
      </c>
      <c r="Q41" s="333" t="str">
        <f>IF(nhap!Q40="","",IF(nhap!Q40="cn","cn",IF(ISNA(VLOOKUP(nhap!Q40,ds,5,0))=TRUE,"WW",VLOOKUP(nhap!Q40,ds,5,0))))</f>
        <v/>
      </c>
      <c r="R41" s="333" t="str">
        <f>IF(nhap!R40="","",IF(nhap!R40="cn","cn",IF(ISNA(VLOOKUP(nhap!R40,ds,5,0))=TRUE,"WW",VLOOKUP(nhap!R40,ds,5,0))))</f>
        <v/>
      </c>
      <c r="S41" s="333" t="str">
        <f>IF(nhap!S40="","",IF(nhap!S40="cn","cn",IF(ISNA(VLOOKUP(nhap!S40,ds,5,0))=TRUE,"WW",VLOOKUP(nhap!S40,ds,5,0))))</f>
        <v/>
      </c>
      <c r="T41" s="333" t="str">
        <f>IF(nhap!T40="","",IF(nhap!T40="cn","cn",IF(ISNA(VLOOKUP(nhap!T40,ds,5,0))=TRUE,"WW",VLOOKUP(nhap!T40,ds,5,0))))</f>
        <v/>
      </c>
      <c r="U41" s="333" t="str">
        <f>IF(nhap!U40="","",IF(nhap!U40="cn","cn",IF(ISNA(VLOOKUP(nhap!U40,ds,5,0))=TRUE,"WW",VLOOKUP(nhap!U40,ds,5,0))))</f>
        <v/>
      </c>
      <c r="V41" s="333" t="str">
        <f>IF(nhap!V40="","",IF(nhap!V40="cn","cn",IF(ISNA(VLOOKUP(nhap!V40,ds,5,0))=TRUE,"WW",VLOOKUP(nhap!V40,ds,5,0))))</f>
        <v/>
      </c>
      <c r="W41" s="333" t="str">
        <f>IF(nhap!W40="","",IF(nhap!W40="cn","cn",IF(ISNA(VLOOKUP(nhap!W40,ds,5,0))=TRUE,"WW",VLOOKUP(nhap!W40,ds,5,0))))</f>
        <v/>
      </c>
      <c r="X41" s="333" t="str">
        <f>IF(nhap!X40="","",IF(nhap!X40="cn","cn",IF(ISNA(VLOOKUP(nhap!X40,ds,5,0))=TRUE,"WW",VLOOKUP(nhap!X40,ds,5,0))))</f>
        <v/>
      </c>
      <c r="Y41" s="333" t="str">
        <f>IF(nhap!Y40="","",IF(nhap!Y40="cn","cn",IF(ISNA(VLOOKUP(nhap!Y40,ds,5,0))=TRUE,"WW",VLOOKUP(nhap!Y40,ds,5,0))))</f>
        <v/>
      </c>
      <c r="Z41" s="333" t="str">
        <f>IF(nhap!Z40="","",IF(nhap!Z40="cn","cn",IF(ISNA(VLOOKUP(nhap!Z40,ds,5,0))=TRUE,"WW",VLOOKUP(nhap!Z40,ds,5,0))))</f>
        <v/>
      </c>
      <c r="AA41" s="333" t="str">
        <f>IF(nhap!AA40="","",IF(nhap!AA40="cn","cn",IF(ISNA(VLOOKUP(nhap!AA40,ds,5,0))=TRUE,"WW",VLOOKUP(nhap!AA40,ds,5,0))))</f>
        <v/>
      </c>
      <c r="AB41" s="333" t="str">
        <f>IF(nhap!AB40="","",IF(nhap!AB40="cn","cn",IF(ISNA(VLOOKUP(nhap!AB40,ds,5,0))=TRUE,"WW",VLOOKUP(nhap!AB40,ds,5,0))))</f>
        <v/>
      </c>
      <c r="AC41" s="333" t="str">
        <f>IF(nhap!AC40="","",IF(nhap!AC40="cn","cn",IF(ISNA(VLOOKUP(nhap!AC40,ds,5,0))=TRUE,"WW",VLOOKUP(nhap!AC40,ds,5,0))))</f>
        <v/>
      </c>
      <c r="AD41" s="333" t="str">
        <f>IF(nhap!AD40="","",IF(nhap!AD40="cn","cn",IF(ISNA(VLOOKUP(nhap!AD40,ds,5,0))=TRUE,"WW",VLOOKUP(nhap!AD40,ds,5,0))))</f>
        <v/>
      </c>
      <c r="AE41" s="333" t="str">
        <f>IF(nhap!AE40="","",IF(nhap!AE40="cn","cn",IF(ISNA(VLOOKUP(nhap!AE40,ds,5,0))=TRUE,"WW",VLOOKUP(nhap!AE40,ds,5,0))))</f>
        <v/>
      </c>
      <c r="AF41" s="333" t="str">
        <f>IF(nhap!AF40="","",IF(nhap!AF40="cn","cn",IF(ISNA(VLOOKUP(nhap!AF40,ds,5,0))=TRUE,"WW",VLOOKUP(nhap!AF40,ds,5,0))))</f>
        <v/>
      </c>
      <c r="AG41" s="333" t="str">
        <f>IF(nhap!AG40="","",IF(nhap!AG40="cn","cn",IF(ISNA(VLOOKUP(nhap!AG40,ds,5,0))=TRUE,"WW",VLOOKUP(nhap!AG40,ds,5,0))))</f>
        <v/>
      </c>
      <c r="AH41" s="333" t="str">
        <f>IF(nhap!AH40="","",IF(nhap!AH40="cn","cn",IF(ISNA(VLOOKUP(nhap!AH40,ds,5,0))=TRUE,"WW",VLOOKUP(nhap!AH40,ds,5,0))))</f>
        <v/>
      </c>
      <c r="AI41" s="333" t="str">
        <f>IF(nhap!AI40="","",IF(nhap!AI40="cn","cn",IF(ISNA(VLOOKUP(nhap!AI40,ds,5,0))=TRUE,"WW",VLOOKUP(nhap!AI40,ds,5,0))))</f>
        <v/>
      </c>
      <c r="AJ41" s="333" t="str">
        <f>IF(nhap!AJ40="","",IF(nhap!AJ40="cn","cn",IF(ISNA(VLOOKUP(nhap!AJ40,ds,5,0))=TRUE,"WW",VLOOKUP(nhap!AJ40,ds,5,0))))</f>
        <v/>
      </c>
      <c r="AK41" s="333" t="str">
        <f>IF(nhap!AK40="","",IF(nhap!AK40="cn","cn",IF(ISNA(VLOOKUP(nhap!AK40,ds,5,0))=TRUE,"WW",VLOOKUP(nhap!AK40,ds,5,0))))</f>
        <v/>
      </c>
      <c r="AL41" s="333" t="str">
        <f>IF(nhap!AL40="","",IF(nhap!AL40="cn","cn",IF(ISNA(VLOOKUP(nhap!AL40,ds,5,0))=TRUE,"WW",VLOOKUP(nhap!AL40,ds,5,0))))</f>
        <v/>
      </c>
      <c r="AM41" s="333" t="str">
        <f>IF(nhap!AM40="","",IF(nhap!AM40="cn","cn",IF(ISNA(VLOOKUP(nhap!AM40,ds,5,0))=TRUE,"WW",VLOOKUP(nhap!AM40,ds,5,0))))</f>
        <v/>
      </c>
      <c r="AN41" s="333" t="str">
        <f>IF(nhap!AN40="","",IF(nhap!AN40="cn","cn",IF(ISNA(VLOOKUP(nhap!AN40,ds,5,0))=TRUE,"WW",VLOOKUP(nhap!AN40,ds,5,0))))</f>
        <v/>
      </c>
      <c r="AO41" s="333" t="str">
        <f>IF(nhap!AO40="","",IF(nhap!AO40="cn","cn",IF(ISNA(VLOOKUP(nhap!AO40,ds,5,0))=TRUE,"WW",VLOOKUP(nhap!AO40,ds,5,0))))</f>
        <v/>
      </c>
      <c r="AP41" s="333" t="str">
        <f>IF(nhap!AP40="","",IF(nhap!AP40="cn","cn",IF(ISNA(VLOOKUP(nhap!AP40,ds,5,0))=TRUE,"WW",VLOOKUP(nhap!AP40,ds,5,0))))</f>
        <v/>
      </c>
      <c r="AQ41" s="333" t="str">
        <f>IF(nhap!AQ40="","",IF(nhap!AQ40="cn","cn",IF(ISNA(VLOOKUP(nhap!AQ40,ds,5,0))=TRUE,"WW",VLOOKUP(nhap!AQ40,ds,5,0))))</f>
        <v/>
      </c>
      <c r="AR41" s="333" t="str">
        <f>IF(nhap!AR40="","",IF(nhap!AR40="cn","cn",IF(ISNA(VLOOKUP(nhap!AR40,ds,5,0))=TRUE,"WW",VLOOKUP(nhap!AR40,ds,5,0))))</f>
        <v/>
      </c>
      <c r="AS41" s="333" t="str">
        <f>IF(nhap!AS40="","",IF(nhap!AS40="cn","cn",IF(ISNA(VLOOKUP(nhap!AS40,ds,5,0))=TRUE,"WW",VLOOKUP(nhap!AS40,ds,5,0))))</f>
        <v/>
      </c>
      <c r="AT41" s="333" t="str">
        <f>IF(nhap!AT40="","",IF(nhap!AT40="cn","cn",IF(ISNA(VLOOKUP(nhap!AT40,ds,5,0))=TRUE,"WW",VLOOKUP(nhap!AT40,ds,5,0))))</f>
        <v/>
      </c>
      <c r="AU41" s="333" t="str">
        <f>IF(nhap!AU40="","",IF(nhap!AU40="cn","cn",IF(ISNA(VLOOKUP(nhap!AU40,ds,5,0))=TRUE,"WW",VLOOKUP(nhap!AU40,ds,5,0))))</f>
        <v/>
      </c>
      <c r="AV41" s="333" t="str">
        <f>IF(nhap!AV40="","",IF(nhap!AV40="cn","cn",IF(ISNA(VLOOKUP(nhap!AV40,ds,5,0))=TRUE,"WW",VLOOKUP(nhap!AV40,ds,5,0))))</f>
        <v/>
      </c>
      <c r="AW41" s="333" t="str">
        <f>IF(nhap!AW40="","",IF(nhap!AW40="cn","cn",IF(ISNA(VLOOKUP(nhap!AW40,ds,5,0))=TRUE,"WW",VLOOKUP(nhap!AW40,ds,5,0))))</f>
        <v/>
      </c>
      <c r="AX41" s="333" t="str">
        <f>IF(nhap!AX40="","",IF(nhap!AX40="cn","cn",IF(ISNA(VLOOKUP(nhap!AX40,ds,5,0))=TRUE,"WW",VLOOKUP(nhap!AX40,ds,5,0))))</f>
        <v/>
      </c>
      <c r="AY41" s="340" t="str">
        <f>IF(nhap!AY40="","",IF(nhap!AY40="cn","cn",VLOOKUP(nhap!AY40,ds,5,0)))</f>
        <v/>
      </c>
      <c r="AZ41" s="341" t="str">
        <f>IF(nhap!AZ40="","",IF(nhap!AZ40="cn","cn",VLOOKUP(nhap!AZ40,ds,5,0)))</f>
        <v/>
      </c>
      <c r="BA41" s="335"/>
      <c r="BB41" s="336"/>
    </row>
    <row r="42" ht="15.75" customHeight="1">
      <c r="A42" s="127"/>
      <c r="B42" s="338">
        <v>4.0</v>
      </c>
      <c r="C42" s="339" t="str">
        <f>IF(nhap!C41="","",IF(nhap!C41="cn","cn",IF(ISNA(VLOOKUP(nhap!C41,ds,5,0))=TRUE,"WW",VLOOKUP(nhap!C41,ds,5,0))))</f>
        <v>BH03</v>
      </c>
      <c r="D42" s="339" t="str">
        <f>IF(nhap!D41="","",IF(nhap!D41="cn","cn",IF(ISNA(VLOOKUP(nhap!D41,ds,5,0))=TRUE,"WW",VLOOKUP(nhap!D41,ds,5,0))))</f>
        <v>BH08</v>
      </c>
      <c r="E42" s="339" t="str">
        <f>IF(nhap!E41="","",IF(nhap!E41="cn","cn",IF(ISNA(VLOOKUP(nhap!E41,ds,5,0))=TRUE,"WW",VLOOKUP(nhap!E41,ds,5,0))))</f>
        <v>BU05</v>
      </c>
      <c r="F42" s="339" t="str">
        <f>IF(nhap!F41="","",IF(nhap!F41="cn","cn",IF(ISNA(VLOOKUP(nhap!F41,ds,5,0))=TRUE,"WW",VLOOKUP(nhap!F41,ds,5,0))))</f>
        <v>BG01</v>
      </c>
      <c r="G42" s="339" t="str">
        <f>IF(nhap!G41="","",IF(nhap!G41="cn","cn",IF(ISNA(VLOOKUP(nhap!G41,ds,5,0))=TRUE,"WW",VLOOKUP(nhap!G41,ds,5,0))))</f>
        <v>BD01</v>
      </c>
      <c r="H42" s="339" t="str">
        <f>IF(nhap!H41="","",IF(nhap!H41="cn","cn",IF(ISNA(VLOOKUP(nhap!H41,ds,5,0))=TRUE,"WW",VLOOKUP(nhap!H41,ds,5,0))))</f>
        <v>BD02</v>
      </c>
      <c r="I42" s="339" t="str">
        <f>IF(nhap!I41="","",IF(nhap!I41="cn","cn",IF(ISNA(VLOOKUP(nhap!I41,ds,5,0))=TRUE,"WW",VLOOKUP(nhap!I41,ds,5,0))))</f>
        <v>BH06</v>
      </c>
      <c r="J42" s="339" t="str">
        <f>IF(nhap!J41="","",IF(nhap!J41="cn","cn",IF(ISNA(VLOOKUP(nhap!J41,ds,5,0))=TRUE,"WW",VLOOKUP(nhap!J41,ds,5,0))))</f>
        <v>BH02</v>
      </c>
      <c r="K42" s="339" t="str">
        <f>IF(nhap!K41="","",IF(nhap!K41="cn","cn",IF(ISNA(VLOOKUP(nhap!K41,ds,5,0))=TRUE,"WW",VLOOKUP(nhap!K41,ds,5,0))))</f>
        <v>BH06</v>
      </c>
      <c r="L42" s="339" t="str">
        <f>IF(nhap!L41="","",IF(nhap!L41="cn","cn",IF(ISNA(VLOOKUP(nhap!L41,ds,5,0))=TRUE,"WW",VLOOKUP(nhap!L41,ds,5,0))))</f>
        <v>BD04</v>
      </c>
      <c r="M42" s="339" t="str">
        <f>IF(nhap!M41="","",IF(nhap!M41="cn","cn",IF(ISNA(VLOOKUP(nhap!M41,ds,5,0))=TRUE,"WW",VLOOKUP(nhap!M41,ds,5,0))))</f>
        <v>BL03</v>
      </c>
      <c r="N42" s="339" t="str">
        <f>IF(nhap!N41="","",IF(nhap!N41="cn","cn",IF(ISNA(VLOOKUP(nhap!N41,ds,5,0))=TRUE,"WW",VLOOKUP(nhap!N41,ds,5,0))))</f>
        <v>BU02</v>
      </c>
      <c r="O42" s="339" t="str">
        <f>IF(nhap!O41="","",IF(nhap!O41="cn","cn",IF(ISNA(VLOOKUP(nhap!O41,ds,5,0))=TRUE,"WW",VLOOKUP(nhap!O41,ds,5,0))))</f>
        <v>BL01</v>
      </c>
      <c r="P42" s="333" t="str">
        <f>IF(nhap!P41="","",IF(nhap!P41="cn","cn",IF(ISNA(VLOOKUP(nhap!P41,ds,5,0))=TRUE,"WW",VLOOKUP(nhap!P41,ds,5,0))))</f>
        <v/>
      </c>
      <c r="Q42" s="333" t="str">
        <f>IF(nhap!Q41="","",IF(nhap!Q41="cn","cn",IF(ISNA(VLOOKUP(nhap!Q41,ds,5,0))=TRUE,"WW",VLOOKUP(nhap!Q41,ds,5,0))))</f>
        <v/>
      </c>
      <c r="R42" s="333" t="str">
        <f>IF(nhap!R41="","",IF(nhap!R41="cn","cn",IF(ISNA(VLOOKUP(nhap!R41,ds,5,0))=TRUE,"WW",VLOOKUP(nhap!R41,ds,5,0))))</f>
        <v/>
      </c>
      <c r="S42" s="333" t="str">
        <f>IF(nhap!S41="","",IF(nhap!S41="cn","cn",IF(ISNA(VLOOKUP(nhap!S41,ds,5,0))=TRUE,"WW",VLOOKUP(nhap!S41,ds,5,0))))</f>
        <v/>
      </c>
      <c r="T42" s="333" t="str">
        <f>IF(nhap!T41="","",IF(nhap!T41="cn","cn",IF(ISNA(VLOOKUP(nhap!T41,ds,5,0))=TRUE,"WW",VLOOKUP(nhap!T41,ds,5,0))))</f>
        <v/>
      </c>
      <c r="U42" s="333" t="str">
        <f>IF(nhap!U41="","",IF(nhap!U41="cn","cn",IF(ISNA(VLOOKUP(nhap!U41,ds,5,0))=TRUE,"WW",VLOOKUP(nhap!U41,ds,5,0))))</f>
        <v/>
      </c>
      <c r="V42" s="333" t="str">
        <f>IF(nhap!V41="","",IF(nhap!V41="cn","cn",IF(ISNA(VLOOKUP(nhap!V41,ds,5,0))=TRUE,"WW",VLOOKUP(nhap!V41,ds,5,0))))</f>
        <v/>
      </c>
      <c r="W42" s="333" t="str">
        <f>IF(nhap!W41="","",IF(nhap!W41="cn","cn",IF(ISNA(VLOOKUP(nhap!W41,ds,5,0))=TRUE,"WW",VLOOKUP(nhap!W41,ds,5,0))))</f>
        <v/>
      </c>
      <c r="X42" s="333" t="str">
        <f>IF(nhap!X41="","",IF(nhap!X41="cn","cn",IF(ISNA(VLOOKUP(nhap!X41,ds,5,0))=TRUE,"WW",VLOOKUP(nhap!X41,ds,5,0))))</f>
        <v/>
      </c>
      <c r="Y42" s="333" t="str">
        <f>IF(nhap!Y41="","",IF(nhap!Y41="cn","cn",IF(ISNA(VLOOKUP(nhap!Y41,ds,5,0))=TRUE,"WW",VLOOKUP(nhap!Y41,ds,5,0))))</f>
        <v/>
      </c>
      <c r="Z42" s="333" t="str">
        <f>IF(nhap!Z41="","",IF(nhap!Z41="cn","cn",IF(ISNA(VLOOKUP(nhap!Z41,ds,5,0))=TRUE,"WW",VLOOKUP(nhap!Z41,ds,5,0))))</f>
        <v/>
      </c>
      <c r="AA42" s="333" t="str">
        <f>IF(nhap!AA41="","",IF(nhap!AA41="cn","cn",IF(ISNA(VLOOKUP(nhap!AA41,ds,5,0))=TRUE,"WW",VLOOKUP(nhap!AA41,ds,5,0))))</f>
        <v/>
      </c>
      <c r="AB42" s="333" t="str">
        <f>IF(nhap!AB41="","",IF(nhap!AB41="cn","cn",IF(ISNA(VLOOKUP(nhap!AB41,ds,5,0))=TRUE,"WW",VLOOKUP(nhap!AB41,ds,5,0))))</f>
        <v/>
      </c>
      <c r="AC42" s="333" t="str">
        <f>IF(nhap!AC41="","",IF(nhap!AC41="cn","cn",IF(ISNA(VLOOKUP(nhap!AC41,ds,5,0))=TRUE,"WW",VLOOKUP(nhap!AC41,ds,5,0))))</f>
        <v/>
      </c>
      <c r="AD42" s="333" t="str">
        <f>IF(nhap!AD41="","",IF(nhap!AD41="cn","cn",IF(ISNA(VLOOKUP(nhap!AD41,ds,5,0))=TRUE,"WW",VLOOKUP(nhap!AD41,ds,5,0))))</f>
        <v/>
      </c>
      <c r="AE42" s="333" t="str">
        <f>IF(nhap!AE41="","",IF(nhap!AE41="cn","cn",IF(ISNA(VLOOKUP(nhap!AE41,ds,5,0))=TRUE,"WW",VLOOKUP(nhap!AE41,ds,5,0))))</f>
        <v/>
      </c>
      <c r="AF42" s="333" t="str">
        <f>IF(nhap!AF41="","",IF(nhap!AF41="cn","cn",IF(ISNA(VLOOKUP(nhap!AF41,ds,5,0))=TRUE,"WW",VLOOKUP(nhap!AF41,ds,5,0))))</f>
        <v/>
      </c>
      <c r="AG42" s="333" t="str">
        <f>IF(nhap!AG41="","",IF(nhap!AG41="cn","cn",IF(ISNA(VLOOKUP(nhap!AG41,ds,5,0))=TRUE,"WW",VLOOKUP(nhap!AG41,ds,5,0))))</f>
        <v/>
      </c>
      <c r="AH42" s="333" t="str">
        <f>IF(nhap!AH41="","",IF(nhap!AH41="cn","cn",IF(ISNA(VLOOKUP(nhap!AH41,ds,5,0))=TRUE,"WW",VLOOKUP(nhap!AH41,ds,5,0))))</f>
        <v/>
      </c>
      <c r="AI42" s="333" t="str">
        <f>IF(nhap!AI41="","",IF(nhap!AI41="cn","cn",IF(ISNA(VLOOKUP(nhap!AI41,ds,5,0))=TRUE,"WW",VLOOKUP(nhap!AI41,ds,5,0))))</f>
        <v/>
      </c>
      <c r="AJ42" s="333" t="str">
        <f>IF(nhap!AJ41="","",IF(nhap!AJ41="cn","cn",IF(ISNA(VLOOKUP(nhap!AJ41,ds,5,0))=TRUE,"WW",VLOOKUP(nhap!AJ41,ds,5,0))))</f>
        <v/>
      </c>
      <c r="AK42" s="333" t="str">
        <f>IF(nhap!AK41="","",IF(nhap!AK41="cn","cn",IF(ISNA(VLOOKUP(nhap!AK41,ds,5,0))=TRUE,"WW",VLOOKUP(nhap!AK41,ds,5,0))))</f>
        <v/>
      </c>
      <c r="AL42" s="333" t="str">
        <f>IF(nhap!AL41="","",IF(nhap!AL41="cn","cn",IF(ISNA(VLOOKUP(nhap!AL41,ds,5,0))=TRUE,"WW",VLOOKUP(nhap!AL41,ds,5,0))))</f>
        <v/>
      </c>
      <c r="AM42" s="333" t="str">
        <f>IF(nhap!AM41="","",IF(nhap!AM41="cn","cn",IF(ISNA(VLOOKUP(nhap!AM41,ds,5,0))=TRUE,"WW",VLOOKUP(nhap!AM41,ds,5,0))))</f>
        <v/>
      </c>
      <c r="AN42" s="333" t="str">
        <f>IF(nhap!AN41="","",IF(nhap!AN41="cn","cn",IF(ISNA(VLOOKUP(nhap!AN41,ds,5,0))=TRUE,"WW",VLOOKUP(nhap!AN41,ds,5,0))))</f>
        <v/>
      </c>
      <c r="AO42" s="333" t="str">
        <f>IF(nhap!AO41="","",IF(nhap!AO41="cn","cn",IF(ISNA(VLOOKUP(nhap!AO41,ds,5,0))=TRUE,"WW",VLOOKUP(nhap!AO41,ds,5,0))))</f>
        <v/>
      </c>
      <c r="AP42" s="333" t="str">
        <f>IF(nhap!AP41="","",IF(nhap!AP41="cn","cn",IF(ISNA(VLOOKUP(nhap!AP41,ds,5,0))=TRUE,"WW",VLOOKUP(nhap!AP41,ds,5,0))))</f>
        <v/>
      </c>
      <c r="AQ42" s="333" t="str">
        <f>IF(nhap!AQ41="","",IF(nhap!AQ41="cn","cn",IF(ISNA(VLOOKUP(nhap!AQ41,ds,5,0))=TRUE,"WW",VLOOKUP(nhap!AQ41,ds,5,0))))</f>
        <v/>
      </c>
      <c r="AR42" s="333" t="str">
        <f>IF(nhap!AR41="","",IF(nhap!AR41="cn","cn",IF(ISNA(VLOOKUP(nhap!AR41,ds,5,0))=TRUE,"WW",VLOOKUP(nhap!AR41,ds,5,0))))</f>
        <v/>
      </c>
      <c r="AS42" s="333" t="str">
        <f>IF(nhap!AS41="","",IF(nhap!AS41="cn","cn",IF(ISNA(VLOOKUP(nhap!AS41,ds,5,0))=TRUE,"WW",VLOOKUP(nhap!AS41,ds,5,0))))</f>
        <v/>
      </c>
      <c r="AT42" s="333" t="str">
        <f>IF(nhap!AT41="","",IF(nhap!AT41="cn","cn",IF(ISNA(VLOOKUP(nhap!AT41,ds,5,0))=TRUE,"WW",VLOOKUP(nhap!AT41,ds,5,0))))</f>
        <v/>
      </c>
      <c r="AU42" s="333" t="str">
        <f>IF(nhap!AU41="","",IF(nhap!AU41="cn","cn",IF(ISNA(VLOOKUP(nhap!AU41,ds,5,0))=TRUE,"WW",VLOOKUP(nhap!AU41,ds,5,0))))</f>
        <v/>
      </c>
      <c r="AV42" s="333" t="str">
        <f>IF(nhap!AV41="","",IF(nhap!AV41="cn","cn",IF(ISNA(VLOOKUP(nhap!AV41,ds,5,0))=TRUE,"WW",VLOOKUP(nhap!AV41,ds,5,0))))</f>
        <v/>
      </c>
      <c r="AW42" s="333" t="str">
        <f>IF(nhap!AW41="","",IF(nhap!AW41="cn","cn",IF(ISNA(VLOOKUP(nhap!AW41,ds,5,0))=TRUE,"WW",VLOOKUP(nhap!AW41,ds,5,0))))</f>
        <v/>
      </c>
      <c r="AX42" s="333" t="str">
        <f>IF(nhap!AX41="","",IF(nhap!AX41="cn","cn",IF(ISNA(VLOOKUP(nhap!AX41,ds,5,0))=TRUE,"WW",VLOOKUP(nhap!AX41,ds,5,0))))</f>
        <v/>
      </c>
      <c r="AY42" s="340" t="str">
        <f>IF(nhap!AY41="","",IF(nhap!AY41="cn","cn",VLOOKUP(nhap!AY41,ds,5,0)))</f>
        <v/>
      </c>
      <c r="AZ42" s="341" t="str">
        <f>IF(nhap!AZ41="","",IF(nhap!AZ41="cn","cn",VLOOKUP(nhap!AZ41,ds,5,0)))</f>
        <v/>
      </c>
      <c r="BA42" s="335"/>
      <c r="BB42" s="336"/>
    </row>
    <row r="43" ht="15.75" customHeight="1">
      <c r="A43" s="158"/>
      <c r="B43" s="343">
        <v>5.0</v>
      </c>
      <c r="C43" s="339" t="str">
        <f>IF(nhap!C42="","",IF(nhap!C42="cn","cn",IF(ISNA(VLOOKUP(nhap!C42,ds,5,0))=TRUE,"WW",VLOOKUP(nhap!C42,ds,5,0))))</f>
        <v>BU02</v>
      </c>
      <c r="D43" s="339" t="str">
        <f>IF(nhap!D42="","",IF(nhap!D42="cn","cn",IF(ISNA(VLOOKUP(nhap!D42,ds,5,0))=TRUE,"WW",VLOOKUP(nhap!D42,ds,5,0))))</f>
        <v>BG01</v>
      </c>
      <c r="E43" s="339" t="str">
        <f>IF(nhap!E42="","",IF(nhap!E42="cn","cn",IF(ISNA(VLOOKUP(nhap!E42,ds,5,0))=TRUE,"WW",VLOOKUP(nhap!E42,ds,5,0))))</f>
        <v>BH06</v>
      </c>
      <c r="F43" s="339" t="str">
        <f>IF(nhap!F42="","",IF(nhap!F42="cn","cn",IF(ISNA(VLOOKUP(nhap!F42,ds,5,0))=TRUE,"WW",VLOOKUP(nhap!F42,ds,5,0))))</f>
        <v>BH08</v>
      </c>
      <c r="G43" s="339" t="str">
        <f>IF(nhap!G42="","",IF(nhap!G42="cn","cn",IF(ISNA(VLOOKUP(nhap!G42,ds,5,0))=TRUE,"WW",VLOOKUP(nhap!G42,ds,5,0))))</f>
        <v>BH02</v>
      </c>
      <c r="H43" s="339" t="str">
        <f>IF(nhap!H42="","",IF(nhap!H42="cn","cn",IF(ISNA(VLOOKUP(nhap!H42,ds,5,0))=TRUE,"WW",VLOOKUP(nhap!H42,ds,5,0))))</f>
        <v>BL01</v>
      </c>
      <c r="I43" s="339" t="str">
        <f>IF(nhap!I42="","",IF(nhap!I42="cn","cn",IF(ISNA(VLOOKUP(nhap!I42,ds,5,0))=TRUE,"WW",VLOOKUP(nhap!I42,ds,5,0))))</f>
        <v>BU04</v>
      </c>
      <c r="J43" s="339" t="str">
        <f>IF(nhap!J42="","",IF(nhap!J42="cn","cn",IF(ISNA(VLOOKUP(nhap!J42,ds,5,0))=TRUE,"WW",VLOOKUP(nhap!J42,ds,5,0))))</f>
        <v>BD01</v>
      </c>
      <c r="K43" s="339" t="str">
        <f>IF(nhap!K42="","",IF(nhap!K42="cn","cn",IF(ISNA(VLOOKUP(nhap!K42,ds,5,0))=TRUE,"WW",VLOOKUP(nhap!K42,ds,5,0))))</f>
        <v>BU05</v>
      </c>
      <c r="L43" s="339" t="str">
        <f>IF(nhap!L42="","",IF(nhap!L42="cn","cn",IF(ISNA(VLOOKUP(nhap!L42,ds,5,0))=TRUE,"WW",VLOOKUP(nhap!L42,ds,5,0))))</f>
        <v>BL03</v>
      </c>
      <c r="M43" s="339" t="str">
        <f>IF(nhap!M42="","",IF(nhap!M42="cn","cn",IF(ISNA(VLOOKUP(nhap!M42,ds,5,0))=TRUE,"WW",VLOOKUP(nhap!M42,ds,5,0))))</f>
        <v>BD04</v>
      </c>
      <c r="N43" s="339" t="str">
        <f>IF(nhap!N42="","",IF(nhap!N42="cn","cn",IF(ISNA(VLOOKUP(nhap!N42,ds,5,0))=TRUE,"WW",VLOOKUP(nhap!N42,ds,5,0))))</f>
        <v>BH03</v>
      </c>
      <c r="O43" s="339" t="str">
        <f>IF(nhap!O42="","",IF(nhap!O42="cn","cn",IF(ISNA(VLOOKUP(nhap!O42,ds,5,0))=TRUE,"WW",VLOOKUP(nhap!O42,ds,5,0))))</f>
        <v>BD02</v>
      </c>
      <c r="P43" s="333" t="str">
        <f>IF(nhap!P42="","",IF(nhap!P42="cn","cn",IF(ISNA(VLOOKUP(nhap!P42,ds,5,0))=TRUE,"WW",VLOOKUP(nhap!P42,ds,5,0))))</f>
        <v/>
      </c>
      <c r="Q43" s="333" t="str">
        <f>IF(nhap!Q42="","",IF(nhap!Q42="cn","cn",IF(ISNA(VLOOKUP(nhap!Q42,ds,5,0))=TRUE,"WW",VLOOKUP(nhap!Q42,ds,5,0))))</f>
        <v/>
      </c>
      <c r="R43" s="333" t="str">
        <f>IF(nhap!R42="","",IF(nhap!R42="cn","cn",IF(ISNA(VLOOKUP(nhap!R42,ds,5,0))=TRUE,"WW",VLOOKUP(nhap!R42,ds,5,0))))</f>
        <v/>
      </c>
      <c r="S43" s="333" t="str">
        <f>IF(nhap!S42="","",IF(nhap!S42="cn","cn",IF(ISNA(VLOOKUP(nhap!S42,ds,5,0))=TRUE,"WW",VLOOKUP(nhap!S42,ds,5,0))))</f>
        <v/>
      </c>
      <c r="T43" s="333" t="str">
        <f>IF(nhap!T42="","",IF(nhap!T42="cn","cn",IF(ISNA(VLOOKUP(nhap!T42,ds,5,0))=TRUE,"WW",VLOOKUP(nhap!T42,ds,5,0))))</f>
        <v/>
      </c>
      <c r="U43" s="333" t="str">
        <f>IF(nhap!U42="","",IF(nhap!U42="cn","cn",IF(ISNA(VLOOKUP(nhap!U42,ds,5,0))=TRUE,"WW",VLOOKUP(nhap!U42,ds,5,0))))</f>
        <v/>
      </c>
      <c r="V43" s="333" t="str">
        <f>IF(nhap!V42="","",IF(nhap!V42="cn","cn",IF(ISNA(VLOOKUP(nhap!V42,ds,5,0))=TRUE,"WW",VLOOKUP(nhap!V42,ds,5,0))))</f>
        <v/>
      </c>
      <c r="W43" s="333" t="str">
        <f>IF(nhap!W42="","",IF(nhap!W42="cn","cn",IF(ISNA(VLOOKUP(nhap!W42,ds,5,0))=TRUE,"WW",VLOOKUP(nhap!W42,ds,5,0))))</f>
        <v/>
      </c>
      <c r="X43" s="333" t="str">
        <f>IF(nhap!X42="","",IF(nhap!X42="cn","cn",IF(ISNA(VLOOKUP(nhap!X42,ds,5,0))=TRUE,"WW",VLOOKUP(nhap!X42,ds,5,0))))</f>
        <v/>
      </c>
      <c r="Y43" s="333" t="str">
        <f>IF(nhap!Y42="","",IF(nhap!Y42="cn","cn",IF(ISNA(VLOOKUP(nhap!Y42,ds,5,0))=TRUE,"WW",VLOOKUP(nhap!Y42,ds,5,0))))</f>
        <v/>
      </c>
      <c r="Z43" s="333" t="str">
        <f>IF(nhap!Z42="","",IF(nhap!Z42="cn","cn",IF(ISNA(VLOOKUP(nhap!Z42,ds,5,0))=TRUE,"WW",VLOOKUP(nhap!Z42,ds,5,0))))</f>
        <v/>
      </c>
      <c r="AA43" s="333" t="str">
        <f>IF(nhap!AA42="","",IF(nhap!AA42="cn","cn",IF(ISNA(VLOOKUP(nhap!AA42,ds,5,0))=TRUE,"WW",VLOOKUP(nhap!AA42,ds,5,0))))</f>
        <v/>
      </c>
      <c r="AB43" s="333" t="str">
        <f>IF(nhap!AB42="","",IF(nhap!AB42="cn","cn",IF(ISNA(VLOOKUP(nhap!AB42,ds,5,0))=TRUE,"WW",VLOOKUP(nhap!AB42,ds,5,0))))</f>
        <v/>
      </c>
      <c r="AC43" s="333" t="str">
        <f>IF(nhap!AC42="","",IF(nhap!AC42="cn","cn",IF(ISNA(VLOOKUP(nhap!AC42,ds,5,0))=TRUE,"WW",VLOOKUP(nhap!AC42,ds,5,0))))</f>
        <v/>
      </c>
      <c r="AD43" s="333" t="str">
        <f>IF(nhap!AD42="","",IF(nhap!AD42="cn","cn",IF(ISNA(VLOOKUP(nhap!AD42,ds,5,0))=TRUE,"WW",VLOOKUP(nhap!AD42,ds,5,0))))</f>
        <v/>
      </c>
      <c r="AE43" s="333" t="str">
        <f>IF(nhap!AE42="","",IF(nhap!AE42="cn","cn",IF(ISNA(VLOOKUP(nhap!AE42,ds,5,0))=TRUE,"WW",VLOOKUP(nhap!AE42,ds,5,0))))</f>
        <v/>
      </c>
      <c r="AF43" s="333" t="str">
        <f>IF(nhap!AF42="","",IF(nhap!AF42="cn","cn",IF(ISNA(VLOOKUP(nhap!AF42,ds,5,0))=TRUE,"WW",VLOOKUP(nhap!AF42,ds,5,0))))</f>
        <v/>
      </c>
      <c r="AG43" s="333" t="str">
        <f>IF(nhap!AG42="","",IF(nhap!AG42="cn","cn",IF(ISNA(VLOOKUP(nhap!AG42,ds,5,0))=TRUE,"WW",VLOOKUP(nhap!AG42,ds,5,0))))</f>
        <v/>
      </c>
      <c r="AH43" s="333" t="str">
        <f>IF(nhap!AH42="","",IF(nhap!AH42="cn","cn",IF(ISNA(VLOOKUP(nhap!AH42,ds,5,0))=TRUE,"WW",VLOOKUP(nhap!AH42,ds,5,0))))</f>
        <v/>
      </c>
      <c r="AI43" s="333" t="str">
        <f>IF(nhap!AI42="","",IF(nhap!AI42="cn","cn",IF(ISNA(VLOOKUP(nhap!AI42,ds,5,0))=TRUE,"WW",VLOOKUP(nhap!AI42,ds,5,0))))</f>
        <v/>
      </c>
      <c r="AJ43" s="333" t="str">
        <f>IF(nhap!AJ42="","",IF(nhap!AJ42="cn","cn",IF(ISNA(VLOOKUP(nhap!AJ42,ds,5,0))=TRUE,"WW",VLOOKUP(nhap!AJ42,ds,5,0))))</f>
        <v/>
      </c>
      <c r="AK43" s="333" t="str">
        <f>IF(nhap!AK42="","",IF(nhap!AK42="cn","cn",IF(ISNA(VLOOKUP(nhap!AK42,ds,5,0))=TRUE,"WW",VLOOKUP(nhap!AK42,ds,5,0))))</f>
        <v/>
      </c>
      <c r="AL43" s="333" t="str">
        <f>IF(nhap!AL42="","",IF(nhap!AL42="cn","cn",IF(ISNA(VLOOKUP(nhap!AL42,ds,5,0))=TRUE,"WW",VLOOKUP(nhap!AL42,ds,5,0))))</f>
        <v/>
      </c>
      <c r="AM43" s="333" t="str">
        <f>IF(nhap!AM42="","",IF(nhap!AM42="cn","cn",IF(ISNA(VLOOKUP(nhap!AM42,ds,5,0))=TRUE,"WW",VLOOKUP(nhap!AM42,ds,5,0))))</f>
        <v/>
      </c>
      <c r="AN43" s="333" t="str">
        <f>IF(nhap!AN42="","",IF(nhap!AN42="cn","cn",IF(ISNA(VLOOKUP(nhap!AN42,ds,5,0))=TRUE,"WW",VLOOKUP(nhap!AN42,ds,5,0))))</f>
        <v/>
      </c>
      <c r="AO43" s="333" t="str">
        <f>IF(nhap!AO42="","",IF(nhap!AO42="cn","cn",IF(ISNA(VLOOKUP(nhap!AO42,ds,5,0))=TRUE,"WW",VLOOKUP(nhap!AO42,ds,5,0))))</f>
        <v/>
      </c>
      <c r="AP43" s="333" t="str">
        <f>IF(nhap!AP42="","",IF(nhap!AP42="cn","cn",IF(ISNA(VLOOKUP(nhap!AP42,ds,5,0))=TRUE,"WW",VLOOKUP(nhap!AP42,ds,5,0))))</f>
        <v/>
      </c>
      <c r="AQ43" s="333" t="str">
        <f>IF(nhap!AQ42="","",IF(nhap!AQ42="cn","cn",IF(ISNA(VLOOKUP(nhap!AQ42,ds,5,0))=TRUE,"WW",VLOOKUP(nhap!AQ42,ds,5,0))))</f>
        <v/>
      </c>
      <c r="AR43" s="333" t="str">
        <f>IF(nhap!AR42="","",IF(nhap!AR42="cn","cn",IF(ISNA(VLOOKUP(nhap!AR42,ds,5,0))=TRUE,"WW",VLOOKUP(nhap!AR42,ds,5,0))))</f>
        <v/>
      </c>
      <c r="AS43" s="333" t="str">
        <f>IF(nhap!AS42="","",IF(nhap!AS42="cn","cn",IF(ISNA(VLOOKUP(nhap!AS42,ds,5,0))=TRUE,"WW",VLOOKUP(nhap!AS42,ds,5,0))))</f>
        <v/>
      </c>
      <c r="AT43" s="333" t="str">
        <f>IF(nhap!AT42="","",IF(nhap!AT42="cn","cn",IF(ISNA(VLOOKUP(nhap!AT42,ds,5,0))=TRUE,"WW",VLOOKUP(nhap!AT42,ds,5,0))))</f>
        <v/>
      </c>
      <c r="AU43" s="333" t="str">
        <f>IF(nhap!AU42="","",IF(nhap!AU42="cn","cn",IF(ISNA(VLOOKUP(nhap!AU42,ds,5,0))=TRUE,"WW",VLOOKUP(nhap!AU42,ds,5,0))))</f>
        <v/>
      </c>
      <c r="AV43" s="333" t="str">
        <f>IF(nhap!AV42="","",IF(nhap!AV42="cn","cn",IF(ISNA(VLOOKUP(nhap!AV42,ds,5,0))=TRUE,"WW",VLOOKUP(nhap!AV42,ds,5,0))))</f>
        <v/>
      </c>
      <c r="AW43" s="333" t="str">
        <f>IF(nhap!AW42="","",IF(nhap!AW42="cn","cn",IF(ISNA(VLOOKUP(nhap!AW42,ds,5,0))=TRUE,"WW",VLOOKUP(nhap!AW42,ds,5,0))))</f>
        <v/>
      </c>
      <c r="AX43" s="333" t="str">
        <f>IF(nhap!AX42="","",IF(nhap!AX42="cn","cn",IF(ISNA(VLOOKUP(nhap!AX42,ds,5,0))=TRUE,"WW",VLOOKUP(nhap!AX42,ds,5,0))))</f>
        <v/>
      </c>
      <c r="AY43" s="344" t="str">
        <f>IF(nhap!AY42="","",IF(nhap!AY42="cn","cn",VLOOKUP(nhap!AY42,ds,5,0)))</f>
        <v/>
      </c>
      <c r="AZ43" s="345" t="str">
        <f>IF(nhap!AZ42="","",IF(nhap!AZ42="cn","cn",VLOOKUP(nhap!AZ42,ds,5,0)))</f>
        <v/>
      </c>
      <c r="BA43" s="335"/>
      <c r="BB43" s="336"/>
    </row>
    <row r="44" ht="15.75" customHeight="1">
      <c r="A44" s="346" t="s">
        <v>525</v>
      </c>
      <c r="B44" s="332">
        <v>1.0</v>
      </c>
      <c r="C44" s="333" t="str">
        <f>IF(nhap!C43="","",IF(nhap!C43="cn","cn",IF(ISNA(VLOOKUP(nhap!C43,ds,5,0))=TRUE,"WW",VLOOKUP(nhap!C43,ds,5,0))))</f>
        <v/>
      </c>
      <c r="D44" s="333" t="str">
        <f>IF(nhap!D43="","",IF(nhap!D43="cn","cn",IF(ISNA(VLOOKUP(nhap!D43,ds,5,0))=TRUE,"WW",VLOOKUP(nhap!D43,ds,5,0))))</f>
        <v/>
      </c>
      <c r="E44" s="333" t="str">
        <f>IF(nhap!E43="","",IF(nhap!E43="cn","cn",IF(ISNA(VLOOKUP(nhap!E43,ds,5,0))=TRUE,"WW",VLOOKUP(nhap!E43,ds,5,0))))</f>
        <v/>
      </c>
      <c r="F44" s="333" t="str">
        <f>IF(nhap!F43="","",IF(nhap!F43="cn","cn",IF(ISNA(VLOOKUP(nhap!F43,ds,5,0))=TRUE,"WW",VLOOKUP(nhap!F43,ds,5,0))))</f>
        <v/>
      </c>
      <c r="G44" s="333" t="str">
        <f>IF(nhap!G43="","",IF(nhap!G43="cn","cn",IF(ISNA(VLOOKUP(nhap!G43,ds,5,0))=TRUE,"WW",VLOOKUP(nhap!G43,ds,5,0))))</f>
        <v/>
      </c>
      <c r="H44" s="333" t="str">
        <f>IF(nhap!H43="","",IF(nhap!H43="cn","cn",IF(ISNA(VLOOKUP(nhap!H43,ds,5,0))=TRUE,"WW",VLOOKUP(nhap!H43,ds,5,0))))</f>
        <v/>
      </c>
      <c r="I44" s="333" t="str">
        <f>IF(nhap!I43="","",IF(nhap!I43="cn","cn",IF(ISNA(VLOOKUP(nhap!I43,ds,5,0))=TRUE,"WW",VLOOKUP(nhap!I43,ds,5,0))))</f>
        <v/>
      </c>
      <c r="J44" s="333" t="str">
        <f>IF(nhap!J43="","",IF(nhap!J43="cn","cn",IF(ISNA(VLOOKUP(nhap!J43,ds,5,0))=TRUE,"WW",VLOOKUP(nhap!J43,ds,5,0))))</f>
        <v/>
      </c>
      <c r="K44" s="333" t="str">
        <f>IF(nhap!K43="","",IF(nhap!K43="cn","cn",IF(ISNA(VLOOKUP(nhap!K43,ds,5,0))=TRUE,"WW",VLOOKUP(nhap!K43,ds,5,0))))</f>
        <v/>
      </c>
      <c r="L44" s="333" t="str">
        <f>IF(nhap!L43="","",IF(nhap!L43="cn","cn",IF(ISNA(VLOOKUP(nhap!L43,ds,5,0))=TRUE,"WW",VLOOKUP(nhap!L43,ds,5,0))))</f>
        <v/>
      </c>
      <c r="M44" s="333" t="str">
        <f>IF(nhap!M43="","",IF(nhap!M43="cn","cn",IF(ISNA(VLOOKUP(nhap!M43,ds,5,0))=TRUE,"WW",VLOOKUP(nhap!M43,ds,5,0))))</f>
        <v/>
      </c>
      <c r="N44" s="333" t="str">
        <f>IF(nhap!N43="","",IF(nhap!N43="cn","cn",IF(ISNA(VLOOKUP(nhap!N43,ds,5,0))=TRUE,"WW",VLOOKUP(nhap!N43,ds,5,0))))</f>
        <v/>
      </c>
      <c r="O44" s="333" t="str">
        <f>IF(nhap!O43="","",IF(nhap!O43="cn","cn",IF(ISNA(VLOOKUP(nhap!O43,ds,5,0))=TRUE,"WW",VLOOKUP(nhap!O43,ds,5,0))))</f>
        <v/>
      </c>
      <c r="P44" s="333" t="str">
        <f>IF(nhap!P43="","",IF(nhap!P43="cn","cn",IF(ISNA(VLOOKUP(nhap!P43,ds,5,0))=TRUE,"WW",VLOOKUP(nhap!P43,ds,5,0))))</f>
        <v/>
      </c>
      <c r="Q44" s="333" t="str">
        <f>IF(nhap!Q43="","",IF(nhap!Q43="cn","cn",IF(ISNA(VLOOKUP(nhap!Q43,ds,5,0))=TRUE,"WW",VLOOKUP(nhap!Q43,ds,5,0))))</f>
        <v/>
      </c>
      <c r="R44" s="333" t="str">
        <f>IF(nhap!R43="","",IF(nhap!R43="cn","cn",IF(ISNA(VLOOKUP(nhap!R43,ds,5,0))=TRUE,"WW",VLOOKUP(nhap!R43,ds,5,0))))</f>
        <v/>
      </c>
      <c r="S44" s="333" t="str">
        <f>IF(nhap!S43="","",IF(nhap!S43="cn","cn",IF(ISNA(VLOOKUP(nhap!S43,ds,5,0))=TRUE,"WW",VLOOKUP(nhap!S43,ds,5,0))))</f>
        <v/>
      </c>
      <c r="T44" s="333" t="str">
        <f>IF(nhap!T43="","",IF(nhap!T43="cn","cn",IF(ISNA(VLOOKUP(nhap!T43,ds,5,0))=TRUE,"WW",VLOOKUP(nhap!T43,ds,5,0))))</f>
        <v/>
      </c>
      <c r="U44" s="333" t="str">
        <f>IF(nhap!U43="","",IF(nhap!U43="cn","cn",IF(ISNA(VLOOKUP(nhap!U43,ds,5,0))=TRUE,"WW",VLOOKUP(nhap!U43,ds,5,0))))</f>
        <v/>
      </c>
      <c r="V44" s="333" t="str">
        <f>IF(nhap!V43="","",IF(nhap!V43="cn","cn",IF(ISNA(VLOOKUP(nhap!V43,ds,5,0))=TRUE,"WW",VLOOKUP(nhap!V43,ds,5,0))))</f>
        <v/>
      </c>
      <c r="W44" s="333" t="str">
        <f>IF(nhap!W43="","",IF(nhap!W43="cn","cn",IF(ISNA(VLOOKUP(nhap!W43,ds,5,0))=TRUE,"WW",VLOOKUP(nhap!W43,ds,5,0))))</f>
        <v/>
      </c>
      <c r="X44" s="333" t="str">
        <f>IF(nhap!X43="","",IF(nhap!X43="cn","cn",IF(ISNA(VLOOKUP(nhap!X43,ds,5,0))=TRUE,"WW",VLOOKUP(nhap!X43,ds,5,0))))</f>
        <v/>
      </c>
      <c r="Y44" s="333" t="str">
        <f>IF(nhap!Y43="","",IF(nhap!Y43="cn","cn",IF(ISNA(VLOOKUP(nhap!Y43,ds,5,0))=TRUE,"WW",VLOOKUP(nhap!Y43,ds,5,0))))</f>
        <v/>
      </c>
      <c r="Z44" s="333" t="str">
        <f>IF(nhap!Z43="","",IF(nhap!Z43="cn","cn",IF(ISNA(VLOOKUP(nhap!Z43,ds,5,0))=TRUE,"WW",VLOOKUP(nhap!Z43,ds,5,0))))</f>
        <v/>
      </c>
      <c r="AA44" s="333" t="str">
        <f>IF(nhap!AA43="","",IF(nhap!AA43="cn","cn",IF(ISNA(VLOOKUP(nhap!AA43,ds,5,0))=TRUE,"WW",VLOOKUP(nhap!AA43,ds,5,0))))</f>
        <v/>
      </c>
      <c r="AB44" s="333" t="str">
        <f>IF(nhap!AB43="","",IF(nhap!AB43="cn","cn",IF(ISNA(VLOOKUP(nhap!AB43,ds,5,0))=TRUE,"WW",VLOOKUP(nhap!AB43,ds,5,0))))</f>
        <v/>
      </c>
      <c r="AC44" s="333" t="str">
        <f>IF(nhap!AC43="","",IF(nhap!AC43="cn","cn",IF(ISNA(VLOOKUP(nhap!AC43,ds,5,0))=TRUE,"WW",VLOOKUP(nhap!AC43,ds,5,0))))</f>
        <v/>
      </c>
      <c r="AD44" s="333" t="str">
        <f>IF(nhap!AD43="","",IF(nhap!AD43="cn","cn",IF(ISNA(VLOOKUP(nhap!AD43,ds,5,0))=TRUE,"WW",VLOOKUP(nhap!AD43,ds,5,0))))</f>
        <v/>
      </c>
      <c r="AE44" s="333" t="str">
        <f>IF(nhap!AE43="","",IF(nhap!AE43="cn","cn",IF(ISNA(VLOOKUP(nhap!AE43,ds,5,0))=TRUE,"WW",VLOOKUP(nhap!AE43,ds,5,0))))</f>
        <v/>
      </c>
      <c r="AF44" s="333" t="str">
        <f>IF(nhap!AF43="","",IF(nhap!AF43="cn","cn",IF(ISNA(VLOOKUP(nhap!AF43,ds,5,0))=TRUE,"WW",VLOOKUP(nhap!AF43,ds,5,0))))</f>
        <v/>
      </c>
      <c r="AG44" s="333" t="str">
        <f>IF(nhap!AG43="","",IF(nhap!AG43="cn","cn",IF(ISNA(VLOOKUP(nhap!AG43,ds,5,0))=TRUE,"WW",VLOOKUP(nhap!AG43,ds,5,0))))</f>
        <v/>
      </c>
      <c r="AH44" s="333" t="str">
        <f>IF(nhap!AH43="","",IF(nhap!AH43="cn","cn",IF(ISNA(VLOOKUP(nhap!AH43,ds,5,0))=TRUE,"WW",VLOOKUP(nhap!AH43,ds,5,0))))</f>
        <v/>
      </c>
      <c r="AI44" s="333" t="str">
        <f>IF(nhap!AI43="","",IF(nhap!AI43="cn","cn",IF(ISNA(VLOOKUP(nhap!AI43,ds,5,0))=TRUE,"WW",VLOOKUP(nhap!AI43,ds,5,0))))</f>
        <v/>
      </c>
      <c r="AJ44" s="333" t="str">
        <f>IF(nhap!AJ43="","",IF(nhap!AJ43="cn","cn",IF(ISNA(VLOOKUP(nhap!AJ43,ds,5,0))=TRUE,"WW",VLOOKUP(nhap!AJ43,ds,5,0))))</f>
        <v/>
      </c>
      <c r="AK44" s="333" t="str">
        <f>IF(nhap!AK43="","",IF(nhap!AK43="cn","cn",IF(ISNA(VLOOKUP(nhap!AK43,ds,5,0))=TRUE,"WW",VLOOKUP(nhap!AK43,ds,5,0))))</f>
        <v/>
      </c>
      <c r="AL44" s="333" t="str">
        <f>IF(nhap!AL43="","",IF(nhap!AL43="cn","cn",IF(ISNA(VLOOKUP(nhap!AL43,ds,5,0))=TRUE,"WW",VLOOKUP(nhap!AL43,ds,5,0))))</f>
        <v/>
      </c>
      <c r="AM44" s="333" t="str">
        <f>IF(nhap!AM43="","",IF(nhap!AM43="cn","cn",IF(ISNA(VLOOKUP(nhap!AM43,ds,5,0))=TRUE,"WW",VLOOKUP(nhap!AM43,ds,5,0))))</f>
        <v/>
      </c>
      <c r="AN44" s="333" t="str">
        <f>IF(nhap!AN43="","",IF(nhap!AN43="cn","cn",IF(ISNA(VLOOKUP(nhap!AN43,ds,5,0))=TRUE,"WW",VLOOKUP(nhap!AN43,ds,5,0))))</f>
        <v/>
      </c>
      <c r="AO44" s="333" t="str">
        <f>IF(nhap!AO43="","",IF(nhap!AO43="cn","cn",IF(ISNA(VLOOKUP(nhap!AO43,ds,5,0))=TRUE,"WW",VLOOKUP(nhap!AO43,ds,5,0))))</f>
        <v/>
      </c>
      <c r="AP44" s="333" t="str">
        <f>IF(nhap!AP43="","",IF(nhap!AP43="cn","cn",IF(ISNA(VLOOKUP(nhap!AP43,ds,5,0))=TRUE,"WW",VLOOKUP(nhap!AP43,ds,5,0))))</f>
        <v/>
      </c>
      <c r="AQ44" s="333" t="str">
        <f>IF(nhap!AQ43="","",IF(nhap!AQ43="cn","cn",IF(ISNA(VLOOKUP(nhap!AQ43,ds,5,0))=TRUE,"WW",VLOOKUP(nhap!AQ43,ds,5,0))))</f>
        <v/>
      </c>
      <c r="AR44" s="333" t="str">
        <f>IF(nhap!AR43="","",IF(nhap!AR43="cn","cn",IF(ISNA(VLOOKUP(nhap!AR43,ds,5,0))=TRUE,"WW",VLOOKUP(nhap!AR43,ds,5,0))))</f>
        <v/>
      </c>
      <c r="AS44" s="333" t="str">
        <f>IF(nhap!AS43="","",IF(nhap!AS43="cn","cn",IF(ISNA(VLOOKUP(nhap!AS43,ds,5,0))=TRUE,"WW",VLOOKUP(nhap!AS43,ds,5,0))))</f>
        <v/>
      </c>
      <c r="AT44" s="333" t="str">
        <f>IF(nhap!AT43="","",IF(nhap!AT43="cn","cn",IF(ISNA(VLOOKUP(nhap!AT43,ds,5,0))=TRUE,"WW",VLOOKUP(nhap!AT43,ds,5,0))))</f>
        <v/>
      </c>
      <c r="AU44" s="333" t="str">
        <f>IF(nhap!AU43="","",IF(nhap!AU43="cn","cn",IF(ISNA(VLOOKUP(nhap!AU43,ds,5,0))=TRUE,"WW",VLOOKUP(nhap!AU43,ds,5,0))))</f>
        <v/>
      </c>
      <c r="AV44" s="333" t="str">
        <f>IF(nhap!AV43="","",IF(nhap!AV43="cn","cn",IF(ISNA(VLOOKUP(nhap!AV43,ds,5,0))=TRUE,"WW",VLOOKUP(nhap!AV43,ds,5,0))))</f>
        <v/>
      </c>
      <c r="AW44" s="333" t="str">
        <f>IF(nhap!AW43="","",IF(nhap!AW43="cn","cn",IF(ISNA(VLOOKUP(nhap!AW43,ds,5,0))=TRUE,"WW",VLOOKUP(nhap!AW43,ds,5,0))))</f>
        <v/>
      </c>
      <c r="AX44" s="333" t="str">
        <f>IF(nhap!AX43="","",IF(nhap!AX43="cn","cn",IF(ISNA(VLOOKUP(nhap!AX43,ds,5,0))=TRUE,"WW",VLOOKUP(nhap!AX43,ds,5,0))))</f>
        <v/>
      </c>
      <c r="AY44" s="333" t="str">
        <f>IF(nhap!AY43="","",IF(nhap!AY43="cn","cn",VLOOKUP(nhap!AY43,ds,5,0)))</f>
        <v/>
      </c>
      <c r="AZ44" s="334" t="str">
        <f>IF(nhap!AZ43="","",IF(nhap!AZ43="cn","cn",VLOOKUP(nhap!AZ43,ds,5,0)))</f>
        <v/>
      </c>
      <c r="BA44" s="336"/>
      <c r="BB44" s="336"/>
    </row>
    <row r="45" ht="15.75" customHeight="1">
      <c r="A45" s="127"/>
      <c r="B45" s="338">
        <v>2.0</v>
      </c>
      <c r="C45" s="333" t="str">
        <f>IF(nhap!C44="","",IF(nhap!C44="cn","cn",IF(ISNA(VLOOKUP(nhap!C44,ds,5,0))=TRUE,"WW",VLOOKUP(nhap!C44,ds,5,0))))</f>
        <v/>
      </c>
      <c r="D45" s="333" t="str">
        <f>IF(nhap!D44="","",IF(nhap!D44="cn","cn",IF(ISNA(VLOOKUP(nhap!D44,ds,5,0))=TRUE,"WW",VLOOKUP(nhap!D44,ds,5,0))))</f>
        <v/>
      </c>
      <c r="E45" s="333" t="str">
        <f>IF(nhap!E44="","",IF(nhap!E44="cn","cn",IF(ISNA(VLOOKUP(nhap!E44,ds,5,0))=TRUE,"WW",VLOOKUP(nhap!E44,ds,5,0))))</f>
        <v/>
      </c>
      <c r="F45" s="333" t="str">
        <f>IF(nhap!F44="","",IF(nhap!F44="cn","cn",IF(ISNA(VLOOKUP(nhap!F44,ds,5,0))=TRUE,"WW",VLOOKUP(nhap!F44,ds,5,0))))</f>
        <v/>
      </c>
      <c r="G45" s="333" t="str">
        <f>IF(nhap!G44="","",IF(nhap!G44="cn","cn",IF(ISNA(VLOOKUP(nhap!G44,ds,5,0))=TRUE,"WW",VLOOKUP(nhap!G44,ds,5,0))))</f>
        <v/>
      </c>
      <c r="H45" s="333" t="str">
        <f>IF(nhap!H44="","",IF(nhap!H44="cn","cn",IF(ISNA(VLOOKUP(nhap!H44,ds,5,0))=TRUE,"WW",VLOOKUP(nhap!H44,ds,5,0))))</f>
        <v/>
      </c>
      <c r="I45" s="333" t="str">
        <f>IF(nhap!I44="","",IF(nhap!I44="cn","cn",IF(ISNA(VLOOKUP(nhap!I44,ds,5,0))=TRUE,"WW",VLOOKUP(nhap!I44,ds,5,0))))</f>
        <v/>
      </c>
      <c r="J45" s="333" t="str">
        <f>IF(nhap!J44="","",IF(nhap!J44="cn","cn",IF(ISNA(VLOOKUP(nhap!J44,ds,5,0))=TRUE,"WW",VLOOKUP(nhap!J44,ds,5,0))))</f>
        <v/>
      </c>
      <c r="K45" s="333" t="str">
        <f>IF(nhap!K44="","",IF(nhap!K44="cn","cn",IF(ISNA(VLOOKUP(nhap!K44,ds,5,0))=TRUE,"WW",VLOOKUP(nhap!K44,ds,5,0))))</f>
        <v/>
      </c>
      <c r="L45" s="333" t="str">
        <f>IF(nhap!L44="","",IF(nhap!L44="cn","cn",IF(ISNA(VLOOKUP(nhap!L44,ds,5,0))=TRUE,"WW",VLOOKUP(nhap!L44,ds,5,0))))</f>
        <v/>
      </c>
      <c r="M45" s="333" t="str">
        <f>IF(nhap!M44="","",IF(nhap!M44="cn","cn",IF(ISNA(VLOOKUP(nhap!M44,ds,5,0))=TRUE,"WW",VLOOKUP(nhap!M44,ds,5,0))))</f>
        <v/>
      </c>
      <c r="N45" s="333" t="str">
        <f>IF(nhap!N44="","",IF(nhap!N44="cn","cn",IF(ISNA(VLOOKUP(nhap!N44,ds,5,0))=TRUE,"WW",VLOOKUP(nhap!N44,ds,5,0))))</f>
        <v/>
      </c>
      <c r="O45" s="333" t="str">
        <f>IF(nhap!O44="","",IF(nhap!O44="cn","cn",IF(ISNA(VLOOKUP(nhap!O44,ds,5,0))=TRUE,"WW",VLOOKUP(nhap!O44,ds,5,0))))</f>
        <v/>
      </c>
      <c r="P45" s="333" t="str">
        <f>IF(nhap!P44="","",IF(nhap!P44="cn","cn",IF(ISNA(VLOOKUP(nhap!P44,ds,5,0))=TRUE,"WW",VLOOKUP(nhap!P44,ds,5,0))))</f>
        <v/>
      </c>
      <c r="Q45" s="333" t="str">
        <f>IF(nhap!Q44="","",IF(nhap!Q44="cn","cn",IF(ISNA(VLOOKUP(nhap!Q44,ds,5,0))=TRUE,"WW",VLOOKUP(nhap!Q44,ds,5,0))))</f>
        <v/>
      </c>
      <c r="R45" s="333" t="str">
        <f>IF(nhap!R44="","",IF(nhap!R44="cn","cn",IF(ISNA(VLOOKUP(nhap!R44,ds,5,0))=TRUE,"WW",VLOOKUP(nhap!R44,ds,5,0))))</f>
        <v/>
      </c>
      <c r="S45" s="333" t="str">
        <f>IF(nhap!S44="","",IF(nhap!S44="cn","cn",IF(ISNA(VLOOKUP(nhap!S44,ds,5,0))=TRUE,"WW",VLOOKUP(nhap!S44,ds,5,0))))</f>
        <v/>
      </c>
      <c r="T45" s="333" t="str">
        <f>IF(nhap!T44="","",IF(nhap!T44="cn","cn",IF(ISNA(VLOOKUP(nhap!T44,ds,5,0))=TRUE,"WW",VLOOKUP(nhap!T44,ds,5,0))))</f>
        <v/>
      </c>
      <c r="U45" s="333" t="str">
        <f>IF(nhap!U44="","",IF(nhap!U44="cn","cn",IF(ISNA(VLOOKUP(nhap!U44,ds,5,0))=TRUE,"WW",VLOOKUP(nhap!U44,ds,5,0))))</f>
        <v/>
      </c>
      <c r="V45" s="333" t="str">
        <f>IF(nhap!V44="","",IF(nhap!V44="cn","cn",IF(ISNA(VLOOKUP(nhap!V44,ds,5,0))=TRUE,"WW",VLOOKUP(nhap!V44,ds,5,0))))</f>
        <v/>
      </c>
      <c r="W45" s="333" t="str">
        <f>IF(nhap!W44="","",IF(nhap!W44="cn","cn",IF(ISNA(VLOOKUP(nhap!W44,ds,5,0))=TRUE,"WW",VLOOKUP(nhap!W44,ds,5,0))))</f>
        <v/>
      </c>
      <c r="X45" s="333" t="str">
        <f>IF(nhap!X44="","",IF(nhap!X44="cn","cn",IF(ISNA(VLOOKUP(nhap!X44,ds,5,0))=TRUE,"WW",VLOOKUP(nhap!X44,ds,5,0))))</f>
        <v/>
      </c>
      <c r="Y45" s="333" t="str">
        <f>IF(nhap!Y44="","",IF(nhap!Y44="cn","cn",IF(ISNA(VLOOKUP(nhap!Y44,ds,5,0))=TRUE,"WW",VLOOKUP(nhap!Y44,ds,5,0))))</f>
        <v/>
      </c>
      <c r="Z45" s="333" t="str">
        <f>IF(nhap!Z44="","",IF(nhap!Z44="cn","cn",IF(ISNA(VLOOKUP(nhap!Z44,ds,5,0))=TRUE,"WW",VLOOKUP(nhap!Z44,ds,5,0))))</f>
        <v/>
      </c>
      <c r="AA45" s="333" t="str">
        <f>IF(nhap!AA44="","",IF(nhap!AA44="cn","cn",IF(ISNA(VLOOKUP(nhap!AA44,ds,5,0))=TRUE,"WW",VLOOKUP(nhap!AA44,ds,5,0))))</f>
        <v/>
      </c>
      <c r="AB45" s="333" t="str">
        <f>IF(nhap!AB44="","",IF(nhap!AB44="cn","cn",IF(ISNA(VLOOKUP(nhap!AB44,ds,5,0))=TRUE,"WW",VLOOKUP(nhap!AB44,ds,5,0))))</f>
        <v/>
      </c>
      <c r="AC45" s="333" t="str">
        <f>IF(nhap!AC44="","",IF(nhap!AC44="cn","cn",IF(ISNA(VLOOKUP(nhap!AC44,ds,5,0))=TRUE,"WW",VLOOKUP(nhap!AC44,ds,5,0))))</f>
        <v/>
      </c>
      <c r="AD45" s="333" t="str">
        <f>IF(nhap!AD44="","",IF(nhap!AD44="cn","cn",IF(ISNA(VLOOKUP(nhap!AD44,ds,5,0))=TRUE,"WW",VLOOKUP(nhap!AD44,ds,5,0))))</f>
        <v/>
      </c>
      <c r="AE45" s="333" t="str">
        <f>IF(nhap!AE44="","",IF(nhap!AE44="cn","cn",IF(ISNA(VLOOKUP(nhap!AE44,ds,5,0))=TRUE,"WW",VLOOKUP(nhap!AE44,ds,5,0))))</f>
        <v/>
      </c>
      <c r="AF45" s="333" t="str">
        <f>IF(nhap!AF44="","",IF(nhap!AF44="cn","cn",IF(ISNA(VLOOKUP(nhap!AF44,ds,5,0))=TRUE,"WW",VLOOKUP(nhap!AF44,ds,5,0))))</f>
        <v/>
      </c>
      <c r="AG45" s="333" t="str">
        <f>IF(nhap!AG44="","",IF(nhap!AG44="cn","cn",IF(ISNA(VLOOKUP(nhap!AG44,ds,5,0))=TRUE,"WW",VLOOKUP(nhap!AG44,ds,5,0))))</f>
        <v/>
      </c>
      <c r="AH45" s="333" t="str">
        <f>IF(nhap!AH44="","",IF(nhap!AH44="cn","cn",IF(ISNA(VLOOKUP(nhap!AH44,ds,5,0))=TRUE,"WW",VLOOKUP(nhap!AH44,ds,5,0))))</f>
        <v/>
      </c>
      <c r="AI45" s="333" t="str">
        <f>IF(nhap!AI44="","",IF(nhap!AI44="cn","cn",IF(ISNA(VLOOKUP(nhap!AI44,ds,5,0))=TRUE,"WW",VLOOKUP(nhap!AI44,ds,5,0))))</f>
        <v/>
      </c>
      <c r="AJ45" s="333" t="str">
        <f>IF(nhap!AJ44="","",IF(nhap!AJ44="cn","cn",IF(ISNA(VLOOKUP(nhap!AJ44,ds,5,0))=TRUE,"WW",VLOOKUP(nhap!AJ44,ds,5,0))))</f>
        <v/>
      </c>
      <c r="AK45" s="333" t="str">
        <f>IF(nhap!AK44="","",IF(nhap!AK44="cn","cn",IF(ISNA(VLOOKUP(nhap!AK44,ds,5,0))=TRUE,"WW",VLOOKUP(nhap!AK44,ds,5,0))))</f>
        <v/>
      </c>
      <c r="AL45" s="333" t="str">
        <f>IF(nhap!AL44="","",IF(nhap!AL44="cn","cn",IF(ISNA(VLOOKUP(nhap!AL44,ds,5,0))=TRUE,"WW",VLOOKUP(nhap!AL44,ds,5,0))))</f>
        <v/>
      </c>
      <c r="AM45" s="333" t="str">
        <f>IF(nhap!AM44="","",IF(nhap!AM44="cn","cn",IF(ISNA(VLOOKUP(nhap!AM44,ds,5,0))=TRUE,"WW",VLOOKUP(nhap!AM44,ds,5,0))))</f>
        <v/>
      </c>
      <c r="AN45" s="333" t="str">
        <f>IF(nhap!AN44="","",IF(nhap!AN44="cn","cn",IF(ISNA(VLOOKUP(nhap!AN44,ds,5,0))=TRUE,"WW",VLOOKUP(nhap!AN44,ds,5,0))))</f>
        <v/>
      </c>
      <c r="AO45" s="333" t="str">
        <f>IF(nhap!AO44="","",IF(nhap!AO44="cn","cn",IF(ISNA(VLOOKUP(nhap!AO44,ds,5,0))=TRUE,"WW",VLOOKUP(nhap!AO44,ds,5,0))))</f>
        <v/>
      </c>
      <c r="AP45" s="333" t="str">
        <f>IF(nhap!AP44="","",IF(nhap!AP44="cn","cn",IF(ISNA(VLOOKUP(nhap!AP44,ds,5,0))=TRUE,"WW",VLOOKUP(nhap!AP44,ds,5,0))))</f>
        <v/>
      </c>
      <c r="AQ45" s="333" t="str">
        <f>IF(nhap!AQ44="","",IF(nhap!AQ44="cn","cn",IF(ISNA(VLOOKUP(nhap!AQ44,ds,5,0))=TRUE,"WW",VLOOKUP(nhap!AQ44,ds,5,0))))</f>
        <v/>
      </c>
      <c r="AR45" s="333" t="str">
        <f>IF(nhap!AR44="","",IF(nhap!AR44="cn","cn",IF(ISNA(VLOOKUP(nhap!AR44,ds,5,0))=TRUE,"WW",VLOOKUP(nhap!AR44,ds,5,0))))</f>
        <v/>
      </c>
      <c r="AS45" s="333" t="str">
        <f>IF(nhap!AS44="","",IF(nhap!AS44="cn","cn",IF(ISNA(VLOOKUP(nhap!AS44,ds,5,0))=TRUE,"WW",VLOOKUP(nhap!AS44,ds,5,0))))</f>
        <v/>
      </c>
      <c r="AT45" s="333" t="str">
        <f>IF(nhap!AT44="","",IF(nhap!AT44="cn","cn",IF(ISNA(VLOOKUP(nhap!AT44,ds,5,0))=TRUE,"WW",VLOOKUP(nhap!AT44,ds,5,0))))</f>
        <v/>
      </c>
      <c r="AU45" s="333" t="str">
        <f>IF(nhap!AU44="","",IF(nhap!AU44="cn","cn",IF(ISNA(VLOOKUP(nhap!AU44,ds,5,0))=TRUE,"WW",VLOOKUP(nhap!AU44,ds,5,0))))</f>
        <v/>
      </c>
      <c r="AV45" s="333" t="str">
        <f>IF(nhap!AV44="","",IF(nhap!AV44="cn","cn",IF(ISNA(VLOOKUP(nhap!AV44,ds,5,0))=TRUE,"WW",VLOOKUP(nhap!AV44,ds,5,0))))</f>
        <v/>
      </c>
      <c r="AW45" s="333" t="str">
        <f>IF(nhap!AW44="","",IF(nhap!AW44="cn","cn",IF(ISNA(VLOOKUP(nhap!AW44,ds,5,0))=TRUE,"WW",VLOOKUP(nhap!AW44,ds,5,0))))</f>
        <v/>
      </c>
      <c r="AX45" s="333" t="str">
        <f>IF(nhap!AX44="","",IF(nhap!AX44="cn","cn",IF(ISNA(VLOOKUP(nhap!AX44,ds,5,0))=TRUE,"WW",VLOOKUP(nhap!AX44,ds,5,0))))</f>
        <v/>
      </c>
      <c r="AY45" s="340" t="str">
        <f>IF(nhap!AY44="","",IF(nhap!AY44="cn","cn",VLOOKUP(nhap!AY44,ds,5,0)))</f>
        <v/>
      </c>
      <c r="AZ45" s="341" t="str">
        <f>IF(nhap!AZ44="","",IF(nhap!AZ44="cn","cn",VLOOKUP(nhap!AZ44,ds,5,0)))</f>
        <v/>
      </c>
      <c r="BA45" s="336"/>
      <c r="BB45" s="336"/>
    </row>
    <row r="46" ht="15.75" customHeight="1">
      <c r="A46" s="127"/>
      <c r="B46" s="338">
        <v>3.0</v>
      </c>
      <c r="C46" s="333" t="str">
        <f>IF(nhap!C45="","",IF(nhap!C45="cn","cn",IF(ISNA(VLOOKUP(nhap!C45,ds,5,0))=TRUE,"WW",VLOOKUP(nhap!C45,ds,5,0))))</f>
        <v/>
      </c>
      <c r="D46" s="333" t="str">
        <f>IF(nhap!D45="","",IF(nhap!D45="cn","cn",IF(ISNA(VLOOKUP(nhap!D45,ds,5,0))=TRUE,"WW",VLOOKUP(nhap!D45,ds,5,0))))</f>
        <v/>
      </c>
      <c r="E46" s="333" t="str">
        <f>IF(nhap!E45="","",IF(nhap!E45="cn","cn",IF(ISNA(VLOOKUP(nhap!E45,ds,5,0))=TRUE,"WW",VLOOKUP(nhap!E45,ds,5,0))))</f>
        <v/>
      </c>
      <c r="F46" s="333" t="str">
        <f>IF(nhap!F45="","",IF(nhap!F45="cn","cn",IF(ISNA(VLOOKUP(nhap!F45,ds,5,0))=TRUE,"WW",VLOOKUP(nhap!F45,ds,5,0))))</f>
        <v/>
      </c>
      <c r="G46" s="333" t="str">
        <f>IF(nhap!G45="","",IF(nhap!G45="cn","cn",IF(ISNA(VLOOKUP(nhap!G45,ds,5,0))=TRUE,"WW",VLOOKUP(nhap!G45,ds,5,0))))</f>
        <v/>
      </c>
      <c r="H46" s="333" t="str">
        <f>IF(nhap!H45="","",IF(nhap!H45="cn","cn",IF(ISNA(VLOOKUP(nhap!H45,ds,5,0))=TRUE,"WW",VLOOKUP(nhap!H45,ds,5,0))))</f>
        <v/>
      </c>
      <c r="I46" s="333" t="str">
        <f>IF(nhap!I45="","",IF(nhap!I45="cn","cn",IF(ISNA(VLOOKUP(nhap!I45,ds,5,0))=TRUE,"WW",VLOOKUP(nhap!I45,ds,5,0))))</f>
        <v/>
      </c>
      <c r="J46" s="333" t="str">
        <f>IF(nhap!J45="","",IF(nhap!J45="cn","cn",IF(ISNA(VLOOKUP(nhap!J45,ds,5,0))=TRUE,"WW",VLOOKUP(nhap!J45,ds,5,0))))</f>
        <v/>
      </c>
      <c r="K46" s="333" t="str">
        <f>IF(nhap!K45="","",IF(nhap!K45="cn","cn",IF(ISNA(VLOOKUP(nhap!K45,ds,5,0))=TRUE,"WW",VLOOKUP(nhap!K45,ds,5,0))))</f>
        <v/>
      </c>
      <c r="L46" s="333" t="str">
        <f>IF(nhap!L45="","",IF(nhap!L45="cn","cn",IF(ISNA(VLOOKUP(nhap!L45,ds,5,0))=TRUE,"WW",VLOOKUP(nhap!L45,ds,5,0))))</f>
        <v/>
      </c>
      <c r="M46" s="333" t="str">
        <f>IF(nhap!M45="","",IF(nhap!M45="cn","cn",IF(ISNA(VLOOKUP(nhap!M45,ds,5,0))=TRUE,"WW",VLOOKUP(nhap!M45,ds,5,0))))</f>
        <v/>
      </c>
      <c r="N46" s="333" t="str">
        <f>IF(nhap!N45="","",IF(nhap!N45="cn","cn",IF(ISNA(VLOOKUP(nhap!N45,ds,5,0))=TRUE,"WW",VLOOKUP(nhap!N45,ds,5,0))))</f>
        <v/>
      </c>
      <c r="O46" s="333" t="str">
        <f>IF(nhap!O45="","",IF(nhap!O45="cn","cn",IF(ISNA(VLOOKUP(nhap!O45,ds,5,0))=TRUE,"WW",VLOOKUP(nhap!O45,ds,5,0))))</f>
        <v/>
      </c>
      <c r="P46" s="333" t="str">
        <f>IF(nhap!P45="","",IF(nhap!P45="cn","cn",IF(ISNA(VLOOKUP(nhap!P45,ds,5,0))=TRUE,"WW",VLOOKUP(nhap!P45,ds,5,0))))</f>
        <v/>
      </c>
      <c r="Q46" s="333" t="str">
        <f>IF(nhap!Q45="","",IF(nhap!Q45="cn","cn",IF(ISNA(VLOOKUP(nhap!Q45,ds,5,0))=TRUE,"WW",VLOOKUP(nhap!Q45,ds,5,0))))</f>
        <v/>
      </c>
      <c r="R46" s="333" t="str">
        <f>IF(nhap!R45="","",IF(nhap!R45="cn","cn",IF(ISNA(VLOOKUP(nhap!R45,ds,5,0))=TRUE,"WW",VLOOKUP(nhap!R45,ds,5,0))))</f>
        <v/>
      </c>
      <c r="S46" s="333" t="str">
        <f>IF(nhap!S45="","",IF(nhap!S45="cn","cn",IF(ISNA(VLOOKUP(nhap!S45,ds,5,0))=TRUE,"WW",VLOOKUP(nhap!S45,ds,5,0))))</f>
        <v/>
      </c>
      <c r="T46" s="333" t="str">
        <f>IF(nhap!T45="","",IF(nhap!T45="cn","cn",IF(ISNA(VLOOKUP(nhap!T45,ds,5,0))=TRUE,"WW",VLOOKUP(nhap!T45,ds,5,0))))</f>
        <v/>
      </c>
      <c r="U46" s="333" t="str">
        <f>IF(nhap!U45="","",IF(nhap!U45="cn","cn",IF(ISNA(VLOOKUP(nhap!U45,ds,5,0))=TRUE,"WW",VLOOKUP(nhap!U45,ds,5,0))))</f>
        <v/>
      </c>
      <c r="V46" s="333" t="str">
        <f>IF(nhap!V45="","",IF(nhap!V45="cn","cn",IF(ISNA(VLOOKUP(nhap!V45,ds,5,0))=TRUE,"WW",VLOOKUP(nhap!V45,ds,5,0))))</f>
        <v/>
      </c>
      <c r="W46" s="333" t="str">
        <f>IF(nhap!W45="","",IF(nhap!W45="cn","cn",IF(ISNA(VLOOKUP(nhap!W45,ds,5,0))=TRUE,"WW",VLOOKUP(nhap!W45,ds,5,0))))</f>
        <v/>
      </c>
      <c r="X46" s="333" t="str">
        <f>IF(nhap!X45="","",IF(nhap!X45="cn","cn",IF(ISNA(VLOOKUP(nhap!X45,ds,5,0))=TRUE,"WW",VLOOKUP(nhap!X45,ds,5,0))))</f>
        <v/>
      </c>
      <c r="Y46" s="333" t="str">
        <f>IF(nhap!Y45="","",IF(nhap!Y45="cn","cn",IF(ISNA(VLOOKUP(nhap!Y45,ds,5,0))=TRUE,"WW",VLOOKUP(nhap!Y45,ds,5,0))))</f>
        <v/>
      </c>
      <c r="Z46" s="333" t="str">
        <f>IF(nhap!Z45="","",IF(nhap!Z45="cn","cn",IF(ISNA(VLOOKUP(nhap!Z45,ds,5,0))=TRUE,"WW",VLOOKUP(nhap!Z45,ds,5,0))))</f>
        <v/>
      </c>
      <c r="AA46" s="333" t="str">
        <f>IF(nhap!AA45="","",IF(nhap!AA45="cn","cn",IF(ISNA(VLOOKUP(nhap!AA45,ds,5,0))=TRUE,"WW",VLOOKUP(nhap!AA45,ds,5,0))))</f>
        <v/>
      </c>
      <c r="AB46" s="333" t="str">
        <f>IF(nhap!AB45="","",IF(nhap!AB45="cn","cn",IF(ISNA(VLOOKUP(nhap!AB45,ds,5,0))=TRUE,"WW",VLOOKUP(nhap!AB45,ds,5,0))))</f>
        <v/>
      </c>
      <c r="AC46" s="333" t="str">
        <f>IF(nhap!AC45="","",IF(nhap!AC45="cn","cn",IF(ISNA(VLOOKUP(nhap!AC45,ds,5,0))=TRUE,"WW",VLOOKUP(nhap!AC45,ds,5,0))))</f>
        <v/>
      </c>
      <c r="AD46" s="333" t="str">
        <f>IF(nhap!AD45="","",IF(nhap!AD45="cn","cn",IF(ISNA(VLOOKUP(nhap!AD45,ds,5,0))=TRUE,"WW",VLOOKUP(nhap!AD45,ds,5,0))))</f>
        <v/>
      </c>
      <c r="AE46" s="333" t="str">
        <f>IF(nhap!AE45="","",IF(nhap!AE45="cn","cn",IF(ISNA(VLOOKUP(nhap!AE45,ds,5,0))=TRUE,"WW",VLOOKUP(nhap!AE45,ds,5,0))))</f>
        <v/>
      </c>
      <c r="AF46" s="333" t="str">
        <f>IF(nhap!AF45="","",IF(nhap!AF45="cn","cn",IF(ISNA(VLOOKUP(nhap!AF45,ds,5,0))=TRUE,"WW",VLOOKUP(nhap!AF45,ds,5,0))))</f>
        <v/>
      </c>
      <c r="AG46" s="333" t="str">
        <f>IF(nhap!AG45="","",IF(nhap!AG45="cn","cn",IF(ISNA(VLOOKUP(nhap!AG45,ds,5,0))=TRUE,"WW",VLOOKUP(nhap!AG45,ds,5,0))))</f>
        <v/>
      </c>
      <c r="AH46" s="333" t="str">
        <f>IF(nhap!AH45="","",IF(nhap!AH45="cn","cn",IF(ISNA(VLOOKUP(nhap!AH45,ds,5,0))=TRUE,"WW",VLOOKUP(nhap!AH45,ds,5,0))))</f>
        <v/>
      </c>
      <c r="AI46" s="333" t="str">
        <f>IF(nhap!AI45="","",IF(nhap!AI45="cn","cn",IF(ISNA(VLOOKUP(nhap!AI45,ds,5,0))=TRUE,"WW",VLOOKUP(nhap!AI45,ds,5,0))))</f>
        <v/>
      </c>
      <c r="AJ46" s="333" t="str">
        <f>IF(nhap!AJ45="","",IF(nhap!AJ45="cn","cn",IF(ISNA(VLOOKUP(nhap!AJ45,ds,5,0))=TRUE,"WW",VLOOKUP(nhap!AJ45,ds,5,0))))</f>
        <v/>
      </c>
      <c r="AK46" s="333" t="str">
        <f>IF(nhap!AK45="","",IF(nhap!AK45="cn","cn",IF(ISNA(VLOOKUP(nhap!AK45,ds,5,0))=TRUE,"WW",VLOOKUP(nhap!AK45,ds,5,0))))</f>
        <v/>
      </c>
      <c r="AL46" s="333" t="str">
        <f>IF(nhap!AL45="","",IF(nhap!AL45="cn","cn",IF(ISNA(VLOOKUP(nhap!AL45,ds,5,0))=TRUE,"WW",VLOOKUP(nhap!AL45,ds,5,0))))</f>
        <v/>
      </c>
      <c r="AM46" s="333" t="str">
        <f>IF(nhap!AM45="","",IF(nhap!AM45="cn","cn",IF(ISNA(VLOOKUP(nhap!AM45,ds,5,0))=TRUE,"WW",VLOOKUP(nhap!AM45,ds,5,0))))</f>
        <v/>
      </c>
      <c r="AN46" s="333" t="str">
        <f>IF(nhap!AN45="","",IF(nhap!AN45="cn","cn",IF(ISNA(VLOOKUP(nhap!AN45,ds,5,0))=TRUE,"WW",VLOOKUP(nhap!AN45,ds,5,0))))</f>
        <v/>
      </c>
      <c r="AO46" s="333" t="str">
        <f>IF(nhap!AO45="","",IF(nhap!AO45="cn","cn",IF(ISNA(VLOOKUP(nhap!AO45,ds,5,0))=TRUE,"WW",VLOOKUP(nhap!AO45,ds,5,0))))</f>
        <v/>
      </c>
      <c r="AP46" s="333" t="str">
        <f>IF(nhap!AP45="","",IF(nhap!AP45="cn","cn",IF(ISNA(VLOOKUP(nhap!AP45,ds,5,0))=TRUE,"WW",VLOOKUP(nhap!AP45,ds,5,0))))</f>
        <v/>
      </c>
      <c r="AQ46" s="333" t="str">
        <f>IF(nhap!AQ45="","",IF(nhap!AQ45="cn","cn",IF(ISNA(VLOOKUP(nhap!AQ45,ds,5,0))=TRUE,"WW",VLOOKUP(nhap!AQ45,ds,5,0))))</f>
        <v/>
      </c>
      <c r="AR46" s="333" t="str">
        <f>IF(nhap!AR45="","",IF(nhap!AR45="cn","cn",IF(ISNA(VLOOKUP(nhap!AR45,ds,5,0))=TRUE,"WW",VLOOKUP(nhap!AR45,ds,5,0))))</f>
        <v/>
      </c>
      <c r="AS46" s="333" t="str">
        <f>IF(nhap!AS45="","",IF(nhap!AS45="cn","cn",IF(ISNA(VLOOKUP(nhap!AS45,ds,5,0))=TRUE,"WW",VLOOKUP(nhap!AS45,ds,5,0))))</f>
        <v/>
      </c>
      <c r="AT46" s="333" t="str">
        <f>IF(nhap!AT45="","",IF(nhap!AT45="cn","cn",IF(ISNA(VLOOKUP(nhap!AT45,ds,5,0))=TRUE,"WW",VLOOKUP(nhap!AT45,ds,5,0))))</f>
        <v/>
      </c>
      <c r="AU46" s="333" t="str">
        <f>IF(nhap!AU45="","",IF(nhap!AU45="cn","cn",IF(ISNA(VLOOKUP(nhap!AU45,ds,5,0))=TRUE,"WW",VLOOKUP(nhap!AU45,ds,5,0))))</f>
        <v/>
      </c>
      <c r="AV46" s="333" t="str">
        <f>IF(nhap!AV45="","",IF(nhap!AV45="cn","cn",IF(ISNA(VLOOKUP(nhap!AV45,ds,5,0))=TRUE,"WW",VLOOKUP(nhap!AV45,ds,5,0))))</f>
        <v/>
      </c>
      <c r="AW46" s="333" t="str">
        <f>IF(nhap!AW45="","",IF(nhap!AW45="cn","cn",IF(ISNA(VLOOKUP(nhap!AW45,ds,5,0))=TRUE,"WW",VLOOKUP(nhap!AW45,ds,5,0))))</f>
        <v/>
      </c>
      <c r="AX46" s="333" t="str">
        <f>IF(nhap!AX45="","",IF(nhap!AX45="cn","cn",IF(ISNA(VLOOKUP(nhap!AX45,ds,5,0))=TRUE,"WW",VLOOKUP(nhap!AX45,ds,5,0))))</f>
        <v/>
      </c>
      <c r="AY46" s="340" t="str">
        <f>IF(nhap!AY45="","",IF(nhap!AY45="cn","cn",VLOOKUP(nhap!AY45,ds,5,0)))</f>
        <v/>
      </c>
      <c r="AZ46" s="341" t="str">
        <f>IF(nhap!AZ45="","",IF(nhap!AZ45="cn","cn",VLOOKUP(nhap!AZ45,ds,5,0)))</f>
        <v/>
      </c>
      <c r="BA46" s="336"/>
      <c r="BB46" s="336"/>
    </row>
    <row r="47" ht="15.75" customHeight="1">
      <c r="A47" s="127"/>
      <c r="B47" s="338">
        <v>4.0</v>
      </c>
      <c r="C47" s="333" t="str">
        <f>IF(nhap!C46="","",IF(nhap!C46="cn","cn",IF(ISNA(VLOOKUP(nhap!C46,ds,5,0))=TRUE,"WW",VLOOKUP(nhap!C46,ds,5,0))))</f>
        <v/>
      </c>
      <c r="D47" s="333" t="str">
        <f>IF(nhap!D46="","",IF(nhap!D46="cn","cn",IF(ISNA(VLOOKUP(nhap!D46,ds,5,0))=TRUE,"WW",VLOOKUP(nhap!D46,ds,5,0))))</f>
        <v/>
      </c>
      <c r="E47" s="333" t="str">
        <f>IF(nhap!E46="","",IF(nhap!E46="cn","cn",IF(ISNA(VLOOKUP(nhap!E46,ds,5,0))=TRUE,"WW",VLOOKUP(nhap!E46,ds,5,0))))</f>
        <v/>
      </c>
      <c r="F47" s="333" t="str">
        <f>IF(nhap!F46="","",IF(nhap!F46="cn","cn",IF(ISNA(VLOOKUP(nhap!F46,ds,5,0))=TRUE,"WW",VLOOKUP(nhap!F46,ds,5,0))))</f>
        <v/>
      </c>
      <c r="G47" s="333" t="str">
        <f>IF(nhap!G46="","",IF(nhap!G46="cn","cn",IF(ISNA(VLOOKUP(nhap!G46,ds,5,0))=TRUE,"WW",VLOOKUP(nhap!G46,ds,5,0))))</f>
        <v/>
      </c>
      <c r="H47" s="333" t="str">
        <f>IF(nhap!H46="","",IF(nhap!H46="cn","cn",IF(ISNA(VLOOKUP(nhap!H46,ds,5,0))=TRUE,"WW",VLOOKUP(nhap!H46,ds,5,0))))</f>
        <v/>
      </c>
      <c r="I47" s="333" t="str">
        <f>IF(nhap!I46="","",IF(nhap!I46="cn","cn",IF(ISNA(VLOOKUP(nhap!I46,ds,5,0))=TRUE,"WW",VLOOKUP(nhap!I46,ds,5,0))))</f>
        <v/>
      </c>
      <c r="J47" s="333" t="str">
        <f>IF(nhap!J46="","",IF(nhap!J46="cn","cn",IF(ISNA(VLOOKUP(nhap!J46,ds,5,0))=TRUE,"WW",VLOOKUP(nhap!J46,ds,5,0))))</f>
        <v/>
      </c>
      <c r="K47" s="333" t="str">
        <f>IF(nhap!K46="","",IF(nhap!K46="cn","cn",IF(ISNA(VLOOKUP(nhap!K46,ds,5,0))=TRUE,"WW",VLOOKUP(nhap!K46,ds,5,0))))</f>
        <v/>
      </c>
      <c r="L47" s="333" t="str">
        <f>IF(nhap!L46="","",IF(nhap!L46="cn","cn",IF(ISNA(VLOOKUP(nhap!L46,ds,5,0))=TRUE,"WW",VLOOKUP(nhap!L46,ds,5,0))))</f>
        <v/>
      </c>
      <c r="M47" s="333" t="str">
        <f>IF(nhap!M46="","",IF(nhap!M46="cn","cn",IF(ISNA(VLOOKUP(nhap!M46,ds,5,0))=TRUE,"WW",VLOOKUP(nhap!M46,ds,5,0))))</f>
        <v/>
      </c>
      <c r="N47" s="333" t="str">
        <f>IF(nhap!N46="","",IF(nhap!N46="cn","cn",IF(ISNA(VLOOKUP(nhap!N46,ds,5,0))=TRUE,"WW",VLOOKUP(nhap!N46,ds,5,0))))</f>
        <v/>
      </c>
      <c r="O47" s="333" t="str">
        <f>IF(nhap!O46="","",IF(nhap!O46="cn","cn",IF(ISNA(VLOOKUP(nhap!O46,ds,5,0))=TRUE,"WW",VLOOKUP(nhap!O46,ds,5,0))))</f>
        <v/>
      </c>
      <c r="P47" s="333" t="str">
        <f>IF(nhap!P46="","",IF(nhap!P46="cn","cn",IF(ISNA(VLOOKUP(nhap!P46,ds,5,0))=TRUE,"WW",VLOOKUP(nhap!P46,ds,5,0))))</f>
        <v/>
      </c>
      <c r="Q47" s="333" t="str">
        <f>IF(nhap!Q46="","",IF(nhap!Q46="cn","cn",IF(ISNA(VLOOKUP(nhap!Q46,ds,5,0))=TRUE,"WW",VLOOKUP(nhap!Q46,ds,5,0))))</f>
        <v/>
      </c>
      <c r="R47" s="333" t="str">
        <f>IF(nhap!R46="","",IF(nhap!R46="cn","cn",IF(ISNA(VLOOKUP(nhap!R46,ds,5,0))=TRUE,"WW",VLOOKUP(nhap!R46,ds,5,0))))</f>
        <v/>
      </c>
      <c r="S47" s="333" t="str">
        <f>IF(nhap!S46="","",IF(nhap!S46="cn","cn",IF(ISNA(VLOOKUP(nhap!S46,ds,5,0))=TRUE,"WW",VLOOKUP(nhap!S46,ds,5,0))))</f>
        <v/>
      </c>
      <c r="T47" s="333" t="str">
        <f>IF(nhap!T46="","",IF(nhap!T46="cn","cn",IF(ISNA(VLOOKUP(nhap!T46,ds,5,0))=TRUE,"WW",VLOOKUP(nhap!T46,ds,5,0))))</f>
        <v/>
      </c>
      <c r="U47" s="333" t="str">
        <f>IF(nhap!U46="","",IF(nhap!U46="cn","cn",IF(ISNA(VLOOKUP(nhap!U46,ds,5,0))=TRUE,"WW",VLOOKUP(nhap!U46,ds,5,0))))</f>
        <v/>
      </c>
      <c r="V47" s="333" t="str">
        <f>IF(nhap!V46="","",IF(nhap!V46="cn","cn",IF(ISNA(VLOOKUP(nhap!V46,ds,5,0))=TRUE,"WW",VLOOKUP(nhap!V46,ds,5,0))))</f>
        <v/>
      </c>
      <c r="W47" s="333" t="str">
        <f>IF(nhap!W46="","",IF(nhap!W46="cn","cn",IF(ISNA(VLOOKUP(nhap!W46,ds,5,0))=TRUE,"WW",VLOOKUP(nhap!W46,ds,5,0))))</f>
        <v/>
      </c>
      <c r="X47" s="333" t="str">
        <f>IF(nhap!X46="","",IF(nhap!X46="cn","cn",IF(ISNA(VLOOKUP(nhap!X46,ds,5,0))=TRUE,"WW",VLOOKUP(nhap!X46,ds,5,0))))</f>
        <v/>
      </c>
      <c r="Y47" s="333" t="str">
        <f>IF(nhap!Y46="","",IF(nhap!Y46="cn","cn",IF(ISNA(VLOOKUP(nhap!Y46,ds,5,0))=TRUE,"WW",VLOOKUP(nhap!Y46,ds,5,0))))</f>
        <v/>
      </c>
      <c r="Z47" s="333" t="str">
        <f>IF(nhap!Z46="","",IF(nhap!Z46="cn","cn",IF(ISNA(VLOOKUP(nhap!Z46,ds,5,0))=TRUE,"WW",VLOOKUP(nhap!Z46,ds,5,0))))</f>
        <v/>
      </c>
      <c r="AA47" s="333" t="str">
        <f>IF(nhap!AA46="","",IF(nhap!AA46="cn","cn",IF(ISNA(VLOOKUP(nhap!AA46,ds,5,0))=TRUE,"WW",VLOOKUP(nhap!AA46,ds,5,0))))</f>
        <v/>
      </c>
      <c r="AB47" s="333" t="str">
        <f>IF(nhap!AB46="","",IF(nhap!AB46="cn","cn",IF(ISNA(VLOOKUP(nhap!AB46,ds,5,0))=TRUE,"WW",VLOOKUP(nhap!AB46,ds,5,0))))</f>
        <v/>
      </c>
      <c r="AC47" s="333" t="str">
        <f>IF(nhap!AC46="","",IF(nhap!AC46="cn","cn",IF(ISNA(VLOOKUP(nhap!AC46,ds,5,0))=TRUE,"WW",VLOOKUP(nhap!AC46,ds,5,0))))</f>
        <v/>
      </c>
      <c r="AD47" s="333" t="str">
        <f>IF(nhap!AD46="","",IF(nhap!AD46="cn","cn",IF(ISNA(VLOOKUP(nhap!AD46,ds,5,0))=TRUE,"WW",VLOOKUP(nhap!AD46,ds,5,0))))</f>
        <v/>
      </c>
      <c r="AE47" s="333" t="str">
        <f>IF(nhap!AE46="","",IF(nhap!AE46="cn","cn",IF(ISNA(VLOOKUP(nhap!AE46,ds,5,0))=TRUE,"WW",VLOOKUP(nhap!AE46,ds,5,0))))</f>
        <v/>
      </c>
      <c r="AF47" s="333" t="str">
        <f>IF(nhap!AF46="","",IF(nhap!AF46="cn","cn",IF(ISNA(VLOOKUP(nhap!AF46,ds,5,0))=TRUE,"WW",VLOOKUP(nhap!AF46,ds,5,0))))</f>
        <v/>
      </c>
      <c r="AG47" s="333" t="str">
        <f>IF(nhap!AG46="","",IF(nhap!AG46="cn","cn",IF(ISNA(VLOOKUP(nhap!AG46,ds,5,0))=TRUE,"WW",VLOOKUP(nhap!AG46,ds,5,0))))</f>
        <v/>
      </c>
      <c r="AH47" s="333" t="str">
        <f>IF(nhap!AH46="","",IF(nhap!AH46="cn","cn",IF(ISNA(VLOOKUP(nhap!AH46,ds,5,0))=TRUE,"WW",VLOOKUP(nhap!AH46,ds,5,0))))</f>
        <v/>
      </c>
      <c r="AI47" s="333" t="str">
        <f>IF(nhap!AI46="","",IF(nhap!AI46="cn","cn",IF(ISNA(VLOOKUP(nhap!AI46,ds,5,0))=TRUE,"WW",VLOOKUP(nhap!AI46,ds,5,0))))</f>
        <v/>
      </c>
      <c r="AJ47" s="333" t="str">
        <f>IF(nhap!AJ46="","",IF(nhap!AJ46="cn","cn",IF(ISNA(VLOOKUP(nhap!AJ46,ds,5,0))=TRUE,"WW",VLOOKUP(nhap!AJ46,ds,5,0))))</f>
        <v/>
      </c>
      <c r="AK47" s="333" t="str">
        <f>IF(nhap!AK46="","",IF(nhap!AK46="cn","cn",IF(ISNA(VLOOKUP(nhap!AK46,ds,5,0))=TRUE,"WW",VLOOKUP(nhap!AK46,ds,5,0))))</f>
        <v/>
      </c>
      <c r="AL47" s="333" t="str">
        <f>IF(nhap!AL46="","",IF(nhap!AL46="cn","cn",IF(ISNA(VLOOKUP(nhap!AL46,ds,5,0))=TRUE,"WW",VLOOKUP(nhap!AL46,ds,5,0))))</f>
        <v/>
      </c>
      <c r="AM47" s="333" t="str">
        <f>IF(nhap!AM46="","",IF(nhap!AM46="cn","cn",IF(ISNA(VLOOKUP(nhap!AM46,ds,5,0))=TRUE,"WW",VLOOKUP(nhap!AM46,ds,5,0))))</f>
        <v/>
      </c>
      <c r="AN47" s="333" t="str">
        <f>IF(nhap!AN46="","",IF(nhap!AN46="cn","cn",IF(ISNA(VLOOKUP(nhap!AN46,ds,5,0))=TRUE,"WW",VLOOKUP(nhap!AN46,ds,5,0))))</f>
        <v/>
      </c>
      <c r="AO47" s="333" t="str">
        <f>IF(nhap!AO46="","",IF(nhap!AO46="cn","cn",IF(ISNA(VLOOKUP(nhap!AO46,ds,5,0))=TRUE,"WW",VLOOKUP(nhap!AO46,ds,5,0))))</f>
        <v/>
      </c>
      <c r="AP47" s="333" t="str">
        <f>IF(nhap!AP46="","",IF(nhap!AP46="cn","cn",IF(ISNA(VLOOKUP(nhap!AP46,ds,5,0))=TRUE,"WW",VLOOKUP(nhap!AP46,ds,5,0))))</f>
        <v/>
      </c>
      <c r="AQ47" s="333" t="str">
        <f>IF(nhap!AQ46="","",IF(nhap!AQ46="cn","cn",IF(ISNA(VLOOKUP(nhap!AQ46,ds,5,0))=TRUE,"WW",VLOOKUP(nhap!AQ46,ds,5,0))))</f>
        <v/>
      </c>
      <c r="AR47" s="333" t="str">
        <f>IF(nhap!AR46="","",IF(nhap!AR46="cn","cn",IF(ISNA(VLOOKUP(nhap!AR46,ds,5,0))=TRUE,"WW",VLOOKUP(nhap!AR46,ds,5,0))))</f>
        <v/>
      </c>
      <c r="AS47" s="333" t="str">
        <f>IF(nhap!AS46="","",IF(nhap!AS46="cn","cn",IF(ISNA(VLOOKUP(nhap!AS46,ds,5,0))=TRUE,"WW",VLOOKUP(nhap!AS46,ds,5,0))))</f>
        <v/>
      </c>
      <c r="AT47" s="333" t="str">
        <f>IF(nhap!AT46="","",IF(nhap!AT46="cn","cn",IF(ISNA(VLOOKUP(nhap!AT46,ds,5,0))=TRUE,"WW",VLOOKUP(nhap!AT46,ds,5,0))))</f>
        <v/>
      </c>
      <c r="AU47" s="333" t="str">
        <f>IF(nhap!AU46="","",IF(nhap!AU46="cn","cn",IF(ISNA(VLOOKUP(nhap!AU46,ds,5,0))=TRUE,"WW",VLOOKUP(nhap!AU46,ds,5,0))))</f>
        <v/>
      </c>
      <c r="AV47" s="333" t="str">
        <f>IF(nhap!AV46="","",IF(nhap!AV46="cn","cn",IF(ISNA(VLOOKUP(nhap!AV46,ds,5,0))=TRUE,"WW",VLOOKUP(nhap!AV46,ds,5,0))))</f>
        <v/>
      </c>
      <c r="AW47" s="333" t="str">
        <f>IF(nhap!AW46="","",IF(nhap!AW46="cn","cn",IF(ISNA(VLOOKUP(nhap!AW46,ds,5,0))=TRUE,"WW",VLOOKUP(nhap!AW46,ds,5,0))))</f>
        <v/>
      </c>
      <c r="AX47" s="333" t="str">
        <f>IF(nhap!AX46="","",IF(nhap!AX46="cn","cn",IF(ISNA(VLOOKUP(nhap!AX46,ds,5,0))=TRUE,"WW",VLOOKUP(nhap!AX46,ds,5,0))))</f>
        <v/>
      </c>
      <c r="AY47" s="340" t="str">
        <f>IF(nhap!AY46="","",IF(nhap!AY46="cn","cn",VLOOKUP(nhap!AY46,ds,5,0)))</f>
        <v/>
      </c>
      <c r="AZ47" s="341" t="str">
        <f>IF(nhap!AZ46="","",IF(nhap!AZ46="cn","cn",VLOOKUP(nhap!AZ46,ds,5,0)))</f>
        <v/>
      </c>
      <c r="BA47" s="336"/>
      <c r="BB47" s="336"/>
    </row>
    <row r="48" ht="15.75" customHeight="1">
      <c r="A48" s="158"/>
      <c r="B48" s="343">
        <v>5.0</v>
      </c>
      <c r="C48" s="333" t="str">
        <f>IF(nhap!C47="","",IF(nhap!C47="cn","cn",IF(ISNA(VLOOKUP(nhap!C47,ds,5,0))=TRUE,"WW",VLOOKUP(nhap!C47,ds,5,0))))</f>
        <v/>
      </c>
      <c r="D48" s="333" t="str">
        <f>IF(nhap!D47="","",IF(nhap!D47="cn","cn",IF(ISNA(VLOOKUP(nhap!D47,ds,5,0))=TRUE,"WW",VLOOKUP(nhap!D47,ds,5,0))))</f>
        <v/>
      </c>
      <c r="E48" s="333" t="str">
        <f>IF(nhap!E47="","",IF(nhap!E47="cn","cn",IF(ISNA(VLOOKUP(nhap!E47,ds,5,0))=TRUE,"WW",VLOOKUP(nhap!E47,ds,5,0))))</f>
        <v/>
      </c>
      <c r="F48" s="333" t="str">
        <f>IF(nhap!F47="","",IF(nhap!F47="cn","cn",IF(ISNA(VLOOKUP(nhap!F47,ds,5,0))=TRUE,"WW",VLOOKUP(nhap!F47,ds,5,0))))</f>
        <v/>
      </c>
      <c r="G48" s="333" t="str">
        <f>IF(nhap!G47="","",IF(nhap!G47="cn","cn",IF(ISNA(VLOOKUP(nhap!G47,ds,5,0))=TRUE,"WW",VLOOKUP(nhap!G47,ds,5,0))))</f>
        <v/>
      </c>
      <c r="H48" s="333" t="str">
        <f>IF(nhap!H47="","",IF(nhap!H47="cn","cn",IF(ISNA(VLOOKUP(nhap!H47,ds,5,0))=TRUE,"WW",VLOOKUP(nhap!H47,ds,5,0))))</f>
        <v/>
      </c>
      <c r="I48" s="333" t="str">
        <f>IF(nhap!I47="","",IF(nhap!I47="cn","cn",IF(ISNA(VLOOKUP(nhap!I47,ds,5,0))=TRUE,"WW",VLOOKUP(nhap!I47,ds,5,0))))</f>
        <v/>
      </c>
      <c r="J48" s="333" t="str">
        <f>IF(nhap!J47="","",IF(nhap!J47="cn","cn",IF(ISNA(VLOOKUP(nhap!J47,ds,5,0))=TRUE,"WW",VLOOKUP(nhap!J47,ds,5,0))))</f>
        <v/>
      </c>
      <c r="K48" s="333" t="str">
        <f>IF(nhap!K47="","",IF(nhap!K47="cn","cn",IF(ISNA(VLOOKUP(nhap!K47,ds,5,0))=TRUE,"WW",VLOOKUP(nhap!K47,ds,5,0))))</f>
        <v/>
      </c>
      <c r="L48" s="333" t="str">
        <f>IF(nhap!L47="","",IF(nhap!L47="cn","cn",IF(ISNA(VLOOKUP(nhap!L47,ds,5,0))=TRUE,"WW",VLOOKUP(nhap!L47,ds,5,0))))</f>
        <v/>
      </c>
      <c r="M48" s="333" t="str">
        <f>IF(nhap!M47="","",IF(nhap!M47="cn","cn",IF(ISNA(VLOOKUP(nhap!M47,ds,5,0))=TRUE,"WW",VLOOKUP(nhap!M47,ds,5,0))))</f>
        <v/>
      </c>
      <c r="N48" s="333" t="str">
        <f>IF(nhap!N47="","",IF(nhap!N47="cn","cn",IF(ISNA(VLOOKUP(nhap!N47,ds,5,0))=TRUE,"WW",VLOOKUP(nhap!N47,ds,5,0))))</f>
        <v/>
      </c>
      <c r="O48" s="333" t="str">
        <f>IF(nhap!O47="","",IF(nhap!O47="cn","cn",IF(ISNA(VLOOKUP(nhap!O47,ds,5,0))=TRUE,"WW",VLOOKUP(nhap!O47,ds,5,0))))</f>
        <v/>
      </c>
      <c r="P48" s="333" t="str">
        <f>IF(nhap!P47="","",IF(nhap!P47="cn","cn",IF(ISNA(VLOOKUP(nhap!P47,ds,5,0))=TRUE,"WW",VLOOKUP(nhap!P47,ds,5,0))))</f>
        <v/>
      </c>
      <c r="Q48" s="333" t="str">
        <f>IF(nhap!Q47="","",IF(nhap!Q47="cn","cn",IF(ISNA(VLOOKUP(nhap!Q47,ds,5,0))=TRUE,"WW",VLOOKUP(nhap!Q47,ds,5,0))))</f>
        <v/>
      </c>
      <c r="R48" s="333" t="str">
        <f>IF(nhap!R47="","",IF(nhap!R47="cn","cn",IF(ISNA(VLOOKUP(nhap!R47,ds,5,0))=TRUE,"WW",VLOOKUP(nhap!R47,ds,5,0))))</f>
        <v/>
      </c>
      <c r="S48" s="333" t="str">
        <f>IF(nhap!S47="","",IF(nhap!S47="cn","cn",IF(ISNA(VLOOKUP(nhap!S47,ds,5,0))=TRUE,"WW",VLOOKUP(nhap!S47,ds,5,0))))</f>
        <v/>
      </c>
      <c r="T48" s="333" t="str">
        <f>IF(nhap!T47="","",IF(nhap!T47="cn","cn",IF(ISNA(VLOOKUP(nhap!T47,ds,5,0))=TRUE,"WW",VLOOKUP(nhap!T47,ds,5,0))))</f>
        <v/>
      </c>
      <c r="U48" s="333" t="str">
        <f>IF(nhap!U47="","",IF(nhap!U47="cn","cn",IF(ISNA(VLOOKUP(nhap!U47,ds,5,0))=TRUE,"WW",VLOOKUP(nhap!U47,ds,5,0))))</f>
        <v/>
      </c>
      <c r="V48" s="333" t="str">
        <f>IF(nhap!V47="","",IF(nhap!V47="cn","cn",IF(ISNA(VLOOKUP(nhap!V47,ds,5,0))=TRUE,"WW",VLOOKUP(nhap!V47,ds,5,0))))</f>
        <v/>
      </c>
      <c r="W48" s="333" t="str">
        <f>IF(nhap!W47="","",IF(nhap!W47="cn","cn",IF(ISNA(VLOOKUP(nhap!W47,ds,5,0))=TRUE,"WW",VLOOKUP(nhap!W47,ds,5,0))))</f>
        <v/>
      </c>
      <c r="X48" s="333" t="str">
        <f>IF(nhap!X47="","",IF(nhap!X47="cn","cn",IF(ISNA(VLOOKUP(nhap!X47,ds,5,0))=TRUE,"WW",VLOOKUP(nhap!X47,ds,5,0))))</f>
        <v/>
      </c>
      <c r="Y48" s="333" t="str">
        <f>IF(nhap!Y47="","",IF(nhap!Y47="cn","cn",IF(ISNA(VLOOKUP(nhap!Y47,ds,5,0))=TRUE,"WW",VLOOKUP(nhap!Y47,ds,5,0))))</f>
        <v/>
      </c>
      <c r="Z48" s="333" t="str">
        <f>IF(nhap!Z47="","",IF(nhap!Z47="cn","cn",IF(ISNA(VLOOKUP(nhap!Z47,ds,5,0))=TRUE,"WW",VLOOKUP(nhap!Z47,ds,5,0))))</f>
        <v/>
      </c>
      <c r="AA48" s="333" t="str">
        <f>IF(nhap!AA47="","",IF(nhap!AA47="cn","cn",IF(ISNA(VLOOKUP(nhap!AA47,ds,5,0))=TRUE,"WW",VLOOKUP(nhap!AA47,ds,5,0))))</f>
        <v/>
      </c>
      <c r="AB48" s="333" t="str">
        <f>IF(nhap!AB47="","",IF(nhap!AB47="cn","cn",IF(ISNA(VLOOKUP(nhap!AB47,ds,5,0))=TRUE,"WW",VLOOKUP(nhap!AB47,ds,5,0))))</f>
        <v/>
      </c>
      <c r="AC48" s="333" t="str">
        <f>IF(nhap!AC47="","",IF(nhap!AC47="cn","cn",IF(ISNA(VLOOKUP(nhap!AC47,ds,5,0))=TRUE,"WW",VLOOKUP(nhap!AC47,ds,5,0))))</f>
        <v/>
      </c>
      <c r="AD48" s="333" t="str">
        <f>IF(nhap!AD47="","",IF(nhap!AD47="cn","cn",IF(ISNA(VLOOKUP(nhap!AD47,ds,5,0))=TRUE,"WW",VLOOKUP(nhap!AD47,ds,5,0))))</f>
        <v/>
      </c>
      <c r="AE48" s="333" t="str">
        <f>IF(nhap!AE47="","",IF(nhap!AE47="cn","cn",IF(ISNA(VLOOKUP(nhap!AE47,ds,5,0))=TRUE,"WW",VLOOKUP(nhap!AE47,ds,5,0))))</f>
        <v/>
      </c>
      <c r="AF48" s="333" t="str">
        <f>IF(nhap!AF47="","",IF(nhap!AF47="cn","cn",IF(ISNA(VLOOKUP(nhap!AF47,ds,5,0))=TRUE,"WW",VLOOKUP(nhap!AF47,ds,5,0))))</f>
        <v/>
      </c>
      <c r="AG48" s="333" t="str">
        <f>IF(nhap!AG47="","",IF(nhap!AG47="cn","cn",IF(ISNA(VLOOKUP(nhap!AG47,ds,5,0))=TRUE,"WW",VLOOKUP(nhap!AG47,ds,5,0))))</f>
        <v/>
      </c>
      <c r="AH48" s="333" t="str">
        <f>IF(nhap!AH47="","",IF(nhap!AH47="cn","cn",IF(ISNA(VLOOKUP(nhap!AH47,ds,5,0))=TRUE,"WW",VLOOKUP(nhap!AH47,ds,5,0))))</f>
        <v/>
      </c>
      <c r="AI48" s="333" t="str">
        <f>IF(nhap!AI47="","",IF(nhap!AI47="cn","cn",IF(ISNA(VLOOKUP(nhap!AI47,ds,5,0))=TRUE,"WW",VLOOKUP(nhap!AI47,ds,5,0))))</f>
        <v/>
      </c>
      <c r="AJ48" s="333" t="str">
        <f>IF(nhap!AJ47="","",IF(nhap!AJ47="cn","cn",IF(ISNA(VLOOKUP(nhap!AJ47,ds,5,0))=TRUE,"WW",VLOOKUP(nhap!AJ47,ds,5,0))))</f>
        <v/>
      </c>
      <c r="AK48" s="333" t="str">
        <f>IF(nhap!AK47="","",IF(nhap!AK47="cn","cn",IF(ISNA(VLOOKUP(nhap!AK47,ds,5,0))=TRUE,"WW",VLOOKUP(nhap!AK47,ds,5,0))))</f>
        <v/>
      </c>
      <c r="AL48" s="333" t="str">
        <f>IF(nhap!AL47="","",IF(nhap!AL47="cn","cn",IF(ISNA(VLOOKUP(nhap!AL47,ds,5,0))=TRUE,"WW",VLOOKUP(nhap!AL47,ds,5,0))))</f>
        <v/>
      </c>
      <c r="AM48" s="333" t="str">
        <f>IF(nhap!AM47="","",IF(nhap!AM47="cn","cn",IF(ISNA(VLOOKUP(nhap!AM47,ds,5,0))=TRUE,"WW",VLOOKUP(nhap!AM47,ds,5,0))))</f>
        <v/>
      </c>
      <c r="AN48" s="333" t="str">
        <f>IF(nhap!AN47="","",IF(nhap!AN47="cn","cn",IF(ISNA(VLOOKUP(nhap!AN47,ds,5,0))=TRUE,"WW",VLOOKUP(nhap!AN47,ds,5,0))))</f>
        <v/>
      </c>
      <c r="AO48" s="333" t="str">
        <f>IF(nhap!AO47="","",IF(nhap!AO47="cn","cn",IF(ISNA(VLOOKUP(nhap!AO47,ds,5,0))=TRUE,"WW",VLOOKUP(nhap!AO47,ds,5,0))))</f>
        <v/>
      </c>
      <c r="AP48" s="333" t="str">
        <f>IF(nhap!AP47="","",IF(nhap!AP47="cn","cn",IF(ISNA(VLOOKUP(nhap!AP47,ds,5,0))=TRUE,"WW",VLOOKUP(nhap!AP47,ds,5,0))))</f>
        <v/>
      </c>
      <c r="AQ48" s="333" t="str">
        <f>IF(nhap!AQ47="","",IF(nhap!AQ47="cn","cn",IF(ISNA(VLOOKUP(nhap!AQ47,ds,5,0))=TRUE,"WW",VLOOKUP(nhap!AQ47,ds,5,0))))</f>
        <v/>
      </c>
      <c r="AR48" s="333" t="str">
        <f>IF(nhap!AR47="","",IF(nhap!AR47="cn","cn",IF(ISNA(VLOOKUP(nhap!AR47,ds,5,0))=TRUE,"WW",VLOOKUP(nhap!AR47,ds,5,0))))</f>
        <v/>
      </c>
      <c r="AS48" s="333" t="str">
        <f>IF(nhap!AS47="","",IF(nhap!AS47="cn","cn",IF(ISNA(VLOOKUP(nhap!AS47,ds,5,0))=TRUE,"WW",VLOOKUP(nhap!AS47,ds,5,0))))</f>
        <v/>
      </c>
      <c r="AT48" s="333" t="str">
        <f>IF(nhap!AT47="","",IF(nhap!AT47="cn","cn",IF(ISNA(VLOOKUP(nhap!AT47,ds,5,0))=TRUE,"WW",VLOOKUP(nhap!AT47,ds,5,0))))</f>
        <v/>
      </c>
      <c r="AU48" s="333" t="str">
        <f>IF(nhap!AU47="","",IF(nhap!AU47="cn","cn",IF(ISNA(VLOOKUP(nhap!AU47,ds,5,0))=TRUE,"WW",VLOOKUP(nhap!AU47,ds,5,0))))</f>
        <v/>
      </c>
      <c r="AV48" s="333" t="str">
        <f>IF(nhap!AV47="","",IF(nhap!AV47="cn","cn",IF(ISNA(VLOOKUP(nhap!AV47,ds,5,0))=TRUE,"WW",VLOOKUP(nhap!AV47,ds,5,0))))</f>
        <v/>
      </c>
      <c r="AW48" s="333" t="str">
        <f>IF(nhap!AW47="","",IF(nhap!AW47="cn","cn",IF(ISNA(VLOOKUP(nhap!AW47,ds,5,0))=TRUE,"WW",VLOOKUP(nhap!AW47,ds,5,0))))</f>
        <v/>
      </c>
      <c r="AX48" s="333" t="str">
        <f>IF(nhap!AX47="","",IF(nhap!AX47="cn","cn",IF(ISNA(VLOOKUP(nhap!AX47,ds,5,0))=TRUE,"WW",VLOOKUP(nhap!AX47,ds,5,0))))</f>
        <v/>
      </c>
      <c r="AY48" s="344" t="str">
        <f>IF(nhap!AY47="","",IF(nhap!AY47="cn","cn",VLOOKUP(nhap!AY47,ds,5,0)))</f>
        <v/>
      </c>
      <c r="AZ48" s="345" t="str">
        <f>IF(nhap!AZ47="","",IF(nhap!AZ47="cn","cn",VLOOKUP(nhap!AZ47,ds,5,0)))</f>
        <v/>
      </c>
      <c r="BA48" s="336"/>
      <c r="BB48" s="336"/>
    </row>
    <row r="49" ht="15.75" customHeight="1">
      <c r="A49" s="346" t="s">
        <v>526</v>
      </c>
      <c r="B49" s="332">
        <v>1.0</v>
      </c>
      <c r="C49" s="333" t="str">
        <f>IF(nhap!C48="","",IF(nhap!C48="cn","cn",IF(ISNA(VLOOKUP(nhap!C48,ds,5,0))=TRUE,"WW",VLOOKUP(nhap!C48,ds,5,0))))</f>
        <v/>
      </c>
      <c r="D49" s="333" t="str">
        <f>IF(nhap!D48="","",IF(nhap!D48="cn","cn",IF(ISNA(VLOOKUP(nhap!D48,ds,5,0))=TRUE,"WW",VLOOKUP(nhap!D48,ds,5,0))))</f>
        <v/>
      </c>
      <c r="E49" s="333" t="str">
        <f>IF(nhap!E48="","",IF(nhap!E48="cn","cn",IF(ISNA(VLOOKUP(nhap!E48,ds,5,0))=TRUE,"WW",VLOOKUP(nhap!E48,ds,5,0))))</f>
        <v/>
      </c>
      <c r="F49" s="333" t="str">
        <f>IF(nhap!F48="","",IF(nhap!F48="cn","cn",IF(ISNA(VLOOKUP(nhap!F48,ds,5,0))=TRUE,"WW",VLOOKUP(nhap!F48,ds,5,0))))</f>
        <v/>
      </c>
      <c r="G49" s="333" t="str">
        <f>IF(nhap!G48="","",IF(nhap!G48="cn","cn",IF(ISNA(VLOOKUP(nhap!G48,ds,5,0))=TRUE,"WW",VLOOKUP(nhap!G48,ds,5,0))))</f>
        <v/>
      </c>
      <c r="H49" s="333" t="str">
        <f>IF(nhap!H48="","",IF(nhap!H48="cn","cn",IF(ISNA(VLOOKUP(nhap!H48,ds,5,0))=TRUE,"WW",VLOOKUP(nhap!H48,ds,5,0))))</f>
        <v/>
      </c>
      <c r="I49" s="333" t="str">
        <f>IF(nhap!I48="","",IF(nhap!I48="cn","cn",IF(ISNA(VLOOKUP(nhap!I48,ds,5,0))=TRUE,"WW",VLOOKUP(nhap!I48,ds,5,0))))</f>
        <v/>
      </c>
      <c r="J49" s="333" t="str">
        <f>IF(nhap!J48="","",IF(nhap!J48="cn","cn",IF(ISNA(VLOOKUP(nhap!J48,ds,5,0))=TRUE,"WW",VLOOKUP(nhap!J48,ds,5,0))))</f>
        <v/>
      </c>
      <c r="K49" s="333" t="str">
        <f>IF(nhap!K48="","",IF(nhap!K48="cn","cn",IF(ISNA(VLOOKUP(nhap!K48,ds,5,0))=TRUE,"WW",VLOOKUP(nhap!K48,ds,5,0))))</f>
        <v/>
      </c>
      <c r="L49" s="333" t="str">
        <f>IF(nhap!L48="","",IF(nhap!L48="cn","cn",IF(ISNA(VLOOKUP(nhap!L48,ds,5,0))=TRUE,"WW",VLOOKUP(nhap!L48,ds,5,0))))</f>
        <v/>
      </c>
      <c r="M49" s="333" t="str">
        <f>IF(nhap!M48="","",IF(nhap!M48="cn","cn",IF(ISNA(VLOOKUP(nhap!M48,ds,5,0))=TRUE,"WW",VLOOKUP(nhap!M48,ds,5,0))))</f>
        <v/>
      </c>
      <c r="N49" s="333" t="str">
        <f>IF(nhap!N48="","",IF(nhap!N48="cn","cn",IF(ISNA(VLOOKUP(nhap!N48,ds,5,0))=TRUE,"WW",VLOOKUP(nhap!N48,ds,5,0))))</f>
        <v/>
      </c>
      <c r="O49" s="333" t="str">
        <f>IF(nhap!O48="","",IF(nhap!O48="cn","cn",IF(ISNA(VLOOKUP(nhap!O48,ds,5,0))=TRUE,"WW",VLOOKUP(nhap!O48,ds,5,0))))</f>
        <v/>
      </c>
      <c r="P49" s="333" t="str">
        <f>IF(nhap!P48="","",IF(nhap!P48="cn","cn",IF(ISNA(VLOOKUP(nhap!P48,ds,5,0))=TRUE,"WW",VLOOKUP(nhap!P48,ds,5,0))))</f>
        <v/>
      </c>
      <c r="Q49" s="333" t="str">
        <f>IF(nhap!Q48="","",IF(nhap!Q48="cn","cn",IF(ISNA(VLOOKUP(nhap!Q48,ds,5,0))=TRUE,"WW",VLOOKUP(nhap!Q48,ds,5,0))))</f>
        <v/>
      </c>
      <c r="R49" s="333" t="str">
        <f>IF(nhap!R48="","",IF(nhap!R48="cn","cn",IF(ISNA(VLOOKUP(nhap!R48,ds,5,0))=TRUE,"WW",VLOOKUP(nhap!R48,ds,5,0))))</f>
        <v/>
      </c>
      <c r="S49" s="333" t="str">
        <f>IF(nhap!S48="","",IF(nhap!S48="cn","cn",IF(ISNA(VLOOKUP(nhap!S48,ds,5,0))=TRUE,"WW",VLOOKUP(nhap!S48,ds,5,0))))</f>
        <v/>
      </c>
      <c r="T49" s="333" t="str">
        <f>IF(nhap!T48="","",IF(nhap!T48="cn","cn",IF(ISNA(VLOOKUP(nhap!T48,ds,5,0))=TRUE,"WW",VLOOKUP(nhap!T48,ds,5,0))))</f>
        <v/>
      </c>
      <c r="U49" s="333" t="str">
        <f>IF(nhap!U48="","",IF(nhap!U48="cn","cn",IF(ISNA(VLOOKUP(nhap!U48,ds,5,0))=TRUE,"WW",VLOOKUP(nhap!U48,ds,5,0))))</f>
        <v/>
      </c>
      <c r="V49" s="333" t="str">
        <f>IF(nhap!V48="","",IF(nhap!V48="cn","cn",IF(ISNA(VLOOKUP(nhap!V48,ds,5,0))=TRUE,"WW",VLOOKUP(nhap!V48,ds,5,0))))</f>
        <v/>
      </c>
      <c r="W49" s="333" t="str">
        <f>IF(nhap!W48="","",IF(nhap!W48="cn","cn",IF(ISNA(VLOOKUP(nhap!W48,ds,5,0))=TRUE,"WW",VLOOKUP(nhap!W48,ds,5,0))))</f>
        <v/>
      </c>
      <c r="X49" s="333" t="str">
        <f>IF(nhap!X48="","",IF(nhap!X48="cn","cn",IF(ISNA(VLOOKUP(nhap!X48,ds,5,0))=TRUE,"WW",VLOOKUP(nhap!X48,ds,5,0))))</f>
        <v/>
      </c>
      <c r="Y49" s="333" t="str">
        <f>IF(nhap!Y48="","",IF(nhap!Y48="cn","cn",IF(ISNA(VLOOKUP(nhap!Y48,ds,5,0))=TRUE,"WW",VLOOKUP(nhap!Y48,ds,5,0))))</f>
        <v/>
      </c>
      <c r="Z49" s="333" t="str">
        <f>IF(nhap!Z48="","",IF(nhap!Z48="cn","cn",IF(ISNA(VLOOKUP(nhap!Z48,ds,5,0))=TRUE,"WW",VLOOKUP(nhap!Z48,ds,5,0))))</f>
        <v/>
      </c>
      <c r="AA49" s="333" t="str">
        <f>IF(nhap!AA48="","",IF(nhap!AA48="cn","cn",IF(ISNA(VLOOKUP(nhap!AA48,ds,5,0))=TRUE,"WW",VLOOKUP(nhap!AA48,ds,5,0))))</f>
        <v/>
      </c>
      <c r="AB49" s="333" t="str">
        <f>IF(nhap!AB48="","",IF(nhap!AB48="cn","cn",IF(ISNA(VLOOKUP(nhap!AB48,ds,5,0))=TRUE,"WW",VLOOKUP(nhap!AB48,ds,5,0))))</f>
        <v/>
      </c>
      <c r="AC49" s="333" t="str">
        <f>IF(nhap!AC48="","",IF(nhap!AC48="cn","cn",IF(ISNA(VLOOKUP(nhap!AC48,ds,5,0))=TRUE,"WW",VLOOKUP(nhap!AC48,ds,5,0))))</f>
        <v/>
      </c>
      <c r="AD49" s="333" t="str">
        <f>IF(nhap!AD48="","",IF(nhap!AD48="cn","cn",IF(ISNA(VLOOKUP(nhap!AD48,ds,5,0))=TRUE,"WW",VLOOKUP(nhap!AD48,ds,5,0))))</f>
        <v/>
      </c>
      <c r="AE49" s="333" t="str">
        <f>IF(nhap!AE48="","",IF(nhap!AE48="cn","cn",IF(ISNA(VLOOKUP(nhap!AE48,ds,5,0))=TRUE,"WW",VLOOKUP(nhap!AE48,ds,5,0))))</f>
        <v/>
      </c>
      <c r="AF49" s="333" t="str">
        <f>IF(nhap!AF48="","",IF(nhap!AF48="cn","cn",IF(ISNA(VLOOKUP(nhap!AF48,ds,5,0))=TRUE,"WW",VLOOKUP(nhap!AF48,ds,5,0))))</f>
        <v/>
      </c>
      <c r="AG49" s="333" t="str">
        <f>IF(nhap!AG48="","",IF(nhap!AG48="cn","cn",IF(ISNA(VLOOKUP(nhap!AG48,ds,5,0))=TRUE,"WW",VLOOKUP(nhap!AG48,ds,5,0))))</f>
        <v/>
      </c>
      <c r="AH49" s="333" t="str">
        <f>IF(nhap!AH48="","",IF(nhap!AH48="cn","cn",IF(ISNA(VLOOKUP(nhap!AH48,ds,5,0))=TRUE,"WW",VLOOKUP(nhap!AH48,ds,5,0))))</f>
        <v/>
      </c>
      <c r="AI49" s="333" t="str">
        <f>IF(nhap!AI48="","",IF(nhap!AI48="cn","cn",IF(ISNA(VLOOKUP(nhap!AI48,ds,5,0))=TRUE,"WW",VLOOKUP(nhap!AI48,ds,5,0))))</f>
        <v/>
      </c>
      <c r="AJ49" s="333" t="str">
        <f>IF(nhap!AJ48="","",IF(nhap!AJ48="cn","cn",IF(ISNA(VLOOKUP(nhap!AJ48,ds,5,0))=TRUE,"WW",VLOOKUP(nhap!AJ48,ds,5,0))))</f>
        <v/>
      </c>
      <c r="AK49" s="333" t="str">
        <f>IF(nhap!AK48="","",IF(nhap!AK48="cn","cn",IF(ISNA(VLOOKUP(nhap!AK48,ds,5,0))=TRUE,"WW",VLOOKUP(nhap!AK48,ds,5,0))))</f>
        <v/>
      </c>
      <c r="AL49" s="333" t="str">
        <f>IF(nhap!AL48="","",IF(nhap!AL48="cn","cn",IF(ISNA(VLOOKUP(nhap!AL48,ds,5,0))=TRUE,"WW",VLOOKUP(nhap!AL48,ds,5,0))))</f>
        <v/>
      </c>
      <c r="AM49" s="333" t="str">
        <f>IF(nhap!AM48="","",IF(nhap!AM48="cn","cn",IF(ISNA(VLOOKUP(nhap!AM48,ds,5,0))=TRUE,"WW",VLOOKUP(nhap!AM48,ds,5,0))))</f>
        <v/>
      </c>
      <c r="AN49" s="333" t="str">
        <f>IF(nhap!AN48="","",IF(nhap!AN48="cn","cn",IF(ISNA(VLOOKUP(nhap!AN48,ds,5,0))=TRUE,"WW",VLOOKUP(nhap!AN48,ds,5,0))))</f>
        <v/>
      </c>
      <c r="AO49" s="333" t="str">
        <f>IF(nhap!AO48="","",IF(nhap!AO48="cn","cn",IF(ISNA(VLOOKUP(nhap!AO48,ds,5,0))=TRUE,"WW",VLOOKUP(nhap!AO48,ds,5,0))))</f>
        <v/>
      </c>
      <c r="AP49" s="333" t="str">
        <f>IF(nhap!AP48="","",IF(nhap!AP48="cn","cn",IF(ISNA(VLOOKUP(nhap!AP48,ds,5,0))=TRUE,"WW",VLOOKUP(nhap!AP48,ds,5,0))))</f>
        <v/>
      </c>
      <c r="AQ49" s="333" t="str">
        <f>IF(nhap!AQ48="","",IF(nhap!AQ48="cn","cn",IF(ISNA(VLOOKUP(nhap!AQ48,ds,5,0))=TRUE,"WW",VLOOKUP(nhap!AQ48,ds,5,0))))</f>
        <v/>
      </c>
      <c r="AR49" s="333" t="str">
        <f>IF(nhap!AR48="","",IF(nhap!AR48="cn","cn",IF(ISNA(VLOOKUP(nhap!AR48,ds,5,0))=TRUE,"WW",VLOOKUP(nhap!AR48,ds,5,0))))</f>
        <v/>
      </c>
      <c r="AS49" s="333" t="str">
        <f>IF(nhap!AS48="","",IF(nhap!AS48="cn","cn",IF(ISNA(VLOOKUP(nhap!AS48,ds,5,0))=TRUE,"WW",VLOOKUP(nhap!AS48,ds,5,0))))</f>
        <v/>
      </c>
      <c r="AT49" s="333" t="str">
        <f>IF(nhap!AT48="","",IF(nhap!AT48="cn","cn",IF(ISNA(VLOOKUP(nhap!AT48,ds,5,0))=TRUE,"WW",VLOOKUP(nhap!AT48,ds,5,0))))</f>
        <v/>
      </c>
      <c r="AU49" s="333" t="str">
        <f>IF(nhap!AU48="","",IF(nhap!AU48="cn","cn",IF(ISNA(VLOOKUP(nhap!AU48,ds,5,0))=TRUE,"WW",VLOOKUP(nhap!AU48,ds,5,0))))</f>
        <v/>
      </c>
      <c r="AV49" s="333" t="str">
        <f>IF(nhap!AV48="","",IF(nhap!AV48="cn","cn",IF(ISNA(VLOOKUP(nhap!AV48,ds,5,0))=TRUE,"WW",VLOOKUP(nhap!AV48,ds,5,0))))</f>
        <v/>
      </c>
      <c r="AW49" s="333" t="str">
        <f>IF(nhap!AW48="","",IF(nhap!AW48="cn","cn",IF(ISNA(VLOOKUP(nhap!AW48,ds,5,0))=TRUE,"WW",VLOOKUP(nhap!AW48,ds,5,0))))</f>
        <v/>
      </c>
      <c r="AX49" s="333" t="str">
        <f>IF(nhap!AX48="","",IF(nhap!AX48="cn","cn",IF(ISNA(VLOOKUP(nhap!AX48,ds,5,0))=TRUE,"WW",VLOOKUP(nhap!AX48,ds,5,0))))</f>
        <v/>
      </c>
      <c r="AY49" s="333" t="str">
        <f>IF(nhap!AY48="","",IF(nhap!AY48="cn","cn",VLOOKUP(nhap!AY48,ds,5,0)))</f>
        <v/>
      </c>
      <c r="AZ49" s="334" t="str">
        <f>IF(nhap!AZ48="","",IF(nhap!AZ48="cn","cn",VLOOKUP(nhap!AZ48,ds,5,0)))</f>
        <v/>
      </c>
      <c r="BA49" s="336"/>
      <c r="BB49" s="336"/>
    </row>
    <row r="50" ht="15.75" customHeight="1">
      <c r="A50" s="127"/>
      <c r="B50" s="338">
        <v>2.0</v>
      </c>
      <c r="C50" s="339" t="str">
        <f>IF(nhap!C49="","",IF(nhap!C49="cn","cn",IF(ISNA(VLOOKUP(nhap!C49,ds,5,0))=TRUE,"WW",VLOOKUP(nhap!C49,ds,5,0))))</f>
        <v>BG03</v>
      </c>
      <c r="D50" s="339" t="str">
        <f>IF(nhap!D49="","",IF(nhap!D49="cn","cn",IF(ISNA(VLOOKUP(nhap!D49,ds,5,0))=TRUE,"WW",VLOOKUP(nhap!D49,ds,5,0))))</f>
        <v>BA04</v>
      </c>
      <c r="E50" s="339" t="str">
        <f>IF(nhap!E49="","",IF(nhap!E49="cn","cn",IF(ISNA(VLOOKUP(nhap!E49,ds,5,0))=TRUE,"WW",VLOOKUP(nhap!E49,ds,5,0))))</f>
        <v>BV07</v>
      </c>
      <c r="F50" s="339" t="str">
        <f>IF(nhap!F49="","",IF(nhap!F49="cn","cn",IF(ISNA(VLOOKUP(nhap!F49,ds,5,0))=TRUE,"WW",VLOOKUP(nhap!F49,ds,5,0))))</f>
        <v>BT09</v>
      </c>
      <c r="G50" s="339" t="str">
        <f>IF(nhap!G49="","",IF(nhap!G49="cn","cn",IF(ISNA(VLOOKUP(nhap!G49,ds,5,0))=TRUE,"WW",VLOOKUP(nhap!G49,ds,5,0))))</f>
        <v>BT14</v>
      </c>
      <c r="H50" s="339" t="str">
        <f>IF(nhap!H49="","",IF(nhap!H49="cn","cn",IF(ISNA(VLOOKUP(nhap!H49,ds,5,0))=TRUE,"WW",VLOOKUP(nhap!H49,ds,5,0))))</f>
        <v>BA02</v>
      </c>
      <c r="I50" s="339" t="str">
        <f>IF(nhap!I49="","",IF(nhap!I49="cn","cn",IF(ISNA(VLOOKUP(nhap!I49,ds,5,0))=TRUE,"WW",VLOOKUP(nhap!I49,ds,5,0))))</f>
        <v>BA09</v>
      </c>
      <c r="J50" s="339" t="str">
        <f>IF(nhap!J49="","",IF(nhap!J49="cn","cn",IF(ISNA(VLOOKUP(nhap!J49,ds,5,0))=TRUE,"WW",VLOOKUP(nhap!J49,ds,5,0))))</f>
        <v>BV02</v>
      </c>
      <c r="K50" s="339" t="str">
        <f>IF(nhap!K49="","",IF(nhap!K49="cn","cn",IF(ISNA(VLOOKUP(nhap!K49,ds,5,0))=TRUE,"WW",VLOOKUP(nhap!K49,ds,5,0))))</f>
        <v>BA06</v>
      </c>
      <c r="L50" s="339" t="str">
        <f>IF(nhap!L49="","",IF(nhap!L49="cn","cn",IF(ISNA(VLOOKUP(nhap!L49,ds,5,0))=TRUE,"WW",VLOOKUP(nhap!L49,ds,5,0))))</f>
        <v>BG01</v>
      </c>
      <c r="M50" s="339" t="str">
        <f>IF(nhap!M49="","",IF(nhap!M49="cn","cn",IF(ISNA(VLOOKUP(nhap!M49,ds,5,0))=TRUE,"WW",VLOOKUP(nhap!M49,ds,5,0))))</f>
        <v>BS01</v>
      </c>
      <c r="N50" s="339" t="str">
        <f>IF(nhap!N49="","",IF(nhap!N49="cn","cn",IF(ISNA(VLOOKUP(nhap!N49,ds,5,0))=TRUE,"WW",VLOOKUP(nhap!N49,ds,5,0))))</f>
        <v>BS03</v>
      </c>
      <c r="O50" s="339" t="str">
        <f>IF(nhap!O49="","",IF(nhap!O49="cn","cn",IF(ISNA(VLOOKUP(nhap!O49,ds,5,0))=TRUE,"WW",VLOOKUP(nhap!O49,ds,5,0))))</f>
        <v>BA01</v>
      </c>
      <c r="P50" s="333" t="str">
        <f>IF(nhap!P49="","",IF(nhap!P49="cn","cn",IF(ISNA(VLOOKUP(nhap!P49,ds,5,0))=TRUE,"WW",VLOOKUP(nhap!P49,ds,5,0))))</f>
        <v/>
      </c>
      <c r="Q50" s="333" t="str">
        <f>IF(nhap!Q49="","",IF(nhap!Q49="cn","cn",IF(ISNA(VLOOKUP(nhap!Q49,ds,5,0))=TRUE,"WW",VLOOKUP(nhap!Q49,ds,5,0))))</f>
        <v/>
      </c>
      <c r="R50" s="333" t="str">
        <f>IF(nhap!R49="","",IF(nhap!R49="cn","cn",IF(ISNA(VLOOKUP(nhap!R49,ds,5,0))=TRUE,"WW",VLOOKUP(nhap!R49,ds,5,0))))</f>
        <v/>
      </c>
      <c r="S50" s="333" t="str">
        <f>IF(nhap!S49="","",IF(nhap!S49="cn","cn",IF(ISNA(VLOOKUP(nhap!S49,ds,5,0))=TRUE,"WW",VLOOKUP(nhap!S49,ds,5,0))))</f>
        <v/>
      </c>
      <c r="T50" s="333" t="str">
        <f>IF(nhap!T49="","",IF(nhap!T49="cn","cn",IF(ISNA(VLOOKUP(nhap!T49,ds,5,0))=TRUE,"WW",VLOOKUP(nhap!T49,ds,5,0))))</f>
        <v/>
      </c>
      <c r="U50" s="333" t="str">
        <f>IF(nhap!U49="","",IF(nhap!U49="cn","cn",IF(ISNA(VLOOKUP(nhap!U49,ds,5,0))=TRUE,"WW",VLOOKUP(nhap!U49,ds,5,0))))</f>
        <v/>
      </c>
      <c r="V50" s="333" t="str">
        <f>IF(nhap!V49="","",IF(nhap!V49="cn","cn",IF(ISNA(VLOOKUP(nhap!V49,ds,5,0))=TRUE,"WW",VLOOKUP(nhap!V49,ds,5,0))))</f>
        <v/>
      </c>
      <c r="W50" s="333" t="str">
        <f>IF(nhap!W49="","",IF(nhap!W49="cn","cn",IF(ISNA(VLOOKUP(nhap!W49,ds,5,0))=TRUE,"WW",VLOOKUP(nhap!W49,ds,5,0))))</f>
        <v/>
      </c>
      <c r="X50" s="333" t="str">
        <f>IF(nhap!X49="","",IF(nhap!X49="cn","cn",IF(ISNA(VLOOKUP(nhap!X49,ds,5,0))=TRUE,"WW",VLOOKUP(nhap!X49,ds,5,0))))</f>
        <v/>
      </c>
      <c r="Y50" s="333" t="str">
        <f>IF(nhap!Y49="","",IF(nhap!Y49="cn","cn",IF(ISNA(VLOOKUP(nhap!Y49,ds,5,0))=TRUE,"WW",VLOOKUP(nhap!Y49,ds,5,0))))</f>
        <v/>
      </c>
      <c r="Z50" s="333" t="str">
        <f>IF(nhap!Z49="","",IF(nhap!Z49="cn","cn",IF(ISNA(VLOOKUP(nhap!Z49,ds,5,0))=TRUE,"WW",VLOOKUP(nhap!Z49,ds,5,0))))</f>
        <v/>
      </c>
      <c r="AA50" s="333" t="str">
        <f>IF(nhap!AA49="","",IF(nhap!AA49="cn","cn",IF(ISNA(VLOOKUP(nhap!AA49,ds,5,0))=TRUE,"WW",VLOOKUP(nhap!AA49,ds,5,0))))</f>
        <v/>
      </c>
      <c r="AB50" s="333" t="str">
        <f>IF(nhap!AB49="","",IF(nhap!AB49="cn","cn",IF(ISNA(VLOOKUP(nhap!AB49,ds,5,0))=TRUE,"WW",VLOOKUP(nhap!AB49,ds,5,0))))</f>
        <v/>
      </c>
      <c r="AC50" s="333" t="str">
        <f>IF(nhap!AC49="","",IF(nhap!AC49="cn","cn",IF(ISNA(VLOOKUP(nhap!AC49,ds,5,0))=TRUE,"WW",VLOOKUP(nhap!AC49,ds,5,0))))</f>
        <v/>
      </c>
      <c r="AD50" s="333" t="str">
        <f>IF(nhap!AD49="","",IF(nhap!AD49="cn","cn",IF(ISNA(VLOOKUP(nhap!AD49,ds,5,0))=TRUE,"WW",VLOOKUP(nhap!AD49,ds,5,0))))</f>
        <v/>
      </c>
      <c r="AE50" s="333" t="str">
        <f>IF(nhap!AE49="","",IF(nhap!AE49="cn","cn",IF(ISNA(VLOOKUP(nhap!AE49,ds,5,0))=TRUE,"WW",VLOOKUP(nhap!AE49,ds,5,0))))</f>
        <v/>
      </c>
      <c r="AF50" s="333" t="str">
        <f>IF(nhap!AF49="","",IF(nhap!AF49="cn","cn",IF(ISNA(VLOOKUP(nhap!AF49,ds,5,0))=TRUE,"WW",VLOOKUP(nhap!AF49,ds,5,0))))</f>
        <v/>
      </c>
      <c r="AG50" s="333" t="str">
        <f>IF(nhap!AG49="","",IF(nhap!AG49="cn","cn",IF(ISNA(VLOOKUP(nhap!AG49,ds,5,0))=TRUE,"WW",VLOOKUP(nhap!AG49,ds,5,0))))</f>
        <v/>
      </c>
      <c r="AH50" s="333" t="str">
        <f>IF(nhap!AH49="","",IF(nhap!AH49="cn","cn",IF(ISNA(VLOOKUP(nhap!AH49,ds,5,0))=TRUE,"WW",VLOOKUP(nhap!AH49,ds,5,0))))</f>
        <v/>
      </c>
      <c r="AI50" s="333" t="str">
        <f>IF(nhap!AI49="","",IF(nhap!AI49="cn","cn",IF(ISNA(VLOOKUP(nhap!AI49,ds,5,0))=TRUE,"WW",VLOOKUP(nhap!AI49,ds,5,0))))</f>
        <v/>
      </c>
      <c r="AJ50" s="333" t="str">
        <f>IF(nhap!AJ49="","",IF(nhap!AJ49="cn","cn",IF(ISNA(VLOOKUP(nhap!AJ49,ds,5,0))=TRUE,"WW",VLOOKUP(nhap!AJ49,ds,5,0))))</f>
        <v/>
      </c>
      <c r="AK50" s="333" t="str">
        <f>IF(nhap!AK49="","",IF(nhap!AK49="cn","cn",IF(ISNA(VLOOKUP(nhap!AK49,ds,5,0))=TRUE,"WW",VLOOKUP(nhap!AK49,ds,5,0))))</f>
        <v/>
      </c>
      <c r="AL50" s="333" t="str">
        <f>IF(nhap!AL49="","",IF(nhap!AL49="cn","cn",IF(ISNA(VLOOKUP(nhap!AL49,ds,5,0))=TRUE,"WW",VLOOKUP(nhap!AL49,ds,5,0))))</f>
        <v/>
      </c>
      <c r="AM50" s="333" t="str">
        <f>IF(nhap!AM49="","",IF(nhap!AM49="cn","cn",IF(ISNA(VLOOKUP(nhap!AM49,ds,5,0))=TRUE,"WW",VLOOKUP(nhap!AM49,ds,5,0))))</f>
        <v/>
      </c>
      <c r="AN50" s="333" t="str">
        <f>IF(nhap!AN49="","",IF(nhap!AN49="cn","cn",IF(ISNA(VLOOKUP(nhap!AN49,ds,5,0))=TRUE,"WW",VLOOKUP(nhap!AN49,ds,5,0))))</f>
        <v/>
      </c>
      <c r="AO50" s="333" t="str">
        <f>IF(nhap!AO49="","",IF(nhap!AO49="cn","cn",IF(ISNA(VLOOKUP(nhap!AO49,ds,5,0))=TRUE,"WW",VLOOKUP(nhap!AO49,ds,5,0))))</f>
        <v/>
      </c>
      <c r="AP50" s="333" t="str">
        <f>IF(nhap!AP49="","",IF(nhap!AP49="cn","cn",IF(ISNA(VLOOKUP(nhap!AP49,ds,5,0))=TRUE,"WW",VLOOKUP(nhap!AP49,ds,5,0))))</f>
        <v/>
      </c>
      <c r="AQ50" s="333" t="str">
        <f>IF(nhap!AQ49="","",IF(nhap!AQ49="cn","cn",IF(ISNA(VLOOKUP(nhap!AQ49,ds,5,0))=TRUE,"WW",VLOOKUP(nhap!AQ49,ds,5,0))))</f>
        <v/>
      </c>
      <c r="AR50" s="333" t="str">
        <f>IF(nhap!AR49="","",IF(nhap!AR49="cn","cn",IF(ISNA(VLOOKUP(nhap!AR49,ds,5,0))=TRUE,"WW",VLOOKUP(nhap!AR49,ds,5,0))))</f>
        <v/>
      </c>
      <c r="AS50" s="333" t="str">
        <f>IF(nhap!AS49="","",IF(nhap!AS49="cn","cn",IF(ISNA(VLOOKUP(nhap!AS49,ds,5,0))=TRUE,"WW",VLOOKUP(nhap!AS49,ds,5,0))))</f>
        <v/>
      </c>
      <c r="AT50" s="333" t="str">
        <f>IF(nhap!AT49="","",IF(nhap!AT49="cn","cn",IF(ISNA(VLOOKUP(nhap!AT49,ds,5,0))=TRUE,"WW",VLOOKUP(nhap!AT49,ds,5,0))))</f>
        <v/>
      </c>
      <c r="AU50" s="333" t="str">
        <f>IF(nhap!AU49="","",IF(nhap!AU49="cn","cn",IF(ISNA(VLOOKUP(nhap!AU49,ds,5,0))=TRUE,"WW",VLOOKUP(nhap!AU49,ds,5,0))))</f>
        <v/>
      </c>
      <c r="AV50" s="333" t="str">
        <f>IF(nhap!AV49="","",IF(nhap!AV49="cn","cn",IF(ISNA(VLOOKUP(nhap!AV49,ds,5,0))=TRUE,"WW",VLOOKUP(nhap!AV49,ds,5,0))))</f>
        <v/>
      </c>
      <c r="AW50" s="333" t="str">
        <f>IF(nhap!AW49="","",IF(nhap!AW49="cn","cn",IF(ISNA(VLOOKUP(nhap!AW49,ds,5,0))=TRUE,"WW",VLOOKUP(nhap!AW49,ds,5,0))))</f>
        <v/>
      </c>
      <c r="AX50" s="333" t="str">
        <f>IF(nhap!AX49="","",IF(nhap!AX49="cn","cn",IF(ISNA(VLOOKUP(nhap!AX49,ds,5,0))=TRUE,"WW",VLOOKUP(nhap!AX49,ds,5,0))))</f>
        <v/>
      </c>
      <c r="AY50" s="340" t="str">
        <f>IF(nhap!AY49="","",IF(nhap!AY49="cn","cn",VLOOKUP(nhap!AY49,ds,5,0)))</f>
        <v/>
      </c>
      <c r="AZ50" s="341" t="str">
        <f>IF(nhap!AZ49="","",IF(nhap!AZ49="cn","cn",VLOOKUP(nhap!AZ49,ds,5,0)))</f>
        <v/>
      </c>
      <c r="BA50" s="336"/>
      <c r="BB50" s="336"/>
    </row>
    <row r="51" ht="15.75" customHeight="1">
      <c r="A51" s="127"/>
      <c r="B51" s="338">
        <v>3.0</v>
      </c>
      <c r="C51" s="339" t="str">
        <f>IF(nhap!C50="","",IF(nhap!C50="cn","cn",IF(ISNA(VLOOKUP(nhap!C50,ds,5,0))=TRUE,"WW",VLOOKUP(nhap!C50,ds,5,0))))</f>
        <v>BS03</v>
      </c>
      <c r="D51" s="339" t="str">
        <f>IF(nhap!D50="","",IF(nhap!D50="cn","cn",IF(ISNA(VLOOKUP(nhap!D50,ds,5,0))=TRUE,"WW",VLOOKUP(nhap!D50,ds,5,0))))</f>
        <v>BA04</v>
      </c>
      <c r="E51" s="339" t="str">
        <f>IF(nhap!E50="","",IF(nhap!E50="cn","cn",IF(ISNA(VLOOKUP(nhap!E50,ds,5,0))=TRUE,"WW",VLOOKUP(nhap!E50,ds,5,0))))</f>
        <v>BV07</v>
      </c>
      <c r="F51" s="339" t="str">
        <f>IF(nhap!F50="","",IF(nhap!F50="cn","cn",IF(ISNA(VLOOKUP(nhap!F50,ds,5,0))=TRUE,"WW",VLOOKUP(nhap!F50,ds,5,0))))</f>
        <v>BT09</v>
      </c>
      <c r="G51" s="339" t="str">
        <f>IF(nhap!G50="","",IF(nhap!G50="cn","cn",IF(ISNA(VLOOKUP(nhap!G50,ds,5,0))=TRUE,"WW",VLOOKUP(nhap!G50,ds,5,0))))</f>
        <v>BT14</v>
      </c>
      <c r="H51" s="339" t="str">
        <f>IF(nhap!H50="","",IF(nhap!H50="cn","cn",IF(ISNA(VLOOKUP(nhap!H50,ds,5,0))=TRUE,"WW",VLOOKUP(nhap!H50,ds,5,0))))</f>
        <v>BA02</v>
      </c>
      <c r="I51" s="339" t="str">
        <f>IF(nhap!I50="","",IF(nhap!I50="cn","cn",IF(ISNA(VLOOKUP(nhap!I50,ds,5,0))=TRUE,"WW",VLOOKUP(nhap!I50,ds,5,0))))</f>
        <v>BA09</v>
      </c>
      <c r="J51" s="339" t="str">
        <f>IF(nhap!J50="","",IF(nhap!J50="cn","cn",IF(ISNA(VLOOKUP(nhap!J50,ds,5,0))=TRUE,"WW",VLOOKUP(nhap!J50,ds,5,0))))</f>
        <v>BV02</v>
      </c>
      <c r="K51" s="339" t="str">
        <f>IF(nhap!K50="","",IF(nhap!K50="cn","cn",IF(ISNA(VLOOKUP(nhap!K50,ds,5,0))=TRUE,"WW",VLOOKUP(nhap!K50,ds,5,0))))</f>
        <v>BA06</v>
      </c>
      <c r="L51" s="339" t="str">
        <f>IF(nhap!L50="","",IF(nhap!L50="cn","cn",IF(ISNA(VLOOKUP(nhap!L50,ds,5,0))=TRUE,"WW",VLOOKUP(nhap!L50,ds,5,0))))</f>
        <v>BS01</v>
      </c>
      <c r="M51" s="339" t="str">
        <f>IF(nhap!M50="","",IF(nhap!M50="cn","cn",IF(ISNA(VLOOKUP(nhap!M50,ds,5,0))=TRUE,"WW",VLOOKUP(nhap!M50,ds,5,0))))</f>
        <v>BG01</v>
      </c>
      <c r="N51" s="339" t="str">
        <f>IF(nhap!N50="","",IF(nhap!N50="cn","cn",IF(ISNA(VLOOKUP(nhap!N50,ds,5,0))=TRUE,"WW",VLOOKUP(nhap!N50,ds,5,0))))</f>
        <v>BG03</v>
      </c>
      <c r="O51" s="339" t="str">
        <f>IF(nhap!O50="","",IF(nhap!O50="cn","cn",IF(ISNA(VLOOKUP(nhap!O50,ds,5,0))=TRUE,"WW",VLOOKUP(nhap!O50,ds,5,0))))</f>
        <v>BA01</v>
      </c>
      <c r="P51" s="333" t="str">
        <f>IF(nhap!P50="","",IF(nhap!P50="cn","cn",IF(ISNA(VLOOKUP(nhap!P50,ds,5,0))=TRUE,"WW",VLOOKUP(nhap!P50,ds,5,0))))</f>
        <v/>
      </c>
      <c r="Q51" s="333" t="str">
        <f>IF(nhap!Q50="","",IF(nhap!Q50="cn","cn",IF(ISNA(VLOOKUP(nhap!Q50,ds,5,0))=TRUE,"WW",VLOOKUP(nhap!Q50,ds,5,0))))</f>
        <v/>
      </c>
      <c r="R51" s="333" t="str">
        <f>IF(nhap!R50="","",IF(nhap!R50="cn","cn",IF(ISNA(VLOOKUP(nhap!R50,ds,5,0))=TRUE,"WW",VLOOKUP(nhap!R50,ds,5,0))))</f>
        <v/>
      </c>
      <c r="S51" s="333" t="str">
        <f>IF(nhap!S50="","",IF(nhap!S50="cn","cn",IF(ISNA(VLOOKUP(nhap!S50,ds,5,0))=TRUE,"WW",VLOOKUP(nhap!S50,ds,5,0))))</f>
        <v/>
      </c>
      <c r="T51" s="333" t="str">
        <f>IF(nhap!T50="","",IF(nhap!T50="cn","cn",IF(ISNA(VLOOKUP(nhap!T50,ds,5,0))=TRUE,"WW",VLOOKUP(nhap!T50,ds,5,0))))</f>
        <v/>
      </c>
      <c r="U51" s="333" t="str">
        <f>IF(nhap!U50="","",IF(nhap!U50="cn","cn",IF(ISNA(VLOOKUP(nhap!U50,ds,5,0))=TRUE,"WW",VLOOKUP(nhap!U50,ds,5,0))))</f>
        <v/>
      </c>
      <c r="V51" s="333" t="str">
        <f>IF(nhap!V50="","",IF(nhap!V50="cn","cn",IF(ISNA(VLOOKUP(nhap!V50,ds,5,0))=TRUE,"WW",VLOOKUP(nhap!V50,ds,5,0))))</f>
        <v/>
      </c>
      <c r="W51" s="333" t="str">
        <f>IF(nhap!W50="","",IF(nhap!W50="cn","cn",IF(ISNA(VLOOKUP(nhap!W50,ds,5,0))=TRUE,"WW",VLOOKUP(nhap!W50,ds,5,0))))</f>
        <v/>
      </c>
      <c r="X51" s="333" t="str">
        <f>IF(nhap!X50="","",IF(nhap!X50="cn","cn",IF(ISNA(VLOOKUP(nhap!X50,ds,5,0))=TRUE,"WW",VLOOKUP(nhap!X50,ds,5,0))))</f>
        <v/>
      </c>
      <c r="Y51" s="333" t="str">
        <f>IF(nhap!Y50="","",IF(nhap!Y50="cn","cn",IF(ISNA(VLOOKUP(nhap!Y50,ds,5,0))=TRUE,"WW",VLOOKUP(nhap!Y50,ds,5,0))))</f>
        <v/>
      </c>
      <c r="Z51" s="333" t="str">
        <f>IF(nhap!Z50="","",IF(nhap!Z50="cn","cn",IF(ISNA(VLOOKUP(nhap!Z50,ds,5,0))=TRUE,"WW",VLOOKUP(nhap!Z50,ds,5,0))))</f>
        <v/>
      </c>
      <c r="AA51" s="333" t="str">
        <f>IF(nhap!AA50="","",IF(nhap!AA50="cn","cn",IF(ISNA(VLOOKUP(nhap!AA50,ds,5,0))=TRUE,"WW",VLOOKUP(nhap!AA50,ds,5,0))))</f>
        <v/>
      </c>
      <c r="AB51" s="333" t="str">
        <f>IF(nhap!AB50="","",IF(nhap!AB50="cn","cn",IF(ISNA(VLOOKUP(nhap!AB50,ds,5,0))=TRUE,"WW",VLOOKUP(nhap!AB50,ds,5,0))))</f>
        <v/>
      </c>
      <c r="AC51" s="333" t="str">
        <f>IF(nhap!AC50="","",IF(nhap!AC50="cn","cn",IF(ISNA(VLOOKUP(nhap!AC50,ds,5,0))=TRUE,"WW",VLOOKUP(nhap!AC50,ds,5,0))))</f>
        <v/>
      </c>
      <c r="AD51" s="333" t="str">
        <f>IF(nhap!AD50="","",IF(nhap!AD50="cn","cn",IF(ISNA(VLOOKUP(nhap!AD50,ds,5,0))=TRUE,"WW",VLOOKUP(nhap!AD50,ds,5,0))))</f>
        <v/>
      </c>
      <c r="AE51" s="333" t="str">
        <f>IF(nhap!AE50="","",IF(nhap!AE50="cn","cn",IF(ISNA(VLOOKUP(nhap!AE50,ds,5,0))=TRUE,"WW",VLOOKUP(nhap!AE50,ds,5,0))))</f>
        <v/>
      </c>
      <c r="AF51" s="333" t="str">
        <f>IF(nhap!AF50="","",IF(nhap!AF50="cn","cn",IF(ISNA(VLOOKUP(nhap!AF50,ds,5,0))=TRUE,"WW",VLOOKUP(nhap!AF50,ds,5,0))))</f>
        <v/>
      </c>
      <c r="AG51" s="333" t="str">
        <f>IF(nhap!AG50="","",IF(nhap!AG50="cn","cn",IF(ISNA(VLOOKUP(nhap!AG50,ds,5,0))=TRUE,"WW",VLOOKUP(nhap!AG50,ds,5,0))))</f>
        <v/>
      </c>
      <c r="AH51" s="333" t="str">
        <f>IF(nhap!AH50="","",IF(nhap!AH50="cn","cn",IF(ISNA(VLOOKUP(nhap!AH50,ds,5,0))=TRUE,"WW",VLOOKUP(nhap!AH50,ds,5,0))))</f>
        <v/>
      </c>
      <c r="AI51" s="333" t="str">
        <f>IF(nhap!AI50="","",IF(nhap!AI50="cn","cn",IF(ISNA(VLOOKUP(nhap!AI50,ds,5,0))=TRUE,"WW",VLOOKUP(nhap!AI50,ds,5,0))))</f>
        <v/>
      </c>
      <c r="AJ51" s="333" t="str">
        <f>IF(nhap!AJ50="","",IF(nhap!AJ50="cn","cn",IF(ISNA(VLOOKUP(nhap!AJ50,ds,5,0))=TRUE,"WW",VLOOKUP(nhap!AJ50,ds,5,0))))</f>
        <v/>
      </c>
      <c r="AK51" s="333" t="str">
        <f>IF(nhap!AK50="","",IF(nhap!AK50="cn","cn",IF(ISNA(VLOOKUP(nhap!AK50,ds,5,0))=TRUE,"WW",VLOOKUP(nhap!AK50,ds,5,0))))</f>
        <v/>
      </c>
      <c r="AL51" s="333" t="str">
        <f>IF(nhap!AL50="","",IF(nhap!AL50="cn","cn",IF(ISNA(VLOOKUP(nhap!AL50,ds,5,0))=TRUE,"WW",VLOOKUP(nhap!AL50,ds,5,0))))</f>
        <v/>
      </c>
      <c r="AM51" s="333" t="str">
        <f>IF(nhap!AM50="","",IF(nhap!AM50="cn","cn",IF(ISNA(VLOOKUP(nhap!AM50,ds,5,0))=TRUE,"WW",VLOOKUP(nhap!AM50,ds,5,0))))</f>
        <v/>
      </c>
      <c r="AN51" s="333" t="str">
        <f>IF(nhap!AN50="","",IF(nhap!AN50="cn","cn",IF(ISNA(VLOOKUP(nhap!AN50,ds,5,0))=TRUE,"WW",VLOOKUP(nhap!AN50,ds,5,0))))</f>
        <v/>
      </c>
      <c r="AO51" s="333" t="str">
        <f>IF(nhap!AO50="","",IF(nhap!AO50="cn","cn",IF(ISNA(VLOOKUP(nhap!AO50,ds,5,0))=TRUE,"WW",VLOOKUP(nhap!AO50,ds,5,0))))</f>
        <v/>
      </c>
      <c r="AP51" s="333" t="str">
        <f>IF(nhap!AP50="","",IF(nhap!AP50="cn","cn",IF(ISNA(VLOOKUP(nhap!AP50,ds,5,0))=TRUE,"WW",VLOOKUP(nhap!AP50,ds,5,0))))</f>
        <v/>
      </c>
      <c r="AQ51" s="333" t="str">
        <f>IF(nhap!AQ50="","",IF(nhap!AQ50="cn","cn",IF(ISNA(VLOOKUP(nhap!AQ50,ds,5,0))=TRUE,"WW",VLOOKUP(nhap!AQ50,ds,5,0))))</f>
        <v/>
      </c>
      <c r="AR51" s="333" t="str">
        <f>IF(nhap!AR50="","",IF(nhap!AR50="cn","cn",IF(ISNA(VLOOKUP(nhap!AR50,ds,5,0))=TRUE,"WW",VLOOKUP(nhap!AR50,ds,5,0))))</f>
        <v/>
      </c>
      <c r="AS51" s="333" t="str">
        <f>IF(nhap!AS50="","",IF(nhap!AS50="cn","cn",IF(ISNA(VLOOKUP(nhap!AS50,ds,5,0))=TRUE,"WW",VLOOKUP(nhap!AS50,ds,5,0))))</f>
        <v/>
      </c>
      <c r="AT51" s="333" t="str">
        <f>IF(nhap!AT50="","",IF(nhap!AT50="cn","cn",IF(ISNA(VLOOKUP(nhap!AT50,ds,5,0))=TRUE,"WW",VLOOKUP(nhap!AT50,ds,5,0))))</f>
        <v/>
      </c>
      <c r="AU51" s="333" t="str">
        <f>IF(nhap!AU50="","",IF(nhap!AU50="cn","cn",IF(ISNA(VLOOKUP(nhap!AU50,ds,5,0))=TRUE,"WW",VLOOKUP(nhap!AU50,ds,5,0))))</f>
        <v/>
      </c>
      <c r="AV51" s="333" t="str">
        <f>IF(nhap!AV50="","",IF(nhap!AV50="cn","cn",IF(ISNA(VLOOKUP(nhap!AV50,ds,5,0))=TRUE,"WW",VLOOKUP(nhap!AV50,ds,5,0))))</f>
        <v/>
      </c>
      <c r="AW51" s="333" t="str">
        <f>IF(nhap!AW50="","",IF(nhap!AW50="cn","cn",IF(ISNA(VLOOKUP(nhap!AW50,ds,5,0))=TRUE,"WW",VLOOKUP(nhap!AW50,ds,5,0))))</f>
        <v/>
      </c>
      <c r="AX51" s="333" t="str">
        <f>IF(nhap!AX50="","",IF(nhap!AX50="cn","cn",IF(ISNA(VLOOKUP(nhap!AX50,ds,5,0))=TRUE,"WW",VLOOKUP(nhap!AX50,ds,5,0))))</f>
        <v/>
      </c>
      <c r="AY51" s="340" t="str">
        <f>IF(nhap!AY50="","",IF(nhap!AY50="cn","cn",VLOOKUP(nhap!AY50,ds,5,0)))</f>
        <v/>
      </c>
      <c r="AZ51" s="341" t="str">
        <f>IF(nhap!AZ50="","",IF(nhap!AZ50="cn","cn",VLOOKUP(nhap!AZ50,ds,5,0)))</f>
        <v/>
      </c>
      <c r="BA51" s="336"/>
      <c r="BB51" s="336"/>
    </row>
    <row r="52" ht="15.75" customHeight="1">
      <c r="A52" s="127"/>
      <c r="B52" s="338">
        <v>4.0</v>
      </c>
      <c r="C52" s="339" t="str">
        <f>IF(nhap!C51="","",IF(nhap!C51="cn","cn",IF(ISNA(VLOOKUP(nhap!C51,ds,5,0))=TRUE,"WW",VLOOKUP(nhap!C51,ds,5,0))))</f>
        <v>BA01</v>
      </c>
      <c r="D52" s="339" t="str">
        <f>IF(nhap!D51="","",IF(nhap!D51="cn","cn",IF(ISNA(VLOOKUP(nhap!D51,ds,5,0))=TRUE,"WW",VLOOKUP(nhap!D51,ds,5,0))))</f>
        <v>BT10</v>
      </c>
      <c r="E52" s="339" t="str">
        <f>IF(nhap!E51="","",IF(nhap!E51="cn","cn",IF(ISNA(VLOOKUP(nhap!E51,ds,5,0))=TRUE,"WW",VLOOKUP(nhap!E51,ds,5,0))))</f>
        <v>BG01</v>
      </c>
      <c r="F52" s="339" t="str">
        <f>IF(nhap!F51="","",IF(nhap!F51="cn","cn",IF(ISNA(VLOOKUP(nhap!F51,ds,5,0))=TRUE,"WW",VLOOKUP(nhap!F51,ds,5,0))))</f>
        <v>BA09</v>
      </c>
      <c r="G52" s="339" t="str">
        <f>IF(nhap!G51="","",IF(nhap!G51="cn","cn",IF(ISNA(VLOOKUP(nhap!G51,ds,5,0))=TRUE,"WW",VLOOKUP(nhap!G51,ds,5,0))))</f>
        <v>BG02</v>
      </c>
      <c r="H52" s="339" t="str">
        <f>IF(nhap!H51="","",IF(nhap!H51="cn","cn",IF(ISNA(VLOOKUP(nhap!H51,ds,5,0))=TRUE,"WW",VLOOKUP(nhap!H51,ds,5,0))))</f>
        <v>BV02</v>
      </c>
      <c r="I52" s="339" t="str">
        <f>IF(nhap!I51="","",IF(nhap!I51="cn","cn",IF(ISNA(VLOOKUP(nhap!I51,ds,5,0))=TRUE,"WW",VLOOKUP(nhap!I51,ds,5,0))))</f>
        <v>BS03</v>
      </c>
      <c r="J52" s="339" t="str">
        <f>IF(nhap!J51="","",IF(nhap!J51="cn","cn",IF(ISNA(VLOOKUP(nhap!J51,ds,5,0))=TRUE,"WW",VLOOKUP(nhap!J51,ds,5,0))))</f>
        <v>BS01</v>
      </c>
      <c r="K52" s="339" t="str">
        <f>IF(nhap!K51="","",IF(nhap!K51="cn","cn",IF(ISNA(VLOOKUP(nhap!K51,ds,5,0))=TRUE,"WW",VLOOKUP(nhap!K51,ds,5,0))))</f>
        <v>BS03</v>
      </c>
      <c r="L52" s="339" t="str">
        <f>IF(nhap!L51="","",IF(nhap!L51="cn","cn",IF(ISNA(VLOOKUP(nhap!L51,ds,5,0))=TRUE,"WW",VLOOKUP(nhap!L51,ds,5,0))))</f>
        <v>BA04</v>
      </c>
      <c r="M52" s="339" t="str">
        <f>IF(nhap!M51="","",IF(nhap!M51="cn","cn",IF(ISNA(VLOOKUP(nhap!M51,ds,5,0))=TRUE,"WW",VLOOKUP(nhap!M51,ds,5,0))))</f>
        <v>BV04</v>
      </c>
      <c r="N52" s="339" t="str">
        <f>IF(nhap!N51="","",IF(nhap!N51="cn","cn",IF(ISNA(VLOOKUP(nhap!N51,ds,5,0))=TRUE,"WW",VLOOKUP(nhap!N51,ds,5,0))))</f>
        <v>BV07</v>
      </c>
      <c r="O52" s="339" t="str">
        <f>IF(nhap!O51="","",IF(nhap!O51="cn","cn",IF(ISNA(VLOOKUP(nhap!O51,ds,5,0))=TRUE,"WW",VLOOKUP(nhap!O51,ds,5,0))))</f>
        <v>BT14</v>
      </c>
      <c r="P52" s="333" t="str">
        <f>IF(nhap!P51="","",IF(nhap!P51="cn","cn",IF(ISNA(VLOOKUP(nhap!P51,ds,5,0))=TRUE,"WW",VLOOKUP(nhap!P51,ds,5,0))))</f>
        <v/>
      </c>
      <c r="Q52" s="333" t="str">
        <f>IF(nhap!Q51="","",IF(nhap!Q51="cn","cn",IF(ISNA(VLOOKUP(nhap!Q51,ds,5,0))=TRUE,"WW",VLOOKUP(nhap!Q51,ds,5,0))))</f>
        <v/>
      </c>
      <c r="R52" s="333" t="str">
        <f>IF(nhap!R51="","",IF(nhap!R51="cn","cn",IF(ISNA(VLOOKUP(nhap!R51,ds,5,0))=TRUE,"WW",VLOOKUP(nhap!R51,ds,5,0))))</f>
        <v/>
      </c>
      <c r="S52" s="333" t="str">
        <f>IF(nhap!S51="","",IF(nhap!S51="cn","cn",IF(ISNA(VLOOKUP(nhap!S51,ds,5,0))=TRUE,"WW",VLOOKUP(nhap!S51,ds,5,0))))</f>
        <v/>
      </c>
      <c r="T52" s="333" t="str">
        <f>IF(nhap!T51="","",IF(nhap!T51="cn","cn",IF(ISNA(VLOOKUP(nhap!T51,ds,5,0))=TRUE,"WW",VLOOKUP(nhap!T51,ds,5,0))))</f>
        <v/>
      </c>
      <c r="U52" s="333" t="str">
        <f>IF(nhap!U51="","",IF(nhap!U51="cn","cn",IF(ISNA(VLOOKUP(nhap!U51,ds,5,0))=TRUE,"WW",VLOOKUP(nhap!U51,ds,5,0))))</f>
        <v/>
      </c>
      <c r="V52" s="333" t="str">
        <f>IF(nhap!V51="","",IF(nhap!V51="cn","cn",IF(ISNA(VLOOKUP(nhap!V51,ds,5,0))=TRUE,"WW",VLOOKUP(nhap!V51,ds,5,0))))</f>
        <v/>
      </c>
      <c r="W52" s="333" t="str">
        <f>IF(nhap!W51="","",IF(nhap!W51="cn","cn",IF(ISNA(VLOOKUP(nhap!W51,ds,5,0))=TRUE,"WW",VLOOKUP(nhap!W51,ds,5,0))))</f>
        <v/>
      </c>
      <c r="X52" s="333" t="str">
        <f>IF(nhap!X51="","",IF(nhap!X51="cn","cn",IF(ISNA(VLOOKUP(nhap!X51,ds,5,0))=TRUE,"WW",VLOOKUP(nhap!X51,ds,5,0))))</f>
        <v/>
      </c>
      <c r="Y52" s="333" t="str">
        <f>IF(nhap!Y51="","",IF(nhap!Y51="cn","cn",IF(ISNA(VLOOKUP(nhap!Y51,ds,5,0))=TRUE,"WW",VLOOKUP(nhap!Y51,ds,5,0))))</f>
        <v/>
      </c>
      <c r="Z52" s="333" t="str">
        <f>IF(nhap!Z51="","",IF(nhap!Z51="cn","cn",IF(ISNA(VLOOKUP(nhap!Z51,ds,5,0))=TRUE,"WW",VLOOKUP(nhap!Z51,ds,5,0))))</f>
        <v/>
      </c>
      <c r="AA52" s="333" t="str">
        <f>IF(nhap!AA51="","",IF(nhap!AA51="cn","cn",IF(ISNA(VLOOKUP(nhap!AA51,ds,5,0))=TRUE,"WW",VLOOKUP(nhap!AA51,ds,5,0))))</f>
        <v/>
      </c>
      <c r="AB52" s="333" t="str">
        <f>IF(nhap!AB51="","",IF(nhap!AB51="cn","cn",IF(ISNA(VLOOKUP(nhap!AB51,ds,5,0))=TRUE,"WW",VLOOKUP(nhap!AB51,ds,5,0))))</f>
        <v/>
      </c>
      <c r="AC52" s="333" t="str">
        <f>IF(nhap!AC51="","",IF(nhap!AC51="cn","cn",IF(ISNA(VLOOKUP(nhap!AC51,ds,5,0))=TRUE,"WW",VLOOKUP(nhap!AC51,ds,5,0))))</f>
        <v/>
      </c>
      <c r="AD52" s="333" t="str">
        <f>IF(nhap!AD51="","",IF(nhap!AD51="cn","cn",IF(ISNA(VLOOKUP(nhap!AD51,ds,5,0))=TRUE,"WW",VLOOKUP(nhap!AD51,ds,5,0))))</f>
        <v/>
      </c>
      <c r="AE52" s="333" t="str">
        <f>IF(nhap!AE51="","",IF(nhap!AE51="cn","cn",IF(ISNA(VLOOKUP(nhap!AE51,ds,5,0))=TRUE,"WW",VLOOKUP(nhap!AE51,ds,5,0))))</f>
        <v/>
      </c>
      <c r="AF52" s="333" t="str">
        <f>IF(nhap!AF51="","",IF(nhap!AF51="cn","cn",IF(ISNA(VLOOKUP(nhap!AF51,ds,5,0))=TRUE,"WW",VLOOKUP(nhap!AF51,ds,5,0))))</f>
        <v/>
      </c>
      <c r="AG52" s="333" t="str">
        <f>IF(nhap!AG51="","",IF(nhap!AG51="cn","cn",IF(ISNA(VLOOKUP(nhap!AG51,ds,5,0))=TRUE,"WW",VLOOKUP(nhap!AG51,ds,5,0))))</f>
        <v/>
      </c>
      <c r="AH52" s="333" t="str">
        <f>IF(nhap!AH51="","",IF(nhap!AH51="cn","cn",IF(ISNA(VLOOKUP(nhap!AH51,ds,5,0))=TRUE,"WW",VLOOKUP(nhap!AH51,ds,5,0))))</f>
        <v/>
      </c>
      <c r="AI52" s="333" t="str">
        <f>IF(nhap!AI51="","",IF(nhap!AI51="cn","cn",IF(ISNA(VLOOKUP(nhap!AI51,ds,5,0))=TRUE,"WW",VLOOKUP(nhap!AI51,ds,5,0))))</f>
        <v/>
      </c>
      <c r="AJ52" s="333" t="str">
        <f>IF(nhap!AJ51="","",IF(nhap!AJ51="cn","cn",IF(ISNA(VLOOKUP(nhap!AJ51,ds,5,0))=TRUE,"WW",VLOOKUP(nhap!AJ51,ds,5,0))))</f>
        <v/>
      </c>
      <c r="AK52" s="333" t="str">
        <f>IF(nhap!AK51="","",IF(nhap!AK51="cn","cn",IF(ISNA(VLOOKUP(nhap!AK51,ds,5,0))=TRUE,"WW",VLOOKUP(nhap!AK51,ds,5,0))))</f>
        <v/>
      </c>
      <c r="AL52" s="333" t="str">
        <f>IF(nhap!AL51="","",IF(nhap!AL51="cn","cn",IF(ISNA(VLOOKUP(nhap!AL51,ds,5,0))=TRUE,"WW",VLOOKUP(nhap!AL51,ds,5,0))))</f>
        <v/>
      </c>
      <c r="AM52" s="333" t="str">
        <f>IF(nhap!AM51="","",IF(nhap!AM51="cn","cn",IF(ISNA(VLOOKUP(nhap!AM51,ds,5,0))=TRUE,"WW",VLOOKUP(nhap!AM51,ds,5,0))))</f>
        <v/>
      </c>
      <c r="AN52" s="333" t="str">
        <f>IF(nhap!AN51="","",IF(nhap!AN51="cn","cn",IF(ISNA(VLOOKUP(nhap!AN51,ds,5,0))=TRUE,"WW",VLOOKUP(nhap!AN51,ds,5,0))))</f>
        <v/>
      </c>
      <c r="AO52" s="333" t="str">
        <f>IF(nhap!AO51="","",IF(nhap!AO51="cn","cn",IF(ISNA(VLOOKUP(nhap!AO51,ds,5,0))=TRUE,"WW",VLOOKUP(nhap!AO51,ds,5,0))))</f>
        <v/>
      </c>
      <c r="AP52" s="333" t="str">
        <f>IF(nhap!AP51="","",IF(nhap!AP51="cn","cn",IF(ISNA(VLOOKUP(nhap!AP51,ds,5,0))=TRUE,"WW",VLOOKUP(nhap!AP51,ds,5,0))))</f>
        <v/>
      </c>
      <c r="AQ52" s="333" t="str">
        <f>IF(nhap!AQ51="","",IF(nhap!AQ51="cn","cn",IF(ISNA(VLOOKUP(nhap!AQ51,ds,5,0))=TRUE,"WW",VLOOKUP(nhap!AQ51,ds,5,0))))</f>
        <v/>
      </c>
      <c r="AR52" s="333" t="str">
        <f>IF(nhap!AR51="","",IF(nhap!AR51="cn","cn",IF(ISNA(VLOOKUP(nhap!AR51,ds,5,0))=TRUE,"WW",VLOOKUP(nhap!AR51,ds,5,0))))</f>
        <v/>
      </c>
      <c r="AS52" s="333" t="str">
        <f>IF(nhap!AS51="","",IF(nhap!AS51="cn","cn",IF(ISNA(VLOOKUP(nhap!AS51,ds,5,0))=TRUE,"WW",VLOOKUP(nhap!AS51,ds,5,0))))</f>
        <v/>
      </c>
      <c r="AT52" s="333" t="str">
        <f>IF(nhap!AT51="","",IF(nhap!AT51="cn","cn",IF(ISNA(VLOOKUP(nhap!AT51,ds,5,0))=TRUE,"WW",VLOOKUP(nhap!AT51,ds,5,0))))</f>
        <v/>
      </c>
      <c r="AU52" s="333" t="str">
        <f>IF(nhap!AU51="","",IF(nhap!AU51="cn","cn",IF(ISNA(VLOOKUP(nhap!AU51,ds,5,0))=TRUE,"WW",VLOOKUP(nhap!AU51,ds,5,0))))</f>
        <v/>
      </c>
      <c r="AV52" s="333" t="str">
        <f>IF(nhap!AV51="","",IF(nhap!AV51="cn","cn",IF(ISNA(VLOOKUP(nhap!AV51,ds,5,0))=TRUE,"WW",VLOOKUP(nhap!AV51,ds,5,0))))</f>
        <v/>
      </c>
      <c r="AW52" s="333" t="str">
        <f>IF(nhap!AW51="","",IF(nhap!AW51="cn","cn",IF(ISNA(VLOOKUP(nhap!AW51,ds,5,0))=TRUE,"WW",VLOOKUP(nhap!AW51,ds,5,0))))</f>
        <v/>
      </c>
      <c r="AX52" s="333" t="str">
        <f>IF(nhap!AX51="","",IF(nhap!AX51="cn","cn",IF(ISNA(VLOOKUP(nhap!AX51,ds,5,0))=TRUE,"WW",VLOOKUP(nhap!AX51,ds,5,0))))</f>
        <v/>
      </c>
      <c r="AY52" s="340" t="str">
        <f>IF(nhap!AY51="","",IF(nhap!AY51="cn","cn",VLOOKUP(nhap!AY51,ds,5,0)))</f>
        <v/>
      </c>
      <c r="AZ52" s="341" t="str">
        <f>IF(nhap!AZ51="","",IF(nhap!AZ51="cn","cn",VLOOKUP(nhap!AZ51,ds,5,0)))</f>
        <v/>
      </c>
      <c r="BA52" s="336"/>
      <c r="BB52" s="336"/>
    </row>
    <row r="53" ht="15.75" customHeight="1">
      <c r="A53" s="158"/>
      <c r="B53" s="343">
        <v>5.0</v>
      </c>
      <c r="C53" s="339" t="str">
        <f>IF(nhap!C52="","",IF(nhap!C52="cn","cn",IF(ISNA(VLOOKUP(nhap!C52,ds,5,0))=TRUE,"WW",VLOOKUP(nhap!C52,ds,5,0))))</f>
        <v>BA01</v>
      </c>
      <c r="D53" s="339" t="str">
        <f>IF(nhap!D52="","",IF(nhap!D52="cn","cn",IF(ISNA(VLOOKUP(nhap!D52,ds,5,0))=TRUE,"WW",VLOOKUP(nhap!D52,ds,5,0))))</f>
        <v>BT10</v>
      </c>
      <c r="E53" s="339" t="str">
        <f>IF(nhap!E52="","",IF(nhap!E52="cn","cn",IF(ISNA(VLOOKUP(nhap!E52,ds,5,0))=TRUE,"WW",VLOOKUP(nhap!E52,ds,5,0))))</f>
        <v>BS03</v>
      </c>
      <c r="F53" s="339" t="str">
        <f>IF(nhap!F52="","",IF(nhap!F52="cn","cn",IF(ISNA(VLOOKUP(nhap!F52,ds,5,0))=TRUE,"WW",VLOOKUP(nhap!F52,ds,5,0))))</f>
        <v>BA09</v>
      </c>
      <c r="G53" s="339" t="str">
        <f>IF(nhap!G52="","",IF(nhap!G52="cn","cn",IF(ISNA(VLOOKUP(nhap!G52,ds,5,0))=TRUE,"WW",VLOOKUP(nhap!G52,ds,5,0))))</f>
        <v>BS01</v>
      </c>
      <c r="H53" s="339" t="str">
        <f>IF(nhap!H52="","",IF(nhap!H52="cn","cn",IF(ISNA(VLOOKUP(nhap!H52,ds,5,0))=TRUE,"WW",VLOOKUP(nhap!H52,ds,5,0))))</f>
        <v>BV02</v>
      </c>
      <c r="I53" s="339" t="str">
        <f>IF(nhap!I52="","",IF(nhap!I52="cn","cn",IF(ISNA(VLOOKUP(nhap!I52,ds,5,0))=TRUE,"WW",VLOOKUP(nhap!I52,ds,5,0))))</f>
        <v>BG03</v>
      </c>
      <c r="J53" s="339" t="str">
        <f>IF(nhap!J52="","",IF(nhap!J52="cn","cn",IF(ISNA(VLOOKUP(nhap!J52,ds,5,0))=TRUE,"WW",VLOOKUP(nhap!J52,ds,5,0))))</f>
        <v>BG02</v>
      </c>
      <c r="K53" s="339" t="str">
        <f>IF(nhap!K52="","",IF(nhap!K52="cn","cn",IF(ISNA(VLOOKUP(nhap!K52,ds,5,0))=TRUE,"WW",VLOOKUP(nhap!K52,ds,5,0))))</f>
        <v>BG01</v>
      </c>
      <c r="L53" s="339" t="str">
        <f>IF(nhap!L52="","",IF(nhap!L52="cn","cn",IF(ISNA(VLOOKUP(nhap!L52,ds,5,0))=TRUE,"WW",VLOOKUP(nhap!L52,ds,5,0))))</f>
        <v>BA04</v>
      </c>
      <c r="M53" s="339" t="str">
        <f>IF(nhap!M52="","",IF(nhap!M52="cn","cn",IF(ISNA(VLOOKUP(nhap!M52,ds,5,0))=TRUE,"WW",VLOOKUP(nhap!M52,ds,5,0))))</f>
        <v>BV04</v>
      </c>
      <c r="N53" s="339" t="str">
        <f>IF(nhap!N52="","",IF(nhap!N52="cn","cn",IF(ISNA(VLOOKUP(nhap!N52,ds,5,0))=TRUE,"WW",VLOOKUP(nhap!N52,ds,5,0))))</f>
        <v>BV07</v>
      </c>
      <c r="O53" s="339" t="str">
        <f>IF(nhap!O52="","",IF(nhap!O52="cn","cn",IF(ISNA(VLOOKUP(nhap!O52,ds,5,0))=TRUE,"WW",VLOOKUP(nhap!O52,ds,5,0))))</f>
        <v>BT14</v>
      </c>
      <c r="P53" s="333" t="str">
        <f>IF(nhap!P52="","",IF(nhap!P52="cn","cn",IF(ISNA(VLOOKUP(nhap!P52,ds,5,0))=TRUE,"WW",VLOOKUP(nhap!P52,ds,5,0))))</f>
        <v/>
      </c>
      <c r="Q53" s="333" t="str">
        <f>IF(nhap!Q52="","",IF(nhap!Q52="cn","cn",IF(ISNA(VLOOKUP(nhap!Q52,ds,5,0))=TRUE,"WW",VLOOKUP(nhap!Q52,ds,5,0))))</f>
        <v/>
      </c>
      <c r="R53" s="333" t="str">
        <f>IF(nhap!R52="","",IF(nhap!R52="cn","cn",IF(ISNA(VLOOKUP(nhap!R52,ds,5,0))=TRUE,"WW",VLOOKUP(nhap!R52,ds,5,0))))</f>
        <v/>
      </c>
      <c r="S53" s="333" t="str">
        <f>IF(nhap!S52="","",IF(nhap!S52="cn","cn",IF(ISNA(VLOOKUP(nhap!S52,ds,5,0))=TRUE,"WW",VLOOKUP(nhap!S52,ds,5,0))))</f>
        <v/>
      </c>
      <c r="T53" s="333" t="str">
        <f>IF(nhap!T52="","",IF(nhap!T52="cn","cn",IF(ISNA(VLOOKUP(nhap!T52,ds,5,0))=TRUE,"WW",VLOOKUP(nhap!T52,ds,5,0))))</f>
        <v/>
      </c>
      <c r="U53" s="333" t="str">
        <f>IF(nhap!U52="","",IF(nhap!U52="cn","cn",IF(ISNA(VLOOKUP(nhap!U52,ds,5,0))=TRUE,"WW",VLOOKUP(nhap!U52,ds,5,0))))</f>
        <v/>
      </c>
      <c r="V53" s="333" t="str">
        <f>IF(nhap!V52="","",IF(nhap!V52="cn","cn",IF(ISNA(VLOOKUP(nhap!V52,ds,5,0))=TRUE,"WW",VLOOKUP(nhap!V52,ds,5,0))))</f>
        <v/>
      </c>
      <c r="W53" s="333" t="str">
        <f>IF(nhap!W52="","",IF(nhap!W52="cn","cn",IF(ISNA(VLOOKUP(nhap!W52,ds,5,0))=TRUE,"WW",VLOOKUP(nhap!W52,ds,5,0))))</f>
        <v/>
      </c>
      <c r="X53" s="333" t="str">
        <f>IF(nhap!X52="","",IF(nhap!X52="cn","cn",IF(ISNA(VLOOKUP(nhap!X52,ds,5,0))=TRUE,"WW",VLOOKUP(nhap!X52,ds,5,0))))</f>
        <v/>
      </c>
      <c r="Y53" s="333" t="str">
        <f>IF(nhap!Y52="","",IF(nhap!Y52="cn","cn",IF(ISNA(VLOOKUP(nhap!Y52,ds,5,0))=TRUE,"WW",VLOOKUP(nhap!Y52,ds,5,0))))</f>
        <v/>
      </c>
      <c r="Z53" s="333" t="str">
        <f>IF(nhap!Z52="","",IF(nhap!Z52="cn","cn",IF(ISNA(VLOOKUP(nhap!Z52,ds,5,0))=TRUE,"WW",VLOOKUP(nhap!Z52,ds,5,0))))</f>
        <v/>
      </c>
      <c r="AA53" s="333" t="str">
        <f>IF(nhap!AA52="","",IF(nhap!AA52="cn","cn",IF(ISNA(VLOOKUP(nhap!AA52,ds,5,0))=TRUE,"WW",VLOOKUP(nhap!AA52,ds,5,0))))</f>
        <v/>
      </c>
      <c r="AB53" s="333" t="str">
        <f>IF(nhap!AB52="","",IF(nhap!AB52="cn","cn",IF(ISNA(VLOOKUP(nhap!AB52,ds,5,0))=TRUE,"WW",VLOOKUP(nhap!AB52,ds,5,0))))</f>
        <v/>
      </c>
      <c r="AC53" s="333" t="str">
        <f>IF(nhap!AC52="","",IF(nhap!AC52="cn","cn",IF(ISNA(VLOOKUP(nhap!AC52,ds,5,0))=TRUE,"WW",VLOOKUP(nhap!AC52,ds,5,0))))</f>
        <v/>
      </c>
      <c r="AD53" s="333" t="str">
        <f>IF(nhap!AD52="","",IF(nhap!AD52="cn","cn",IF(ISNA(VLOOKUP(nhap!AD52,ds,5,0))=TRUE,"WW",VLOOKUP(nhap!AD52,ds,5,0))))</f>
        <v/>
      </c>
      <c r="AE53" s="333" t="str">
        <f>IF(nhap!AE52="","",IF(nhap!AE52="cn","cn",IF(ISNA(VLOOKUP(nhap!AE52,ds,5,0))=TRUE,"WW",VLOOKUP(nhap!AE52,ds,5,0))))</f>
        <v/>
      </c>
      <c r="AF53" s="333" t="str">
        <f>IF(nhap!AF52="","",IF(nhap!AF52="cn","cn",IF(ISNA(VLOOKUP(nhap!AF52,ds,5,0))=TRUE,"WW",VLOOKUP(nhap!AF52,ds,5,0))))</f>
        <v/>
      </c>
      <c r="AG53" s="333" t="str">
        <f>IF(nhap!AG52="","",IF(nhap!AG52="cn","cn",IF(ISNA(VLOOKUP(nhap!AG52,ds,5,0))=TRUE,"WW",VLOOKUP(nhap!AG52,ds,5,0))))</f>
        <v/>
      </c>
      <c r="AH53" s="333" t="str">
        <f>IF(nhap!AH52="","",IF(nhap!AH52="cn","cn",IF(ISNA(VLOOKUP(nhap!AH52,ds,5,0))=TRUE,"WW",VLOOKUP(nhap!AH52,ds,5,0))))</f>
        <v/>
      </c>
      <c r="AI53" s="333" t="str">
        <f>IF(nhap!AI52="","",IF(nhap!AI52="cn","cn",IF(ISNA(VLOOKUP(nhap!AI52,ds,5,0))=TRUE,"WW",VLOOKUP(nhap!AI52,ds,5,0))))</f>
        <v/>
      </c>
      <c r="AJ53" s="333" t="str">
        <f>IF(nhap!AJ52="","",IF(nhap!AJ52="cn","cn",IF(ISNA(VLOOKUP(nhap!AJ52,ds,5,0))=TRUE,"WW",VLOOKUP(nhap!AJ52,ds,5,0))))</f>
        <v/>
      </c>
      <c r="AK53" s="333" t="str">
        <f>IF(nhap!AK52="","",IF(nhap!AK52="cn","cn",IF(ISNA(VLOOKUP(nhap!AK52,ds,5,0))=TRUE,"WW",VLOOKUP(nhap!AK52,ds,5,0))))</f>
        <v/>
      </c>
      <c r="AL53" s="333" t="str">
        <f>IF(nhap!AL52="","",IF(nhap!AL52="cn","cn",IF(ISNA(VLOOKUP(nhap!AL52,ds,5,0))=TRUE,"WW",VLOOKUP(nhap!AL52,ds,5,0))))</f>
        <v/>
      </c>
      <c r="AM53" s="333" t="str">
        <f>IF(nhap!AM52="","",IF(nhap!AM52="cn","cn",IF(ISNA(VLOOKUP(nhap!AM52,ds,5,0))=TRUE,"WW",VLOOKUP(nhap!AM52,ds,5,0))))</f>
        <v/>
      </c>
      <c r="AN53" s="333" t="str">
        <f>IF(nhap!AN52="","",IF(nhap!AN52="cn","cn",IF(ISNA(VLOOKUP(nhap!AN52,ds,5,0))=TRUE,"WW",VLOOKUP(nhap!AN52,ds,5,0))))</f>
        <v/>
      </c>
      <c r="AO53" s="333" t="str">
        <f>IF(nhap!AO52="","",IF(nhap!AO52="cn","cn",IF(ISNA(VLOOKUP(nhap!AO52,ds,5,0))=TRUE,"WW",VLOOKUP(nhap!AO52,ds,5,0))))</f>
        <v/>
      </c>
      <c r="AP53" s="333" t="str">
        <f>IF(nhap!AP52="","",IF(nhap!AP52="cn","cn",IF(ISNA(VLOOKUP(nhap!AP52,ds,5,0))=TRUE,"WW",VLOOKUP(nhap!AP52,ds,5,0))))</f>
        <v/>
      </c>
      <c r="AQ53" s="333" t="str">
        <f>IF(nhap!AQ52="","",IF(nhap!AQ52="cn","cn",IF(ISNA(VLOOKUP(nhap!AQ52,ds,5,0))=TRUE,"WW",VLOOKUP(nhap!AQ52,ds,5,0))))</f>
        <v/>
      </c>
      <c r="AR53" s="333" t="str">
        <f>IF(nhap!AR52="","",IF(nhap!AR52="cn","cn",IF(ISNA(VLOOKUP(nhap!AR52,ds,5,0))=TRUE,"WW",VLOOKUP(nhap!AR52,ds,5,0))))</f>
        <v/>
      </c>
      <c r="AS53" s="333" t="str">
        <f>IF(nhap!AS52="","",IF(nhap!AS52="cn","cn",IF(ISNA(VLOOKUP(nhap!AS52,ds,5,0))=TRUE,"WW",VLOOKUP(nhap!AS52,ds,5,0))))</f>
        <v/>
      </c>
      <c r="AT53" s="333" t="str">
        <f>IF(nhap!AT52="","",IF(nhap!AT52="cn","cn",IF(ISNA(VLOOKUP(nhap!AT52,ds,5,0))=TRUE,"WW",VLOOKUP(nhap!AT52,ds,5,0))))</f>
        <v/>
      </c>
      <c r="AU53" s="333" t="str">
        <f>IF(nhap!AU52="","",IF(nhap!AU52="cn","cn",IF(ISNA(VLOOKUP(nhap!AU52,ds,5,0))=TRUE,"WW",VLOOKUP(nhap!AU52,ds,5,0))))</f>
        <v/>
      </c>
      <c r="AV53" s="333" t="str">
        <f>IF(nhap!AV52="","",IF(nhap!AV52="cn","cn",IF(ISNA(VLOOKUP(nhap!AV52,ds,5,0))=TRUE,"WW",VLOOKUP(nhap!AV52,ds,5,0))))</f>
        <v/>
      </c>
      <c r="AW53" s="333" t="str">
        <f>IF(nhap!AW52="","",IF(nhap!AW52="cn","cn",IF(ISNA(VLOOKUP(nhap!AW52,ds,5,0))=TRUE,"WW",VLOOKUP(nhap!AW52,ds,5,0))))</f>
        <v/>
      </c>
      <c r="AX53" s="333" t="str">
        <f>IF(nhap!AX52="","",IF(nhap!AX52="cn","cn",IF(ISNA(VLOOKUP(nhap!AX52,ds,5,0))=TRUE,"WW",VLOOKUP(nhap!AX52,ds,5,0))))</f>
        <v/>
      </c>
      <c r="AY53" s="344" t="str">
        <f>IF(nhap!AY52="","",IF(nhap!AY52="cn","cn",VLOOKUP(nhap!AY52,ds,5,0)))</f>
        <v/>
      </c>
      <c r="AZ53" s="345" t="str">
        <f>IF(nhap!AZ52="","",IF(nhap!AZ52="cn","cn",VLOOKUP(nhap!AZ52,ds,5,0)))</f>
        <v/>
      </c>
      <c r="BA53" s="336"/>
      <c r="BB53" s="336"/>
    </row>
    <row r="54" ht="15.75" customHeight="1">
      <c r="A54" s="346" t="s">
        <v>527</v>
      </c>
      <c r="B54" s="332">
        <v>1.0</v>
      </c>
      <c r="C54" s="333" t="str">
        <f>IF(nhap!C53="","",IF(nhap!C53="cn","cn",IF(ISNA(VLOOKUP(nhap!C53,ds,5,0))=TRUE,"WW",VLOOKUP(nhap!C53,ds,5,0))))</f>
        <v/>
      </c>
      <c r="D54" s="333" t="str">
        <f>IF(nhap!D53="","",IF(nhap!D53="cn","cn",IF(ISNA(VLOOKUP(nhap!D53,ds,5,0))=TRUE,"WW",VLOOKUP(nhap!D53,ds,5,0))))</f>
        <v/>
      </c>
      <c r="E54" s="333" t="str">
        <f>IF(nhap!E53="","",IF(nhap!E53="cn","cn",IF(ISNA(VLOOKUP(nhap!E53,ds,5,0))=TRUE,"WW",VLOOKUP(nhap!E53,ds,5,0))))</f>
        <v/>
      </c>
      <c r="F54" s="333" t="str">
        <f>IF(nhap!F53="","",IF(nhap!F53="cn","cn",IF(ISNA(VLOOKUP(nhap!F53,ds,5,0))=TRUE,"WW",VLOOKUP(nhap!F53,ds,5,0))))</f>
        <v/>
      </c>
      <c r="G54" s="333" t="str">
        <f>IF(nhap!G53="","",IF(nhap!G53="cn","cn",IF(ISNA(VLOOKUP(nhap!G53,ds,5,0))=TRUE,"WW",VLOOKUP(nhap!G53,ds,5,0))))</f>
        <v/>
      </c>
      <c r="H54" s="333" t="str">
        <f>IF(nhap!H53="","",IF(nhap!H53="cn","cn",IF(ISNA(VLOOKUP(nhap!H53,ds,5,0))=TRUE,"WW",VLOOKUP(nhap!H53,ds,5,0))))</f>
        <v/>
      </c>
      <c r="I54" s="333" t="str">
        <f>IF(nhap!I53="","",IF(nhap!I53="cn","cn",IF(ISNA(VLOOKUP(nhap!I53,ds,5,0))=TRUE,"WW",VLOOKUP(nhap!I53,ds,5,0))))</f>
        <v/>
      </c>
      <c r="J54" s="333" t="str">
        <f>IF(nhap!J53="","",IF(nhap!J53="cn","cn",IF(ISNA(VLOOKUP(nhap!J53,ds,5,0))=TRUE,"WW",VLOOKUP(nhap!J53,ds,5,0))))</f>
        <v/>
      </c>
      <c r="K54" s="333" t="str">
        <f>IF(nhap!K53="","",IF(nhap!K53="cn","cn",IF(ISNA(VLOOKUP(nhap!K53,ds,5,0))=TRUE,"WW",VLOOKUP(nhap!K53,ds,5,0))))</f>
        <v/>
      </c>
      <c r="L54" s="333" t="str">
        <f>IF(nhap!L53="","",IF(nhap!L53="cn","cn",IF(ISNA(VLOOKUP(nhap!L53,ds,5,0))=TRUE,"WW",VLOOKUP(nhap!L53,ds,5,0))))</f>
        <v/>
      </c>
      <c r="M54" s="333" t="str">
        <f>IF(nhap!M53="","",IF(nhap!M53="cn","cn",IF(ISNA(VLOOKUP(nhap!M53,ds,5,0))=TRUE,"WW",VLOOKUP(nhap!M53,ds,5,0))))</f>
        <v/>
      </c>
      <c r="N54" s="333" t="str">
        <f>IF(nhap!N53="","",IF(nhap!N53="cn","cn",IF(ISNA(VLOOKUP(nhap!N53,ds,5,0))=TRUE,"WW",VLOOKUP(nhap!N53,ds,5,0))))</f>
        <v/>
      </c>
      <c r="O54" s="333" t="str">
        <f>IF(nhap!O53="","",IF(nhap!O53="cn","cn",IF(ISNA(VLOOKUP(nhap!O53,ds,5,0))=TRUE,"WW",VLOOKUP(nhap!O53,ds,5,0))))</f>
        <v/>
      </c>
      <c r="P54" s="333" t="str">
        <f>IF(nhap!P53="","",IF(nhap!P53="cn","cn",IF(ISNA(VLOOKUP(nhap!P53,ds,5,0))=TRUE,"WW",VLOOKUP(nhap!P53,ds,5,0))))</f>
        <v/>
      </c>
      <c r="Q54" s="333" t="str">
        <f>IF(nhap!Q53="","",IF(nhap!Q53="cn","cn",IF(ISNA(VLOOKUP(nhap!Q53,ds,5,0))=TRUE,"WW",VLOOKUP(nhap!Q53,ds,5,0))))</f>
        <v/>
      </c>
      <c r="R54" s="333" t="str">
        <f>IF(nhap!R53="","",IF(nhap!R53="cn","cn",IF(ISNA(VLOOKUP(nhap!R53,ds,5,0))=TRUE,"WW",VLOOKUP(nhap!R53,ds,5,0))))</f>
        <v/>
      </c>
      <c r="S54" s="333" t="str">
        <f>IF(nhap!S53="","",IF(nhap!S53="cn","cn",IF(ISNA(VLOOKUP(nhap!S53,ds,5,0))=TRUE,"WW",VLOOKUP(nhap!S53,ds,5,0))))</f>
        <v/>
      </c>
      <c r="T54" s="333" t="str">
        <f>IF(nhap!T53="","",IF(nhap!T53="cn","cn",IF(ISNA(VLOOKUP(nhap!T53,ds,5,0))=TRUE,"WW",VLOOKUP(nhap!T53,ds,5,0))))</f>
        <v/>
      </c>
      <c r="U54" s="333" t="str">
        <f>IF(nhap!U53="","",IF(nhap!U53="cn","cn",IF(ISNA(VLOOKUP(nhap!U53,ds,5,0))=TRUE,"WW",VLOOKUP(nhap!U53,ds,5,0))))</f>
        <v/>
      </c>
      <c r="V54" s="333" t="str">
        <f>IF(nhap!V53="","",IF(nhap!V53="cn","cn",IF(ISNA(VLOOKUP(nhap!V53,ds,5,0))=TRUE,"WW",VLOOKUP(nhap!V53,ds,5,0))))</f>
        <v/>
      </c>
      <c r="W54" s="333" t="str">
        <f>IF(nhap!W53="","",IF(nhap!W53="cn","cn",IF(ISNA(VLOOKUP(nhap!W53,ds,5,0))=TRUE,"WW",VLOOKUP(nhap!W53,ds,5,0))))</f>
        <v/>
      </c>
      <c r="X54" s="333" t="str">
        <f>IF(nhap!X53="","",IF(nhap!X53="cn","cn",IF(ISNA(VLOOKUP(nhap!X53,ds,5,0))=TRUE,"WW",VLOOKUP(nhap!X53,ds,5,0))))</f>
        <v/>
      </c>
      <c r="Y54" s="333" t="str">
        <f>IF(nhap!Y53="","",IF(nhap!Y53="cn","cn",IF(ISNA(VLOOKUP(nhap!Y53,ds,5,0))=TRUE,"WW",VLOOKUP(nhap!Y53,ds,5,0))))</f>
        <v/>
      </c>
      <c r="Z54" s="333" t="str">
        <f>IF(nhap!Z53="","",IF(nhap!Z53="cn","cn",IF(ISNA(VLOOKUP(nhap!Z53,ds,5,0))=TRUE,"WW",VLOOKUP(nhap!Z53,ds,5,0))))</f>
        <v/>
      </c>
      <c r="AA54" s="333" t="str">
        <f>IF(nhap!AA53="","",IF(nhap!AA53="cn","cn",IF(ISNA(VLOOKUP(nhap!AA53,ds,5,0))=TRUE,"WW",VLOOKUP(nhap!AA53,ds,5,0))))</f>
        <v/>
      </c>
      <c r="AB54" s="333" t="str">
        <f>IF(nhap!AB53="","",IF(nhap!AB53="cn","cn",IF(ISNA(VLOOKUP(nhap!AB53,ds,5,0))=TRUE,"WW",VLOOKUP(nhap!AB53,ds,5,0))))</f>
        <v/>
      </c>
      <c r="AC54" s="333" t="str">
        <f>IF(nhap!AC53="","",IF(nhap!AC53="cn","cn",IF(ISNA(VLOOKUP(nhap!AC53,ds,5,0))=TRUE,"WW",VLOOKUP(nhap!AC53,ds,5,0))))</f>
        <v/>
      </c>
      <c r="AD54" s="333" t="str">
        <f>IF(nhap!AD53="","",IF(nhap!AD53="cn","cn",IF(ISNA(VLOOKUP(nhap!AD53,ds,5,0))=TRUE,"WW",VLOOKUP(nhap!AD53,ds,5,0))))</f>
        <v/>
      </c>
      <c r="AE54" s="333" t="str">
        <f>IF(nhap!AE53="","",IF(nhap!AE53="cn","cn",IF(ISNA(VLOOKUP(nhap!AE53,ds,5,0))=TRUE,"WW",VLOOKUP(nhap!AE53,ds,5,0))))</f>
        <v/>
      </c>
      <c r="AF54" s="333" t="str">
        <f>IF(nhap!AF53="","",IF(nhap!AF53="cn","cn",IF(ISNA(VLOOKUP(nhap!AF53,ds,5,0))=TRUE,"WW",VLOOKUP(nhap!AF53,ds,5,0))))</f>
        <v/>
      </c>
      <c r="AG54" s="333" t="str">
        <f>IF(nhap!AG53="","",IF(nhap!AG53="cn","cn",IF(ISNA(VLOOKUP(nhap!AG53,ds,5,0))=TRUE,"WW",VLOOKUP(nhap!AG53,ds,5,0))))</f>
        <v/>
      </c>
      <c r="AH54" s="333" t="str">
        <f>IF(nhap!AH53="","",IF(nhap!AH53="cn","cn",IF(ISNA(VLOOKUP(nhap!AH53,ds,5,0))=TRUE,"WW",VLOOKUP(nhap!AH53,ds,5,0))))</f>
        <v/>
      </c>
      <c r="AI54" s="333" t="str">
        <f>IF(nhap!AI53="","",IF(nhap!AI53="cn","cn",IF(ISNA(VLOOKUP(nhap!AI53,ds,5,0))=TRUE,"WW",VLOOKUP(nhap!AI53,ds,5,0))))</f>
        <v/>
      </c>
      <c r="AJ54" s="333" t="str">
        <f>IF(nhap!AJ53="","",IF(nhap!AJ53="cn","cn",IF(ISNA(VLOOKUP(nhap!AJ53,ds,5,0))=TRUE,"WW",VLOOKUP(nhap!AJ53,ds,5,0))))</f>
        <v/>
      </c>
      <c r="AK54" s="333" t="str">
        <f>IF(nhap!AK53="","",IF(nhap!AK53="cn","cn",IF(ISNA(VLOOKUP(nhap!AK53,ds,5,0))=TRUE,"WW",VLOOKUP(nhap!AK53,ds,5,0))))</f>
        <v/>
      </c>
      <c r="AL54" s="333" t="str">
        <f>IF(nhap!AL53="","",IF(nhap!AL53="cn","cn",IF(ISNA(VLOOKUP(nhap!AL53,ds,5,0))=TRUE,"WW",VLOOKUP(nhap!AL53,ds,5,0))))</f>
        <v/>
      </c>
      <c r="AM54" s="333" t="str">
        <f>IF(nhap!AM53="","",IF(nhap!AM53="cn","cn",IF(ISNA(VLOOKUP(nhap!AM53,ds,5,0))=TRUE,"WW",VLOOKUP(nhap!AM53,ds,5,0))))</f>
        <v/>
      </c>
      <c r="AN54" s="333" t="str">
        <f>IF(nhap!AN53="","",IF(nhap!AN53="cn","cn",IF(ISNA(VLOOKUP(nhap!AN53,ds,5,0))=TRUE,"WW",VLOOKUP(nhap!AN53,ds,5,0))))</f>
        <v/>
      </c>
      <c r="AO54" s="333" t="str">
        <f>IF(nhap!AO53="","",IF(nhap!AO53="cn","cn",IF(ISNA(VLOOKUP(nhap!AO53,ds,5,0))=TRUE,"WW",VLOOKUP(nhap!AO53,ds,5,0))))</f>
        <v/>
      </c>
      <c r="AP54" s="333" t="str">
        <f>IF(nhap!AP53="","",IF(nhap!AP53="cn","cn",IF(ISNA(VLOOKUP(nhap!AP53,ds,5,0))=TRUE,"WW",VLOOKUP(nhap!AP53,ds,5,0))))</f>
        <v/>
      </c>
      <c r="AQ54" s="333" t="str">
        <f>IF(nhap!AQ53="","",IF(nhap!AQ53="cn","cn",IF(ISNA(VLOOKUP(nhap!AQ53,ds,5,0))=TRUE,"WW",VLOOKUP(nhap!AQ53,ds,5,0))))</f>
        <v/>
      </c>
      <c r="AR54" s="333" t="str">
        <f>IF(nhap!AR53="","",IF(nhap!AR53="cn","cn",IF(ISNA(VLOOKUP(nhap!AR53,ds,5,0))=TRUE,"WW",VLOOKUP(nhap!AR53,ds,5,0))))</f>
        <v/>
      </c>
      <c r="AS54" s="333" t="str">
        <f>IF(nhap!AS53="","",IF(nhap!AS53="cn","cn",IF(ISNA(VLOOKUP(nhap!AS53,ds,5,0))=TRUE,"WW",VLOOKUP(nhap!AS53,ds,5,0))))</f>
        <v/>
      </c>
      <c r="AT54" s="333" t="str">
        <f>IF(nhap!AT53="","",IF(nhap!AT53="cn","cn",IF(ISNA(VLOOKUP(nhap!AT53,ds,5,0))=TRUE,"WW",VLOOKUP(nhap!AT53,ds,5,0))))</f>
        <v/>
      </c>
      <c r="AU54" s="333" t="str">
        <f>IF(nhap!AU53="","",IF(nhap!AU53="cn","cn",IF(ISNA(VLOOKUP(nhap!AU53,ds,5,0))=TRUE,"WW",VLOOKUP(nhap!AU53,ds,5,0))))</f>
        <v/>
      </c>
      <c r="AV54" s="333" t="str">
        <f>IF(nhap!AV53="","",IF(nhap!AV53="cn","cn",IF(ISNA(VLOOKUP(nhap!AV53,ds,5,0))=TRUE,"WW",VLOOKUP(nhap!AV53,ds,5,0))))</f>
        <v/>
      </c>
      <c r="AW54" s="333" t="str">
        <f>IF(nhap!AW53="","",IF(nhap!AW53="cn","cn",IF(ISNA(VLOOKUP(nhap!AW53,ds,5,0))=TRUE,"WW",VLOOKUP(nhap!AW53,ds,5,0))))</f>
        <v/>
      </c>
      <c r="AX54" s="333" t="str">
        <f>IF(nhap!AX53="","",IF(nhap!AX53="cn","cn",IF(ISNA(VLOOKUP(nhap!AX53,ds,5,0))=TRUE,"WW",VLOOKUP(nhap!AX53,ds,5,0))))</f>
        <v/>
      </c>
      <c r="AY54" s="333" t="str">
        <f>IF(nhap!AY53="","",IF(nhap!AY53="cn","cn",VLOOKUP(nhap!AY53,ds,5,0)))</f>
        <v/>
      </c>
      <c r="AZ54" s="334" t="str">
        <f>IF(nhap!AZ53="","",IF(nhap!AZ53="cn","cn",VLOOKUP(nhap!AZ53,ds,5,0)))</f>
        <v/>
      </c>
      <c r="BA54" s="336"/>
      <c r="BB54" s="336"/>
    </row>
    <row r="55" ht="15.75" customHeight="1">
      <c r="A55" s="127"/>
      <c r="B55" s="338">
        <v>2.0</v>
      </c>
      <c r="C55" s="333" t="str">
        <f>IF(nhap!C54="","",IF(nhap!C54="cn","cn",IF(ISNA(VLOOKUP(nhap!C54,ds,5,0))=TRUE,"WW",VLOOKUP(nhap!C54,ds,5,0))))</f>
        <v/>
      </c>
      <c r="D55" s="333" t="str">
        <f>IF(nhap!D54="","",IF(nhap!D54="cn","cn",IF(ISNA(VLOOKUP(nhap!D54,ds,5,0))=TRUE,"WW",VLOOKUP(nhap!D54,ds,5,0))))</f>
        <v/>
      </c>
      <c r="E55" s="333" t="str">
        <f>IF(nhap!E54="","",IF(nhap!E54="cn","cn",IF(ISNA(VLOOKUP(nhap!E54,ds,5,0))=TRUE,"WW",VLOOKUP(nhap!E54,ds,5,0))))</f>
        <v/>
      </c>
      <c r="F55" s="333" t="str">
        <f>IF(nhap!F54="","",IF(nhap!F54="cn","cn",IF(ISNA(VLOOKUP(nhap!F54,ds,5,0))=TRUE,"WW",VLOOKUP(nhap!F54,ds,5,0))))</f>
        <v/>
      </c>
      <c r="G55" s="333" t="str">
        <f>IF(nhap!G54="","",IF(nhap!G54="cn","cn",IF(ISNA(VLOOKUP(nhap!G54,ds,5,0))=TRUE,"WW",VLOOKUP(nhap!G54,ds,5,0))))</f>
        <v/>
      </c>
      <c r="H55" s="333" t="str">
        <f>IF(nhap!H54="","",IF(nhap!H54="cn","cn",IF(ISNA(VLOOKUP(nhap!H54,ds,5,0))=TRUE,"WW",VLOOKUP(nhap!H54,ds,5,0))))</f>
        <v/>
      </c>
      <c r="I55" s="333" t="str">
        <f>IF(nhap!I54="","",IF(nhap!I54="cn","cn",IF(ISNA(VLOOKUP(nhap!I54,ds,5,0))=TRUE,"WW",VLOOKUP(nhap!I54,ds,5,0))))</f>
        <v/>
      </c>
      <c r="J55" s="333" t="str">
        <f>IF(nhap!J54="","",IF(nhap!J54="cn","cn",IF(ISNA(VLOOKUP(nhap!J54,ds,5,0))=TRUE,"WW",VLOOKUP(nhap!J54,ds,5,0))))</f>
        <v/>
      </c>
      <c r="K55" s="333" t="str">
        <f>IF(nhap!K54="","",IF(nhap!K54="cn","cn",IF(ISNA(VLOOKUP(nhap!K54,ds,5,0))=TRUE,"WW",VLOOKUP(nhap!K54,ds,5,0))))</f>
        <v/>
      </c>
      <c r="L55" s="333" t="str">
        <f>IF(nhap!L54="","",IF(nhap!L54="cn","cn",IF(ISNA(VLOOKUP(nhap!L54,ds,5,0))=TRUE,"WW",VLOOKUP(nhap!L54,ds,5,0))))</f>
        <v/>
      </c>
      <c r="M55" s="333" t="str">
        <f>IF(nhap!M54="","",IF(nhap!M54="cn","cn",IF(ISNA(VLOOKUP(nhap!M54,ds,5,0))=TRUE,"WW",VLOOKUP(nhap!M54,ds,5,0))))</f>
        <v/>
      </c>
      <c r="N55" s="333" t="str">
        <f>IF(nhap!N54="","",IF(nhap!N54="cn","cn",IF(ISNA(VLOOKUP(nhap!N54,ds,5,0))=TRUE,"WW",VLOOKUP(nhap!N54,ds,5,0))))</f>
        <v/>
      </c>
      <c r="O55" s="333" t="str">
        <f>IF(nhap!O54="","",IF(nhap!O54="cn","cn",IF(ISNA(VLOOKUP(nhap!O54,ds,5,0))=TRUE,"WW",VLOOKUP(nhap!O54,ds,5,0))))</f>
        <v/>
      </c>
      <c r="P55" s="333" t="str">
        <f>IF(nhap!P54="","",IF(nhap!P54="cn","cn",IF(ISNA(VLOOKUP(nhap!P54,ds,5,0))=TRUE,"WW",VLOOKUP(nhap!P54,ds,5,0))))</f>
        <v/>
      </c>
      <c r="Q55" s="333" t="str">
        <f>IF(nhap!Q54="","",IF(nhap!Q54="cn","cn",IF(ISNA(VLOOKUP(nhap!Q54,ds,5,0))=TRUE,"WW",VLOOKUP(nhap!Q54,ds,5,0))))</f>
        <v/>
      </c>
      <c r="R55" s="333" t="str">
        <f>IF(nhap!R54="","",IF(nhap!R54="cn","cn",IF(ISNA(VLOOKUP(nhap!R54,ds,5,0))=TRUE,"WW",VLOOKUP(nhap!R54,ds,5,0))))</f>
        <v/>
      </c>
      <c r="S55" s="333" t="str">
        <f>IF(nhap!S54="","",IF(nhap!S54="cn","cn",IF(ISNA(VLOOKUP(nhap!S54,ds,5,0))=TRUE,"WW",VLOOKUP(nhap!S54,ds,5,0))))</f>
        <v/>
      </c>
      <c r="T55" s="333" t="str">
        <f>IF(nhap!T54="","",IF(nhap!T54="cn","cn",IF(ISNA(VLOOKUP(nhap!T54,ds,5,0))=TRUE,"WW",VLOOKUP(nhap!T54,ds,5,0))))</f>
        <v/>
      </c>
      <c r="U55" s="333" t="str">
        <f>IF(nhap!U54="","",IF(nhap!U54="cn","cn",IF(ISNA(VLOOKUP(nhap!U54,ds,5,0))=TRUE,"WW",VLOOKUP(nhap!U54,ds,5,0))))</f>
        <v/>
      </c>
      <c r="V55" s="333" t="str">
        <f>IF(nhap!V54="","",IF(nhap!V54="cn","cn",IF(ISNA(VLOOKUP(nhap!V54,ds,5,0))=TRUE,"WW",VLOOKUP(nhap!V54,ds,5,0))))</f>
        <v/>
      </c>
      <c r="W55" s="333" t="str">
        <f>IF(nhap!W54="","",IF(nhap!W54="cn","cn",IF(ISNA(VLOOKUP(nhap!W54,ds,5,0))=TRUE,"WW",VLOOKUP(nhap!W54,ds,5,0))))</f>
        <v/>
      </c>
      <c r="X55" s="333" t="str">
        <f>IF(nhap!X54="","",IF(nhap!X54="cn","cn",IF(ISNA(VLOOKUP(nhap!X54,ds,5,0))=TRUE,"WW",VLOOKUP(nhap!X54,ds,5,0))))</f>
        <v/>
      </c>
      <c r="Y55" s="333" t="str">
        <f>IF(nhap!Y54="","",IF(nhap!Y54="cn","cn",IF(ISNA(VLOOKUP(nhap!Y54,ds,5,0))=TRUE,"WW",VLOOKUP(nhap!Y54,ds,5,0))))</f>
        <v/>
      </c>
      <c r="Z55" s="333" t="str">
        <f>IF(nhap!Z54="","",IF(nhap!Z54="cn","cn",IF(ISNA(VLOOKUP(nhap!Z54,ds,5,0))=TRUE,"WW",VLOOKUP(nhap!Z54,ds,5,0))))</f>
        <v/>
      </c>
      <c r="AA55" s="333" t="str">
        <f>IF(nhap!AA54="","",IF(nhap!AA54="cn","cn",IF(ISNA(VLOOKUP(nhap!AA54,ds,5,0))=TRUE,"WW",VLOOKUP(nhap!AA54,ds,5,0))))</f>
        <v/>
      </c>
      <c r="AB55" s="333" t="str">
        <f>IF(nhap!AB54="","",IF(nhap!AB54="cn","cn",IF(ISNA(VLOOKUP(nhap!AB54,ds,5,0))=TRUE,"WW",VLOOKUP(nhap!AB54,ds,5,0))))</f>
        <v/>
      </c>
      <c r="AC55" s="333" t="str">
        <f>IF(nhap!AC54="","",IF(nhap!AC54="cn","cn",IF(ISNA(VLOOKUP(nhap!AC54,ds,5,0))=TRUE,"WW",VLOOKUP(nhap!AC54,ds,5,0))))</f>
        <v/>
      </c>
      <c r="AD55" s="333" t="str">
        <f>IF(nhap!AD54="","",IF(nhap!AD54="cn","cn",IF(ISNA(VLOOKUP(nhap!AD54,ds,5,0))=TRUE,"WW",VLOOKUP(nhap!AD54,ds,5,0))))</f>
        <v/>
      </c>
      <c r="AE55" s="333" t="str">
        <f>IF(nhap!AE54="","",IF(nhap!AE54="cn","cn",IF(ISNA(VLOOKUP(nhap!AE54,ds,5,0))=TRUE,"WW",VLOOKUP(nhap!AE54,ds,5,0))))</f>
        <v/>
      </c>
      <c r="AF55" s="333" t="str">
        <f>IF(nhap!AF54="","",IF(nhap!AF54="cn","cn",IF(ISNA(VLOOKUP(nhap!AF54,ds,5,0))=TRUE,"WW",VLOOKUP(nhap!AF54,ds,5,0))))</f>
        <v/>
      </c>
      <c r="AG55" s="333" t="str">
        <f>IF(nhap!AG54="","",IF(nhap!AG54="cn","cn",IF(ISNA(VLOOKUP(nhap!AG54,ds,5,0))=TRUE,"WW",VLOOKUP(nhap!AG54,ds,5,0))))</f>
        <v/>
      </c>
      <c r="AH55" s="333" t="str">
        <f>IF(nhap!AH54="","",IF(nhap!AH54="cn","cn",IF(ISNA(VLOOKUP(nhap!AH54,ds,5,0))=TRUE,"WW",VLOOKUP(nhap!AH54,ds,5,0))))</f>
        <v/>
      </c>
      <c r="AI55" s="333" t="str">
        <f>IF(nhap!AI54="","",IF(nhap!AI54="cn","cn",IF(ISNA(VLOOKUP(nhap!AI54,ds,5,0))=TRUE,"WW",VLOOKUP(nhap!AI54,ds,5,0))))</f>
        <v/>
      </c>
      <c r="AJ55" s="333" t="str">
        <f>IF(nhap!AJ54="","",IF(nhap!AJ54="cn","cn",IF(ISNA(VLOOKUP(nhap!AJ54,ds,5,0))=TRUE,"WW",VLOOKUP(nhap!AJ54,ds,5,0))))</f>
        <v/>
      </c>
      <c r="AK55" s="333" t="str">
        <f>IF(nhap!AK54="","",IF(nhap!AK54="cn","cn",IF(ISNA(VLOOKUP(nhap!AK54,ds,5,0))=TRUE,"WW",VLOOKUP(nhap!AK54,ds,5,0))))</f>
        <v/>
      </c>
      <c r="AL55" s="333" t="str">
        <f>IF(nhap!AL54="","",IF(nhap!AL54="cn","cn",IF(ISNA(VLOOKUP(nhap!AL54,ds,5,0))=TRUE,"WW",VLOOKUP(nhap!AL54,ds,5,0))))</f>
        <v/>
      </c>
      <c r="AM55" s="333" t="str">
        <f>IF(nhap!AM54="","",IF(nhap!AM54="cn","cn",IF(ISNA(VLOOKUP(nhap!AM54,ds,5,0))=TRUE,"WW",VLOOKUP(nhap!AM54,ds,5,0))))</f>
        <v/>
      </c>
      <c r="AN55" s="333" t="str">
        <f>IF(nhap!AN54="","",IF(nhap!AN54="cn","cn",IF(ISNA(VLOOKUP(nhap!AN54,ds,5,0))=TRUE,"WW",VLOOKUP(nhap!AN54,ds,5,0))))</f>
        <v/>
      </c>
      <c r="AO55" s="333" t="str">
        <f>IF(nhap!AO54="","",IF(nhap!AO54="cn","cn",IF(ISNA(VLOOKUP(nhap!AO54,ds,5,0))=TRUE,"WW",VLOOKUP(nhap!AO54,ds,5,0))))</f>
        <v/>
      </c>
      <c r="AP55" s="333" t="str">
        <f>IF(nhap!AP54="","",IF(nhap!AP54="cn","cn",IF(ISNA(VLOOKUP(nhap!AP54,ds,5,0))=TRUE,"WW",VLOOKUP(nhap!AP54,ds,5,0))))</f>
        <v/>
      </c>
      <c r="AQ55" s="333" t="str">
        <f>IF(nhap!AQ54="","",IF(nhap!AQ54="cn","cn",IF(ISNA(VLOOKUP(nhap!AQ54,ds,5,0))=TRUE,"WW",VLOOKUP(nhap!AQ54,ds,5,0))))</f>
        <v/>
      </c>
      <c r="AR55" s="333" t="str">
        <f>IF(nhap!AR54="","",IF(nhap!AR54="cn","cn",IF(ISNA(VLOOKUP(nhap!AR54,ds,5,0))=TRUE,"WW",VLOOKUP(nhap!AR54,ds,5,0))))</f>
        <v/>
      </c>
      <c r="AS55" s="333" t="str">
        <f>IF(nhap!AS54="","",IF(nhap!AS54="cn","cn",IF(ISNA(VLOOKUP(nhap!AS54,ds,5,0))=TRUE,"WW",VLOOKUP(nhap!AS54,ds,5,0))))</f>
        <v/>
      </c>
      <c r="AT55" s="333" t="str">
        <f>IF(nhap!AT54="","",IF(nhap!AT54="cn","cn",IF(ISNA(VLOOKUP(nhap!AT54,ds,5,0))=TRUE,"WW",VLOOKUP(nhap!AT54,ds,5,0))))</f>
        <v/>
      </c>
      <c r="AU55" s="333" t="str">
        <f>IF(nhap!AU54="","",IF(nhap!AU54="cn","cn",IF(ISNA(VLOOKUP(nhap!AU54,ds,5,0))=TRUE,"WW",VLOOKUP(nhap!AU54,ds,5,0))))</f>
        <v/>
      </c>
      <c r="AV55" s="333" t="str">
        <f>IF(nhap!AV54="","",IF(nhap!AV54="cn","cn",IF(ISNA(VLOOKUP(nhap!AV54,ds,5,0))=TRUE,"WW",VLOOKUP(nhap!AV54,ds,5,0))))</f>
        <v/>
      </c>
      <c r="AW55" s="333" t="str">
        <f>IF(nhap!AW54="","",IF(nhap!AW54="cn","cn",IF(ISNA(VLOOKUP(nhap!AW54,ds,5,0))=TRUE,"WW",VLOOKUP(nhap!AW54,ds,5,0))))</f>
        <v/>
      </c>
      <c r="AX55" s="333" t="str">
        <f>IF(nhap!AX54="","",IF(nhap!AX54="cn","cn",IF(ISNA(VLOOKUP(nhap!AX54,ds,5,0))=TRUE,"WW",VLOOKUP(nhap!AX54,ds,5,0))))</f>
        <v/>
      </c>
      <c r="AY55" s="340" t="str">
        <f>IF(nhap!AY54="","",IF(nhap!AY54="cn","cn",VLOOKUP(nhap!AY54,ds,5,0)))</f>
        <v/>
      </c>
      <c r="AZ55" s="341" t="str">
        <f>IF(nhap!AZ54="","",IF(nhap!AZ54="cn","cn",VLOOKUP(nhap!AZ54,ds,5,0)))</f>
        <v/>
      </c>
      <c r="BA55" s="336"/>
      <c r="BB55" s="336"/>
    </row>
    <row r="56" ht="15.75" customHeight="1">
      <c r="A56" s="127"/>
      <c r="B56" s="338">
        <v>3.0</v>
      </c>
      <c r="C56" s="333" t="str">
        <f>IF(nhap!C55="","",IF(nhap!C55="cn","cn",IF(ISNA(VLOOKUP(nhap!C55,ds,5,0))=TRUE,"WW",VLOOKUP(nhap!C55,ds,5,0))))</f>
        <v/>
      </c>
      <c r="D56" s="333" t="str">
        <f>IF(nhap!D55="","",IF(nhap!D55="cn","cn",IF(ISNA(VLOOKUP(nhap!D55,ds,5,0))=TRUE,"WW",VLOOKUP(nhap!D55,ds,5,0))))</f>
        <v/>
      </c>
      <c r="E56" s="333" t="str">
        <f>IF(nhap!E55="","",IF(nhap!E55="cn","cn",IF(ISNA(VLOOKUP(nhap!E55,ds,5,0))=TRUE,"WW",VLOOKUP(nhap!E55,ds,5,0))))</f>
        <v/>
      </c>
      <c r="F56" s="333" t="str">
        <f>IF(nhap!F55="","",IF(nhap!F55="cn","cn",IF(ISNA(VLOOKUP(nhap!F55,ds,5,0))=TRUE,"WW",VLOOKUP(nhap!F55,ds,5,0))))</f>
        <v/>
      </c>
      <c r="G56" s="333" t="str">
        <f>IF(nhap!G55="","",IF(nhap!G55="cn","cn",IF(ISNA(VLOOKUP(nhap!G55,ds,5,0))=TRUE,"WW",VLOOKUP(nhap!G55,ds,5,0))))</f>
        <v/>
      </c>
      <c r="H56" s="333" t="str">
        <f>IF(nhap!H55="","",IF(nhap!H55="cn","cn",IF(ISNA(VLOOKUP(nhap!H55,ds,5,0))=TRUE,"WW",VLOOKUP(nhap!H55,ds,5,0))))</f>
        <v/>
      </c>
      <c r="I56" s="333" t="str">
        <f>IF(nhap!I55="","",IF(nhap!I55="cn","cn",IF(ISNA(VLOOKUP(nhap!I55,ds,5,0))=TRUE,"WW",VLOOKUP(nhap!I55,ds,5,0))))</f>
        <v/>
      </c>
      <c r="J56" s="333" t="str">
        <f>IF(nhap!J55="","",IF(nhap!J55="cn","cn",IF(ISNA(VLOOKUP(nhap!J55,ds,5,0))=TRUE,"WW",VLOOKUP(nhap!J55,ds,5,0))))</f>
        <v/>
      </c>
      <c r="K56" s="333" t="str">
        <f>IF(nhap!K55="","",IF(nhap!K55="cn","cn",IF(ISNA(VLOOKUP(nhap!K55,ds,5,0))=TRUE,"WW",VLOOKUP(nhap!K55,ds,5,0))))</f>
        <v/>
      </c>
      <c r="L56" s="333" t="str">
        <f>IF(nhap!L55="","",IF(nhap!L55="cn","cn",IF(ISNA(VLOOKUP(nhap!L55,ds,5,0))=TRUE,"WW",VLOOKUP(nhap!L55,ds,5,0))))</f>
        <v/>
      </c>
      <c r="M56" s="333" t="str">
        <f>IF(nhap!M55="","",IF(nhap!M55="cn","cn",IF(ISNA(VLOOKUP(nhap!M55,ds,5,0))=TRUE,"WW",VLOOKUP(nhap!M55,ds,5,0))))</f>
        <v/>
      </c>
      <c r="N56" s="333" t="str">
        <f>IF(nhap!N55="","",IF(nhap!N55="cn","cn",IF(ISNA(VLOOKUP(nhap!N55,ds,5,0))=TRUE,"WW",VLOOKUP(nhap!N55,ds,5,0))))</f>
        <v/>
      </c>
      <c r="O56" s="333" t="str">
        <f>IF(nhap!O55="","",IF(nhap!O55="cn","cn",IF(ISNA(VLOOKUP(nhap!O55,ds,5,0))=TRUE,"WW",VLOOKUP(nhap!O55,ds,5,0))))</f>
        <v/>
      </c>
      <c r="P56" s="333" t="str">
        <f>IF(nhap!P55="","",IF(nhap!P55="cn","cn",IF(ISNA(VLOOKUP(nhap!P55,ds,5,0))=TRUE,"WW",VLOOKUP(nhap!P55,ds,5,0))))</f>
        <v/>
      </c>
      <c r="Q56" s="333" t="str">
        <f>IF(nhap!Q55="","",IF(nhap!Q55="cn","cn",IF(ISNA(VLOOKUP(nhap!Q55,ds,5,0))=TRUE,"WW",VLOOKUP(nhap!Q55,ds,5,0))))</f>
        <v/>
      </c>
      <c r="R56" s="333" t="str">
        <f>IF(nhap!R55="","",IF(nhap!R55="cn","cn",IF(ISNA(VLOOKUP(nhap!R55,ds,5,0))=TRUE,"WW",VLOOKUP(nhap!R55,ds,5,0))))</f>
        <v/>
      </c>
      <c r="S56" s="333" t="str">
        <f>IF(nhap!S55="","",IF(nhap!S55="cn","cn",IF(ISNA(VLOOKUP(nhap!S55,ds,5,0))=TRUE,"WW",VLOOKUP(nhap!S55,ds,5,0))))</f>
        <v/>
      </c>
      <c r="T56" s="333" t="str">
        <f>IF(nhap!T55="","",IF(nhap!T55="cn","cn",IF(ISNA(VLOOKUP(nhap!T55,ds,5,0))=TRUE,"WW",VLOOKUP(nhap!T55,ds,5,0))))</f>
        <v/>
      </c>
      <c r="U56" s="333" t="str">
        <f>IF(nhap!U55="","",IF(nhap!U55="cn","cn",IF(ISNA(VLOOKUP(nhap!U55,ds,5,0))=TRUE,"WW",VLOOKUP(nhap!U55,ds,5,0))))</f>
        <v/>
      </c>
      <c r="V56" s="333" t="str">
        <f>IF(nhap!V55="","",IF(nhap!V55="cn","cn",IF(ISNA(VLOOKUP(nhap!V55,ds,5,0))=TRUE,"WW",VLOOKUP(nhap!V55,ds,5,0))))</f>
        <v/>
      </c>
      <c r="W56" s="333" t="str">
        <f>IF(nhap!W55="","",IF(nhap!W55="cn","cn",IF(ISNA(VLOOKUP(nhap!W55,ds,5,0))=TRUE,"WW",VLOOKUP(nhap!W55,ds,5,0))))</f>
        <v/>
      </c>
      <c r="X56" s="333" t="str">
        <f>IF(nhap!X55="","",IF(nhap!X55="cn","cn",IF(ISNA(VLOOKUP(nhap!X55,ds,5,0))=TRUE,"WW",VLOOKUP(nhap!X55,ds,5,0))))</f>
        <v/>
      </c>
      <c r="Y56" s="333" t="str">
        <f>IF(nhap!Y55="","",IF(nhap!Y55="cn","cn",IF(ISNA(VLOOKUP(nhap!Y55,ds,5,0))=TRUE,"WW",VLOOKUP(nhap!Y55,ds,5,0))))</f>
        <v/>
      </c>
      <c r="Z56" s="333" t="str">
        <f>IF(nhap!Z55="","",IF(nhap!Z55="cn","cn",IF(ISNA(VLOOKUP(nhap!Z55,ds,5,0))=TRUE,"WW",VLOOKUP(nhap!Z55,ds,5,0))))</f>
        <v/>
      </c>
      <c r="AA56" s="333" t="str">
        <f>IF(nhap!AA55="","",IF(nhap!AA55="cn","cn",IF(ISNA(VLOOKUP(nhap!AA55,ds,5,0))=TRUE,"WW",VLOOKUP(nhap!AA55,ds,5,0))))</f>
        <v/>
      </c>
      <c r="AB56" s="333" t="str">
        <f>IF(nhap!AB55="","",IF(nhap!AB55="cn","cn",IF(ISNA(VLOOKUP(nhap!AB55,ds,5,0))=TRUE,"WW",VLOOKUP(nhap!AB55,ds,5,0))))</f>
        <v/>
      </c>
      <c r="AC56" s="333" t="str">
        <f>IF(nhap!AC55="","",IF(nhap!AC55="cn","cn",IF(ISNA(VLOOKUP(nhap!AC55,ds,5,0))=TRUE,"WW",VLOOKUP(nhap!AC55,ds,5,0))))</f>
        <v/>
      </c>
      <c r="AD56" s="333" t="str">
        <f>IF(nhap!AD55="","",IF(nhap!AD55="cn","cn",IF(ISNA(VLOOKUP(nhap!AD55,ds,5,0))=TRUE,"WW",VLOOKUP(nhap!AD55,ds,5,0))))</f>
        <v/>
      </c>
      <c r="AE56" s="333" t="str">
        <f>IF(nhap!AE55="","",IF(nhap!AE55="cn","cn",IF(ISNA(VLOOKUP(nhap!AE55,ds,5,0))=TRUE,"WW",VLOOKUP(nhap!AE55,ds,5,0))))</f>
        <v/>
      </c>
      <c r="AF56" s="333" t="str">
        <f>IF(nhap!AF55="","",IF(nhap!AF55="cn","cn",IF(ISNA(VLOOKUP(nhap!AF55,ds,5,0))=TRUE,"WW",VLOOKUP(nhap!AF55,ds,5,0))))</f>
        <v/>
      </c>
      <c r="AG56" s="333" t="str">
        <f>IF(nhap!AG55="","",IF(nhap!AG55="cn","cn",IF(ISNA(VLOOKUP(nhap!AG55,ds,5,0))=TRUE,"WW",VLOOKUP(nhap!AG55,ds,5,0))))</f>
        <v/>
      </c>
      <c r="AH56" s="333" t="str">
        <f>IF(nhap!AH55="","",IF(nhap!AH55="cn","cn",IF(ISNA(VLOOKUP(nhap!AH55,ds,5,0))=TRUE,"WW",VLOOKUP(nhap!AH55,ds,5,0))))</f>
        <v/>
      </c>
      <c r="AI56" s="333" t="str">
        <f>IF(nhap!AI55="","",IF(nhap!AI55="cn","cn",IF(ISNA(VLOOKUP(nhap!AI55,ds,5,0))=TRUE,"WW",VLOOKUP(nhap!AI55,ds,5,0))))</f>
        <v/>
      </c>
      <c r="AJ56" s="333" t="str">
        <f>IF(nhap!AJ55="","",IF(nhap!AJ55="cn","cn",IF(ISNA(VLOOKUP(nhap!AJ55,ds,5,0))=TRUE,"WW",VLOOKUP(nhap!AJ55,ds,5,0))))</f>
        <v/>
      </c>
      <c r="AK56" s="333" t="str">
        <f>IF(nhap!AK55="","",IF(nhap!AK55="cn","cn",IF(ISNA(VLOOKUP(nhap!AK55,ds,5,0))=TRUE,"WW",VLOOKUP(nhap!AK55,ds,5,0))))</f>
        <v/>
      </c>
      <c r="AL56" s="333" t="str">
        <f>IF(nhap!AL55="","",IF(nhap!AL55="cn","cn",IF(ISNA(VLOOKUP(nhap!AL55,ds,5,0))=TRUE,"WW",VLOOKUP(nhap!AL55,ds,5,0))))</f>
        <v/>
      </c>
      <c r="AM56" s="333" t="str">
        <f>IF(nhap!AM55="","",IF(nhap!AM55="cn","cn",IF(ISNA(VLOOKUP(nhap!AM55,ds,5,0))=TRUE,"WW",VLOOKUP(nhap!AM55,ds,5,0))))</f>
        <v/>
      </c>
      <c r="AN56" s="333" t="str">
        <f>IF(nhap!AN55="","",IF(nhap!AN55="cn","cn",IF(ISNA(VLOOKUP(nhap!AN55,ds,5,0))=TRUE,"WW",VLOOKUP(nhap!AN55,ds,5,0))))</f>
        <v/>
      </c>
      <c r="AO56" s="333" t="str">
        <f>IF(nhap!AO55="","",IF(nhap!AO55="cn","cn",IF(ISNA(VLOOKUP(nhap!AO55,ds,5,0))=TRUE,"WW",VLOOKUP(nhap!AO55,ds,5,0))))</f>
        <v/>
      </c>
      <c r="AP56" s="333" t="str">
        <f>IF(nhap!AP55="","",IF(nhap!AP55="cn","cn",IF(ISNA(VLOOKUP(nhap!AP55,ds,5,0))=TRUE,"WW",VLOOKUP(nhap!AP55,ds,5,0))))</f>
        <v/>
      </c>
      <c r="AQ56" s="333" t="str">
        <f>IF(nhap!AQ55="","",IF(nhap!AQ55="cn","cn",IF(ISNA(VLOOKUP(nhap!AQ55,ds,5,0))=TRUE,"WW",VLOOKUP(nhap!AQ55,ds,5,0))))</f>
        <v/>
      </c>
      <c r="AR56" s="333" t="str">
        <f>IF(nhap!AR55="","",IF(nhap!AR55="cn","cn",IF(ISNA(VLOOKUP(nhap!AR55,ds,5,0))=TRUE,"WW",VLOOKUP(nhap!AR55,ds,5,0))))</f>
        <v/>
      </c>
      <c r="AS56" s="333" t="str">
        <f>IF(nhap!AS55="","",IF(nhap!AS55="cn","cn",IF(ISNA(VLOOKUP(nhap!AS55,ds,5,0))=TRUE,"WW",VLOOKUP(nhap!AS55,ds,5,0))))</f>
        <v/>
      </c>
      <c r="AT56" s="333" t="str">
        <f>IF(nhap!AT55="","",IF(nhap!AT55="cn","cn",IF(ISNA(VLOOKUP(nhap!AT55,ds,5,0))=TRUE,"WW",VLOOKUP(nhap!AT55,ds,5,0))))</f>
        <v/>
      </c>
      <c r="AU56" s="333" t="str">
        <f>IF(nhap!AU55="","",IF(nhap!AU55="cn","cn",IF(ISNA(VLOOKUP(nhap!AU55,ds,5,0))=TRUE,"WW",VLOOKUP(nhap!AU55,ds,5,0))))</f>
        <v/>
      </c>
      <c r="AV56" s="333" t="str">
        <f>IF(nhap!AV55="","",IF(nhap!AV55="cn","cn",IF(ISNA(VLOOKUP(nhap!AV55,ds,5,0))=TRUE,"WW",VLOOKUP(nhap!AV55,ds,5,0))))</f>
        <v/>
      </c>
      <c r="AW56" s="333" t="str">
        <f>IF(nhap!AW55="","",IF(nhap!AW55="cn","cn",IF(ISNA(VLOOKUP(nhap!AW55,ds,5,0))=TRUE,"WW",VLOOKUP(nhap!AW55,ds,5,0))))</f>
        <v/>
      </c>
      <c r="AX56" s="333" t="str">
        <f>IF(nhap!AX55="","",IF(nhap!AX55="cn","cn",IF(ISNA(VLOOKUP(nhap!AX55,ds,5,0))=TRUE,"WW",VLOOKUP(nhap!AX55,ds,5,0))))</f>
        <v/>
      </c>
      <c r="AY56" s="340" t="str">
        <f>IF(nhap!AY55="","",IF(nhap!AY55="cn","cn",VLOOKUP(nhap!AY55,ds,5,0)))</f>
        <v/>
      </c>
      <c r="AZ56" s="341" t="str">
        <f>IF(nhap!AZ55="","",IF(nhap!AZ55="cn","cn",VLOOKUP(nhap!AZ55,ds,5,0)))</f>
        <v/>
      </c>
      <c r="BA56" s="336"/>
      <c r="BB56" s="336"/>
    </row>
    <row r="57" ht="15.75" customHeight="1">
      <c r="A57" s="127"/>
      <c r="B57" s="338">
        <v>4.0</v>
      </c>
      <c r="C57" s="333" t="str">
        <f>IF(nhap!C56="","",IF(nhap!C56="cn","cn",IF(ISNA(VLOOKUP(nhap!C56,ds,5,0))=TRUE,"WW",VLOOKUP(nhap!C56,ds,5,0))))</f>
        <v/>
      </c>
      <c r="D57" s="333" t="str">
        <f>IF(nhap!D56="","",IF(nhap!D56="cn","cn",IF(ISNA(VLOOKUP(nhap!D56,ds,5,0))=TRUE,"WW",VLOOKUP(nhap!D56,ds,5,0))))</f>
        <v/>
      </c>
      <c r="E57" s="333" t="str">
        <f>IF(nhap!E56="","",IF(nhap!E56="cn","cn",IF(ISNA(VLOOKUP(nhap!E56,ds,5,0))=TRUE,"WW",VLOOKUP(nhap!E56,ds,5,0))))</f>
        <v/>
      </c>
      <c r="F57" s="333" t="str">
        <f>IF(nhap!F56="","",IF(nhap!F56="cn","cn",IF(ISNA(VLOOKUP(nhap!F56,ds,5,0))=TRUE,"WW",VLOOKUP(nhap!F56,ds,5,0))))</f>
        <v/>
      </c>
      <c r="G57" s="333" t="str">
        <f>IF(nhap!G56="","",IF(nhap!G56="cn","cn",IF(ISNA(VLOOKUP(nhap!G56,ds,5,0))=TRUE,"WW",VLOOKUP(nhap!G56,ds,5,0))))</f>
        <v/>
      </c>
      <c r="H57" s="333" t="str">
        <f>IF(nhap!H56="","",IF(nhap!H56="cn","cn",IF(ISNA(VLOOKUP(nhap!H56,ds,5,0))=TRUE,"WW",VLOOKUP(nhap!H56,ds,5,0))))</f>
        <v/>
      </c>
      <c r="I57" s="333" t="str">
        <f>IF(nhap!I56="","",IF(nhap!I56="cn","cn",IF(ISNA(VLOOKUP(nhap!I56,ds,5,0))=TRUE,"WW",VLOOKUP(nhap!I56,ds,5,0))))</f>
        <v/>
      </c>
      <c r="J57" s="333" t="str">
        <f>IF(nhap!J56="","",IF(nhap!J56="cn","cn",IF(ISNA(VLOOKUP(nhap!J56,ds,5,0))=TRUE,"WW",VLOOKUP(nhap!J56,ds,5,0))))</f>
        <v/>
      </c>
      <c r="K57" s="333" t="str">
        <f>IF(nhap!K56="","",IF(nhap!K56="cn","cn",IF(ISNA(VLOOKUP(nhap!K56,ds,5,0))=TRUE,"WW",VLOOKUP(nhap!K56,ds,5,0))))</f>
        <v/>
      </c>
      <c r="L57" s="333" t="str">
        <f>IF(nhap!L56="","",IF(nhap!L56="cn","cn",IF(ISNA(VLOOKUP(nhap!L56,ds,5,0))=TRUE,"WW",VLOOKUP(nhap!L56,ds,5,0))))</f>
        <v/>
      </c>
      <c r="M57" s="333" t="str">
        <f>IF(nhap!M56="","",IF(nhap!M56="cn","cn",IF(ISNA(VLOOKUP(nhap!M56,ds,5,0))=TRUE,"WW",VLOOKUP(nhap!M56,ds,5,0))))</f>
        <v/>
      </c>
      <c r="N57" s="333" t="str">
        <f>IF(nhap!N56="","",IF(nhap!N56="cn","cn",IF(ISNA(VLOOKUP(nhap!N56,ds,5,0))=TRUE,"WW",VLOOKUP(nhap!N56,ds,5,0))))</f>
        <v/>
      </c>
      <c r="O57" s="333" t="str">
        <f>IF(nhap!O56="","",IF(nhap!O56="cn","cn",IF(ISNA(VLOOKUP(nhap!O56,ds,5,0))=TRUE,"WW",VLOOKUP(nhap!O56,ds,5,0))))</f>
        <v/>
      </c>
      <c r="P57" s="333" t="str">
        <f>IF(nhap!P56="","",IF(nhap!P56="cn","cn",IF(ISNA(VLOOKUP(nhap!P56,ds,5,0))=TRUE,"WW",VLOOKUP(nhap!P56,ds,5,0))))</f>
        <v/>
      </c>
      <c r="Q57" s="333" t="str">
        <f>IF(nhap!Q56="","",IF(nhap!Q56="cn","cn",IF(ISNA(VLOOKUP(nhap!Q56,ds,5,0))=TRUE,"WW",VLOOKUP(nhap!Q56,ds,5,0))))</f>
        <v/>
      </c>
      <c r="R57" s="333" t="str">
        <f>IF(nhap!R56="","",IF(nhap!R56="cn","cn",IF(ISNA(VLOOKUP(nhap!R56,ds,5,0))=TRUE,"WW",VLOOKUP(nhap!R56,ds,5,0))))</f>
        <v/>
      </c>
      <c r="S57" s="333" t="str">
        <f>IF(nhap!S56="","",IF(nhap!S56="cn","cn",IF(ISNA(VLOOKUP(nhap!S56,ds,5,0))=TRUE,"WW",VLOOKUP(nhap!S56,ds,5,0))))</f>
        <v/>
      </c>
      <c r="T57" s="333" t="str">
        <f>IF(nhap!T56="","",IF(nhap!T56="cn","cn",IF(ISNA(VLOOKUP(nhap!T56,ds,5,0))=TRUE,"WW",VLOOKUP(nhap!T56,ds,5,0))))</f>
        <v/>
      </c>
      <c r="U57" s="333" t="str">
        <f>IF(nhap!U56="","",IF(nhap!U56="cn","cn",IF(ISNA(VLOOKUP(nhap!U56,ds,5,0))=TRUE,"WW",VLOOKUP(nhap!U56,ds,5,0))))</f>
        <v/>
      </c>
      <c r="V57" s="333" t="str">
        <f>IF(nhap!V56="","",IF(nhap!V56="cn","cn",IF(ISNA(VLOOKUP(nhap!V56,ds,5,0))=TRUE,"WW",VLOOKUP(nhap!V56,ds,5,0))))</f>
        <v/>
      </c>
      <c r="W57" s="333" t="str">
        <f>IF(nhap!W56="","",IF(nhap!W56="cn","cn",IF(ISNA(VLOOKUP(nhap!W56,ds,5,0))=TRUE,"WW",VLOOKUP(nhap!W56,ds,5,0))))</f>
        <v/>
      </c>
      <c r="X57" s="333" t="str">
        <f>IF(nhap!X56="","",IF(nhap!X56="cn","cn",IF(ISNA(VLOOKUP(nhap!X56,ds,5,0))=TRUE,"WW",VLOOKUP(nhap!X56,ds,5,0))))</f>
        <v/>
      </c>
      <c r="Y57" s="333" t="str">
        <f>IF(nhap!Y56="","",IF(nhap!Y56="cn","cn",IF(ISNA(VLOOKUP(nhap!Y56,ds,5,0))=TRUE,"WW",VLOOKUP(nhap!Y56,ds,5,0))))</f>
        <v/>
      </c>
      <c r="Z57" s="333" t="str">
        <f>IF(nhap!Z56="","",IF(nhap!Z56="cn","cn",IF(ISNA(VLOOKUP(nhap!Z56,ds,5,0))=TRUE,"WW",VLOOKUP(nhap!Z56,ds,5,0))))</f>
        <v/>
      </c>
      <c r="AA57" s="333" t="str">
        <f>IF(nhap!AA56="","",IF(nhap!AA56="cn","cn",IF(ISNA(VLOOKUP(nhap!AA56,ds,5,0))=TRUE,"WW",VLOOKUP(nhap!AA56,ds,5,0))))</f>
        <v/>
      </c>
      <c r="AB57" s="333" t="str">
        <f>IF(nhap!AB56="","",IF(nhap!AB56="cn","cn",IF(ISNA(VLOOKUP(nhap!AB56,ds,5,0))=TRUE,"WW",VLOOKUP(nhap!AB56,ds,5,0))))</f>
        <v/>
      </c>
      <c r="AC57" s="333" t="str">
        <f>IF(nhap!AC56="","",IF(nhap!AC56="cn","cn",IF(ISNA(VLOOKUP(nhap!AC56,ds,5,0))=TRUE,"WW",VLOOKUP(nhap!AC56,ds,5,0))))</f>
        <v/>
      </c>
      <c r="AD57" s="333" t="str">
        <f>IF(nhap!AD56="","",IF(nhap!AD56="cn","cn",IF(ISNA(VLOOKUP(nhap!AD56,ds,5,0))=TRUE,"WW",VLOOKUP(nhap!AD56,ds,5,0))))</f>
        <v/>
      </c>
      <c r="AE57" s="333" t="str">
        <f>IF(nhap!AE56="","",IF(nhap!AE56="cn","cn",IF(ISNA(VLOOKUP(nhap!AE56,ds,5,0))=TRUE,"WW",VLOOKUP(nhap!AE56,ds,5,0))))</f>
        <v/>
      </c>
      <c r="AF57" s="333" t="str">
        <f>IF(nhap!AF56="","",IF(nhap!AF56="cn","cn",IF(ISNA(VLOOKUP(nhap!AF56,ds,5,0))=TRUE,"WW",VLOOKUP(nhap!AF56,ds,5,0))))</f>
        <v/>
      </c>
      <c r="AG57" s="333" t="str">
        <f>IF(nhap!AG56="","",IF(nhap!AG56="cn","cn",IF(ISNA(VLOOKUP(nhap!AG56,ds,5,0))=TRUE,"WW",VLOOKUP(nhap!AG56,ds,5,0))))</f>
        <v/>
      </c>
      <c r="AH57" s="333" t="str">
        <f>IF(nhap!AH56="","",IF(nhap!AH56="cn","cn",IF(ISNA(VLOOKUP(nhap!AH56,ds,5,0))=TRUE,"WW",VLOOKUP(nhap!AH56,ds,5,0))))</f>
        <v/>
      </c>
      <c r="AI57" s="333" t="str">
        <f>IF(nhap!AI56="","",IF(nhap!AI56="cn","cn",IF(ISNA(VLOOKUP(nhap!AI56,ds,5,0))=TRUE,"WW",VLOOKUP(nhap!AI56,ds,5,0))))</f>
        <v/>
      </c>
      <c r="AJ57" s="333" t="str">
        <f>IF(nhap!AJ56="","",IF(nhap!AJ56="cn","cn",IF(ISNA(VLOOKUP(nhap!AJ56,ds,5,0))=TRUE,"WW",VLOOKUP(nhap!AJ56,ds,5,0))))</f>
        <v/>
      </c>
      <c r="AK57" s="333" t="str">
        <f>IF(nhap!AK56="","",IF(nhap!AK56="cn","cn",IF(ISNA(VLOOKUP(nhap!AK56,ds,5,0))=TRUE,"WW",VLOOKUP(nhap!AK56,ds,5,0))))</f>
        <v/>
      </c>
      <c r="AL57" s="333" t="str">
        <f>IF(nhap!AL56="","",IF(nhap!AL56="cn","cn",IF(ISNA(VLOOKUP(nhap!AL56,ds,5,0))=TRUE,"WW",VLOOKUP(nhap!AL56,ds,5,0))))</f>
        <v/>
      </c>
      <c r="AM57" s="333" t="str">
        <f>IF(nhap!AM56="","",IF(nhap!AM56="cn","cn",IF(ISNA(VLOOKUP(nhap!AM56,ds,5,0))=TRUE,"WW",VLOOKUP(nhap!AM56,ds,5,0))))</f>
        <v/>
      </c>
      <c r="AN57" s="333" t="str">
        <f>IF(nhap!AN56="","",IF(nhap!AN56="cn","cn",IF(ISNA(VLOOKUP(nhap!AN56,ds,5,0))=TRUE,"WW",VLOOKUP(nhap!AN56,ds,5,0))))</f>
        <v/>
      </c>
      <c r="AO57" s="333" t="str">
        <f>IF(nhap!AO56="","",IF(nhap!AO56="cn","cn",IF(ISNA(VLOOKUP(nhap!AO56,ds,5,0))=TRUE,"WW",VLOOKUP(nhap!AO56,ds,5,0))))</f>
        <v/>
      </c>
      <c r="AP57" s="333" t="str">
        <f>IF(nhap!AP56="","",IF(nhap!AP56="cn","cn",IF(ISNA(VLOOKUP(nhap!AP56,ds,5,0))=TRUE,"WW",VLOOKUP(nhap!AP56,ds,5,0))))</f>
        <v/>
      </c>
      <c r="AQ57" s="333" t="str">
        <f>IF(nhap!AQ56="","",IF(nhap!AQ56="cn","cn",IF(ISNA(VLOOKUP(nhap!AQ56,ds,5,0))=TRUE,"WW",VLOOKUP(nhap!AQ56,ds,5,0))))</f>
        <v/>
      </c>
      <c r="AR57" s="333" t="str">
        <f>IF(nhap!AR56="","",IF(nhap!AR56="cn","cn",IF(ISNA(VLOOKUP(nhap!AR56,ds,5,0))=TRUE,"WW",VLOOKUP(nhap!AR56,ds,5,0))))</f>
        <v/>
      </c>
      <c r="AS57" s="333" t="str">
        <f>IF(nhap!AS56="","",IF(nhap!AS56="cn","cn",IF(ISNA(VLOOKUP(nhap!AS56,ds,5,0))=TRUE,"WW",VLOOKUP(nhap!AS56,ds,5,0))))</f>
        <v/>
      </c>
      <c r="AT57" s="333" t="str">
        <f>IF(nhap!AT56="","",IF(nhap!AT56="cn","cn",IF(ISNA(VLOOKUP(nhap!AT56,ds,5,0))=TRUE,"WW",VLOOKUP(nhap!AT56,ds,5,0))))</f>
        <v/>
      </c>
      <c r="AU57" s="333" t="str">
        <f>IF(nhap!AU56="","",IF(nhap!AU56="cn","cn",IF(ISNA(VLOOKUP(nhap!AU56,ds,5,0))=TRUE,"WW",VLOOKUP(nhap!AU56,ds,5,0))))</f>
        <v/>
      </c>
      <c r="AV57" s="333" t="str">
        <f>IF(nhap!AV56="","",IF(nhap!AV56="cn","cn",IF(ISNA(VLOOKUP(nhap!AV56,ds,5,0))=TRUE,"WW",VLOOKUP(nhap!AV56,ds,5,0))))</f>
        <v/>
      </c>
      <c r="AW57" s="333" t="str">
        <f>IF(nhap!AW56="","",IF(nhap!AW56="cn","cn",IF(ISNA(VLOOKUP(nhap!AW56,ds,5,0))=TRUE,"WW",VLOOKUP(nhap!AW56,ds,5,0))))</f>
        <v/>
      </c>
      <c r="AX57" s="333" t="str">
        <f>IF(nhap!AX56="","",IF(nhap!AX56="cn","cn",IF(ISNA(VLOOKUP(nhap!AX56,ds,5,0))=TRUE,"WW",VLOOKUP(nhap!AX56,ds,5,0))))</f>
        <v/>
      </c>
      <c r="AY57" s="340" t="str">
        <f>IF(nhap!AY56="","",IF(nhap!AY56="cn","cn",VLOOKUP(nhap!AY56,ds,5,0)))</f>
        <v/>
      </c>
      <c r="AZ57" s="341" t="str">
        <f>IF(nhap!AZ56="","",IF(nhap!AZ56="cn","cn",VLOOKUP(nhap!AZ56,ds,5,0)))</f>
        <v/>
      </c>
      <c r="BA57" s="336"/>
      <c r="BB57" s="336"/>
    </row>
    <row r="58" ht="15.75" customHeight="1">
      <c r="A58" s="158"/>
      <c r="B58" s="343">
        <v>5.0</v>
      </c>
      <c r="C58" s="333" t="str">
        <f>IF(nhap!C57="","",IF(nhap!C57="cn","cn",IF(ISNA(VLOOKUP(nhap!C57,ds,5,0))=TRUE,"WW",VLOOKUP(nhap!C57,ds,5,0))))</f>
        <v/>
      </c>
      <c r="D58" s="333" t="str">
        <f>IF(nhap!D57="","",IF(nhap!D57="cn","cn",IF(ISNA(VLOOKUP(nhap!D57,ds,5,0))=TRUE,"WW",VLOOKUP(nhap!D57,ds,5,0))))</f>
        <v/>
      </c>
      <c r="E58" s="333" t="str">
        <f>IF(nhap!E57="","",IF(nhap!E57="cn","cn",IF(ISNA(VLOOKUP(nhap!E57,ds,5,0))=TRUE,"WW",VLOOKUP(nhap!E57,ds,5,0))))</f>
        <v/>
      </c>
      <c r="F58" s="333" t="str">
        <f>IF(nhap!F57="","",IF(nhap!F57="cn","cn",IF(ISNA(VLOOKUP(nhap!F57,ds,5,0))=TRUE,"WW",VLOOKUP(nhap!F57,ds,5,0))))</f>
        <v/>
      </c>
      <c r="G58" s="333" t="str">
        <f>IF(nhap!G57="","",IF(nhap!G57="cn","cn",IF(ISNA(VLOOKUP(nhap!G57,ds,5,0))=TRUE,"WW",VLOOKUP(nhap!G57,ds,5,0))))</f>
        <v/>
      </c>
      <c r="H58" s="333" t="str">
        <f>IF(nhap!H57="","",IF(nhap!H57="cn","cn",IF(ISNA(VLOOKUP(nhap!H57,ds,5,0))=TRUE,"WW",VLOOKUP(nhap!H57,ds,5,0))))</f>
        <v/>
      </c>
      <c r="I58" s="333" t="str">
        <f>IF(nhap!I57="","",IF(nhap!I57="cn","cn",IF(ISNA(VLOOKUP(nhap!I57,ds,5,0))=TRUE,"WW",VLOOKUP(nhap!I57,ds,5,0))))</f>
        <v/>
      </c>
      <c r="J58" s="333" t="str">
        <f>IF(nhap!J57="","",IF(nhap!J57="cn","cn",IF(ISNA(VLOOKUP(nhap!J57,ds,5,0))=TRUE,"WW",VLOOKUP(nhap!J57,ds,5,0))))</f>
        <v/>
      </c>
      <c r="K58" s="333" t="str">
        <f>IF(nhap!K57="","",IF(nhap!K57="cn","cn",IF(ISNA(VLOOKUP(nhap!K57,ds,5,0))=TRUE,"WW",VLOOKUP(nhap!K57,ds,5,0))))</f>
        <v/>
      </c>
      <c r="L58" s="333" t="str">
        <f>IF(nhap!L57="","",IF(nhap!L57="cn","cn",IF(ISNA(VLOOKUP(nhap!L57,ds,5,0))=TRUE,"WW",VLOOKUP(nhap!L57,ds,5,0))))</f>
        <v/>
      </c>
      <c r="M58" s="333" t="str">
        <f>IF(nhap!M57="","",IF(nhap!M57="cn","cn",IF(ISNA(VLOOKUP(nhap!M57,ds,5,0))=TRUE,"WW",VLOOKUP(nhap!M57,ds,5,0))))</f>
        <v/>
      </c>
      <c r="N58" s="333" t="str">
        <f>IF(nhap!N57="","",IF(nhap!N57="cn","cn",IF(ISNA(VLOOKUP(nhap!N57,ds,5,0))=TRUE,"WW",VLOOKUP(nhap!N57,ds,5,0))))</f>
        <v/>
      </c>
      <c r="O58" s="333" t="str">
        <f>IF(nhap!O57="","",IF(nhap!O57="cn","cn",IF(ISNA(VLOOKUP(nhap!O57,ds,5,0))=TRUE,"WW",VLOOKUP(nhap!O57,ds,5,0))))</f>
        <v/>
      </c>
      <c r="P58" s="333" t="str">
        <f>IF(nhap!P57="","",IF(nhap!P57="cn","cn",IF(ISNA(VLOOKUP(nhap!P57,ds,5,0))=TRUE,"WW",VLOOKUP(nhap!P57,ds,5,0))))</f>
        <v/>
      </c>
      <c r="Q58" s="333" t="str">
        <f>IF(nhap!Q57="","",IF(nhap!Q57="cn","cn",IF(ISNA(VLOOKUP(nhap!Q57,ds,5,0))=TRUE,"WW",VLOOKUP(nhap!Q57,ds,5,0))))</f>
        <v/>
      </c>
      <c r="R58" s="333" t="str">
        <f>IF(nhap!R57="","",IF(nhap!R57="cn","cn",IF(ISNA(VLOOKUP(nhap!R57,ds,5,0))=TRUE,"WW",VLOOKUP(nhap!R57,ds,5,0))))</f>
        <v/>
      </c>
      <c r="S58" s="333" t="str">
        <f>IF(nhap!S57="","",IF(nhap!S57="cn","cn",IF(ISNA(VLOOKUP(nhap!S57,ds,5,0))=TRUE,"WW",VLOOKUP(nhap!S57,ds,5,0))))</f>
        <v/>
      </c>
      <c r="T58" s="333" t="str">
        <f>IF(nhap!T57="","",IF(nhap!T57="cn","cn",IF(ISNA(VLOOKUP(nhap!T57,ds,5,0))=TRUE,"WW",VLOOKUP(nhap!T57,ds,5,0))))</f>
        <v/>
      </c>
      <c r="U58" s="333" t="str">
        <f>IF(nhap!U57="","",IF(nhap!U57="cn","cn",IF(ISNA(VLOOKUP(nhap!U57,ds,5,0))=TRUE,"WW",VLOOKUP(nhap!U57,ds,5,0))))</f>
        <v/>
      </c>
      <c r="V58" s="333" t="str">
        <f>IF(nhap!V57="","",IF(nhap!V57="cn","cn",IF(ISNA(VLOOKUP(nhap!V57,ds,5,0))=TRUE,"WW",VLOOKUP(nhap!V57,ds,5,0))))</f>
        <v/>
      </c>
      <c r="W58" s="333" t="str">
        <f>IF(nhap!W57="","",IF(nhap!W57="cn","cn",IF(ISNA(VLOOKUP(nhap!W57,ds,5,0))=TRUE,"WW",VLOOKUP(nhap!W57,ds,5,0))))</f>
        <v/>
      </c>
      <c r="X58" s="333" t="str">
        <f>IF(nhap!X57="","",IF(nhap!X57="cn","cn",IF(ISNA(VLOOKUP(nhap!X57,ds,5,0))=TRUE,"WW",VLOOKUP(nhap!X57,ds,5,0))))</f>
        <v/>
      </c>
      <c r="Y58" s="333" t="str">
        <f>IF(nhap!Y57="","",IF(nhap!Y57="cn","cn",IF(ISNA(VLOOKUP(nhap!Y57,ds,5,0))=TRUE,"WW",VLOOKUP(nhap!Y57,ds,5,0))))</f>
        <v/>
      </c>
      <c r="Z58" s="333" t="str">
        <f>IF(nhap!Z57="","",IF(nhap!Z57="cn","cn",IF(ISNA(VLOOKUP(nhap!Z57,ds,5,0))=TRUE,"WW",VLOOKUP(nhap!Z57,ds,5,0))))</f>
        <v/>
      </c>
      <c r="AA58" s="333" t="str">
        <f>IF(nhap!AA57="","",IF(nhap!AA57="cn","cn",IF(ISNA(VLOOKUP(nhap!AA57,ds,5,0))=TRUE,"WW",VLOOKUP(nhap!AA57,ds,5,0))))</f>
        <v/>
      </c>
      <c r="AB58" s="333" t="str">
        <f>IF(nhap!AB57="","",IF(nhap!AB57="cn","cn",IF(ISNA(VLOOKUP(nhap!AB57,ds,5,0))=TRUE,"WW",VLOOKUP(nhap!AB57,ds,5,0))))</f>
        <v/>
      </c>
      <c r="AC58" s="333" t="str">
        <f>IF(nhap!AC57="","",IF(nhap!AC57="cn","cn",IF(ISNA(VLOOKUP(nhap!AC57,ds,5,0))=TRUE,"WW",VLOOKUP(nhap!AC57,ds,5,0))))</f>
        <v/>
      </c>
      <c r="AD58" s="333" t="str">
        <f>IF(nhap!AD57="","",IF(nhap!AD57="cn","cn",IF(ISNA(VLOOKUP(nhap!AD57,ds,5,0))=TRUE,"WW",VLOOKUP(nhap!AD57,ds,5,0))))</f>
        <v/>
      </c>
      <c r="AE58" s="333" t="str">
        <f>IF(nhap!AE57="","",IF(nhap!AE57="cn","cn",IF(ISNA(VLOOKUP(nhap!AE57,ds,5,0))=TRUE,"WW",VLOOKUP(nhap!AE57,ds,5,0))))</f>
        <v/>
      </c>
      <c r="AF58" s="333" t="str">
        <f>IF(nhap!AF57="","",IF(nhap!AF57="cn","cn",IF(ISNA(VLOOKUP(nhap!AF57,ds,5,0))=TRUE,"WW",VLOOKUP(nhap!AF57,ds,5,0))))</f>
        <v/>
      </c>
      <c r="AG58" s="333" t="str">
        <f>IF(nhap!AG57="","",IF(nhap!AG57="cn","cn",IF(ISNA(VLOOKUP(nhap!AG57,ds,5,0))=TRUE,"WW",VLOOKUP(nhap!AG57,ds,5,0))))</f>
        <v/>
      </c>
      <c r="AH58" s="333" t="str">
        <f>IF(nhap!AH57="","",IF(nhap!AH57="cn","cn",IF(ISNA(VLOOKUP(nhap!AH57,ds,5,0))=TRUE,"WW",VLOOKUP(nhap!AH57,ds,5,0))))</f>
        <v/>
      </c>
      <c r="AI58" s="333" t="str">
        <f>IF(nhap!AI57="","",IF(nhap!AI57="cn","cn",IF(ISNA(VLOOKUP(nhap!AI57,ds,5,0))=TRUE,"WW",VLOOKUP(nhap!AI57,ds,5,0))))</f>
        <v/>
      </c>
      <c r="AJ58" s="333" t="str">
        <f>IF(nhap!AJ57="","",IF(nhap!AJ57="cn","cn",IF(ISNA(VLOOKUP(nhap!AJ57,ds,5,0))=TRUE,"WW",VLOOKUP(nhap!AJ57,ds,5,0))))</f>
        <v/>
      </c>
      <c r="AK58" s="333" t="str">
        <f>IF(nhap!AK57="","",IF(nhap!AK57="cn","cn",IF(ISNA(VLOOKUP(nhap!AK57,ds,5,0))=TRUE,"WW",VLOOKUP(nhap!AK57,ds,5,0))))</f>
        <v/>
      </c>
      <c r="AL58" s="333" t="str">
        <f>IF(nhap!AL57="","",IF(nhap!AL57="cn","cn",IF(ISNA(VLOOKUP(nhap!AL57,ds,5,0))=TRUE,"WW",VLOOKUP(nhap!AL57,ds,5,0))))</f>
        <v/>
      </c>
      <c r="AM58" s="333" t="str">
        <f>IF(nhap!AM57="","",IF(nhap!AM57="cn","cn",IF(ISNA(VLOOKUP(nhap!AM57,ds,5,0))=TRUE,"WW",VLOOKUP(nhap!AM57,ds,5,0))))</f>
        <v/>
      </c>
      <c r="AN58" s="333" t="str">
        <f>IF(nhap!AN57="","",IF(nhap!AN57="cn","cn",IF(ISNA(VLOOKUP(nhap!AN57,ds,5,0))=TRUE,"WW",VLOOKUP(nhap!AN57,ds,5,0))))</f>
        <v/>
      </c>
      <c r="AO58" s="333" t="str">
        <f>IF(nhap!AO57="","",IF(nhap!AO57="cn","cn",IF(ISNA(VLOOKUP(nhap!AO57,ds,5,0))=TRUE,"WW",VLOOKUP(nhap!AO57,ds,5,0))))</f>
        <v/>
      </c>
      <c r="AP58" s="333" t="str">
        <f>IF(nhap!AP57="","",IF(nhap!AP57="cn","cn",IF(ISNA(VLOOKUP(nhap!AP57,ds,5,0))=TRUE,"WW",VLOOKUP(nhap!AP57,ds,5,0))))</f>
        <v/>
      </c>
      <c r="AQ58" s="333" t="str">
        <f>IF(nhap!AQ57="","",IF(nhap!AQ57="cn","cn",IF(ISNA(VLOOKUP(nhap!AQ57,ds,5,0))=TRUE,"WW",VLOOKUP(nhap!AQ57,ds,5,0))))</f>
        <v/>
      </c>
      <c r="AR58" s="333" t="str">
        <f>IF(nhap!AR57="","",IF(nhap!AR57="cn","cn",IF(ISNA(VLOOKUP(nhap!AR57,ds,5,0))=TRUE,"WW",VLOOKUP(nhap!AR57,ds,5,0))))</f>
        <v/>
      </c>
      <c r="AS58" s="333" t="str">
        <f>IF(nhap!AS57="","",IF(nhap!AS57="cn","cn",IF(ISNA(VLOOKUP(nhap!AS57,ds,5,0))=TRUE,"WW",VLOOKUP(nhap!AS57,ds,5,0))))</f>
        <v/>
      </c>
      <c r="AT58" s="333" t="str">
        <f>IF(nhap!AT57="","",IF(nhap!AT57="cn","cn",IF(ISNA(VLOOKUP(nhap!AT57,ds,5,0))=TRUE,"WW",VLOOKUP(nhap!AT57,ds,5,0))))</f>
        <v/>
      </c>
      <c r="AU58" s="333" t="str">
        <f>IF(nhap!AU57="","",IF(nhap!AU57="cn","cn",IF(ISNA(VLOOKUP(nhap!AU57,ds,5,0))=TRUE,"WW",VLOOKUP(nhap!AU57,ds,5,0))))</f>
        <v/>
      </c>
      <c r="AV58" s="333" t="str">
        <f>IF(nhap!AV57="","",IF(nhap!AV57="cn","cn",IF(ISNA(VLOOKUP(nhap!AV57,ds,5,0))=TRUE,"WW",VLOOKUP(nhap!AV57,ds,5,0))))</f>
        <v/>
      </c>
      <c r="AW58" s="333" t="str">
        <f>IF(nhap!AW57="","",IF(nhap!AW57="cn","cn",IF(ISNA(VLOOKUP(nhap!AW57,ds,5,0))=TRUE,"WW",VLOOKUP(nhap!AW57,ds,5,0))))</f>
        <v/>
      </c>
      <c r="AX58" s="333" t="str">
        <f>IF(nhap!AX57="","",IF(nhap!AX57="cn","cn",IF(ISNA(VLOOKUP(nhap!AX57,ds,5,0))=TRUE,"WW",VLOOKUP(nhap!AX57,ds,5,0))))</f>
        <v/>
      </c>
      <c r="AY58" s="344" t="str">
        <f>IF(nhap!AY57="","",IF(nhap!AY57="cn","cn",VLOOKUP(nhap!AY57,ds,5,0)))</f>
        <v/>
      </c>
      <c r="AZ58" s="345" t="str">
        <f>IF(nhap!AZ57="","",IF(nhap!AZ57="cn","cn",VLOOKUP(nhap!AZ57,ds,5,0)))</f>
        <v/>
      </c>
      <c r="BA58" s="336"/>
      <c r="BB58" s="336"/>
    </row>
    <row r="59" ht="15.75" customHeight="1">
      <c r="A59" s="346" t="s">
        <v>528</v>
      </c>
      <c r="B59" s="332">
        <v>1.0</v>
      </c>
      <c r="C59" s="333" t="str">
        <f>IF(nhap!C58="","",IF(nhap!C58="cn","cn",IF(ISNA(VLOOKUP(nhap!C58,ds,5,0))=TRUE,"WW",VLOOKUP(nhap!C58,ds,5,0))))</f>
        <v/>
      </c>
      <c r="D59" s="333" t="str">
        <f>IF(nhap!D58="","",IF(nhap!D58="cn","cn",IF(ISNA(VLOOKUP(nhap!D58,ds,5,0))=TRUE,"WW",VLOOKUP(nhap!D58,ds,5,0))))</f>
        <v/>
      </c>
      <c r="E59" s="333" t="str">
        <f>IF(nhap!E58="","",IF(nhap!E58="cn","cn",IF(ISNA(VLOOKUP(nhap!E58,ds,5,0))=TRUE,"WW",VLOOKUP(nhap!E58,ds,5,0))))</f>
        <v/>
      </c>
      <c r="F59" s="333" t="str">
        <f>IF(nhap!F58="","",IF(nhap!F58="cn","cn",IF(ISNA(VLOOKUP(nhap!F58,ds,5,0))=TRUE,"WW",VLOOKUP(nhap!F58,ds,5,0))))</f>
        <v/>
      </c>
      <c r="G59" s="333" t="str">
        <f>IF(nhap!G58="","",IF(nhap!G58="cn","cn",IF(ISNA(VLOOKUP(nhap!G58,ds,5,0))=TRUE,"WW",VLOOKUP(nhap!G58,ds,5,0))))</f>
        <v/>
      </c>
      <c r="H59" s="333" t="str">
        <f>IF(nhap!H58="","",IF(nhap!H58="cn","cn",IF(ISNA(VLOOKUP(nhap!H58,ds,5,0))=TRUE,"WW",VLOOKUP(nhap!H58,ds,5,0))))</f>
        <v/>
      </c>
      <c r="I59" s="333" t="str">
        <f>IF(nhap!I58="","",IF(nhap!I58="cn","cn",IF(ISNA(VLOOKUP(nhap!I58,ds,5,0))=TRUE,"WW",VLOOKUP(nhap!I58,ds,5,0))))</f>
        <v/>
      </c>
      <c r="J59" s="333" t="str">
        <f>IF(nhap!J58="","",IF(nhap!J58="cn","cn",IF(ISNA(VLOOKUP(nhap!J58,ds,5,0))=TRUE,"WW",VLOOKUP(nhap!J58,ds,5,0))))</f>
        <v/>
      </c>
      <c r="K59" s="333" t="str">
        <f>IF(nhap!K58="","",IF(nhap!K58="cn","cn",IF(ISNA(VLOOKUP(nhap!K58,ds,5,0))=TRUE,"WW",VLOOKUP(nhap!K58,ds,5,0))))</f>
        <v/>
      </c>
      <c r="L59" s="333" t="str">
        <f>IF(nhap!L58="","",IF(nhap!L58="cn","cn",IF(ISNA(VLOOKUP(nhap!L58,ds,5,0))=TRUE,"WW",VLOOKUP(nhap!L58,ds,5,0))))</f>
        <v/>
      </c>
      <c r="M59" s="333" t="str">
        <f>IF(nhap!M58="","",IF(nhap!M58="cn","cn",IF(ISNA(VLOOKUP(nhap!M58,ds,5,0))=TRUE,"WW",VLOOKUP(nhap!M58,ds,5,0))))</f>
        <v/>
      </c>
      <c r="N59" s="333" t="str">
        <f>IF(nhap!N58="","",IF(nhap!N58="cn","cn",IF(ISNA(VLOOKUP(nhap!N58,ds,5,0))=TRUE,"WW",VLOOKUP(nhap!N58,ds,5,0))))</f>
        <v/>
      </c>
      <c r="O59" s="333" t="str">
        <f>IF(nhap!O58="","",IF(nhap!O58="cn","cn",IF(ISNA(VLOOKUP(nhap!O58,ds,5,0))=TRUE,"WW",VLOOKUP(nhap!O58,ds,5,0))))</f>
        <v/>
      </c>
      <c r="P59" s="333" t="str">
        <f>IF(nhap!P58="","",IF(nhap!P58="cn","cn",IF(ISNA(VLOOKUP(nhap!P58,ds,5,0))=TRUE,"WW",VLOOKUP(nhap!P58,ds,5,0))))</f>
        <v/>
      </c>
      <c r="Q59" s="333" t="str">
        <f>IF(nhap!Q58="","",IF(nhap!Q58="cn","cn",IF(ISNA(VLOOKUP(nhap!Q58,ds,5,0))=TRUE,"WW",VLOOKUP(nhap!Q58,ds,5,0))))</f>
        <v/>
      </c>
      <c r="R59" s="333" t="str">
        <f>IF(nhap!R58="","",IF(nhap!R58="cn","cn",IF(ISNA(VLOOKUP(nhap!R58,ds,5,0))=TRUE,"WW",VLOOKUP(nhap!R58,ds,5,0))))</f>
        <v/>
      </c>
      <c r="S59" s="333" t="str">
        <f>IF(nhap!S58="","",IF(nhap!S58="cn","cn",IF(ISNA(VLOOKUP(nhap!S58,ds,5,0))=TRUE,"WW",VLOOKUP(nhap!S58,ds,5,0))))</f>
        <v/>
      </c>
      <c r="T59" s="333" t="str">
        <f>IF(nhap!T58="","",IF(nhap!T58="cn","cn",IF(ISNA(VLOOKUP(nhap!T58,ds,5,0))=TRUE,"WW",VLOOKUP(nhap!T58,ds,5,0))))</f>
        <v/>
      </c>
      <c r="U59" s="333" t="str">
        <f>IF(nhap!U58="","",IF(nhap!U58="cn","cn",IF(ISNA(VLOOKUP(nhap!U58,ds,5,0))=TRUE,"WW",VLOOKUP(nhap!U58,ds,5,0))))</f>
        <v/>
      </c>
      <c r="V59" s="333" t="str">
        <f>IF(nhap!V58="","",IF(nhap!V58="cn","cn",IF(ISNA(VLOOKUP(nhap!V58,ds,5,0))=TRUE,"WW",VLOOKUP(nhap!V58,ds,5,0))))</f>
        <v/>
      </c>
      <c r="W59" s="333" t="str">
        <f>IF(nhap!W58="","",IF(nhap!W58="cn","cn",IF(ISNA(VLOOKUP(nhap!W58,ds,5,0))=TRUE,"WW",VLOOKUP(nhap!W58,ds,5,0))))</f>
        <v/>
      </c>
      <c r="X59" s="333" t="str">
        <f>IF(nhap!X58="","",IF(nhap!X58="cn","cn",IF(ISNA(VLOOKUP(nhap!X58,ds,5,0))=TRUE,"WW",VLOOKUP(nhap!X58,ds,5,0))))</f>
        <v/>
      </c>
      <c r="Y59" s="333" t="str">
        <f>IF(nhap!Y58="","",IF(nhap!Y58="cn","cn",IF(ISNA(VLOOKUP(nhap!Y58,ds,5,0))=TRUE,"WW",VLOOKUP(nhap!Y58,ds,5,0))))</f>
        <v/>
      </c>
      <c r="Z59" s="333" t="str">
        <f>IF(nhap!Z58="","",IF(nhap!Z58="cn","cn",IF(ISNA(VLOOKUP(nhap!Z58,ds,5,0))=TRUE,"WW",VLOOKUP(nhap!Z58,ds,5,0))))</f>
        <v/>
      </c>
      <c r="AA59" s="333" t="str">
        <f>IF(nhap!AA58="","",IF(nhap!AA58="cn","cn",IF(ISNA(VLOOKUP(nhap!AA58,ds,5,0))=TRUE,"WW",VLOOKUP(nhap!AA58,ds,5,0))))</f>
        <v/>
      </c>
      <c r="AB59" s="333" t="str">
        <f>IF(nhap!AB58="","",IF(nhap!AB58="cn","cn",IF(ISNA(VLOOKUP(nhap!AB58,ds,5,0))=TRUE,"WW",VLOOKUP(nhap!AB58,ds,5,0))))</f>
        <v/>
      </c>
      <c r="AC59" s="333" t="str">
        <f>IF(nhap!AC58="","",IF(nhap!AC58="cn","cn",IF(ISNA(VLOOKUP(nhap!AC58,ds,5,0))=TRUE,"WW",VLOOKUP(nhap!AC58,ds,5,0))))</f>
        <v/>
      </c>
      <c r="AD59" s="333" t="str">
        <f>IF(nhap!AD58="","",IF(nhap!AD58="cn","cn",IF(ISNA(VLOOKUP(nhap!AD58,ds,5,0))=TRUE,"WW",VLOOKUP(nhap!AD58,ds,5,0))))</f>
        <v/>
      </c>
      <c r="AE59" s="333" t="str">
        <f>IF(nhap!AE58="","",IF(nhap!AE58="cn","cn",IF(ISNA(VLOOKUP(nhap!AE58,ds,5,0))=TRUE,"WW",VLOOKUP(nhap!AE58,ds,5,0))))</f>
        <v/>
      </c>
      <c r="AF59" s="333" t="str">
        <f>IF(nhap!AF58="","",IF(nhap!AF58="cn","cn",IF(ISNA(VLOOKUP(nhap!AF58,ds,5,0))=TRUE,"WW",VLOOKUP(nhap!AF58,ds,5,0))))</f>
        <v/>
      </c>
      <c r="AG59" s="333" t="str">
        <f>IF(nhap!AG58="","",IF(nhap!AG58="cn","cn",IF(ISNA(VLOOKUP(nhap!AG58,ds,5,0))=TRUE,"WW",VLOOKUP(nhap!AG58,ds,5,0))))</f>
        <v/>
      </c>
      <c r="AH59" s="333" t="str">
        <f>IF(nhap!AH58="","",IF(nhap!AH58="cn","cn",IF(ISNA(VLOOKUP(nhap!AH58,ds,5,0))=TRUE,"WW",VLOOKUP(nhap!AH58,ds,5,0))))</f>
        <v/>
      </c>
      <c r="AI59" s="333" t="str">
        <f>IF(nhap!AI58="","",IF(nhap!AI58="cn","cn",IF(ISNA(VLOOKUP(nhap!AI58,ds,5,0))=TRUE,"WW",VLOOKUP(nhap!AI58,ds,5,0))))</f>
        <v/>
      </c>
      <c r="AJ59" s="333" t="str">
        <f>IF(nhap!AJ58="","",IF(nhap!AJ58="cn","cn",IF(ISNA(VLOOKUP(nhap!AJ58,ds,5,0))=TRUE,"WW",VLOOKUP(nhap!AJ58,ds,5,0))))</f>
        <v/>
      </c>
      <c r="AK59" s="333" t="str">
        <f>IF(nhap!AK58="","",IF(nhap!AK58="cn","cn",IF(ISNA(VLOOKUP(nhap!AK58,ds,5,0))=TRUE,"WW",VLOOKUP(nhap!AK58,ds,5,0))))</f>
        <v/>
      </c>
      <c r="AL59" s="333" t="str">
        <f>IF(nhap!AL58="","",IF(nhap!AL58="cn","cn",IF(ISNA(VLOOKUP(nhap!AL58,ds,5,0))=TRUE,"WW",VLOOKUP(nhap!AL58,ds,5,0))))</f>
        <v/>
      </c>
      <c r="AM59" s="333" t="str">
        <f>IF(nhap!AM58="","",IF(nhap!AM58="cn","cn",IF(ISNA(VLOOKUP(nhap!AM58,ds,5,0))=TRUE,"WW",VLOOKUP(nhap!AM58,ds,5,0))))</f>
        <v/>
      </c>
      <c r="AN59" s="333" t="str">
        <f>IF(nhap!AN58="","",IF(nhap!AN58="cn","cn",IF(ISNA(VLOOKUP(nhap!AN58,ds,5,0))=TRUE,"WW",VLOOKUP(nhap!AN58,ds,5,0))))</f>
        <v/>
      </c>
      <c r="AO59" s="333" t="str">
        <f>IF(nhap!AO58="","",IF(nhap!AO58="cn","cn",IF(ISNA(VLOOKUP(nhap!AO58,ds,5,0))=TRUE,"WW",VLOOKUP(nhap!AO58,ds,5,0))))</f>
        <v/>
      </c>
      <c r="AP59" s="333" t="str">
        <f>IF(nhap!AP58="","",IF(nhap!AP58="cn","cn",IF(ISNA(VLOOKUP(nhap!AP58,ds,5,0))=TRUE,"WW",VLOOKUP(nhap!AP58,ds,5,0))))</f>
        <v/>
      </c>
      <c r="AQ59" s="333" t="str">
        <f>IF(nhap!AQ58="","",IF(nhap!AQ58="cn","cn",IF(ISNA(VLOOKUP(nhap!AQ58,ds,5,0))=TRUE,"WW",VLOOKUP(nhap!AQ58,ds,5,0))))</f>
        <v/>
      </c>
      <c r="AR59" s="333" t="str">
        <f>IF(nhap!AR58="","",IF(nhap!AR58="cn","cn",IF(ISNA(VLOOKUP(nhap!AR58,ds,5,0))=TRUE,"WW",VLOOKUP(nhap!AR58,ds,5,0))))</f>
        <v/>
      </c>
      <c r="AS59" s="333" t="str">
        <f>IF(nhap!AS58="","",IF(nhap!AS58="cn","cn",IF(ISNA(VLOOKUP(nhap!AS58,ds,5,0))=TRUE,"WW",VLOOKUP(nhap!AS58,ds,5,0))))</f>
        <v/>
      </c>
      <c r="AT59" s="333" t="str">
        <f>IF(nhap!AT58="","",IF(nhap!AT58="cn","cn",IF(ISNA(VLOOKUP(nhap!AT58,ds,5,0))=TRUE,"WW",VLOOKUP(nhap!AT58,ds,5,0))))</f>
        <v/>
      </c>
      <c r="AU59" s="333" t="str">
        <f>IF(nhap!AU58="","",IF(nhap!AU58="cn","cn",IF(ISNA(VLOOKUP(nhap!AU58,ds,5,0))=TRUE,"WW",VLOOKUP(nhap!AU58,ds,5,0))))</f>
        <v/>
      </c>
      <c r="AV59" s="333" t="str">
        <f>IF(nhap!AV58="","",IF(nhap!AV58="cn","cn",IF(ISNA(VLOOKUP(nhap!AV58,ds,5,0))=TRUE,"WW",VLOOKUP(nhap!AV58,ds,5,0))))</f>
        <v/>
      </c>
      <c r="AW59" s="333" t="str">
        <f>IF(nhap!AW58="","",IF(nhap!AW58="cn","cn",IF(ISNA(VLOOKUP(nhap!AW58,ds,5,0))=TRUE,"WW",VLOOKUP(nhap!AW58,ds,5,0))))</f>
        <v/>
      </c>
      <c r="AX59" s="333" t="str">
        <f>IF(nhap!AX58="","",IF(nhap!AX58="cn","cn",IF(ISNA(VLOOKUP(nhap!AX58,ds,5,0))=TRUE,"WW",VLOOKUP(nhap!AX58,ds,5,0))))</f>
        <v/>
      </c>
      <c r="AY59" s="333" t="str">
        <f>IF(nhap!AY58="","",IF(nhap!AY58="cn","cn",VLOOKUP(nhap!AY58,ds,5,0)))</f>
        <v/>
      </c>
      <c r="AZ59" s="334" t="str">
        <f>IF(nhap!AZ58="","",IF(nhap!AZ58="cn","cn",VLOOKUP(nhap!AZ58,ds,5,0)))</f>
        <v/>
      </c>
      <c r="BA59" s="336"/>
      <c r="BB59" s="336"/>
    </row>
    <row r="60" ht="15.75" customHeight="1">
      <c r="A60" s="127"/>
      <c r="B60" s="338">
        <v>2.0</v>
      </c>
      <c r="C60" s="339" t="str">
        <f>IF(nhap!C59="","",IF(nhap!C59="cn","cn",IF(ISNA(VLOOKUP(nhap!C59,ds,5,0))=TRUE,"WW",VLOOKUP(nhap!C59,ds,5,0))))</f>
        <v>BT05</v>
      </c>
      <c r="D60" s="339" t="str">
        <f>IF(nhap!D59="","",IF(nhap!D59="cn","cn",IF(ISNA(VLOOKUP(nhap!D59,ds,5,0))=TRUE,"WW",VLOOKUP(nhap!D59,ds,5,0))))</f>
        <v>BL09</v>
      </c>
      <c r="E60" s="339" t="str">
        <f>IF(nhap!E59="","",IF(nhap!E59="cn","cn",IF(ISNA(VLOOKUP(nhap!E59,ds,5,0))=TRUE,"WW",VLOOKUP(nhap!E59,ds,5,0))))</f>
        <v>BT07</v>
      </c>
      <c r="F60" s="339" t="str">
        <f>IF(nhap!F59="","",IF(nhap!F59="cn","cn",IF(ISNA(VLOOKUP(nhap!F59,ds,5,0))=TRUE,"WW",VLOOKUP(nhap!F59,ds,5,0))))</f>
        <v>BD01</v>
      </c>
      <c r="G60" s="339" t="str">
        <f>IF(nhap!G59="","",IF(nhap!G59="cn","cn",IF(ISNA(VLOOKUP(nhap!G59,ds,5,0))=TRUE,"WW",VLOOKUP(nhap!G59,ds,5,0))))</f>
        <v>BV02</v>
      </c>
      <c r="H60" s="339" t="str">
        <f>IF(nhap!H59="","",IF(nhap!H59="cn","cn",IF(ISNA(VLOOKUP(nhap!H59,ds,5,0))=TRUE,"WW",VLOOKUP(nhap!H59,ds,5,0))))</f>
        <v>BT04</v>
      </c>
      <c r="I60" s="339" t="str">
        <f>IF(nhap!I59="","",IF(nhap!I59="cn","cn",IF(ISNA(VLOOKUP(nhap!I59,ds,5,0))=TRUE,"WW",VLOOKUP(nhap!I59,ds,5,0))))</f>
        <v>BT01</v>
      </c>
      <c r="J60" s="339" t="str">
        <f>IF(nhap!J59="","",IF(nhap!J59="cn","cn",IF(ISNA(VLOOKUP(nhap!J59,ds,5,0))=TRUE,"WW",VLOOKUP(nhap!J59,ds,5,0))))</f>
        <v>BA02</v>
      </c>
      <c r="K60" s="339" t="str">
        <f>IF(nhap!K59="","",IF(nhap!K59="cn","cn",IF(ISNA(VLOOKUP(nhap!K59,ds,5,0))=TRUE,"WW",VLOOKUP(nhap!K59,ds,5,0))))</f>
        <v>BV04</v>
      </c>
      <c r="L60" s="339" t="str">
        <f>IF(nhap!L59="","",IF(nhap!L59="cn","cn",IF(ISNA(VLOOKUP(nhap!L59,ds,5,0))=TRUE,"WW",VLOOKUP(nhap!L59,ds,5,0))))</f>
        <v>BV05</v>
      </c>
      <c r="M60" s="339" t="str">
        <f>IF(nhap!M59="","",IF(nhap!M59="cn","cn",IF(ISNA(VLOOKUP(nhap!M59,ds,5,0))=TRUE,"WW",VLOOKUP(nhap!M59,ds,5,0))))</f>
        <v>BA06</v>
      </c>
      <c r="N60" s="339" t="str">
        <f>IF(nhap!N59="","",IF(nhap!N59="cn","cn",IF(ISNA(VLOOKUP(nhap!N59,ds,5,0))=TRUE,"WW",VLOOKUP(nhap!N59,ds,5,0))))</f>
        <v>BA04</v>
      </c>
      <c r="O60" s="339" t="str">
        <f>IF(nhap!O59="","",IF(nhap!O59="cn","cn",IF(ISNA(VLOOKUP(nhap!O59,ds,5,0))=TRUE,"WW",VLOOKUP(nhap!O59,ds,5,0))))</f>
        <v>BV10</v>
      </c>
      <c r="P60" s="333" t="str">
        <f>IF(nhap!P59="","",IF(nhap!P59="cn","cn",IF(ISNA(VLOOKUP(nhap!P59,ds,5,0))=TRUE,"WW",VLOOKUP(nhap!P59,ds,5,0))))</f>
        <v/>
      </c>
      <c r="Q60" s="333" t="str">
        <f>IF(nhap!Q59="","",IF(nhap!Q59="cn","cn",IF(ISNA(VLOOKUP(nhap!Q59,ds,5,0))=TRUE,"WW",VLOOKUP(nhap!Q59,ds,5,0))))</f>
        <v/>
      </c>
      <c r="R60" s="333" t="str">
        <f>IF(nhap!R59="","",IF(nhap!R59="cn","cn",IF(ISNA(VLOOKUP(nhap!R59,ds,5,0))=TRUE,"WW",VLOOKUP(nhap!R59,ds,5,0))))</f>
        <v/>
      </c>
      <c r="S60" s="333" t="str">
        <f>IF(nhap!S59="","",IF(nhap!S59="cn","cn",IF(ISNA(VLOOKUP(nhap!S59,ds,5,0))=TRUE,"WW",VLOOKUP(nhap!S59,ds,5,0))))</f>
        <v/>
      </c>
      <c r="T60" s="333" t="str">
        <f>IF(nhap!T59="","",IF(nhap!T59="cn","cn",IF(ISNA(VLOOKUP(nhap!T59,ds,5,0))=TRUE,"WW",VLOOKUP(nhap!T59,ds,5,0))))</f>
        <v/>
      </c>
      <c r="U60" s="333" t="str">
        <f>IF(nhap!U59="","",IF(nhap!U59="cn","cn",IF(ISNA(VLOOKUP(nhap!U59,ds,5,0))=TRUE,"WW",VLOOKUP(nhap!U59,ds,5,0))))</f>
        <v/>
      </c>
      <c r="V60" s="333" t="str">
        <f>IF(nhap!V59="","",IF(nhap!V59="cn","cn",IF(ISNA(VLOOKUP(nhap!V59,ds,5,0))=TRUE,"WW",VLOOKUP(nhap!V59,ds,5,0))))</f>
        <v/>
      </c>
      <c r="W60" s="333" t="str">
        <f>IF(nhap!W59="","",IF(nhap!W59="cn","cn",IF(ISNA(VLOOKUP(nhap!W59,ds,5,0))=TRUE,"WW",VLOOKUP(nhap!W59,ds,5,0))))</f>
        <v/>
      </c>
      <c r="X60" s="333" t="str">
        <f>IF(nhap!X59="","",IF(nhap!X59="cn","cn",IF(ISNA(VLOOKUP(nhap!X59,ds,5,0))=TRUE,"WW",VLOOKUP(nhap!X59,ds,5,0))))</f>
        <v/>
      </c>
      <c r="Y60" s="333" t="str">
        <f>IF(nhap!Y59="","",IF(nhap!Y59="cn","cn",IF(ISNA(VLOOKUP(nhap!Y59,ds,5,0))=TRUE,"WW",VLOOKUP(nhap!Y59,ds,5,0))))</f>
        <v/>
      </c>
      <c r="Z60" s="333" t="str">
        <f>IF(nhap!Z59="","",IF(nhap!Z59="cn","cn",IF(ISNA(VLOOKUP(nhap!Z59,ds,5,0))=TRUE,"WW",VLOOKUP(nhap!Z59,ds,5,0))))</f>
        <v/>
      </c>
      <c r="AA60" s="333" t="str">
        <f>IF(nhap!AA59="","",IF(nhap!AA59="cn","cn",IF(ISNA(VLOOKUP(nhap!AA59,ds,5,0))=TRUE,"WW",VLOOKUP(nhap!AA59,ds,5,0))))</f>
        <v/>
      </c>
      <c r="AB60" s="333" t="str">
        <f>IF(nhap!AB59="","",IF(nhap!AB59="cn","cn",IF(ISNA(VLOOKUP(nhap!AB59,ds,5,0))=TRUE,"WW",VLOOKUP(nhap!AB59,ds,5,0))))</f>
        <v/>
      </c>
      <c r="AC60" s="333" t="str">
        <f>IF(nhap!AC59="","",IF(nhap!AC59="cn","cn",IF(ISNA(VLOOKUP(nhap!AC59,ds,5,0))=TRUE,"WW",VLOOKUP(nhap!AC59,ds,5,0))))</f>
        <v/>
      </c>
      <c r="AD60" s="333" t="str">
        <f>IF(nhap!AD59="","",IF(nhap!AD59="cn","cn",IF(ISNA(VLOOKUP(nhap!AD59,ds,5,0))=TRUE,"WW",VLOOKUP(nhap!AD59,ds,5,0))))</f>
        <v/>
      </c>
      <c r="AE60" s="333" t="str">
        <f>IF(nhap!AE59="","",IF(nhap!AE59="cn","cn",IF(ISNA(VLOOKUP(nhap!AE59,ds,5,0))=TRUE,"WW",VLOOKUP(nhap!AE59,ds,5,0))))</f>
        <v/>
      </c>
      <c r="AF60" s="333" t="str">
        <f>IF(nhap!AF59="","",IF(nhap!AF59="cn","cn",IF(ISNA(VLOOKUP(nhap!AF59,ds,5,0))=TRUE,"WW",VLOOKUP(nhap!AF59,ds,5,0))))</f>
        <v/>
      </c>
      <c r="AG60" s="333" t="str">
        <f>IF(nhap!AG59="","",IF(nhap!AG59="cn","cn",IF(ISNA(VLOOKUP(nhap!AG59,ds,5,0))=TRUE,"WW",VLOOKUP(nhap!AG59,ds,5,0))))</f>
        <v/>
      </c>
      <c r="AH60" s="333" t="str">
        <f>IF(nhap!AH59="","",IF(nhap!AH59="cn","cn",IF(ISNA(VLOOKUP(nhap!AH59,ds,5,0))=TRUE,"WW",VLOOKUP(nhap!AH59,ds,5,0))))</f>
        <v/>
      </c>
      <c r="AI60" s="333" t="str">
        <f>IF(nhap!AI59="","",IF(nhap!AI59="cn","cn",IF(ISNA(VLOOKUP(nhap!AI59,ds,5,0))=TRUE,"WW",VLOOKUP(nhap!AI59,ds,5,0))))</f>
        <v/>
      </c>
      <c r="AJ60" s="333" t="str">
        <f>IF(nhap!AJ59="","",IF(nhap!AJ59="cn","cn",IF(ISNA(VLOOKUP(nhap!AJ59,ds,5,0))=TRUE,"WW",VLOOKUP(nhap!AJ59,ds,5,0))))</f>
        <v/>
      </c>
      <c r="AK60" s="333" t="str">
        <f>IF(nhap!AK59="","",IF(nhap!AK59="cn","cn",IF(ISNA(VLOOKUP(nhap!AK59,ds,5,0))=TRUE,"WW",VLOOKUP(nhap!AK59,ds,5,0))))</f>
        <v/>
      </c>
      <c r="AL60" s="333" t="str">
        <f>IF(nhap!AL59="","",IF(nhap!AL59="cn","cn",IF(ISNA(VLOOKUP(nhap!AL59,ds,5,0))=TRUE,"WW",VLOOKUP(nhap!AL59,ds,5,0))))</f>
        <v/>
      </c>
      <c r="AM60" s="333" t="str">
        <f>IF(nhap!AM59="","",IF(nhap!AM59="cn","cn",IF(ISNA(VLOOKUP(nhap!AM59,ds,5,0))=TRUE,"WW",VLOOKUP(nhap!AM59,ds,5,0))))</f>
        <v/>
      </c>
      <c r="AN60" s="333" t="str">
        <f>IF(nhap!AN59="","",IF(nhap!AN59="cn","cn",IF(ISNA(VLOOKUP(nhap!AN59,ds,5,0))=TRUE,"WW",VLOOKUP(nhap!AN59,ds,5,0))))</f>
        <v/>
      </c>
      <c r="AO60" s="333" t="str">
        <f>IF(nhap!AO59="","",IF(nhap!AO59="cn","cn",IF(ISNA(VLOOKUP(nhap!AO59,ds,5,0))=TRUE,"WW",VLOOKUP(nhap!AO59,ds,5,0))))</f>
        <v/>
      </c>
      <c r="AP60" s="333" t="str">
        <f>IF(nhap!AP59="","",IF(nhap!AP59="cn","cn",IF(ISNA(VLOOKUP(nhap!AP59,ds,5,0))=TRUE,"WW",VLOOKUP(nhap!AP59,ds,5,0))))</f>
        <v/>
      </c>
      <c r="AQ60" s="333" t="str">
        <f>IF(nhap!AQ59="","",IF(nhap!AQ59="cn","cn",IF(ISNA(VLOOKUP(nhap!AQ59,ds,5,0))=TRUE,"WW",VLOOKUP(nhap!AQ59,ds,5,0))))</f>
        <v/>
      </c>
      <c r="AR60" s="333" t="str">
        <f>IF(nhap!AR59="","",IF(nhap!AR59="cn","cn",IF(ISNA(VLOOKUP(nhap!AR59,ds,5,0))=TRUE,"WW",VLOOKUP(nhap!AR59,ds,5,0))))</f>
        <v/>
      </c>
      <c r="AS60" s="333" t="str">
        <f>IF(nhap!AS59="","",IF(nhap!AS59="cn","cn",IF(ISNA(VLOOKUP(nhap!AS59,ds,5,0))=TRUE,"WW",VLOOKUP(nhap!AS59,ds,5,0))))</f>
        <v/>
      </c>
      <c r="AT60" s="333" t="str">
        <f>IF(nhap!AT59="","",IF(nhap!AT59="cn","cn",IF(ISNA(VLOOKUP(nhap!AT59,ds,5,0))=TRUE,"WW",VLOOKUP(nhap!AT59,ds,5,0))))</f>
        <v/>
      </c>
      <c r="AU60" s="333" t="str">
        <f>IF(nhap!AU59="","",IF(nhap!AU59="cn","cn",IF(ISNA(VLOOKUP(nhap!AU59,ds,5,0))=TRUE,"WW",VLOOKUP(nhap!AU59,ds,5,0))))</f>
        <v/>
      </c>
      <c r="AV60" s="333" t="str">
        <f>IF(nhap!AV59="","",IF(nhap!AV59="cn","cn",IF(ISNA(VLOOKUP(nhap!AV59,ds,5,0))=TRUE,"WW",VLOOKUP(nhap!AV59,ds,5,0))))</f>
        <v/>
      </c>
      <c r="AW60" s="333" t="str">
        <f>IF(nhap!AW59="","",IF(nhap!AW59="cn","cn",IF(ISNA(VLOOKUP(nhap!AW59,ds,5,0))=TRUE,"WW",VLOOKUP(nhap!AW59,ds,5,0))))</f>
        <v/>
      </c>
      <c r="AX60" s="333" t="str">
        <f>IF(nhap!AX59="","",IF(nhap!AX59="cn","cn",IF(ISNA(VLOOKUP(nhap!AX59,ds,5,0))=TRUE,"WW",VLOOKUP(nhap!AX59,ds,5,0))))</f>
        <v/>
      </c>
      <c r="AY60" s="340" t="str">
        <f>IF(nhap!AY59="","",IF(nhap!AY59="cn","cn",VLOOKUP(nhap!AY59,ds,5,0)))</f>
        <v/>
      </c>
      <c r="AZ60" s="341" t="str">
        <f>IF(nhap!AZ59="","",IF(nhap!AZ59="cn","cn",VLOOKUP(nhap!AZ59,ds,5,0)))</f>
        <v/>
      </c>
      <c r="BA60" s="336"/>
      <c r="BB60" s="336"/>
    </row>
    <row r="61" ht="15.75" customHeight="1">
      <c r="A61" s="127"/>
      <c r="B61" s="338">
        <v>3.0</v>
      </c>
      <c r="C61" s="339" t="str">
        <f>IF(nhap!C60="","",IF(nhap!C60="cn","cn",IF(ISNA(VLOOKUP(nhap!C60,ds,5,0))=TRUE,"WW",VLOOKUP(nhap!C60,ds,5,0))))</f>
        <v>BT05</v>
      </c>
      <c r="D61" s="339" t="str">
        <f>IF(nhap!D60="","",IF(nhap!D60="cn","cn",IF(ISNA(VLOOKUP(nhap!D60,ds,5,0))=TRUE,"WW",VLOOKUP(nhap!D60,ds,5,0))))</f>
        <v>BD01</v>
      </c>
      <c r="E61" s="339" t="str">
        <f>IF(nhap!E60="","",IF(nhap!E60="cn","cn",IF(ISNA(VLOOKUP(nhap!E60,ds,5,0))=TRUE,"WW",VLOOKUP(nhap!E60,ds,5,0))))</f>
        <v>BT07</v>
      </c>
      <c r="F61" s="339" t="str">
        <f>IF(nhap!F60="","",IF(nhap!F60="cn","cn",IF(ISNA(VLOOKUP(nhap!F60,ds,5,0))=TRUE,"WW",VLOOKUP(nhap!F60,ds,5,0))))</f>
        <v>BL09</v>
      </c>
      <c r="G61" s="339" t="str">
        <f>IF(nhap!G60="","",IF(nhap!G60="cn","cn",IF(ISNA(VLOOKUP(nhap!G60,ds,5,0))=TRUE,"WW",VLOOKUP(nhap!G60,ds,5,0))))</f>
        <v>BV02</v>
      </c>
      <c r="H61" s="339" t="str">
        <f>IF(nhap!H60="","",IF(nhap!H60="cn","cn",IF(ISNA(VLOOKUP(nhap!H60,ds,5,0))=TRUE,"WW",VLOOKUP(nhap!H60,ds,5,0))))</f>
        <v>BT04</v>
      </c>
      <c r="I61" s="339" t="str">
        <f>IF(nhap!I60="","",IF(nhap!I60="cn","cn",IF(ISNA(VLOOKUP(nhap!I60,ds,5,0))=TRUE,"WW",VLOOKUP(nhap!I60,ds,5,0))))</f>
        <v>BT01</v>
      </c>
      <c r="J61" s="339" t="str">
        <f>IF(nhap!J60="","",IF(nhap!J60="cn","cn",IF(ISNA(VLOOKUP(nhap!J60,ds,5,0))=TRUE,"WW",VLOOKUP(nhap!J60,ds,5,0))))</f>
        <v>BA02</v>
      </c>
      <c r="K61" s="339" t="str">
        <f>IF(nhap!K60="","",IF(nhap!K60="cn","cn",IF(ISNA(VLOOKUP(nhap!K60,ds,5,0))=TRUE,"WW",VLOOKUP(nhap!K60,ds,5,0))))</f>
        <v>BV04</v>
      </c>
      <c r="L61" s="339" t="str">
        <f>IF(nhap!L60="","",IF(nhap!L60="cn","cn",IF(ISNA(VLOOKUP(nhap!L60,ds,5,0))=TRUE,"WW",VLOOKUP(nhap!L60,ds,5,0))))</f>
        <v>BV05</v>
      </c>
      <c r="M61" s="339" t="str">
        <f>IF(nhap!M60="","",IF(nhap!M60="cn","cn",IF(ISNA(VLOOKUP(nhap!M60,ds,5,0))=TRUE,"WW",VLOOKUP(nhap!M60,ds,5,0))))</f>
        <v>BA06</v>
      </c>
      <c r="N61" s="339" t="str">
        <f>IF(nhap!N60="","",IF(nhap!N60="cn","cn",IF(ISNA(VLOOKUP(nhap!N60,ds,5,0))=TRUE,"WW",VLOOKUP(nhap!N60,ds,5,0))))</f>
        <v>BA04</v>
      </c>
      <c r="O61" s="339" t="str">
        <f>IF(nhap!O60="","",IF(nhap!O60="cn","cn",IF(ISNA(VLOOKUP(nhap!O60,ds,5,0))=TRUE,"WW",VLOOKUP(nhap!O60,ds,5,0))))</f>
        <v>BV10</v>
      </c>
      <c r="P61" s="333" t="str">
        <f>IF(nhap!P60="","",IF(nhap!P60="cn","cn",IF(ISNA(VLOOKUP(nhap!P60,ds,5,0))=TRUE,"WW",VLOOKUP(nhap!P60,ds,5,0))))</f>
        <v/>
      </c>
      <c r="Q61" s="333" t="str">
        <f>IF(nhap!Q60="","",IF(nhap!Q60="cn","cn",IF(ISNA(VLOOKUP(nhap!Q60,ds,5,0))=TRUE,"WW",VLOOKUP(nhap!Q60,ds,5,0))))</f>
        <v/>
      </c>
      <c r="R61" s="333" t="str">
        <f>IF(nhap!R60="","",IF(nhap!R60="cn","cn",IF(ISNA(VLOOKUP(nhap!R60,ds,5,0))=TRUE,"WW",VLOOKUP(nhap!R60,ds,5,0))))</f>
        <v/>
      </c>
      <c r="S61" s="333" t="str">
        <f>IF(nhap!S60="","",IF(nhap!S60="cn","cn",IF(ISNA(VLOOKUP(nhap!S60,ds,5,0))=TRUE,"WW",VLOOKUP(nhap!S60,ds,5,0))))</f>
        <v/>
      </c>
      <c r="T61" s="333" t="str">
        <f>IF(nhap!T60="","",IF(nhap!T60="cn","cn",IF(ISNA(VLOOKUP(nhap!T60,ds,5,0))=TRUE,"WW",VLOOKUP(nhap!T60,ds,5,0))))</f>
        <v/>
      </c>
      <c r="U61" s="333" t="str">
        <f>IF(nhap!U60="","",IF(nhap!U60="cn","cn",IF(ISNA(VLOOKUP(nhap!U60,ds,5,0))=TRUE,"WW",VLOOKUP(nhap!U60,ds,5,0))))</f>
        <v/>
      </c>
      <c r="V61" s="333" t="str">
        <f>IF(nhap!V60="","",IF(nhap!V60="cn","cn",IF(ISNA(VLOOKUP(nhap!V60,ds,5,0))=TRUE,"WW",VLOOKUP(nhap!V60,ds,5,0))))</f>
        <v/>
      </c>
      <c r="W61" s="333" t="str">
        <f>IF(nhap!W60="","",IF(nhap!W60="cn","cn",IF(ISNA(VLOOKUP(nhap!W60,ds,5,0))=TRUE,"WW",VLOOKUP(nhap!W60,ds,5,0))))</f>
        <v/>
      </c>
      <c r="X61" s="333" t="str">
        <f>IF(nhap!X60="","",IF(nhap!X60="cn","cn",IF(ISNA(VLOOKUP(nhap!X60,ds,5,0))=TRUE,"WW",VLOOKUP(nhap!X60,ds,5,0))))</f>
        <v/>
      </c>
      <c r="Y61" s="333" t="str">
        <f>IF(nhap!Y60="","",IF(nhap!Y60="cn","cn",IF(ISNA(VLOOKUP(nhap!Y60,ds,5,0))=TRUE,"WW",VLOOKUP(nhap!Y60,ds,5,0))))</f>
        <v/>
      </c>
      <c r="Z61" s="333" t="str">
        <f>IF(nhap!Z60="","",IF(nhap!Z60="cn","cn",IF(ISNA(VLOOKUP(nhap!Z60,ds,5,0))=TRUE,"WW",VLOOKUP(nhap!Z60,ds,5,0))))</f>
        <v/>
      </c>
      <c r="AA61" s="333" t="str">
        <f>IF(nhap!AA60="","",IF(nhap!AA60="cn","cn",IF(ISNA(VLOOKUP(nhap!AA60,ds,5,0))=TRUE,"WW",VLOOKUP(nhap!AA60,ds,5,0))))</f>
        <v/>
      </c>
      <c r="AB61" s="333" t="str">
        <f>IF(nhap!AB60="","",IF(nhap!AB60="cn","cn",IF(ISNA(VLOOKUP(nhap!AB60,ds,5,0))=TRUE,"WW",VLOOKUP(nhap!AB60,ds,5,0))))</f>
        <v/>
      </c>
      <c r="AC61" s="333" t="str">
        <f>IF(nhap!AC60="","",IF(nhap!AC60="cn","cn",IF(ISNA(VLOOKUP(nhap!AC60,ds,5,0))=TRUE,"WW",VLOOKUP(nhap!AC60,ds,5,0))))</f>
        <v/>
      </c>
      <c r="AD61" s="333" t="str">
        <f>IF(nhap!AD60="","",IF(nhap!AD60="cn","cn",IF(ISNA(VLOOKUP(nhap!AD60,ds,5,0))=TRUE,"WW",VLOOKUP(nhap!AD60,ds,5,0))))</f>
        <v/>
      </c>
      <c r="AE61" s="333" t="str">
        <f>IF(nhap!AE60="","",IF(nhap!AE60="cn","cn",IF(ISNA(VLOOKUP(nhap!AE60,ds,5,0))=TRUE,"WW",VLOOKUP(nhap!AE60,ds,5,0))))</f>
        <v/>
      </c>
      <c r="AF61" s="333" t="str">
        <f>IF(nhap!AF60="","",IF(nhap!AF60="cn","cn",IF(ISNA(VLOOKUP(nhap!AF60,ds,5,0))=TRUE,"WW",VLOOKUP(nhap!AF60,ds,5,0))))</f>
        <v/>
      </c>
      <c r="AG61" s="333" t="str">
        <f>IF(nhap!AG60="","",IF(nhap!AG60="cn","cn",IF(ISNA(VLOOKUP(nhap!AG60,ds,5,0))=TRUE,"WW",VLOOKUP(nhap!AG60,ds,5,0))))</f>
        <v/>
      </c>
      <c r="AH61" s="333" t="str">
        <f>IF(nhap!AH60="","",IF(nhap!AH60="cn","cn",IF(ISNA(VLOOKUP(nhap!AH60,ds,5,0))=TRUE,"WW",VLOOKUP(nhap!AH60,ds,5,0))))</f>
        <v/>
      </c>
      <c r="AI61" s="333" t="str">
        <f>IF(nhap!AI60="","",IF(nhap!AI60="cn","cn",IF(ISNA(VLOOKUP(nhap!AI60,ds,5,0))=TRUE,"WW",VLOOKUP(nhap!AI60,ds,5,0))))</f>
        <v/>
      </c>
      <c r="AJ61" s="333" t="str">
        <f>IF(nhap!AJ60="","",IF(nhap!AJ60="cn","cn",IF(ISNA(VLOOKUP(nhap!AJ60,ds,5,0))=TRUE,"WW",VLOOKUP(nhap!AJ60,ds,5,0))))</f>
        <v/>
      </c>
      <c r="AK61" s="333" t="str">
        <f>IF(nhap!AK60="","",IF(nhap!AK60="cn","cn",IF(ISNA(VLOOKUP(nhap!AK60,ds,5,0))=TRUE,"WW",VLOOKUP(nhap!AK60,ds,5,0))))</f>
        <v/>
      </c>
      <c r="AL61" s="333" t="str">
        <f>IF(nhap!AL60="","",IF(nhap!AL60="cn","cn",IF(ISNA(VLOOKUP(nhap!AL60,ds,5,0))=TRUE,"WW",VLOOKUP(nhap!AL60,ds,5,0))))</f>
        <v/>
      </c>
      <c r="AM61" s="333" t="str">
        <f>IF(nhap!AM60="","",IF(nhap!AM60="cn","cn",IF(ISNA(VLOOKUP(nhap!AM60,ds,5,0))=TRUE,"WW",VLOOKUP(nhap!AM60,ds,5,0))))</f>
        <v/>
      </c>
      <c r="AN61" s="333" t="str">
        <f>IF(nhap!AN60="","",IF(nhap!AN60="cn","cn",IF(ISNA(VLOOKUP(nhap!AN60,ds,5,0))=TRUE,"WW",VLOOKUP(nhap!AN60,ds,5,0))))</f>
        <v/>
      </c>
      <c r="AO61" s="333" t="str">
        <f>IF(nhap!AO60="","",IF(nhap!AO60="cn","cn",IF(ISNA(VLOOKUP(nhap!AO60,ds,5,0))=TRUE,"WW",VLOOKUP(nhap!AO60,ds,5,0))))</f>
        <v/>
      </c>
      <c r="AP61" s="333" t="str">
        <f>IF(nhap!AP60="","",IF(nhap!AP60="cn","cn",IF(ISNA(VLOOKUP(nhap!AP60,ds,5,0))=TRUE,"WW",VLOOKUP(nhap!AP60,ds,5,0))))</f>
        <v/>
      </c>
      <c r="AQ61" s="333" t="str">
        <f>IF(nhap!AQ60="","",IF(nhap!AQ60="cn","cn",IF(ISNA(VLOOKUP(nhap!AQ60,ds,5,0))=TRUE,"WW",VLOOKUP(nhap!AQ60,ds,5,0))))</f>
        <v/>
      </c>
      <c r="AR61" s="333" t="str">
        <f>IF(nhap!AR60="","",IF(nhap!AR60="cn","cn",IF(ISNA(VLOOKUP(nhap!AR60,ds,5,0))=TRUE,"WW",VLOOKUP(nhap!AR60,ds,5,0))))</f>
        <v/>
      </c>
      <c r="AS61" s="333" t="str">
        <f>IF(nhap!AS60="","",IF(nhap!AS60="cn","cn",IF(ISNA(VLOOKUP(nhap!AS60,ds,5,0))=TRUE,"WW",VLOOKUP(nhap!AS60,ds,5,0))))</f>
        <v/>
      </c>
      <c r="AT61" s="333" t="str">
        <f>IF(nhap!AT60="","",IF(nhap!AT60="cn","cn",IF(ISNA(VLOOKUP(nhap!AT60,ds,5,0))=TRUE,"WW",VLOOKUP(nhap!AT60,ds,5,0))))</f>
        <v/>
      </c>
      <c r="AU61" s="333" t="str">
        <f>IF(nhap!AU60="","",IF(nhap!AU60="cn","cn",IF(ISNA(VLOOKUP(nhap!AU60,ds,5,0))=TRUE,"WW",VLOOKUP(nhap!AU60,ds,5,0))))</f>
        <v/>
      </c>
      <c r="AV61" s="333" t="str">
        <f>IF(nhap!AV60="","",IF(nhap!AV60="cn","cn",IF(ISNA(VLOOKUP(nhap!AV60,ds,5,0))=TRUE,"WW",VLOOKUP(nhap!AV60,ds,5,0))))</f>
        <v/>
      </c>
      <c r="AW61" s="333" t="str">
        <f>IF(nhap!AW60="","",IF(nhap!AW60="cn","cn",IF(ISNA(VLOOKUP(nhap!AW60,ds,5,0))=TRUE,"WW",VLOOKUP(nhap!AW60,ds,5,0))))</f>
        <v/>
      </c>
      <c r="AX61" s="333" t="str">
        <f>IF(nhap!AX60="","",IF(nhap!AX60="cn","cn",IF(ISNA(VLOOKUP(nhap!AX60,ds,5,0))=TRUE,"WW",VLOOKUP(nhap!AX60,ds,5,0))))</f>
        <v/>
      </c>
      <c r="AY61" s="340" t="str">
        <f>IF(nhap!AY60="","",IF(nhap!AY60="cn","cn",VLOOKUP(nhap!AY60,ds,5,0)))</f>
        <v/>
      </c>
      <c r="AZ61" s="341" t="str">
        <f>IF(nhap!AZ60="","",IF(nhap!AZ60="cn","cn",VLOOKUP(nhap!AZ60,ds,5,0)))</f>
        <v/>
      </c>
      <c r="BA61" s="336"/>
      <c r="BB61" s="336"/>
    </row>
    <row r="62" ht="15.75" customHeight="1">
      <c r="A62" s="127"/>
      <c r="B62" s="338">
        <v>4.0</v>
      </c>
      <c r="C62" s="339" t="str">
        <f>IF(nhap!C61="","",IF(nhap!C61="cn","cn",IF(ISNA(VLOOKUP(nhap!C61,ds,5,0))=TRUE,"WW",VLOOKUP(nhap!C61,ds,5,0))))</f>
        <v>BV02</v>
      </c>
      <c r="D62" s="339" t="str">
        <f>IF(nhap!D61="","",IF(nhap!D61="cn","cn",IF(ISNA(VLOOKUP(nhap!D61,ds,5,0))=TRUE,"WW",VLOOKUP(nhap!D61,ds,5,0))))</f>
        <v>BV05</v>
      </c>
      <c r="E62" s="339" t="str">
        <f>IF(nhap!E61="","",IF(nhap!E61="cn","cn",IF(ISNA(VLOOKUP(nhap!E61,ds,5,0))=TRUE,"WW",VLOOKUP(nhap!E61,ds,5,0))))</f>
        <v>BA02</v>
      </c>
      <c r="F62" s="339" t="str">
        <f>IF(nhap!F61="","",IF(nhap!F61="cn","cn",IF(ISNA(VLOOKUP(nhap!F61,ds,5,0))=TRUE,"WW",VLOOKUP(nhap!F61,ds,5,0))))</f>
        <v>BV04</v>
      </c>
      <c r="G62" s="339" t="str">
        <f>IF(nhap!G61="","",IF(nhap!G61="cn","cn",IF(ISNA(VLOOKUP(nhap!G61,ds,5,0))=TRUE,"WW",VLOOKUP(nhap!G61,ds,5,0))))</f>
        <v>BA06</v>
      </c>
      <c r="H62" s="339" t="str">
        <f>IF(nhap!H61="","",IF(nhap!H61="cn","cn",IF(ISNA(VLOOKUP(nhap!H61,ds,5,0))=TRUE,"WW",VLOOKUP(nhap!H61,ds,5,0))))</f>
        <v>BU05</v>
      </c>
      <c r="I62" s="339" t="str">
        <f>IF(nhap!I61="","",IF(nhap!I61="cn","cn",IF(ISNA(VLOOKUP(nhap!I61,ds,5,0))=TRUE,"WW",VLOOKUP(nhap!I61,ds,5,0))))</f>
        <v>BV10</v>
      </c>
      <c r="J62" s="339" t="str">
        <f>IF(nhap!J61="","",IF(nhap!J61="cn","cn",IF(ISNA(VLOOKUP(nhap!J61,ds,5,0))=TRUE,"WW",VLOOKUP(nhap!J61,ds,5,0))))</f>
        <v>BT09</v>
      </c>
      <c r="K62" s="339" t="str">
        <f>IF(nhap!K61="","",IF(nhap!K61="cn","cn",IF(ISNA(VLOOKUP(nhap!K61,ds,5,0))=TRUE,"WW",VLOOKUP(nhap!K61,ds,5,0))))</f>
        <v>BT10</v>
      </c>
      <c r="L62" s="339" t="str">
        <f>IF(nhap!L61="","",IF(nhap!L61="cn","cn",IF(ISNA(VLOOKUP(nhap!L61,ds,5,0))=TRUE,"WW",VLOOKUP(nhap!L61,ds,5,0))))</f>
        <v>BT07</v>
      </c>
      <c r="M62" s="339" t="str">
        <f>IF(nhap!M61="","",IF(nhap!M61="cn","cn",IF(ISNA(VLOOKUP(nhap!M61,ds,5,0))=TRUE,"WW",VLOOKUP(nhap!M61,ds,5,0))))</f>
        <v>BT01</v>
      </c>
      <c r="N62" s="339" t="str">
        <f>IF(nhap!N61="","",IF(nhap!N61="cn","cn",IF(ISNA(VLOOKUP(nhap!N61,ds,5,0))=TRUE,"WW",VLOOKUP(nhap!N61,ds,5,0))))</f>
        <v>BT05</v>
      </c>
      <c r="O62" s="339" t="str">
        <f>IF(nhap!O61="","",IF(nhap!O61="cn","cn",IF(ISNA(VLOOKUP(nhap!O61,ds,5,0))=TRUE,"WW",VLOOKUP(nhap!O61,ds,5,0))))</f>
        <v>BS01</v>
      </c>
      <c r="P62" s="333" t="str">
        <f>IF(nhap!P61="","",IF(nhap!P61="cn","cn",IF(ISNA(VLOOKUP(nhap!P61,ds,5,0))=TRUE,"WW",VLOOKUP(nhap!P61,ds,5,0))))</f>
        <v/>
      </c>
      <c r="Q62" s="333" t="str">
        <f>IF(nhap!Q61="","",IF(nhap!Q61="cn","cn",IF(ISNA(VLOOKUP(nhap!Q61,ds,5,0))=TRUE,"WW",VLOOKUP(nhap!Q61,ds,5,0))))</f>
        <v/>
      </c>
      <c r="R62" s="333" t="str">
        <f>IF(nhap!R61="","",IF(nhap!R61="cn","cn",IF(ISNA(VLOOKUP(nhap!R61,ds,5,0))=TRUE,"WW",VLOOKUP(nhap!R61,ds,5,0))))</f>
        <v/>
      </c>
      <c r="S62" s="333" t="str">
        <f>IF(nhap!S61="","",IF(nhap!S61="cn","cn",IF(ISNA(VLOOKUP(nhap!S61,ds,5,0))=TRUE,"WW",VLOOKUP(nhap!S61,ds,5,0))))</f>
        <v/>
      </c>
      <c r="T62" s="333" t="str">
        <f>IF(nhap!T61="","",IF(nhap!T61="cn","cn",IF(ISNA(VLOOKUP(nhap!T61,ds,5,0))=TRUE,"WW",VLOOKUP(nhap!T61,ds,5,0))))</f>
        <v/>
      </c>
      <c r="U62" s="333" t="str">
        <f>IF(nhap!U61="","",IF(nhap!U61="cn","cn",IF(ISNA(VLOOKUP(nhap!U61,ds,5,0))=TRUE,"WW",VLOOKUP(nhap!U61,ds,5,0))))</f>
        <v/>
      </c>
      <c r="V62" s="333" t="str">
        <f>IF(nhap!V61="","",IF(nhap!V61="cn","cn",IF(ISNA(VLOOKUP(nhap!V61,ds,5,0))=TRUE,"WW",VLOOKUP(nhap!V61,ds,5,0))))</f>
        <v/>
      </c>
      <c r="W62" s="333" t="str">
        <f>IF(nhap!W61="","",IF(nhap!W61="cn","cn",IF(ISNA(VLOOKUP(nhap!W61,ds,5,0))=TRUE,"WW",VLOOKUP(nhap!W61,ds,5,0))))</f>
        <v/>
      </c>
      <c r="X62" s="333" t="str">
        <f>IF(nhap!X61="","",IF(nhap!X61="cn","cn",IF(ISNA(VLOOKUP(nhap!X61,ds,5,0))=TRUE,"WW",VLOOKUP(nhap!X61,ds,5,0))))</f>
        <v/>
      </c>
      <c r="Y62" s="333" t="str">
        <f>IF(nhap!Y61="","",IF(nhap!Y61="cn","cn",IF(ISNA(VLOOKUP(nhap!Y61,ds,5,0))=TRUE,"WW",VLOOKUP(nhap!Y61,ds,5,0))))</f>
        <v/>
      </c>
      <c r="Z62" s="333" t="str">
        <f>IF(nhap!Z61="","",IF(nhap!Z61="cn","cn",IF(ISNA(VLOOKUP(nhap!Z61,ds,5,0))=TRUE,"WW",VLOOKUP(nhap!Z61,ds,5,0))))</f>
        <v/>
      </c>
      <c r="AA62" s="333" t="str">
        <f>IF(nhap!AA61="","",IF(nhap!AA61="cn","cn",IF(ISNA(VLOOKUP(nhap!AA61,ds,5,0))=TRUE,"WW",VLOOKUP(nhap!AA61,ds,5,0))))</f>
        <v/>
      </c>
      <c r="AB62" s="333" t="str">
        <f>IF(nhap!AB61="","",IF(nhap!AB61="cn","cn",IF(ISNA(VLOOKUP(nhap!AB61,ds,5,0))=TRUE,"WW",VLOOKUP(nhap!AB61,ds,5,0))))</f>
        <v/>
      </c>
      <c r="AC62" s="333" t="str">
        <f>IF(nhap!AC61="","",IF(nhap!AC61="cn","cn",IF(ISNA(VLOOKUP(nhap!AC61,ds,5,0))=TRUE,"WW",VLOOKUP(nhap!AC61,ds,5,0))))</f>
        <v/>
      </c>
      <c r="AD62" s="333" t="str">
        <f>IF(nhap!AD61="","",IF(nhap!AD61="cn","cn",IF(ISNA(VLOOKUP(nhap!AD61,ds,5,0))=TRUE,"WW",VLOOKUP(nhap!AD61,ds,5,0))))</f>
        <v/>
      </c>
      <c r="AE62" s="333" t="str">
        <f>IF(nhap!AE61="","",IF(nhap!AE61="cn","cn",IF(ISNA(VLOOKUP(nhap!AE61,ds,5,0))=TRUE,"WW",VLOOKUP(nhap!AE61,ds,5,0))))</f>
        <v/>
      </c>
      <c r="AF62" s="333" t="str">
        <f>IF(nhap!AF61="","",IF(nhap!AF61="cn","cn",IF(ISNA(VLOOKUP(nhap!AF61,ds,5,0))=TRUE,"WW",VLOOKUP(nhap!AF61,ds,5,0))))</f>
        <v/>
      </c>
      <c r="AG62" s="333" t="str">
        <f>IF(nhap!AG61="","",IF(nhap!AG61="cn","cn",IF(ISNA(VLOOKUP(nhap!AG61,ds,5,0))=TRUE,"WW",VLOOKUP(nhap!AG61,ds,5,0))))</f>
        <v/>
      </c>
      <c r="AH62" s="333" t="str">
        <f>IF(nhap!AH61="","",IF(nhap!AH61="cn","cn",IF(ISNA(VLOOKUP(nhap!AH61,ds,5,0))=TRUE,"WW",VLOOKUP(nhap!AH61,ds,5,0))))</f>
        <v/>
      </c>
      <c r="AI62" s="333" t="str">
        <f>IF(nhap!AI61="","",IF(nhap!AI61="cn","cn",IF(ISNA(VLOOKUP(nhap!AI61,ds,5,0))=TRUE,"WW",VLOOKUP(nhap!AI61,ds,5,0))))</f>
        <v/>
      </c>
      <c r="AJ62" s="333" t="str">
        <f>IF(nhap!AJ61="","",IF(nhap!AJ61="cn","cn",IF(ISNA(VLOOKUP(nhap!AJ61,ds,5,0))=TRUE,"WW",VLOOKUP(nhap!AJ61,ds,5,0))))</f>
        <v/>
      </c>
      <c r="AK62" s="333" t="str">
        <f>IF(nhap!AK61="","",IF(nhap!AK61="cn","cn",IF(ISNA(VLOOKUP(nhap!AK61,ds,5,0))=TRUE,"WW",VLOOKUP(nhap!AK61,ds,5,0))))</f>
        <v/>
      </c>
      <c r="AL62" s="333" t="str">
        <f>IF(nhap!AL61="","",IF(nhap!AL61="cn","cn",IF(ISNA(VLOOKUP(nhap!AL61,ds,5,0))=TRUE,"WW",VLOOKUP(nhap!AL61,ds,5,0))))</f>
        <v/>
      </c>
      <c r="AM62" s="333" t="str">
        <f>IF(nhap!AM61="","",IF(nhap!AM61="cn","cn",IF(ISNA(VLOOKUP(nhap!AM61,ds,5,0))=TRUE,"WW",VLOOKUP(nhap!AM61,ds,5,0))))</f>
        <v/>
      </c>
      <c r="AN62" s="333" t="str">
        <f>IF(nhap!AN61="","",IF(nhap!AN61="cn","cn",IF(ISNA(VLOOKUP(nhap!AN61,ds,5,0))=TRUE,"WW",VLOOKUP(nhap!AN61,ds,5,0))))</f>
        <v/>
      </c>
      <c r="AO62" s="333" t="str">
        <f>IF(nhap!AO61="","",IF(nhap!AO61="cn","cn",IF(ISNA(VLOOKUP(nhap!AO61,ds,5,0))=TRUE,"WW",VLOOKUP(nhap!AO61,ds,5,0))))</f>
        <v/>
      </c>
      <c r="AP62" s="333" t="str">
        <f>IF(nhap!AP61="","",IF(nhap!AP61="cn","cn",IF(ISNA(VLOOKUP(nhap!AP61,ds,5,0))=TRUE,"WW",VLOOKUP(nhap!AP61,ds,5,0))))</f>
        <v/>
      </c>
      <c r="AQ62" s="333" t="str">
        <f>IF(nhap!AQ61="","",IF(nhap!AQ61="cn","cn",IF(ISNA(VLOOKUP(nhap!AQ61,ds,5,0))=TRUE,"WW",VLOOKUP(nhap!AQ61,ds,5,0))))</f>
        <v/>
      </c>
      <c r="AR62" s="333" t="str">
        <f>IF(nhap!AR61="","",IF(nhap!AR61="cn","cn",IF(ISNA(VLOOKUP(nhap!AR61,ds,5,0))=TRUE,"WW",VLOOKUP(nhap!AR61,ds,5,0))))</f>
        <v/>
      </c>
      <c r="AS62" s="333" t="str">
        <f>IF(nhap!AS61="","",IF(nhap!AS61="cn","cn",IF(ISNA(VLOOKUP(nhap!AS61,ds,5,0))=TRUE,"WW",VLOOKUP(nhap!AS61,ds,5,0))))</f>
        <v/>
      </c>
      <c r="AT62" s="333" t="str">
        <f>IF(nhap!AT61="","",IF(nhap!AT61="cn","cn",IF(ISNA(VLOOKUP(nhap!AT61,ds,5,0))=TRUE,"WW",VLOOKUP(nhap!AT61,ds,5,0))))</f>
        <v/>
      </c>
      <c r="AU62" s="333" t="str">
        <f>IF(nhap!AU61="","",IF(nhap!AU61="cn","cn",IF(ISNA(VLOOKUP(nhap!AU61,ds,5,0))=TRUE,"WW",VLOOKUP(nhap!AU61,ds,5,0))))</f>
        <v/>
      </c>
      <c r="AV62" s="333" t="str">
        <f>IF(nhap!AV61="","",IF(nhap!AV61="cn","cn",IF(ISNA(VLOOKUP(nhap!AV61,ds,5,0))=TRUE,"WW",VLOOKUP(nhap!AV61,ds,5,0))))</f>
        <v/>
      </c>
      <c r="AW62" s="333" t="str">
        <f>IF(nhap!AW61="","",IF(nhap!AW61="cn","cn",IF(ISNA(VLOOKUP(nhap!AW61,ds,5,0))=TRUE,"WW",VLOOKUP(nhap!AW61,ds,5,0))))</f>
        <v/>
      </c>
      <c r="AX62" s="333" t="str">
        <f>IF(nhap!AX61="","",IF(nhap!AX61="cn","cn",IF(ISNA(VLOOKUP(nhap!AX61,ds,5,0))=TRUE,"WW",VLOOKUP(nhap!AX61,ds,5,0))))</f>
        <v/>
      </c>
      <c r="AY62" s="340" t="str">
        <f>IF(nhap!AY61="","",IF(nhap!AY61="cn","cn",VLOOKUP(nhap!AY61,ds,5,0)))</f>
        <v/>
      </c>
      <c r="AZ62" s="341" t="str">
        <f>IF(nhap!AZ61="","",IF(nhap!AZ61="cn","cn",VLOOKUP(nhap!AZ61,ds,5,0)))</f>
        <v/>
      </c>
      <c r="BA62" s="336"/>
      <c r="BB62" s="336"/>
    </row>
    <row r="63" ht="15.75" customHeight="1">
      <c r="A63" s="158"/>
      <c r="B63" s="343">
        <v>5.0</v>
      </c>
      <c r="C63" s="339" t="str">
        <f>IF(nhap!C62="","",IF(nhap!C62="cn","cn",IF(ISNA(VLOOKUP(nhap!C62,ds,5,0))=TRUE,"WW",VLOOKUP(nhap!C62,ds,5,0))))</f>
        <v>BV02</v>
      </c>
      <c r="D63" s="339" t="str">
        <f>IF(nhap!D62="","",IF(nhap!D62="cn","cn",IF(ISNA(VLOOKUP(nhap!D62,ds,5,0))=TRUE,"WW",VLOOKUP(nhap!D62,ds,5,0))))</f>
        <v>BV05</v>
      </c>
      <c r="E63" s="339" t="str">
        <f>IF(nhap!E62="","",IF(nhap!E62="cn","cn",IF(ISNA(VLOOKUP(nhap!E62,ds,5,0))=TRUE,"WW",VLOOKUP(nhap!E62,ds,5,0))))</f>
        <v>BA02</v>
      </c>
      <c r="F63" s="339" t="str">
        <f>IF(nhap!F62="","",IF(nhap!F62="cn","cn",IF(ISNA(VLOOKUP(nhap!F62,ds,5,0))=TRUE,"WW",VLOOKUP(nhap!F62,ds,5,0))))</f>
        <v>BV04</v>
      </c>
      <c r="G63" s="339" t="str">
        <f>IF(nhap!G62="","",IF(nhap!G62="cn","cn",IF(ISNA(VLOOKUP(nhap!G62,ds,5,0))=TRUE,"WW",VLOOKUP(nhap!G62,ds,5,0))))</f>
        <v>BA06</v>
      </c>
      <c r="H63" s="339" t="str">
        <f>IF(nhap!H62="","",IF(nhap!H62="cn","cn",IF(ISNA(VLOOKUP(nhap!H62,ds,5,0))=TRUE,"WW",VLOOKUP(nhap!H62,ds,5,0))))</f>
        <v>BS01</v>
      </c>
      <c r="I63" s="339" t="str">
        <f>IF(nhap!I62="","",IF(nhap!I62="cn","cn",IF(ISNA(VLOOKUP(nhap!I62,ds,5,0))=TRUE,"WW",VLOOKUP(nhap!I62,ds,5,0))))</f>
        <v>BV10</v>
      </c>
      <c r="J63" s="339" t="str">
        <f>IF(nhap!J62="","",IF(nhap!J62="cn","cn",IF(ISNA(VLOOKUP(nhap!J62,ds,5,0))=TRUE,"WW",VLOOKUP(nhap!J62,ds,5,0))))</f>
        <v>BT09</v>
      </c>
      <c r="K63" s="339" t="str">
        <f>IF(nhap!K62="","",IF(nhap!K62="cn","cn",IF(ISNA(VLOOKUP(nhap!K62,ds,5,0))=TRUE,"WW",VLOOKUP(nhap!K62,ds,5,0))))</f>
        <v>BT10</v>
      </c>
      <c r="L63" s="339" t="str">
        <f>IF(nhap!L62="","",IF(nhap!L62="cn","cn",IF(ISNA(VLOOKUP(nhap!L62,ds,5,0))=TRUE,"WW",VLOOKUP(nhap!L62,ds,5,0))))</f>
        <v>BT07</v>
      </c>
      <c r="M63" s="339" t="str">
        <f>IF(nhap!M62="","",IF(nhap!M62="cn","cn",IF(ISNA(VLOOKUP(nhap!M62,ds,5,0))=TRUE,"WW",VLOOKUP(nhap!M62,ds,5,0))))</f>
        <v>BT01</v>
      </c>
      <c r="N63" s="339" t="str">
        <f>IF(nhap!N62="","",IF(nhap!N62="cn","cn",IF(ISNA(VLOOKUP(nhap!N62,ds,5,0))=TRUE,"WW",VLOOKUP(nhap!N62,ds,5,0))))</f>
        <v>BT05</v>
      </c>
      <c r="O63" s="339" t="str">
        <f>IF(nhap!O62="","",IF(nhap!O62="cn","cn",IF(ISNA(VLOOKUP(nhap!O62,ds,5,0))=TRUE,"WW",VLOOKUP(nhap!O62,ds,5,0))))</f>
        <v>BU05</v>
      </c>
      <c r="P63" s="333" t="str">
        <f>IF(nhap!P62="","",IF(nhap!P62="cn","cn",IF(ISNA(VLOOKUP(nhap!P62,ds,5,0))=TRUE,"WW",VLOOKUP(nhap!P62,ds,5,0))))</f>
        <v/>
      </c>
      <c r="Q63" s="333" t="str">
        <f>IF(nhap!Q62="","",IF(nhap!Q62="cn","cn",IF(ISNA(VLOOKUP(nhap!Q62,ds,5,0))=TRUE,"WW",VLOOKUP(nhap!Q62,ds,5,0))))</f>
        <v/>
      </c>
      <c r="R63" s="333" t="str">
        <f>IF(nhap!R62="","",IF(nhap!R62="cn","cn",IF(ISNA(VLOOKUP(nhap!R62,ds,5,0))=TRUE,"WW",VLOOKUP(nhap!R62,ds,5,0))))</f>
        <v/>
      </c>
      <c r="S63" s="333" t="str">
        <f>IF(nhap!S62="","",IF(nhap!S62="cn","cn",IF(ISNA(VLOOKUP(nhap!S62,ds,5,0))=TRUE,"WW",VLOOKUP(nhap!S62,ds,5,0))))</f>
        <v/>
      </c>
      <c r="T63" s="333" t="str">
        <f>IF(nhap!T62="","",IF(nhap!T62="cn","cn",IF(ISNA(VLOOKUP(nhap!T62,ds,5,0))=TRUE,"WW",VLOOKUP(nhap!T62,ds,5,0))))</f>
        <v/>
      </c>
      <c r="U63" s="333" t="str">
        <f>IF(nhap!U62="","",IF(nhap!U62="cn","cn",IF(ISNA(VLOOKUP(nhap!U62,ds,5,0))=TRUE,"WW",VLOOKUP(nhap!U62,ds,5,0))))</f>
        <v/>
      </c>
      <c r="V63" s="333" t="str">
        <f>IF(nhap!V62="","",IF(nhap!V62="cn","cn",IF(ISNA(VLOOKUP(nhap!V62,ds,5,0))=TRUE,"WW",VLOOKUP(nhap!V62,ds,5,0))))</f>
        <v/>
      </c>
      <c r="W63" s="333" t="str">
        <f>IF(nhap!W62="","",IF(nhap!W62="cn","cn",IF(ISNA(VLOOKUP(nhap!W62,ds,5,0))=TRUE,"WW",VLOOKUP(nhap!W62,ds,5,0))))</f>
        <v/>
      </c>
      <c r="X63" s="333" t="str">
        <f>IF(nhap!X62="","",IF(nhap!X62="cn","cn",IF(ISNA(VLOOKUP(nhap!X62,ds,5,0))=TRUE,"WW",VLOOKUP(nhap!X62,ds,5,0))))</f>
        <v/>
      </c>
      <c r="Y63" s="333" t="str">
        <f>IF(nhap!Y62="","",IF(nhap!Y62="cn","cn",IF(ISNA(VLOOKUP(nhap!Y62,ds,5,0))=TRUE,"WW",VLOOKUP(nhap!Y62,ds,5,0))))</f>
        <v/>
      </c>
      <c r="Z63" s="333" t="str">
        <f>IF(nhap!Z62="","",IF(nhap!Z62="cn","cn",IF(ISNA(VLOOKUP(nhap!Z62,ds,5,0))=TRUE,"WW",VLOOKUP(nhap!Z62,ds,5,0))))</f>
        <v/>
      </c>
      <c r="AA63" s="333" t="str">
        <f>IF(nhap!AA62="","",IF(nhap!AA62="cn","cn",IF(ISNA(VLOOKUP(nhap!AA62,ds,5,0))=TRUE,"WW",VLOOKUP(nhap!AA62,ds,5,0))))</f>
        <v/>
      </c>
      <c r="AB63" s="333" t="str">
        <f>IF(nhap!AB62="","",IF(nhap!AB62="cn","cn",IF(ISNA(VLOOKUP(nhap!AB62,ds,5,0))=TRUE,"WW",VLOOKUP(nhap!AB62,ds,5,0))))</f>
        <v/>
      </c>
      <c r="AC63" s="333" t="str">
        <f>IF(nhap!AC62="","",IF(nhap!AC62="cn","cn",IF(ISNA(VLOOKUP(nhap!AC62,ds,5,0))=TRUE,"WW",VLOOKUP(nhap!AC62,ds,5,0))))</f>
        <v/>
      </c>
      <c r="AD63" s="333" t="str">
        <f>IF(nhap!AD62="","",IF(nhap!AD62="cn","cn",IF(ISNA(VLOOKUP(nhap!AD62,ds,5,0))=TRUE,"WW",VLOOKUP(nhap!AD62,ds,5,0))))</f>
        <v/>
      </c>
      <c r="AE63" s="333" t="str">
        <f>IF(nhap!AE62="","",IF(nhap!AE62="cn","cn",IF(ISNA(VLOOKUP(nhap!AE62,ds,5,0))=TRUE,"WW",VLOOKUP(nhap!AE62,ds,5,0))))</f>
        <v/>
      </c>
      <c r="AF63" s="333" t="str">
        <f>IF(nhap!AF62="","",IF(nhap!AF62="cn","cn",IF(ISNA(VLOOKUP(nhap!AF62,ds,5,0))=TRUE,"WW",VLOOKUP(nhap!AF62,ds,5,0))))</f>
        <v/>
      </c>
      <c r="AG63" s="333" t="str">
        <f>IF(nhap!AG62="","",IF(nhap!AG62="cn","cn",IF(ISNA(VLOOKUP(nhap!AG62,ds,5,0))=TRUE,"WW",VLOOKUP(nhap!AG62,ds,5,0))))</f>
        <v/>
      </c>
      <c r="AH63" s="333" t="str">
        <f>IF(nhap!AH62="","",IF(nhap!AH62="cn","cn",IF(ISNA(VLOOKUP(nhap!AH62,ds,5,0))=TRUE,"WW",VLOOKUP(nhap!AH62,ds,5,0))))</f>
        <v/>
      </c>
      <c r="AI63" s="333" t="str">
        <f>IF(nhap!AI62="","",IF(nhap!AI62="cn","cn",IF(ISNA(VLOOKUP(nhap!AI62,ds,5,0))=TRUE,"WW",VLOOKUP(nhap!AI62,ds,5,0))))</f>
        <v/>
      </c>
      <c r="AJ63" s="333" t="str">
        <f>IF(nhap!AJ62="","",IF(nhap!AJ62="cn","cn",IF(ISNA(VLOOKUP(nhap!AJ62,ds,5,0))=TRUE,"WW",VLOOKUP(nhap!AJ62,ds,5,0))))</f>
        <v/>
      </c>
      <c r="AK63" s="333" t="str">
        <f>IF(nhap!AK62="","",IF(nhap!AK62="cn","cn",IF(ISNA(VLOOKUP(nhap!AK62,ds,5,0))=TRUE,"WW",VLOOKUP(nhap!AK62,ds,5,0))))</f>
        <v/>
      </c>
      <c r="AL63" s="333" t="str">
        <f>IF(nhap!AL62="","",IF(nhap!AL62="cn","cn",IF(ISNA(VLOOKUP(nhap!AL62,ds,5,0))=TRUE,"WW",VLOOKUP(nhap!AL62,ds,5,0))))</f>
        <v/>
      </c>
      <c r="AM63" s="333" t="str">
        <f>IF(nhap!AM62="","",IF(nhap!AM62="cn","cn",IF(ISNA(VLOOKUP(nhap!AM62,ds,5,0))=TRUE,"WW",VLOOKUP(nhap!AM62,ds,5,0))))</f>
        <v/>
      </c>
      <c r="AN63" s="333" t="str">
        <f>IF(nhap!AN62="","",IF(nhap!AN62="cn","cn",IF(ISNA(VLOOKUP(nhap!AN62,ds,5,0))=TRUE,"WW",VLOOKUP(nhap!AN62,ds,5,0))))</f>
        <v/>
      </c>
      <c r="AO63" s="333" t="str">
        <f>IF(nhap!AO62="","",IF(nhap!AO62="cn","cn",IF(ISNA(VLOOKUP(nhap!AO62,ds,5,0))=TRUE,"WW",VLOOKUP(nhap!AO62,ds,5,0))))</f>
        <v/>
      </c>
      <c r="AP63" s="333" t="str">
        <f>IF(nhap!AP62="","",IF(nhap!AP62="cn","cn",IF(ISNA(VLOOKUP(nhap!AP62,ds,5,0))=TRUE,"WW",VLOOKUP(nhap!AP62,ds,5,0))))</f>
        <v/>
      </c>
      <c r="AQ63" s="333" t="str">
        <f>IF(nhap!AQ62="","",IF(nhap!AQ62="cn","cn",IF(ISNA(VLOOKUP(nhap!AQ62,ds,5,0))=TRUE,"WW",VLOOKUP(nhap!AQ62,ds,5,0))))</f>
        <v/>
      </c>
      <c r="AR63" s="333" t="str">
        <f>IF(nhap!AR62="","",IF(nhap!AR62="cn","cn",IF(ISNA(VLOOKUP(nhap!AR62,ds,5,0))=TRUE,"WW",VLOOKUP(nhap!AR62,ds,5,0))))</f>
        <v/>
      </c>
      <c r="AS63" s="333" t="str">
        <f>IF(nhap!AS62="","",IF(nhap!AS62="cn","cn",IF(ISNA(VLOOKUP(nhap!AS62,ds,5,0))=TRUE,"WW",VLOOKUP(nhap!AS62,ds,5,0))))</f>
        <v/>
      </c>
      <c r="AT63" s="333" t="str">
        <f>IF(nhap!AT62="","",IF(nhap!AT62="cn","cn",IF(ISNA(VLOOKUP(nhap!AT62,ds,5,0))=TRUE,"WW",VLOOKUP(nhap!AT62,ds,5,0))))</f>
        <v/>
      </c>
      <c r="AU63" s="333" t="str">
        <f>IF(nhap!AU62="","",IF(nhap!AU62="cn","cn",IF(ISNA(VLOOKUP(nhap!AU62,ds,5,0))=TRUE,"WW",VLOOKUP(nhap!AU62,ds,5,0))))</f>
        <v/>
      </c>
      <c r="AV63" s="333" t="str">
        <f>IF(nhap!AV62="","",IF(nhap!AV62="cn","cn",IF(ISNA(VLOOKUP(nhap!AV62,ds,5,0))=TRUE,"WW",VLOOKUP(nhap!AV62,ds,5,0))))</f>
        <v/>
      </c>
      <c r="AW63" s="333" t="str">
        <f>IF(nhap!AW62="","",IF(nhap!AW62="cn","cn",IF(ISNA(VLOOKUP(nhap!AW62,ds,5,0))=TRUE,"WW",VLOOKUP(nhap!AW62,ds,5,0))))</f>
        <v/>
      </c>
      <c r="AX63" s="333" t="str">
        <f>IF(nhap!AX62="","",IF(nhap!AX62="cn","cn",IF(ISNA(VLOOKUP(nhap!AX62,ds,5,0))=TRUE,"WW",VLOOKUP(nhap!AX62,ds,5,0))))</f>
        <v/>
      </c>
      <c r="AY63" s="344" t="str">
        <f>IF(nhap!AY62="","",IF(nhap!AY62="cn","cn",VLOOKUP(nhap!AY62,ds,5,0)))</f>
        <v/>
      </c>
      <c r="AZ63" s="345" t="str">
        <f>IF(nhap!AZ62="","",IF(nhap!AZ62="cn","cn",VLOOKUP(nhap!AZ62,ds,5,0)))</f>
        <v/>
      </c>
      <c r="BA63" s="336"/>
      <c r="BB63" s="336"/>
    </row>
    <row r="64" ht="15.75" customHeight="1">
      <c r="A64" s="346" t="s">
        <v>529</v>
      </c>
      <c r="B64" s="332">
        <v>1.0</v>
      </c>
      <c r="C64" s="333" t="str">
        <f>IF(nhap!C63="","",IF(nhap!C63="cn","cn",IF(ISNA(VLOOKUP(nhap!C63,ds,5,0))=TRUE,"WW",VLOOKUP(nhap!C63,ds,5,0))))</f>
        <v/>
      </c>
      <c r="D64" s="333" t="str">
        <f>IF(nhap!D63="","",IF(nhap!D63="cn","cn",IF(ISNA(VLOOKUP(nhap!D63,ds,5,0))=TRUE,"WW",VLOOKUP(nhap!D63,ds,5,0))))</f>
        <v/>
      </c>
      <c r="E64" s="333" t="str">
        <f>IF(nhap!E63="","",IF(nhap!E63="cn","cn",IF(ISNA(VLOOKUP(nhap!E63,ds,5,0))=TRUE,"WW",VLOOKUP(nhap!E63,ds,5,0))))</f>
        <v/>
      </c>
      <c r="F64" s="333" t="str">
        <f>IF(nhap!F63="","",IF(nhap!F63="cn","cn",IF(ISNA(VLOOKUP(nhap!F63,ds,5,0))=TRUE,"WW",VLOOKUP(nhap!F63,ds,5,0))))</f>
        <v/>
      </c>
      <c r="G64" s="333" t="str">
        <f>IF(nhap!G63="","",IF(nhap!G63="cn","cn",IF(ISNA(VLOOKUP(nhap!G63,ds,5,0))=TRUE,"WW",VLOOKUP(nhap!G63,ds,5,0))))</f>
        <v/>
      </c>
      <c r="H64" s="333" t="str">
        <f>IF(nhap!H63="","",IF(nhap!H63="cn","cn",IF(ISNA(VLOOKUP(nhap!H63,ds,5,0))=TRUE,"WW",VLOOKUP(nhap!H63,ds,5,0))))</f>
        <v/>
      </c>
      <c r="I64" s="333" t="str">
        <f>IF(nhap!I63="","",IF(nhap!I63="cn","cn",IF(ISNA(VLOOKUP(nhap!I63,ds,5,0))=TRUE,"WW",VLOOKUP(nhap!I63,ds,5,0))))</f>
        <v/>
      </c>
      <c r="J64" s="333" t="str">
        <f>IF(nhap!J63="","",IF(nhap!J63="cn","cn",IF(ISNA(VLOOKUP(nhap!J63,ds,5,0))=TRUE,"WW",VLOOKUP(nhap!J63,ds,5,0))))</f>
        <v/>
      </c>
      <c r="K64" s="333" t="str">
        <f>IF(nhap!K63="","",IF(nhap!K63="cn","cn",IF(ISNA(VLOOKUP(nhap!K63,ds,5,0))=TRUE,"WW",VLOOKUP(nhap!K63,ds,5,0))))</f>
        <v/>
      </c>
      <c r="L64" s="333" t="str">
        <f>IF(nhap!L63="","",IF(nhap!L63="cn","cn",IF(ISNA(VLOOKUP(nhap!L63,ds,5,0))=TRUE,"WW",VLOOKUP(nhap!L63,ds,5,0))))</f>
        <v/>
      </c>
      <c r="M64" s="333" t="str">
        <f>IF(nhap!M63="","",IF(nhap!M63="cn","cn",IF(ISNA(VLOOKUP(nhap!M63,ds,5,0))=TRUE,"WW",VLOOKUP(nhap!M63,ds,5,0))))</f>
        <v/>
      </c>
      <c r="N64" s="333" t="str">
        <f>IF(nhap!N63="","",IF(nhap!N63="cn","cn",IF(ISNA(VLOOKUP(nhap!N63,ds,5,0))=TRUE,"WW",VLOOKUP(nhap!N63,ds,5,0))))</f>
        <v/>
      </c>
      <c r="O64" s="333" t="str">
        <f>IF(nhap!O63="","",IF(nhap!O63="cn","cn",IF(ISNA(VLOOKUP(nhap!O63,ds,5,0))=TRUE,"WW",VLOOKUP(nhap!O63,ds,5,0))))</f>
        <v/>
      </c>
      <c r="P64" s="333" t="str">
        <f>IF(nhap!P63="","",IF(nhap!P63="cn","cn",IF(ISNA(VLOOKUP(nhap!P63,ds,5,0))=TRUE,"WW",VLOOKUP(nhap!P63,ds,5,0))))</f>
        <v/>
      </c>
      <c r="Q64" s="333" t="str">
        <f>IF(nhap!Q63="","",IF(nhap!Q63="cn","cn",IF(ISNA(VLOOKUP(nhap!Q63,ds,5,0))=TRUE,"WW",VLOOKUP(nhap!Q63,ds,5,0))))</f>
        <v/>
      </c>
      <c r="R64" s="333" t="str">
        <f>IF(nhap!R63="","",IF(nhap!R63="cn","cn",IF(ISNA(VLOOKUP(nhap!R63,ds,5,0))=TRUE,"WW",VLOOKUP(nhap!R63,ds,5,0))))</f>
        <v/>
      </c>
      <c r="S64" s="333" t="str">
        <f>IF(nhap!S63="","",IF(nhap!S63="cn","cn",IF(ISNA(VLOOKUP(nhap!S63,ds,5,0))=TRUE,"WW",VLOOKUP(nhap!S63,ds,5,0))))</f>
        <v/>
      </c>
      <c r="T64" s="333" t="str">
        <f>IF(nhap!T63="","",IF(nhap!T63="cn","cn",IF(ISNA(VLOOKUP(nhap!T63,ds,5,0))=TRUE,"WW",VLOOKUP(nhap!T63,ds,5,0))))</f>
        <v/>
      </c>
      <c r="U64" s="333" t="str">
        <f>IF(nhap!U63="","",IF(nhap!U63="cn","cn",IF(ISNA(VLOOKUP(nhap!U63,ds,5,0))=TRUE,"WW",VLOOKUP(nhap!U63,ds,5,0))))</f>
        <v/>
      </c>
      <c r="V64" s="333" t="str">
        <f>IF(nhap!V63="","",IF(nhap!V63="cn","cn",IF(ISNA(VLOOKUP(nhap!V63,ds,5,0))=TRUE,"WW",VLOOKUP(nhap!V63,ds,5,0))))</f>
        <v/>
      </c>
      <c r="W64" s="333" t="str">
        <f>IF(nhap!W63="","",IF(nhap!W63="cn","cn",IF(ISNA(VLOOKUP(nhap!W63,ds,5,0))=TRUE,"WW",VLOOKUP(nhap!W63,ds,5,0))))</f>
        <v/>
      </c>
      <c r="X64" s="333" t="str">
        <f>IF(nhap!X63="","",IF(nhap!X63="cn","cn",IF(ISNA(VLOOKUP(nhap!X63,ds,5,0))=TRUE,"WW",VLOOKUP(nhap!X63,ds,5,0))))</f>
        <v/>
      </c>
      <c r="Y64" s="333" t="str">
        <f>IF(nhap!Y63="","",IF(nhap!Y63="cn","cn",IF(ISNA(VLOOKUP(nhap!Y63,ds,5,0))=TRUE,"WW",VLOOKUP(nhap!Y63,ds,5,0))))</f>
        <v/>
      </c>
      <c r="Z64" s="333" t="str">
        <f>IF(nhap!Z63="","",IF(nhap!Z63="cn","cn",IF(ISNA(VLOOKUP(nhap!Z63,ds,5,0))=TRUE,"WW",VLOOKUP(nhap!Z63,ds,5,0))))</f>
        <v/>
      </c>
      <c r="AA64" s="333" t="str">
        <f>IF(nhap!AA63="","",IF(nhap!AA63="cn","cn",IF(ISNA(VLOOKUP(nhap!AA63,ds,5,0))=TRUE,"WW",VLOOKUP(nhap!AA63,ds,5,0))))</f>
        <v/>
      </c>
      <c r="AB64" s="333" t="str">
        <f>IF(nhap!AB63="","",IF(nhap!AB63="cn","cn",IF(ISNA(VLOOKUP(nhap!AB63,ds,5,0))=TRUE,"WW",VLOOKUP(nhap!AB63,ds,5,0))))</f>
        <v/>
      </c>
      <c r="AC64" s="333" t="str">
        <f>IF(nhap!AC63="","",IF(nhap!AC63="cn","cn",IF(ISNA(VLOOKUP(nhap!AC63,ds,5,0))=TRUE,"WW",VLOOKUP(nhap!AC63,ds,5,0))))</f>
        <v/>
      </c>
      <c r="AD64" s="333" t="str">
        <f>IF(nhap!AD63="","",IF(nhap!AD63="cn","cn",IF(ISNA(VLOOKUP(nhap!AD63,ds,5,0))=TRUE,"WW",VLOOKUP(nhap!AD63,ds,5,0))))</f>
        <v/>
      </c>
      <c r="AE64" s="333" t="str">
        <f>IF(nhap!AE63="","",IF(nhap!AE63="cn","cn",IF(ISNA(VLOOKUP(nhap!AE63,ds,5,0))=TRUE,"WW",VLOOKUP(nhap!AE63,ds,5,0))))</f>
        <v/>
      </c>
      <c r="AF64" s="333" t="str">
        <f>IF(nhap!AF63="","",IF(nhap!AF63="cn","cn",IF(ISNA(VLOOKUP(nhap!AF63,ds,5,0))=TRUE,"WW",VLOOKUP(nhap!AF63,ds,5,0))))</f>
        <v/>
      </c>
      <c r="AG64" s="333" t="str">
        <f>IF(nhap!AG63="","",IF(nhap!AG63="cn","cn",IF(ISNA(VLOOKUP(nhap!AG63,ds,5,0))=TRUE,"WW",VLOOKUP(nhap!AG63,ds,5,0))))</f>
        <v/>
      </c>
      <c r="AH64" s="333" t="str">
        <f>IF(nhap!AH63="","",IF(nhap!AH63="cn","cn",IF(ISNA(VLOOKUP(nhap!AH63,ds,5,0))=TRUE,"WW",VLOOKUP(nhap!AH63,ds,5,0))))</f>
        <v/>
      </c>
      <c r="AI64" s="333" t="str">
        <f>IF(nhap!AI63="","",IF(nhap!AI63="cn","cn",IF(ISNA(VLOOKUP(nhap!AI63,ds,5,0))=TRUE,"WW",VLOOKUP(nhap!AI63,ds,5,0))))</f>
        <v/>
      </c>
      <c r="AJ64" s="333" t="str">
        <f>IF(nhap!AJ63="","",IF(nhap!AJ63="cn","cn",IF(ISNA(VLOOKUP(nhap!AJ63,ds,5,0))=TRUE,"WW",VLOOKUP(nhap!AJ63,ds,5,0))))</f>
        <v/>
      </c>
      <c r="AK64" s="333" t="str">
        <f>IF(nhap!AK63="","",IF(nhap!AK63="cn","cn",IF(ISNA(VLOOKUP(nhap!AK63,ds,5,0))=TRUE,"WW",VLOOKUP(nhap!AK63,ds,5,0))))</f>
        <v/>
      </c>
      <c r="AL64" s="333" t="str">
        <f>IF(nhap!AL63="","",IF(nhap!AL63="cn","cn",IF(ISNA(VLOOKUP(nhap!AL63,ds,5,0))=TRUE,"WW",VLOOKUP(nhap!AL63,ds,5,0))))</f>
        <v/>
      </c>
      <c r="AM64" s="333" t="str">
        <f>IF(nhap!AM63="","",IF(nhap!AM63="cn","cn",IF(ISNA(VLOOKUP(nhap!AM63,ds,5,0))=TRUE,"WW",VLOOKUP(nhap!AM63,ds,5,0))))</f>
        <v/>
      </c>
      <c r="AN64" s="333" t="str">
        <f>IF(nhap!AN63="","",IF(nhap!AN63="cn","cn",IF(ISNA(VLOOKUP(nhap!AN63,ds,5,0))=TRUE,"WW",VLOOKUP(nhap!AN63,ds,5,0))))</f>
        <v/>
      </c>
      <c r="AO64" s="333" t="str">
        <f>IF(nhap!AO63="","",IF(nhap!AO63="cn","cn",IF(ISNA(VLOOKUP(nhap!AO63,ds,5,0))=TRUE,"WW",VLOOKUP(nhap!AO63,ds,5,0))))</f>
        <v/>
      </c>
      <c r="AP64" s="333" t="str">
        <f>IF(nhap!AP63="","",IF(nhap!AP63="cn","cn",IF(ISNA(VLOOKUP(nhap!AP63,ds,5,0))=TRUE,"WW",VLOOKUP(nhap!AP63,ds,5,0))))</f>
        <v/>
      </c>
      <c r="AQ64" s="333" t="str">
        <f>IF(nhap!AQ63="","",IF(nhap!AQ63="cn","cn",IF(ISNA(VLOOKUP(nhap!AQ63,ds,5,0))=TRUE,"WW",VLOOKUP(nhap!AQ63,ds,5,0))))</f>
        <v/>
      </c>
      <c r="AR64" s="333" t="str">
        <f>IF(nhap!AR63="","",IF(nhap!AR63="cn","cn",IF(ISNA(VLOOKUP(nhap!AR63,ds,5,0))=TRUE,"WW",VLOOKUP(nhap!AR63,ds,5,0))))</f>
        <v/>
      </c>
      <c r="AS64" s="333" t="str">
        <f>IF(nhap!AS63="","",IF(nhap!AS63="cn","cn",IF(ISNA(VLOOKUP(nhap!AS63,ds,5,0))=TRUE,"WW",VLOOKUP(nhap!AS63,ds,5,0))))</f>
        <v/>
      </c>
      <c r="AT64" s="333" t="str">
        <f>IF(nhap!AT63="","",IF(nhap!AT63="cn","cn",IF(ISNA(VLOOKUP(nhap!AT63,ds,5,0))=TRUE,"WW",VLOOKUP(nhap!AT63,ds,5,0))))</f>
        <v/>
      </c>
      <c r="AU64" s="333" t="str">
        <f>IF(nhap!AU63="","",IF(nhap!AU63="cn","cn",IF(ISNA(VLOOKUP(nhap!AU63,ds,5,0))=TRUE,"WW",VLOOKUP(nhap!AU63,ds,5,0))))</f>
        <v/>
      </c>
      <c r="AV64" s="333" t="str">
        <f>IF(nhap!AV63="","",IF(nhap!AV63="cn","cn",IF(ISNA(VLOOKUP(nhap!AV63,ds,5,0))=TRUE,"WW",VLOOKUP(nhap!AV63,ds,5,0))))</f>
        <v/>
      </c>
      <c r="AW64" s="333" t="str">
        <f>IF(nhap!AW63="","",IF(nhap!AW63="cn","cn",IF(ISNA(VLOOKUP(nhap!AW63,ds,5,0))=TRUE,"WW",VLOOKUP(nhap!AW63,ds,5,0))))</f>
        <v/>
      </c>
      <c r="AX64" s="333" t="str">
        <f>IF(nhap!AX63="","",IF(nhap!AX63="cn","cn",IF(ISNA(VLOOKUP(nhap!AX63,ds,5,0))=TRUE,"WW",VLOOKUP(nhap!AX63,ds,5,0))))</f>
        <v/>
      </c>
      <c r="AY64" s="333" t="str">
        <f>IF(nhap!AY63="","",IF(nhap!AY63="cn","cn",VLOOKUP(nhap!AY63,ds,5,0)))</f>
        <v/>
      </c>
      <c r="AZ64" s="334" t="str">
        <f>IF(nhap!AZ63="","",IF(nhap!AZ63="cn","cn",VLOOKUP(nhap!AZ63,ds,5,0)))</f>
        <v/>
      </c>
      <c r="BA64" s="336"/>
      <c r="BB64" s="336"/>
    </row>
    <row r="65" ht="15.75" customHeight="1">
      <c r="A65" s="127"/>
      <c r="B65" s="338">
        <v>2.0</v>
      </c>
      <c r="C65" s="333" t="str">
        <f>IF(nhap!C64="","",IF(nhap!C64="cn","cn",IF(ISNA(VLOOKUP(nhap!C64,ds,5,0))=TRUE,"WW",VLOOKUP(nhap!C64,ds,5,0))))</f>
        <v/>
      </c>
      <c r="D65" s="333" t="str">
        <f>IF(nhap!D64="","",IF(nhap!D64="cn","cn",IF(ISNA(VLOOKUP(nhap!D64,ds,5,0))=TRUE,"WW",VLOOKUP(nhap!D64,ds,5,0))))</f>
        <v/>
      </c>
      <c r="E65" s="333" t="str">
        <f>IF(nhap!E64="","",IF(nhap!E64="cn","cn",IF(ISNA(VLOOKUP(nhap!E64,ds,5,0))=TRUE,"WW",VLOOKUP(nhap!E64,ds,5,0))))</f>
        <v/>
      </c>
      <c r="F65" s="333" t="str">
        <f>IF(nhap!F64="","",IF(nhap!F64="cn","cn",IF(ISNA(VLOOKUP(nhap!F64,ds,5,0))=TRUE,"WW",VLOOKUP(nhap!F64,ds,5,0))))</f>
        <v/>
      </c>
      <c r="G65" s="333" t="str">
        <f>IF(nhap!G64="","",IF(nhap!G64="cn","cn",IF(ISNA(VLOOKUP(nhap!G64,ds,5,0))=TRUE,"WW",VLOOKUP(nhap!G64,ds,5,0))))</f>
        <v/>
      </c>
      <c r="H65" s="333" t="str">
        <f>IF(nhap!H64="","",IF(nhap!H64="cn","cn",IF(ISNA(VLOOKUP(nhap!H64,ds,5,0))=TRUE,"WW",VLOOKUP(nhap!H64,ds,5,0))))</f>
        <v/>
      </c>
      <c r="I65" s="333" t="str">
        <f>IF(nhap!I64="","",IF(nhap!I64="cn","cn",IF(ISNA(VLOOKUP(nhap!I64,ds,5,0))=TRUE,"WW",VLOOKUP(nhap!I64,ds,5,0))))</f>
        <v/>
      </c>
      <c r="J65" s="333" t="str">
        <f>IF(nhap!J64="","",IF(nhap!J64="cn","cn",IF(ISNA(VLOOKUP(nhap!J64,ds,5,0))=TRUE,"WW",VLOOKUP(nhap!J64,ds,5,0))))</f>
        <v/>
      </c>
      <c r="K65" s="333" t="str">
        <f>IF(nhap!K64="","",IF(nhap!K64="cn","cn",IF(ISNA(VLOOKUP(nhap!K64,ds,5,0))=TRUE,"WW",VLOOKUP(nhap!K64,ds,5,0))))</f>
        <v/>
      </c>
      <c r="L65" s="333" t="str">
        <f>IF(nhap!L64="","",IF(nhap!L64="cn","cn",IF(ISNA(VLOOKUP(nhap!L64,ds,5,0))=TRUE,"WW",VLOOKUP(nhap!L64,ds,5,0))))</f>
        <v/>
      </c>
      <c r="M65" s="333" t="str">
        <f>IF(nhap!M64="","",IF(nhap!M64="cn","cn",IF(ISNA(VLOOKUP(nhap!M64,ds,5,0))=TRUE,"WW",VLOOKUP(nhap!M64,ds,5,0))))</f>
        <v/>
      </c>
      <c r="N65" s="333" t="str">
        <f>IF(nhap!N64="","",IF(nhap!N64="cn","cn",IF(ISNA(VLOOKUP(nhap!N64,ds,5,0))=TRUE,"WW",VLOOKUP(nhap!N64,ds,5,0))))</f>
        <v/>
      </c>
      <c r="O65" s="333" t="str">
        <f>IF(nhap!O64="","",IF(nhap!O64="cn","cn",IF(ISNA(VLOOKUP(nhap!O64,ds,5,0))=TRUE,"WW",VLOOKUP(nhap!O64,ds,5,0))))</f>
        <v/>
      </c>
      <c r="P65" s="333" t="str">
        <f>IF(nhap!P64="","",IF(nhap!P64="cn","cn",IF(ISNA(VLOOKUP(nhap!P64,ds,5,0))=TRUE,"WW",VLOOKUP(nhap!P64,ds,5,0))))</f>
        <v/>
      </c>
      <c r="Q65" s="333" t="str">
        <f>IF(nhap!Q64="","",IF(nhap!Q64="cn","cn",IF(ISNA(VLOOKUP(nhap!Q64,ds,5,0))=TRUE,"WW",VLOOKUP(nhap!Q64,ds,5,0))))</f>
        <v/>
      </c>
      <c r="R65" s="333" t="str">
        <f>IF(nhap!R64="","",IF(nhap!R64="cn","cn",IF(ISNA(VLOOKUP(nhap!R64,ds,5,0))=TRUE,"WW",VLOOKUP(nhap!R64,ds,5,0))))</f>
        <v/>
      </c>
      <c r="S65" s="333" t="str">
        <f>IF(nhap!S64="","",IF(nhap!S64="cn","cn",IF(ISNA(VLOOKUP(nhap!S64,ds,5,0))=TRUE,"WW",VLOOKUP(nhap!S64,ds,5,0))))</f>
        <v/>
      </c>
      <c r="T65" s="333" t="str">
        <f>IF(nhap!T64="","",IF(nhap!T64="cn","cn",IF(ISNA(VLOOKUP(nhap!T64,ds,5,0))=TRUE,"WW",VLOOKUP(nhap!T64,ds,5,0))))</f>
        <v/>
      </c>
      <c r="U65" s="333" t="str">
        <f>IF(nhap!U64="","",IF(nhap!U64="cn","cn",IF(ISNA(VLOOKUP(nhap!U64,ds,5,0))=TRUE,"WW",VLOOKUP(nhap!U64,ds,5,0))))</f>
        <v/>
      </c>
      <c r="V65" s="333" t="str">
        <f>IF(nhap!V64="","",IF(nhap!V64="cn","cn",IF(ISNA(VLOOKUP(nhap!V64,ds,5,0))=TRUE,"WW",VLOOKUP(nhap!V64,ds,5,0))))</f>
        <v/>
      </c>
      <c r="W65" s="333" t="str">
        <f>IF(nhap!W64="","",IF(nhap!W64="cn","cn",IF(ISNA(VLOOKUP(nhap!W64,ds,5,0))=TRUE,"WW",VLOOKUP(nhap!W64,ds,5,0))))</f>
        <v/>
      </c>
      <c r="X65" s="333" t="str">
        <f>IF(nhap!X64="","",IF(nhap!X64="cn","cn",IF(ISNA(VLOOKUP(nhap!X64,ds,5,0))=TRUE,"WW",VLOOKUP(nhap!X64,ds,5,0))))</f>
        <v/>
      </c>
      <c r="Y65" s="333" t="str">
        <f>IF(nhap!Y64="","",IF(nhap!Y64="cn","cn",IF(ISNA(VLOOKUP(nhap!Y64,ds,5,0))=TRUE,"WW",VLOOKUP(nhap!Y64,ds,5,0))))</f>
        <v/>
      </c>
      <c r="Z65" s="333" t="str">
        <f>IF(nhap!Z64="","",IF(nhap!Z64="cn","cn",IF(ISNA(VLOOKUP(nhap!Z64,ds,5,0))=TRUE,"WW",VLOOKUP(nhap!Z64,ds,5,0))))</f>
        <v/>
      </c>
      <c r="AA65" s="333" t="str">
        <f>IF(nhap!AA64="","",IF(nhap!AA64="cn","cn",IF(ISNA(VLOOKUP(nhap!AA64,ds,5,0))=TRUE,"WW",VLOOKUP(nhap!AA64,ds,5,0))))</f>
        <v/>
      </c>
      <c r="AB65" s="333" t="str">
        <f>IF(nhap!AB64="","",IF(nhap!AB64="cn","cn",IF(ISNA(VLOOKUP(nhap!AB64,ds,5,0))=TRUE,"WW",VLOOKUP(nhap!AB64,ds,5,0))))</f>
        <v/>
      </c>
      <c r="AC65" s="333" t="str">
        <f>IF(nhap!AC64="","",IF(nhap!AC64="cn","cn",IF(ISNA(VLOOKUP(nhap!AC64,ds,5,0))=TRUE,"WW",VLOOKUP(nhap!AC64,ds,5,0))))</f>
        <v/>
      </c>
      <c r="AD65" s="333" t="str">
        <f>IF(nhap!AD64="","",IF(nhap!AD64="cn","cn",IF(ISNA(VLOOKUP(nhap!AD64,ds,5,0))=TRUE,"WW",VLOOKUP(nhap!AD64,ds,5,0))))</f>
        <v/>
      </c>
      <c r="AE65" s="333" t="str">
        <f>IF(nhap!AE64="","",IF(nhap!AE64="cn","cn",IF(ISNA(VLOOKUP(nhap!AE64,ds,5,0))=TRUE,"WW",VLOOKUP(nhap!AE64,ds,5,0))))</f>
        <v/>
      </c>
      <c r="AF65" s="333" t="str">
        <f>IF(nhap!AF64="","",IF(nhap!AF64="cn","cn",IF(ISNA(VLOOKUP(nhap!AF64,ds,5,0))=TRUE,"WW",VLOOKUP(nhap!AF64,ds,5,0))))</f>
        <v/>
      </c>
      <c r="AG65" s="333" t="str">
        <f>IF(nhap!AG64="","",IF(nhap!AG64="cn","cn",IF(ISNA(VLOOKUP(nhap!AG64,ds,5,0))=TRUE,"WW",VLOOKUP(nhap!AG64,ds,5,0))))</f>
        <v/>
      </c>
      <c r="AH65" s="333" t="str">
        <f>IF(nhap!AH64="","",IF(nhap!AH64="cn","cn",IF(ISNA(VLOOKUP(nhap!AH64,ds,5,0))=TRUE,"WW",VLOOKUP(nhap!AH64,ds,5,0))))</f>
        <v/>
      </c>
      <c r="AI65" s="333" t="str">
        <f>IF(nhap!AI64="","",IF(nhap!AI64="cn","cn",IF(ISNA(VLOOKUP(nhap!AI64,ds,5,0))=TRUE,"WW",VLOOKUP(nhap!AI64,ds,5,0))))</f>
        <v/>
      </c>
      <c r="AJ65" s="333" t="str">
        <f>IF(nhap!AJ64="","",IF(nhap!AJ64="cn","cn",IF(ISNA(VLOOKUP(nhap!AJ64,ds,5,0))=TRUE,"WW",VLOOKUP(nhap!AJ64,ds,5,0))))</f>
        <v/>
      </c>
      <c r="AK65" s="333" t="str">
        <f>IF(nhap!AK64="","",IF(nhap!AK64="cn","cn",IF(ISNA(VLOOKUP(nhap!AK64,ds,5,0))=TRUE,"WW",VLOOKUP(nhap!AK64,ds,5,0))))</f>
        <v/>
      </c>
      <c r="AL65" s="333" t="str">
        <f>IF(nhap!AL64="","",IF(nhap!AL64="cn","cn",IF(ISNA(VLOOKUP(nhap!AL64,ds,5,0))=TRUE,"WW",VLOOKUP(nhap!AL64,ds,5,0))))</f>
        <v/>
      </c>
      <c r="AM65" s="333" t="str">
        <f>IF(nhap!AM64="","",IF(nhap!AM64="cn","cn",IF(ISNA(VLOOKUP(nhap!AM64,ds,5,0))=TRUE,"WW",VLOOKUP(nhap!AM64,ds,5,0))))</f>
        <v/>
      </c>
      <c r="AN65" s="333" t="str">
        <f>IF(nhap!AN64="","",IF(nhap!AN64="cn","cn",IF(ISNA(VLOOKUP(nhap!AN64,ds,5,0))=TRUE,"WW",VLOOKUP(nhap!AN64,ds,5,0))))</f>
        <v/>
      </c>
      <c r="AO65" s="333" t="str">
        <f>IF(nhap!AO64="","",IF(nhap!AO64="cn","cn",IF(ISNA(VLOOKUP(nhap!AO64,ds,5,0))=TRUE,"WW",VLOOKUP(nhap!AO64,ds,5,0))))</f>
        <v/>
      </c>
      <c r="AP65" s="333" t="str">
        <f>IF(nhap!AP64="","",IF(nhap!AP64="cn","cn",IF(ISNA(VLOOKUP(nhap!AP64,ds,5,0))=TRUE,"WW",VLOOKUP(nhap!AP64,ds,5,0))))</f>
        <v/>
      </c>
      <c r="AQ65" s="333" t="str">
        <f>IF(nhap!AQ64="","",IF(nhap!AQ64="cn","cn",IF(ISNA(VLOOKUP(nhap!AQ64,ds,5,0))=TRUE,"WW",VLOOKUP(nhap!AQ64,ds,5,0))))</f>
        <v/>
      </c>
      <c r="AR65" s="333" t="str">
        <f>IF(nhap!AR64="","",IF(nhap!AR64="cn","cn",IF(ISNA(VLOOKUP(nhap!AR64,ds,5,0))=TRUE,"WW",VLOOKUP(nhap!AR64,ds,5,0))))</f>
        <v/>
      </c>
      <c r="AS65" s="333" t="str">
        <f>IF(nhap!AS64="","",IF(nhap!AS64="cn","cn",IF(ISNA(VLOOKUP(nhap!AS64,ds,5,0))=TRUE,"WW",VLOOKUP(nhap!AS64,ds,5,0))))</f>
        <v/>
      </c>
      <c r="AT65" s="333" t="str">
        <f>IF(nhap!AT64="","",IF(nhap!AT64="cn","cn",IF(ISNA(VLOOKUP(nhap!AT64,ds,5,0))=TRUE,"WW",VLOOKUP(nhap!AT64,ds,5,0))))</f>
        <v/>
      </c>
      <c r="AU65" s="333" t="str">
        <f>IF(nhap!AU64="","",IF(nhap!AU64="cn","cn",IF(ISNA(VLOOKUP(nhap!AU64,ds,5,0))=TRUE,"WW",VLOOKUP(nhap!AU64,ds,5,0))))</f>
        <v/>
      </c>
      <c r="AV65" s="333" t="str">
        <f>IF(nhap!AV64="","",IF(nhap!AV64="cn","cn",IF(ISNA(VLOOKUP(nhap!AV64,ds,5,0))=TRUE,"WW",VLOOKUP(nhap!AV64,ds,5,0))))</f>
        <v/>
      </c>
      <c r="AW65" s="333" t="str">
        <f>IF(nhap!AW64="","",IF(nhap!AW64="cn","cn",IF(ISNA(VLOOKUP(nhap!AW64,ds,5,0))=TRUE,"WW",VLOOKUP(nhap!AW64,ds,5,0))))</f>
        <v/>
      </c>
      <c r="AX65" s="333" t="str">
        <f>IF(nhap!AX64="","",IF(nhap!AX64="cn","cn",IF(ISNA(VLOOKUP(nhap!AX64,ds,5,0))=TRUE,"WW",VLOOKUP(nhap!AX64,ds,5,0))))</f>
        <v/>
      </c>
      <c r="AY65" s="340" t="str">
        <f>IF(nhap!AY64="","",IF(nhap!AY64="cn","cn",VLOOKUP(nhap!AY64,ds,5,0)))</f>
        <v/>
      </c>
      <c r="AZ65" s="341" t="str">
        <f>IF(nhap!AZ64="","",IF(nhap!AZ64="cn","cn",VLOOKUP(nhap!AZ64,ds,5,0)))</f>
        <v/>
      </c>
      <c r="BA65" s="336"/>
      <c r="BB65" s="336"/>
    </row>
    <row r="66" ht="15.75" customHeight="1">
      <c r="A66" s="127"/>
      <c r="B66" s="338">
        <v>3.0</v>
      </c>
      <c r="C66" s="333" t="str">
        <f>IF(nhap!C65="","",IF(nhap!C65="cn","cn",IF(ISNA(VLOOKUP(nhap!C65,ds,5,0))=TRUE,"WW",VLOOKUP(nhap!C65,ds,5,0))))</f>
        <v/>
      </c>
      <c r="D66" s="333" t="str">
        <f>IF(nhap!D65="","",IF(nhap!D65="cn","cn",IF(ISNA(VLOOKUP(nhap!D65,ds,5,0))=TRUE,"WW",VLOOKUP(nhap!D65,ds,5,0))))</f>
        <v/>
      </c>
      <c r="E66" s="333" t="str">
        <f>IF(nhap!E65="","",IF(nhap!E65="cn","cn",IF(ISNA(VLOOKUP(nhap!E65,ds,5,0))=TRUE,"WW",VLOOKUP(nhap!E65,ds,5,0))))</f>
        <v/>
      </c>
      <c r="F66" s="333" t="str">
        <f>IF(nhap!F65="","",IF(nhap!F65="cn","cn",IF(ISNA(VLOOKUP(nhap!F65,ds,5,0))=TRUE,"WW",VLOOKUP(nhap!F65,ds,5,0))))</f>
        <v/>
      </c>
      <c r="G66" s="333" t="str">
        <f>IF(nhap!G65="","",IF(nhap!G65="cn","cn",IF(ISNA(VLOOKUP(nhap!G65,ds,5,0))=TRUE,"WW",VLOOKUP(nhap!G65,ds,5,0))))</f>
        <v/>
      </c>
      <c r="H66" s="333" t="str">
        <f>IF(nhap!H65="","",IF(nhap!H65="cn","cn",IF(ISNA(VLOOKUP(nhap!H65,ds,5,0))=TRUE,"WW",VLOOKUP(nhap!H65,ds,5,0))))</f>
        <v/>
      </c>
      <c r="I66" s="333" t="str">
        <f>IF(nhap!I65="","",IF(nhap!I65="cn","cn",IF(ISNA(VLOOKUP(nhap!I65,ds,5,0))=TRUE,"WW",VLOOKUP(nhap!I65,ds,5,0))))</f>
        <v/>
      </c>
      <c r="J66" s="333" t="str">
        <f>IF(nhap!J65="","",IF(nhap!J65="cn","cn",IF(ISNA(VLOOKUP(nhap!J65,ds,5,0))=TRUE,"WW",VLOOKUP(nhap!J65,ds,5,0))))</f>
        <v/>
      </c>
      <c r="K66" s="333" t="str">
        <f>IF(nhap!K65="","",IF(nhap!K65="cn","cn",IF(ISNA(VLOOKUP(nhap!K65,ds,5,0))=TRUE,"WW",VLOOKUP(nhap!K65,ds,5,0))))</f>
        <v/>
      </c>
      <c r="L66" s="333" t="str">
        <f>IF(nhap!L65="","",IF(nhap!L65="cn","cn",IF(ISNA(VLOOKUP(nhap!L65,ds,5,0))=TRUE,"WW",VLOOKUP(nhap!L65,ds,5,0))))</f>
        <v/>
      </c>
      <c r="M66" s="333" t="str">
        <f>IF(nhap!M65="","",IF(nhap!M65="cn","cn",IF(ISNA(VLOOKUP(nhap!M65,ds,5,0))=TRUE,"WW",VLOOKUP(nhap!M65,ds,5,0))))</f>
        <v/>
      </c>
      <c r="N66" s="333" t="str">
        <f>IF(nhap!N65="","",IF(nhap!N65="cn","cn",IF(ISNA(VLOOKUP(nhap!N65,ds,5,0))=TRUE,"WW",VLOOKUP(nhap!N65,ds,5,0))))</f>
        <v/>
      </c>
      <c r="O66" s="333" t="str">
        <f>IF(nhap!O65="","",IF(nhap!O65="cn","cn",IF(ISNA(VLOOKUP(nhap!O65,ds,5,0))=TRUE,"WW",VLOOKUP(nhap!O65,ds,5,0))))</f>
        <v/>
      </c>
      <c r="P66" s="333" t="str">
        <f>IF(nhap!P65="","",IF(nhap!P65="cn","cn",IF(ISNA(VLOOKUP(nhap!P65,ds,5,0))=TRUE,"WW",VLOOKUP(nhap!P65,ds,5,0))))</f>
        <v/>
      </c>
      <c r="Q66" s="333" t="str">
        <f>IF(nhap!Q65="","",IF(nhap!Q65="cn","cn",IF(ISNA(VLOOKUP(nhap!Q65,ds,5,0))=TRUE,"WW",VLOOKUP(nhap!Q65,ds,5,0))))</f>
        <v/>
      </c>
      <c r="R66" s="333" t="str">
        <f>IF(nhap!R65="","",IF(nhap!R65="cn","cn",IF(ISNA(VLOOKUP(nhap!R65,ds,5,0))=TRUE,"WW",VLOOKUP(nhap!R65,ds,5,0))))</f>
        <v/>
      </c>
      <c r="S66" s="333" t="str">
        <f>IF(nhap!S65="","",IF(nhap!S65="cn","cn",IF(ISNA(VLOOKUP(nhap!S65,ds,5,0))=TRUE,"WW",VLOOKUP(nhap!S65,ds,5,0))))</f>
        <v/>
      </c>
      <c r="T66" s="333" t="str">
        <f>IF(nhap!T65="","",IF(nhap!T65="cn","cn",IF(ISNA(VLOOKUP(nhap!T65,ds,5,0))=TRUE,"WW",VLOOKUP(nhap!T65,ds,5,0))))</f>
        <v/>
      </c>
      <c r="U66" s="333" t="str">
        <f>IF(nhap!U65="","",IF(nhap!U65="cn","cn",IF(ISNA(VLOOKUP(nhap!U65,ds,5,0))=TRUE,"WW",VLOOKUP(nhap!U65,ds,5,0))))</f>
        <v/>
      </c>
      <c r="V66" s="333" t="str">
        <f>IF(nhap!V65="","",IF(nhap!V65="cn","cn",IF(ISNA(VLOOKUP(nhap!V65,ds,5,0))=TRUE,"WW",VLOOKUP(nhap!V65,ds,5,0))))</f>
        <v/>
      </c>
      <c r="W66" s="333" t="str">
        <f>IF(nhap!W65="","",IF(nhap!W65="cn","cn",IF(ISNA(VLOOKUP(nhap!W65,ds,5,0))=TRUE,"WW",VLOOKUP(nhap!W65,ds,5,0))))</f>
        <v/>
      </c>
      <c r="X66" s="333" t="str">
        <f>IF(nhap!X65="","",IF(nhap!X65="cn","cn",IF(ISNA(VLOOKUP(nhap!X65,ds,5,0))=TRUE,"WW",VLOOKUP(nhap!X65,ds,5,0))))</f>
        <v/>
      </c>
      <c r="Y66" s="333" t="str">
        <f>IF(nhap!Y65="","",IF(nhap!Y65="cn","cn",IF(ISNA(VLOOKUP(nhap!Y65,ds,5,0))=TRUE,"WW",VLOOKUP(nhap!Y65,ds,5,0))))</f>
        <v/>
      </c>
      <c r="Z66" s="333" t="str">
        <f>IF(nhap!Z65="","",IF(nhap!Z65="cn","cn",IF(ISNA(VLOOKUP(nhap!Z65,ds,5,0))=TRUE,"WW",VLOOKUP(nhap!Z65,ds,5,0))))</f>
        <v/>
      </c>
      <c r="AA66" s="333" t="str">
        <f>IF(nhap!AA65="","",IF(nhap!AA65="cn","cn",IF(ISNA(VLOOKUP(nhap!AA65,ds,5,0))=TRUE,"WW",VLOOKUP(nhap!AA65,ds,5,0))))</f>
        <v/>
      </c>
      <c r="AB66" s="333" t="str">
        <f>IF(nhap!AB65="","",IF(nhap!AB65="cn","cn",IF(ISNA(VLOOKUP(nhap!AB65,ds,5,0))=TRUE,"WW",VLOOKUP(nhap!AB65,ds,5,0))))</f>
        <v/>
      </c>
      <c r="AC66" s="333" t="str">
        <f>IF(nhap!AC65="","",IF(nhap!AC65="cn","cn",IF(ISNA(VLOOKUP(nhap!AC65,ds,5,0))=TRUE,"WW",VLOOKUP(nhap!AC65,ds,5,0))))</f>
        <v/>
      </c>
      <c r="AD66" s="333" t="str">
        <f>IF(nhap!AD65="","",IF(nhap!AD65="cn","cn",IF(ISNA(VLOOKUP(nhap!AD65,ds,5,0))=TRUE,"WW",VLOOKUP(nhap!AD65,ds,5,0))))</f>
        <v/>
      </c>
      <c r="AE66" s="333" t="str">
        <f>IF(nhap!AE65="","",IF(nhap!AE65="cn","cn",IF(ISNA(VLOOKUP(nhap!AE65,ds,5,0))=TRUE,"WW",VLOOKUP(nhap!AE65,ds,5,0))))</f>
        <v/>
      </c>
      <c r="AF66" s="333" t="str">
        <f>IF(nhap!AF65="","",IF(nhap!AF65="cn","cn",IF(ISNA(VLOOKUP(nhap!AF65,ds,5,0))=TRUE,"WW",VLOOKUP(nhap!AF65,ds,5,0))))</f>
        <v/>
      </c>
      <c r="AG66" s="333" t="str">
        <f>IF(nhap!AG65="","",IF(nhap!AG65="cn","cn",IF(ISNA(VLOOKUP(nhap!AG65,ds,5,0))=TRUE,"WW",VLOOKUP(nhap!AG65,ds,5,0))))</f>
        <v/>
      </c>
      <c r="AH66" s="333" t="str">
        <f>IF(nhap!AH65="","",IF(nhap!AH65="cn","cn",IF(ISNA(VLOOKUP(nhap!AH65,ds,5,0))=TRUE,"WW",VLOOKUP(nhap!AH65,ds,5,0))))</f>
        <v/>
      </c>
      <c r="AI66" s="333" t="str">
        <f>IF(nhap!AI65="","",IF(nhap!AI65="cn","cn",IF(ISNA(VLOOKUP(nhap!AI65,ds,5,0))=TRUE,"WW",VLOOKUP(nhap!AI65,ds,5,0))))</f>
        <v/>
      </c>
      <c r="AJ66" s="333" t="str">
        <f>IF(nhap!AJ65="","",IF(nhap!AJ65="cn","cn",IF(ISNA(VLOOKUP(nhap!AJ65,ds,5,0))=TRUE,"WW",VLOOKUP(nhap!AJ65,ds,5,0))))</f>
        <v/>
      </c>
      <c r="AK66" s="333" t="str">
        <f>IF(nhap!AK65="","",IF(nhap!AK65="cn","cn",IF(ISNA(VLOOKUP(nhap!AK65,ds,5,0))=TRUE,"WW",VLOOKUP(nhap!AK65,ds,5,0))))</f>
        <v/>
      </c>
      <c r="AL66" s="333" t="str">
        <f>IF(nhap!AL65="","",IF(nhap!AL65="cn","cn",IF(ISNA(VLOOKUP(nhap!AL65,ds,5,0))=TRUE,"WW",VLOOKUP(nhap!AL65,ds,5,0))))</f>
        <v/>
      </c>
      <c r="AM66" s="333" t="str">
        <f>IF(nhap!AM65="","",IF(nhap!AM65="cn","cn",IF(ISNA(VLOOKUP(nhap!AM65,ds,5,0))=TRUE,"WW",VLOOKUP(nhap!AM65,ds,5,0))))</f>
        <v/>
      </c>
      <c r="AN66" s="333" t="str">
        <f>IF(nhap!AN65="","",IF(nhap!AN65="cn","cn",IF(ISNA(VLOOKUP(nhap!AN65,ds,5,0))=TRUE,"WW",VLOOKUP(nhap!AN65,ds,5,0))))</f>
        <v/>
      </c>
      <c r="AO66" s="333" t="str">
        <f>IF(nhap!AO65="","",IF(nhap!AO65="cn","cn",IF(ISNA(VLOOKUP(nhap!AO65,ds,5,0))=TRUE,"WW",VLOOKUP(nhap!AO65,ds,5,0))))</f>
        <v/>
      </c>
      <c r="AP66" s="333" t="str">
        <f>IF(nhap!AP65="","",IF(nhap!AP65="cn","cn",IF(ISNA(VLOOKUP(nhap!AP65,ds,5,0))=TRUE,"WW",VLOOKUP(nhap!AP65,ds,5,0))))</f>
        <v/>
      </c>
      <c r="AQ66" s="333" t="str">
        <f>IF(nhap!AQ65="","",IF(nhap!AQ65="cn","cn",IF(ISNA(VLOOKUP(nhap!AQ65,ds,5,0))=TRUE,"WW",VLOOKUP(nhap!AQ65,ds,5,0))))</f>
        <v/>
      </c>
      <c r="AR66" s="333" t="str">
        <f>IF(nhap!AR65="","",IF(nhap!AR65="cn","cn",IF(ISNA(VLOOKUP(nhap!AR65,ds,5,0))=TRUE,"WW",VLOOKUP(nhap!AR65,ds,5,0))))</f>
        <v/>
      </c>
      <c r="AS66" s="333" t="str">
        <f>IF(nhap!AS65="","",IF(nhap!AS65="cn","cn",IF(ISNA(VLOOKUP(nhap!AS65,ds,5,0))=TRUE,"WW",VLOOKUP(nhap!AS65,ds,5,0))))</f>
        <v/>
      </c>
      <c r="AT66" s="333" t="str">
        <f>IF(nhap!AT65="","",IF(nhap!AT65="cn","cn",IF(ISNA(VLOOKUP(nhap!AT65,ds,5,0))=TRUE,"WW",VLOOKUP(nhap!AT65,ds,5,0))))</f>
        <v/>
      </c>
      <c r="AU66" s="333" t="str">
        <f>IF(nhap!AU65="","",IF(nhap!AU65="cn","cn",IF(ISNA(VLOOKUP(nhap!AU65,ds,5,0))=TRUE,"WW",VLOOKUP(nhap!AU65,ds,5,0))))</f>
        <v/>
      </c>
      <c r="AV66" s="333" t="str">
        <f>IF(nhap!AV65="","",IF(nhap!AV65="cn","cn",IF(ISNA(VLOOKUP(nhap!AV65,ds,5,0))=TRUE,"WW",VLOOKUP(nhap!AV65,ds,5,0))))</f>
        <v/>
      </c>
      <c r="AW66" s="333" t="str">
        <f>IF(nhap!AW65="","",IF(nhap!AW65="cn","cn",IF(ISNA(VLOOKUP(nhap!AW65,ds,5,0))=TRUE,"WW",VLOOKUP(nhap!AW65,ds,5,0))))</f>
        <v/>
      </c>
      <c r="AX66" s="333" t="str">
        <f>IF(nhap!AX65="","",IF(nhap!AX65="cn","cn",IF(ISNA(VLOOKUP(nhap!AX65,ds,5,0))=TRUE,"WW",VLOOKUP(nhap!AX65,ds,5,0))))</f>
        <v/>
      </c>
      <c r="AY66" s="340" t="str">
        <f>IF(nhap!AY65="","",IF(nhap!AY65="cn","cn",VLOOKUP(nhap!AY65,ds,5,0)))</f>
        <v/>
      </c>
      <c r="AZ66" s="341" t="str">
        <f>IF(nhap!AZ65="","",IF(nhap!AZ65="cn","cn",VLOOKUP(nhap!AZ65,ds,5,0)))</f>
        <v/>
      </c>
      <c r="BA66" s="336"/>
      <c r="BB66" s="336"/>
    </row>
    <row r="67" ht="15.75" customHeight="1">
      <c r="A67" s="127"/>
      <c r="B67" s="338">
        <v>4.0</v>
      </c>
      <c r="C67" s="333" t="str">
        <f>IF(nhap!C66="","",IF(nhap!C66="cn","cn",IF(ISNA(VLOOKUP(nhap!C66,ds,5,0))=TRUE,"WW",VLOOKUP(nhap!C66,ds,5,0))))</f>
        <v/>
      </c>
      <c r="D67" s="333" t="str">
        <f>IF(nhap!D66="","",IF(nhap!D66="cn","cn",IF(ISNA(VLOOKUP(nhap!D66,ds,5,0))=TRUE,"WW",VLOOKUP(nhap!D66,ds,5,0))))</f>
        <v/>
      </c>
      <c r="E67" s="333" t="str">
        <f>IF(nhap!E66="","",IF(nhap!E66="cn","cn",IF(ISNA(VLOOKUP(nhap!E66,ds,5,0))=TRUE,"WW",VLOOKUP(nhap!E66,ds,5,0))))</f>
        <v/>
      </c>
      <c r="F67" s="333" t="str">
        <f>IF(nhap!F66="","",IF(nhap!F66="cn","cn",IF(ISNA(VLOOKUP(nhap!F66,ds,5,0))=TRUE,"WW",VLOOKUP(nhap!F66,ds,5,0))))</f>
        <v/>
      </c>
      <c r="G67" s="333" t="str">
        <f>IF(nhap!G66="","",IF(nhap!G66="cn","cn",IF(ISNA(VLOOKUP(nhap!G66,ds,5,0))=TRUE,"WW",VLOOKUP(nhap!G66,ds,5,0))))</f>
        <v/>
      </c>
      <c r="H67" s="333" t="str">
        <f>IF(nhap!H66="","",IF(nhap!H66="cn","cn",IF(ISNA(VLOOKUP(nhap!H66,ds,5,0))=TRUE,"WW",VLOOKUP(nhap!H66,ds,5,0))))</f>
        <v/>
      </c>
      <c r="I67" s="333" t="str">
        <f>IF(nhap!I66="","",IF(nhap!I66="cn","cn",IF(ISNA(VLOOKUP(nhap!I66,ds,5,0))=TRUE,"WW",VLOOKUP(nhap!I66,ds,5,0))))</f>
        <v/>
      </c>
      <c r="J67" s="333" t="str">
        <f>IF(nhap!J66="","",IF(nhap!J66="cn","cn",IF(ISNA(VLOOKUP(nhap!J66,ds,5,0))=TRUE,"WW",VLOOKUP(nhap!J66,ds,5,0))))</f>
        <v/>
      </c>
      <c r="K67" s="333" t="str">
        <f>IF(nhap!K66="","",IF(nhap!K66="cn","cn",IF(ISNA(VLOOKUP(nhap!K66,ds,5,0))=TRUE,"WW",VLOOKUP(nhap!K66,ds,5,0))))</f>
        <v/>
      </c>
      <c r="L67" s="333" t="str">
        <f>IF(nhap!L66="","",IF(nhap!L66="cn","cn",IF(ISNA(VLOOKUP(nhap!L66,ds,5,0))=TRUE,"WW",VLOOKUP(nhap!L66,ds,5,0))))</f>
        <v/>
      </c>
      <c r="M67" s="333" t="str">
        <f>IF(nhap!M66="","",IF(nhap!M66="cn","cn",IF(ISNA(VLOOKUP(nhap!M66,ds,5,0))=TRUE,"WW",VLOOKUP(nhap!M66,ds,5,0))))</f>
        <v/>
      </c>
      <c r="N67" s="333" t="str">
        <f>IF(nhap!N66="","",IF(nhap!N66="cn","cn",IF(ISNA(VLOOKUP(nhap!N66,ds,5,0))=TRUE,"WW",VLOOKUP(nhap!N66,ds,5,0))))</f>
        <v/>
      </c>
      <c r="O67" s="333" t="str">
        <f>IF(nhap!O66="","",IF(nhap!O66="cn","cn",IF(ISNA(VLOOKUP(nhap!O66,ds,5,0))=TRUE,"WW",VLOOKUP(nhap!O66,ds,5,0))))</f>
        <v/>
      </c>
      <c r="P67" s="333" t="str">
        <f>IF(nhap!P66="","",IF(nhap!P66="cn","cn",IF(ISNA(VLOOKUP(nhap!P66,ds,5,0))=TRUE,"WW",VLOOKUP(nhap!P66,ds,5,0))))</f>
        <v/>
      </c>
      <c r="Q67" s="333" t="str">
        <f>IF(nhap!Q66="","",IF(nhap!Q66="cn","cn",IF(ISNA(VLOOKUP(nhap!Q66,ds,5,0))=TRUE,"WW",VLOOKUP(nhap!Q66,ds,5,0))))</f>
        <v/>
      </c>
      <c r="R67" s="333" t="str">
        <f>IF(nhap!R66="","",IF(nhap!R66="cn","cn",IF(ISNA(VLOOKUP(nhap!R66,ds,5,0))=TRUE,"WW",VLOOKUP(nhap!R66,ds,5,0))))</f>
        <v/>
      </c>
      <c r="S67" s="333" t="str">
        <f>IF(nhap!S66="","",IF(nhap!S66="cn","cn",IF(ISNA(VLOOKUP(nhap!S66,ds,5,0))=TRUE,"WW",VLOOKUP(nhap!S66,ds,5,0))))</f>
        <v/>
      </c>
      <c r="T67" s="333" t="str">
        <f>IF(nhap!T66="","",IF(nhap!T66="cn","cn",IF(ISNA(VLOOKUP(nhap!T66,ds,5,0))=TRUE,"WW",VLOOKUP(nhap!T66,ds,5,0))))</f>
        <v/>
      </c>
      <c r="U67" s="333" t="str">
        <f>IF(nhap!U66="","",IF(nhap!U66="cn","cn",IF(ISNA(VLOOKUP(nhap!U66,ds,5,0))=TRUE,"WW",VLOOKUP(nhap!U66,ds,5,0))))</f>
        <v/>
      </c>
      <c r="V67" s="333" t="str">
        <f>IF(nhap!V66="","",IF(nhap!V66="cn","cn",IF(ISNA(VLOOKUP(nhap!V66,ds,5,0))=TRUE,"WW",VLOOKUP(nhap!V66,ds,5,0))))</f>
        <v/>
      </c>
      <c r="W67" s="333" t="str">
        <f>IF(nhap!W66="","",IF(nhap!W66="cn","cn",IF(ISNA(VLOOKUP(nhap!W66,ds,5,0))=TRUE,"WW",VLOOKUP(nhap!W66,ds,5,0))))</f>
        <v/>
      </c>
      <c r="X67" s="333" t="str">
        <f>IF(nhap!X66="","",IF(nhap!X66="cn","cn",IF(ISNA(VLOOKUP(nhap!X66,ds,5,0))=TRUE,"WW",VLOOKUP(nhap!X66,ds,5,0))))</f>
        <v/>
      </c>
      <c r="Y67" s="333" t="str">
        <f>IF(nhap!Y66="","",IF(nhap!Y66="cn","cn",IF(ISNA(VLOOKUP(nhap!Y66,ds,5,0))=TRUE,"WW",VLOOKUP(nhap!Y66,ds,5,0))))</f>
        <v/>
      </c>
      <c r="Z67" s="333" t="str">
        <f>IF(nhap!Z66="","",IF(nhap!Z66="cn","cn",IF(ISNA(VLOOKUP(nhap!Z66,ds,5,0))=TRUE,"WW",VLOOKUP(nhap!Z66,ds,5,0))))</f>
        <v/>
      </c>
      <c r="AA67" s="333" t="str">
        <f>IF(nhap!AA66="","",IF(nhap!AA66="cn","cn",IF(ISNA(VLOOKUP(nhap!AA66,ds,5,0))=TRUE,"WW",VLOOKUP(nhap!AA66,ds,5,0))))</f>
        <v/>
      </c>
      <c r="AB67" s="333" t="str">
        <f>IF(nhap!AB66="","",IF(nhap!AB66="cn","cn",IF(ISNA(VLOOKUP(nhap!AB66,ds,5,0))=TRUE,"WW",VLOOKUP(nhap!AB66,ds,5,0))))</f>
        <v/>
      </c>
      <c r="AC67" s="333" t="str">
        <f>IF(nhap!AC66="","",IF(nhap!AC66="cn","cn",IF(ISNA(VLOOKUP(nhap!AC66,ds,5,0))=TRUE,"WW",VLOOKUP(nhap!AC66,ds,5,0))))</f>
        <v/>
      </c>
      <c r="AD67" s="333" t="str">
        <f>IF(nhap!AD66="","",IF(nhap!AD66="cn","cn",IF(ISNA(VLOOKUP(nhap!AD66,ds,5,0))=TRUE,"WW",VLOOKUP(nhap!AD66,ds,5,0))))</f>
        <v/>
      </c>
      <c r="AE67" s="333" t="str">
        <f>IF(nhap!AE66="","",IF(nhap!AE66="cn","cn",IF(ISNA(VLOOKUP(nhap!AE66,ds,5,0))=TRUE,"WW",VLOOKUP(nhap!AE66,ds,5,0))))</f>
        <v/>
      </c>
      <c r="AF67" s="333" t="str">
        <f>IF(nhap!AF66="","",IF(nhap!AF66="cn","cn",IF(ISNA(VLOOKUP(nhap!AF66,ds,5,0))=TRUE,"WW",VLOOKUP(nhap!AF66,ds,5,0))))</f>
        <v/>
      </c>
      <c r="AG67" s="333" t="str">
        <f>IF(nhap!AG66="","",IF(nhap!AG66="cn","cn",IF(ISNA(VLOOKUP(nhap!AG66,ds,5,0))=TRUE,"WW",VLOOKUP(nhap!AG66,ds,5,0))))</f>
        <v/>
      </c>
      <c r="AH67" s="333" t="str">
        <f>IF(nhap!AH66="","",IF(nhap!AH66="cn","cn",IF(ISNA(VLOOKUP(nhap!AH66,ds,5,0))=TRUE,"WW",VLOOKUP(nhap!AH66,ds,5,0))))</f>
        <v/>
      </c>
      <c r="AI67" s="333" t="str">
        <f>IF(nhap!AI66="","",IF(nhap!AI66="cn","cn",IF(ISNA(VLOOKUP(nhap!AI66,ds,5,0))=TRUE,"WW",VLOOKUP(nhap!AI66,ds,5,0))))</f>
        <v/>
      </c>
      <c r="AJ67" s="333" t="str">
        <f>IF(nhap!AJ66="","",IF(nhap!AJ66="cn","cn",IF(ISNA(VLOOKUP(nhap!AJ66,ds,5,0))=TRUE,"WW",VLOOKUP(nhap!AJ66,ds,5,0))))</f>
        <v/>
      </c>
      <c r="AK67" s="333" t="str">
        <f>IF(nhap!AK66="","",IF(nhap!AK66="cn","cn",IF(ISNA(VLOOKUP(nhap!AK66,ds,5,0))=TRUE,"WW",VLOOKUP(nhap!AK66,ds,5,0))))</f>
        <v/>
      </c>
      <c r="AL67" s="333" t="str">
        <f>IF(nhap!AL66="","",IF(nhap!AL66="cn","cn",IF(ISNA(VLOOKUP(nhap!AL66,ds,5,0))=TRUE,"WW",VLOOKUP(nhap!AL66,ds,5,0))))</f>
        <v/>
      </c>
      <c r="AM67" s="333" t="str">
        <f>IF(nhap!AM66="","",IF(nhap!AM66="cn","cn",IF(ISNA(VLOOKUP(nhap!AM66,ds,5,0))=TRUE,"WW",VLOOKUP(nhap!AM66,ds,5,0))))</f>
        <v/>
      </c>
      <c r="AN67" s="333" t="str">
        <f>IF(nhap!AN66="","",IF(nhap!AN66="cn","cn",IF(ISNA(VLOOKUP(nhap!AN66,ds,5,0))=TRUE,"WW",VLOOKUP(nhap!AN66,ds,5,0))))</f>
        <v/>
      </c>
      <c r="AO67" s="333" t="str">
        <f>IF(nhap!AO66="","",IF(nhap!AO66="cn","cn",IF(ISNA(VLOOKUP(nhap!AO66,ds,5,0))=TRUE,"WW",VLOOKUP(nhap!AO66,ds,5,0))))</f>
        <v/>
      </c>
      <c r="AP67" s="333" t="str">
        <f>IF(nhap!AP66="","",IF(nhap!AP66="cn","cn",IF(ISNA(VLOOKUP(nhap!AP66,ds,5,0))=TRUE,"WW",VLOOKUP(nhap!AP66,ds,5,0))))</f>
        <v/>
      </c>
      <c r="AQ67" s="333" t="str">
        <f>IF(nhap!AQ66="","",IF(nhap!AQ66="cn","cn",IF(ISNA(VLOOKUP(nhap!AQ66,ds,5,0))=TRUE,"WW",VLOOKUP(nhap!AQ66,ds,5,0))))</f>
        <v/>
      </c>
      <c r="AR67" s="333" t="str">
        <f>IF(nhap!AR66="","",IF(nhap!AR66="cn","cn",IF(ISNA(VLOOKUP(nhap!AR66,ds,5,0))=TRUE,"WW",VLOOKUP(nhap!AR66,ds,5,0))))</f>
        <v/>
      </c>
      <c r="AS67" s="333" t="str">
        <f>IF(nhap!AS66="","",IF(nhap!AS66="cn","cn",IF(ISNA(VLOOKUP(nhap!AS66,ds,5,0))=TRUE,"WW",VLOOKUP(nhap!AS66,ds,5,0))))</f>
        <v/>
      </c>
      <c r="AT67" s="333" t="str">
        <f>IF(nhap!AT66="","",IF(nhap!AT66="cn","cn",IF(ISNA(VLOOKUP(nhap!AT66,ds,5,0))=TRUE,"WW",VLOOKUP(nhap!AT66,ds,5,0))))</f>
        <v/>
      </c>
      <c r="AU67" s="333" t="str">
        <f>IF(nhap!AU66="","",IF(nhap!AU66="cn","cn",IF(ISNA(VLOOKUP(nhap!AU66,ds,5,0))=TRUE,"WW",VLOOKUP(nhap!AU66,ds,5,0))))</f>
        <v/>
      </c>
      <c r="AV67" s="333" t="str">
        <f>IF(nhap!AV66="","",IF(nhap!AV66="cn","cn",IF(ISNA(VLOOKUP(nhap!AV66,ds,5,0))=TRUE,"WW",VLOOKUP(nhap!AV66,ds,5,0))))</f>
        <v/>
      </c>
      <c r="AW67" s="333" t="str">
        <f>IF(nhap!AW66="","",IF(nhap!AW66="cn","cn",IF(ISNA(VLOOKUP(nhap!AW66,ds,5,0))=TRUE,"WW",VLOOKUP(nhap!AW66,ds,5,0))))</f>
        <v/>
      </c>
      <c r="AX67" s="333" t="str">
        <f>IF(nhap!AX66="","",IF(nhap!AX66="cn","cn",IF(ISNA(VLOOKUP(nhap!AX66,ds,5,0))=TRUE,"WW",VLOOKUP(nhap!AX66,ds,5,0))))</f>
        <v/>
      </c>
      <c r="AY67" s="340" t="str">
        <f>IF(nhap!AY66="","",IF(nhap!AY66="cn","cn",VLOOKUP(nhap!AY66,ds,5,0)))</f>
        <v/>
      </c>
      <c r="AZ67" s="341" t="str">
        <f>IF(nhap!AZ66="","",IF(nhap!AZ66="cn","cn",VLOOKUP(nhap!AZ66,ds,5,0)))</f>
        <v/>
      </c>
      <c r="BA67" s="336"/>
      <c r="BB67" s="336"/>
    </row>
    <row r="68" ht="15.75" customHeight="1">
      <c r="A68" s="158"/>
      <c r="B68" s="343">
        <v>5.0</v>
      </c>
      <c r="C68" s="333" t="str">
        <f>IF(nhap!C67="","",IF(nhap!C67="cn","cn",IF(ISNA(VLOOKUP(nhap!C67,ds,5,0))=TRUE,"WW",VLOOKUP(nhap!C67,ds,5,0))))</f>
        <v/>
      </c>
      <c r="D68" s="333" t="str">
        <f>IF(nhap!D67="","",IF(nhap!D67="cn","cn",IF(ISNA(VLOOKUP(nhap!D67,ds,5,0))=TRUE,"WW",VLOOKUP(nhap!D67,ds,5,0))))</f>
        <v/>
      </c>
      <c r="E68" s="333" t="str">
        <f>IF(nhap!E67="","",IF(nhap!E67="cn","cn",IF(ISNA(VLOOKUP(nhap!E67,ds,5,0))=TRUE,"WW",VLOOKUP(nhap!E67,ds,5,0))))</f>
        <v/>
      </c>
      <c r="F68" s="333" t="str">
        <f>IF(nhap!F67="","",IF(nhap!F67="cn","cn",IF(ISNA(VLOOKUP(nhap!F67,ds,5,0))=TRUE,"WW",VLOOKUP(nhap!F67,ds,5,0))))</f>
        <v/>
      </c>
      <c r="G68" s="333" t="str">
        <f>IF(nhap!G67="","",IF(nhap!G67="cn","cn",IF(ISNA(VLOOKUP(nhap!G67,ds,5,0))=TRUE,"WW",VLOOKUP(nhap!G67,ds,5,0))))</f>
        <v/>
      </c>
      <c r="H68" s="333" t="str">
        <f>IF(nhap!H67="","",IF(nhap!H67="cn","cn",IF(ISNA(VLOOKUP(nhap!H67,ds,5,0))=TRUE,"WW",VLOOKUP(nhap!H67,ds,5,0))))</f>
        <v/>
      </c>
      <c r="I68" s="333" t="str">
        <f>IF(nhap!I67="","",IF(nhap!I67="cn","cn",IF(ISNA(VLOOKUP(nhap!I67,ds,5,0))=TRUE,"WW",VLOOKUP(nhap!I67,ds,5,0))))</f>
        <v/>
      </c>
      <c r="J68" s="333" t="str">
        <f>IF(nhap!J67="","",IF(nhap!J67="cn","cn",IF(ISNA(VLOOKUP(nhap!J67,ds,5,0))=TRUE,"WW",VLOOKUP(nhap!J67,ds,5,0))))</f>
        <v/>
      </c>
      <c r="K68" s="333" t="str">
        <f>IF(nhap!K67="","",IF(nhap!K67="cn","cn",IF(ISNA(VLOOKUP(nhap!K67,ds,5,0))=TRUE,"WW",VLOOKUP(nhap!K67,ds,5,0))))</f>
        <v/>
      </c>
      <c r="L68" s="333" t="str">
        <f>IF(nhap!L67="","",IF(nhap!L67="cn","cn",IF(ISNA(VLOOKUP(nhap!L67,ds,5,0))=TRUE,"WW",VLOOKUP(nhap!L67,ds,5,0))))</f>
        <v/>
      </c>
      <c r="M68" s="333" t="str">
        <f>IF(nhap!M67="","",IF(nhap!M67="cn","cn",IF(ISNA(VLOOKUP(nhap!M67,ds,5,0))=TRUE,"WW",VLOOKUP(nhap!M67,ds,5,0))))</f>
        <v/>
      </c>
      <c r="N68" s="333" t="str">
        <f>IF(nhap!N67="","",IF(nhap!N67="cn","cn",IF(ISNA(VLOOKUP(nhap!N67,ds,5,0))=TRUE,"WW",VLOOKUP(nhap!N67,ds,5,0))))</f>
        <v/>
      </c>
      <c r="O68" s="333" t="str">
        <f>IF(nhap!O67="","",IF(nhap!O67="cn","cn",IF(ISNA(VLOOKUP(nhap!O67,ds,5,0))=TRUE,"WW",VLOOKUP(nhap!O67,ds,5,0))))</f>
        <v/>
      </c>
      <c r="P68" s="333" t="str">
        <f>IF(nhap!P67="","",IF(nhap!P67="cn","cn",IF(ISNA(VLOOKUP(nhap!P67,ds,5,0))=TRUE,"WW",VLOOKUP(nhap!P67,ds,5,0))))</f>
        <v/>
      </c>
      <c r="Q68" s="333" t="str">
        <f>IF(nhap!Q67="","",IF(nhap!Q67="cn","cn",IF(ISNA(VLOOKUP(nhap!Q67,ds,5,0))=TRUE,"WW",VLOOKUP(nhap!Q67,ds,5,0))))</f>
        <v/>
      </c>
      <c r="R68" s="333" t="str">
        <f>IF(nhap!R67="","",IF(nhap!R67="cn","cn",IF(ISNA(VLOOKUP(nhap!R67,ds,5,0))=TRUE,"WW",VLOOKUP(nhap!R67,ds,5,0))))</f>
        <v/>
      </c>
      <c r="S68" s="333" t="str">
        <f>IF(nhap!S67="","",IF(nhap!S67="cn","cn",IF(ISNA(VLOOKUP(nhap!S67,ds,5,0))=TRUE,"WW",VLOOKUP(nhap!S67,ds,5,0))))</f>
        <v/>
      </c>
      <c r="T68" s="333" t="str">
        <f>IF(nhap!T67="","",IF(nhap!T67="cn","cn",IF(ISNA(VLOOKUP(nhap!T67,ds,5,0))=TRUE,"WW",VLOOKUP(nhap!T67,ds,5,0))))</f>
        <v/>
      </c>
      <c r="U68" s="333" t="str">
        <f>IF(nhap!U67="","",IF(nhap!U67="cn","cn",IF(ISNA(VLOOKUP(nhap!U67,ds,5,0))=TRUE,"WW",VLOOKUP(nhap!U67,ds,5,0))))</f>
        <v/>
      </c>
      <c r="V68" s="333" t="str">
        <f>IF(nhap!V67="","",IF(nhap!V67="cn","cn",IF(ISNA(VLOOKUP(nhap!V67,ds,5,0))=TRUE,"WW",VLOOKUP(nhap!V67,ds,5,0))))</f>
        <v/>
      </c>
      <c r="W68" s="333" t="str">
        <f>IF(nhap!W67="","",IF(nhap!W67="cn","cn",IF(ISNA(VLOOKUP(nhap!W67,ds,5,0))=TRUE,"WW",VLOOKUP(nhap!W67,ds,5,0))))</f>
        <v/>
      </c>
      <c r="X68" s="333" t="str">
        <f>IF(nhap!X67="","",IF(nhap!X67="cn","cn",IF(ISNA(VLOOKUP(nhap!X67,ds,5,0))=TRUE,"WW",VLOOKUP(nhap!X67,ds,5,0))))</f>
        <v/>
      </c>
      <c r="Y68" s="333" t="str">
        <f>IF(nhap!Y67="","",IF(nhap!Y67="cn","cn",IF(ISNA(VLOOKUP(nhap!Y67,ds,5,0))=TRUE,"WW",VLOOKUP(nhap!Y67,ds,5,0))))</f>
        <v/>
      </c>
      <c r="Z68" s="333" t="str">
        <f>IF(nhap!Z67="","",IF(nhap!Z67="cn","cn",IF(ISNA(VLOOKUP(nhap!Z67,ds,5,0))=TRUE,"WW",VLOOKUP(nhap!Z67,ds,5,0))))</f>
        <v/>
      </c>
      <c r="AA68" s="333" t="str">
        <f>IF(nhap!AA67="","",IF(nhap!AA67="cn","cn",IF(ISNA(VLOOKUP(nhap!AA67,ds,5,0))=TRUE,"WW",VLOOKUP(nhap!AA67,ds,5,0))))</f>
        <v/>
      </c>
      <c r="AB68" s="333" t="str">
        <f>IF(nhap!AB67="","",IF(nhap!AB67="cn","cn",IF(ISNA(VLOOKUP(nhap!AB67,ds,5,0))=TRUE,"WW",VLOOKUP(nhap!AB67,ds,5,0))))</f>
        <v/>
      </c>
      <c r="AC68" s="333" t="str">
        <f>IF(nhap!AC67="","",IF(nhap!AC67="cn","cn",IF(ISNA(VLOOKUP(nhap!AC67,ds,5,0))=TRUE,"WW",VLOOKUP(nhap!AC67,ds,5,0))))</f>
        <v/>
      </c>
      <c r="AD68" s="333" t="str">
        <f>IF(nhap!AD67="","",IF(nhap!AD67="cn","cn",IF(ISNA(VLOOKUP(nhap!AD67,ds,5,0))=TRUE,"WW",VLOOKUP(nhap!AD67,ds,5,0))))</f>
        <v/>
      </c>
      <c r="AE68" s="333" t="str">
        <f>IF(nhap!AE67="","",IF(nhap!AE67="cn","cn",IF(ISNA(VLOOKUP(nhap!AE67,ds,5,0))=TRUE,"WW",VLOOKUP(nhap!AE67,ds,5,0))))</f>
        <v/>
      </c>
      <c r="AF68" s="333" t="str">
        <f>IF(nhap!AF67="","",IF(nhap!AF67="cn","cn",IF(ISNA(VLOOKUP(nhap!AF67,ds,5,0))=TRUE,"WW",VLOOKUP(nhap!AF67,ds,5,0))))</f>
        <v/>
      </c>
      <c r="AG68" s="333" t="str">
        <f>IF(nhap!AG67="","",IF(nhap!AG67="cn","cn",IF(ISNA(VLOOKUP(nhap!AG67,ds,5,0))=TRUE,"WW",VLOOKUP(nhap!AG67,ds,5,0))))</f>
        <v/>
      </c>
      <c r="AH68" s="333" t="str">
        <f>IF(nhap!AH67="","",IF(nhap!AH67="cn","cn",IF(ISNA(VLOOKUP(nhap!AH67,ds,5,0))=TRUE,"WW",VLOOKUP(nhap!AH67,ds,5,0))))</f>
        <v/>
      </c>
      <c r="AI68" s="333" t="str">
        <f>IF(nhap!AI67="","",IF(nhap!AI67="cn","cn",IF(ISNA(VLOOKUP(nhap!AI67,ds,5,0))=TRUE,"WW",VLOOKUP(nhap!AI67,ds,5,0))))</f>
        <v/>
      </c>
      <c r="AJ68" s="333" t="str">
        <f>IF(nhap!AJ67="","",IF(nhap!AJ67="cn","cn",IF(ISNA(VLOOKUP(nhap!AJ67,ds,5,0))=TRUE,"WW",VLOOKUP(nhap!AJ67,ds,5,0))))</f>
        <v/>
      </c>
      <c r="AK68" s="333" t="str">
        <f>IF(nhap!AK67="","",IF(nhap!AK67="cn","cn",IF(ISNA(VLOOKUP(nhap!AK67,ds,5,0))=TRUE,"WW",VLOOKUP(nhap!AK67,ds,5,0))))</f>
        <v/>
      </c>
      <c r="AL68" s="333" t="str">
        <f>IF(nhap!AL67="","",IF(nhap!AL67="cn","cn",IF(ISNA(VLOOKUP(nhap!AL67,ds,5,0))=TRUE,"WW",VLOOKUP(nhap!AL67,ds,5,0))))</f>
        <v/>
      </c>
      <c r="AM68" s="333" t="str">
        <f>IF(nhap!AM67="","",IF(nhap!AM67="cn","cn",IF(ISNA(VLOOKUP(nhap!AM67,ds,5,0))=TRUE,"WW",VLOOKUP(nhap!AM67,ds,5,0))))</f>
        <v/>
      </c>
      <c r="AN68" s="333" t="str">
        <f>IF(nhap!AN67="","",IF(nhap!AN67="cn","cn",IF(ISNA(VLOOKUP(nhap!AN67,ds,5,0))=TRUE,"WW",VLOOKUP(nhap!AN67,ds,5,0))))</f>
        <v/>
      </c>
      <c r="AO68" s="333" t="str">
        <f>IF(nhap!AO67="","",IF(nhap!AO67="cn","cn",IF(ISNA(VLOOKUP(nhap!AO67,ds,5,0))=TRUE,"WW",VLOOKUP(nhap!AO67,ds,5,0))))</f>
        <v/>
      </c>
      <c r="AP68" s="333" t="str">
        <f>IF(nhap!AP67="","",IF(nhap!AP67="cn","cn",IF(ISNA(VLOOKUP(nhap!AP67,ds,5,0))=TRUE,"WW",VLOOKUP(nhap!AP67,ds,5,0))))</f>
        <v/>
      </c>
      <c r="AQ68" s="333" t="str">
        <f>IF(nhap!AQ67="","",IF(nhap!AQ67="cn","cn",IF(ISNA(VLOOKUP(nhap!AQ67,ds,5,0))=TRUE,"WW",VLOOKUP(nhap!AQ67,ds,5,0))))</f>
        <v/>
      </c>
      <c r="AR68" s="333" t="str">
        <f>IF(nhap!AR67="","",IF(nhap!AR67="cn","cn",IF(ISNA(VLOOKUP(nhap!AR67,ds,5,0))=TRUE,"WW",VLOOKUP(nhap!AR67,ds,5,0))))</f>
        <v/>
      </c>
      <c r="AS68" s="333" t="str">
        <f>IF(nhap!AS67="","",IF(nhap!AS67="cn","cn",IF(ISNA(VLOOKUP(nhap!AS67,ds,5,0))=TRUE,"WW",VLOOKUP(nhap!AS67,ds,5,0))))</f>
        <v/>
      </c>
      <c r="AT68" s="333" t="str">
        <f>IF(nhap!AT67="","",IF(nhap!AT67="cn","cn",IF(ISNA(VLOOKUP(nhap!AT67,ds,5,0))=TRUE,"WW",VLOOKUP(nhap!AT67,ds,5,0))))</f>
        <v/>
      </c>
      <c r="AU68" s="333" t="str">
        <f>IF(nhap!AU67="","",IF(nhap!AU67="cn","cn",IF(ISNA(VLOOKUP(nhap!AU67,ds,5,0))=TRUE,"WW",VLOOKUP(nhap!AU67,ds,5,0))))</f>
        <v/>
      </c>
      <c r="AV68" s="333" t="str">
        <f>IF(nhap!AV67="","",IF(nhap!AV67="cn","cn",IF(ISNA(VLOOKUP(nhap!AV67,ds,5,0))=TRUE,"WW",VLOOKUP(nhap!AV67,ds,5,0))))</f>
        <v/>
      </c>
      <c r="AW68" s="333" t="str">
        <f>IF(nhap!AW67="","",IF(nhap!AW67="cn","cn",IF(ISNA(VLOOKUP(nhap!AW67,ds,5,0))=TRUE,"WW",VLOOKUP(nhap!AW67,ds,5,0))))</f>
        <v/>
      </c>
      <c r="AX68" s="333" t="str">
        <f>IF(nhap!AX67="","",IF(nhap!AX67="cn","cn",IF(ISNA(VLOOKUP(nhap!AX67,ds,5,0))=TRUE,"WW",VLOOKUP(nhap!AX67,ds,5,0))))</f>
        <v/>
      </c>
      <c r="AY68" s="344" t="str">
        <f>IF(nhap!AY67="","",IF(nhap!AY67="cn","cn",VLOOKUP(nhap!AY67,ds,5,0)))</f>
        <v/>
      </c>
      <c r="AZ68" s="345" t="str">
        <f>IF(nhap!AZ67="","",IF(nhap!AZ67="cn","cn",VLOOKUP(nhap!AZ67,ds,5,0)))</f>
        <v/>
      </c>
      <c r="BA68" s="336"/>
      <c r="BB68" s="336"/>
    </row>
    <row r="69" ht="15.75" customHeight="1">
      <c r="A69" s="350"/>
      <c r="B69" s="350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354"/>
      <c r="BB69" s="354"/>
    </row>
    <row r="70" ht="15.75" customHeight="1">
      <c r="A70" s="16"/>
      <c r="B70" s="16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16"/>
      <c r="AU70" s="16"/>
      <c r="AV70" s="16"/>
      <c r="AW70" s="16"/>
      <c r="AX70" s="16"/>
      <c r="AY70" s="16"/>
      <c r="AZ70" s="16"/>
      <c r="BA70" s="17"/>
      <c r="BB70" s="17"/>
    </row>
    <row r="71" ht="15.75" customHeight="1">
      <c r="A71" s="16"/>
      <c r="B71" s="16"/>
      <c r="C71" s="323" t="str">
        <f t="shared" ref="C71:AZ71" si="1">COUNTBLANK(C39:C68)</f>
        <v>18</v>
      </c>
      <c r="D71" s="323" t="str">
        <f t="shared" si="1"/>
        <v>18</v>
      </c>
      <c r="E71" s="323" t="str">
        <f t="shared" si="1"/>
        <v>18</v>
      </c>
      <c r="F71" s="323" t="str">
        <f t="shared" si="1"/>
        <v>18</v>
      </c>
      <c r="G71" s="323" t="str">
        <f t="shared" si="1"/>
        <v>18</v>
      </c>
      <c r="H71" s="323" t="str">
        <f t="shared" si="1"/>
        <v>18</v>
      </c>
      <c r="I71" s="323" t="str">
        <f t="shared" si="1"/>
        <v>18</v>
      </c>
      <c r="J71" s="323" t="str">
        <f t="shared" si="1"/>
        <v>18</v>
      </c>
      <c r="K71" s="323" t="str">
        <f t="shared" si="1"/>
        <v>18</v>
      </c>
      <c r="L71" s="323" t="str">
        <f t="shared" si="1"/>
        <v>18</v>
      </c>
      <c r="M71" s="323" t="str">
        <f t="shared" si="1"/>
        <v>18</v>
      </c>
      <c r="N71" s="323" t="str">
        <f t="shared" si="1"/>
        <v>18</v>
      </c>
      <c r="O71" s="323" t="str">
        <f t="shared" si="1"/>
        <v>18</v>
      </c>
      <c r="P71" s="323" t="str">
        <f t="shared" si="1"/>
        <v>30</v>
      </c>
      <c r="Q71" s="323" t="str">
        <f t="shared" si="1"/>
        <v>30</v>
      </c>
      <c r="R71" s="323" t="str">
        <f t="shared" si="1"/>
        <v>30</v>
      </c>
      <c r="S71" s="323" t="str">
        <f t="shared" si="1"/>
        <v>30</v>
      </c>
      <c r="T71" s="323" t="str">
        <f t="shared" si="1"/>
        <v>30</v>
      </c>
      <c r="U71" s="323" t="str">
        <f t="shared" si="1"/>
        <v>30</v>
      </c>
      <c r="V71" s="323" t="str">
        <f t="shared" si="1"/>
        <v>30</v>
      </c>
      <c r="W71" s="323" t="str">
        <f t="shared" si="1"/>
        <v>30</v>
      </c>
      <c r="X71" s="323" t="str">
        <f t="shared" si="1"/>
        <v>30</v>
      </c>
      <c r="Y71" s="323" t="str">
        <f t="shared" si="1"/>
        <v>30</v>
      </c>
      <c r="Z71" s="323" t="str">
        <f t="shared" si="1"/>
        <v>30</v>
      </c>
      <c r="AA71" s="323" t="str">
        <f t="shared" si="1"/>
        <v>30</v>
      </c>
      <c r="AB71" s="323" t="str">
        <f t="shared" si="1"/>
        <v>30</v>
      </c>
      <c r="AC71" s="323" t="str">
        <f t="shared" si="1"/>
        <v>30</v>
      </c>
      <c r="AD71" s="323" t="str">
        <f t="shared" si="1"/>
        <v>30</v>
      </c>
      <c r="AE71" s="323" t="str">
        <f t="shared" si="1"/>
        <v>30</v>
      </c>
      <c r="AF71" s="323" t="str">
        <f t="shared" si="1"/>
        <v>30</v>
      </c>
      <c r="AG71" s="323" t="str">
        <f t="shared" si="1"/>
        <v>30</v>
      </c>
      <c r="AH71" s="323" t="str">
        <f t="shared" si="1"/>
        <v>29</v>
      </c>
      <c r="AI71" s="323" t="str">
        <f t="shared" si="1"/>
        <v>29</v>
      </c>
      <c r="AJ71" s="323" t="str">
        <f t="shared" si="1"/>
        <v>29</v>
      </c>
      <c r="AK71" s="323" t="str">
        <f t="shared" si="1"/>
        <v>29</v>
      </c>
      <c r="AL71" s="323" t="str">
        <f t="shared" si="1"/>
        <v>29</v>
      </c>
      <c r="AM71" s="323" t="str">
        <f t="shared" si="1"/>
        <v>29</v>
      </c>
      <c r="AN71" s="323" t="str">
        <f t="shared" si="1"/>
        <v>29</v>
      </c>
      <c r="AO71" s="323" t="str">
        <f t="shared" si="1"/>
        <v>29</v>
      </c>
      <c r="AP71" s="323" t="str">
        <f t="shared" si="1"/>
        <v>29</v>
      </c>
      <c r="AQ71" s="323" t="str">
        <f t="shared" si="1"/>
        <v>29</v>
      </c>
      <c r="AR71" s="323" t="str">
        <f t="shared" si="1"/>
        <v>29</v>
      </c>
      <c r="AS71" s="323" t="str">
        <f t="shared" si="1"/>
        <v>29</v>
      </c>
      <c r="AT71" s="323" t="str">
        <f t="shared" si="1"/>
        <v>29</v>
      </c>
      <c r="AU71" s="323" t="str">
        <f t="shared" si="1"/>
        <v>30</v>
      </c>
      <c r="AV71" s="323" t="str">
        <f t="shared" si="1"/>
        <v>30</v>
      </c>
      <c r="AW71" s="323" t="str">
        <f t="shared" si="1"/>
        <v>30</v>
      </c>
      <c r="AX71" s="323" t="str">
        <f t="shared" si="1"/>
        <v>30</v>
      </c>
      <c r="AY71" s="323" t="str">
        <f t="shared" si="1"/>
        <v>30</v>
      </c>
      <c r="AZ71" s="323" t="str">
        <f t="shared" si="1"/>
        <v>30</v>
      </c>
      <c r="BA71" s="17"/>
      <c r="BB71" s="17"/>
    </row>
    <row r="72" ht="15.75" customHeight="1">
      <c r="A72" s="16"/>
      <c r="B72" s="16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16"/>
      <c r="AU72" s="16"/>
      <c r="AV72" s="16"/>
      <c r="AW72" s="16"/>
      <c r="AX72" s="16"/>
      <c r="AY72" s="16"/>
      <c r="AZ72" s="16"/>
      <c r="BA72" s="17"/>
      <c r="BB72" s="17"/>
    </row>
    <row r="73" ht="15.75" customHeight="1">
      <c r="A73" s="16"/>
      <c r="B73" s="16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16"/>
      <c r="AU73" s="16"/>
      <c r="AV73" s="16"/>
      <c r="AW73" s="16"/>
      <c r="AX73" s="16"/>
      <c r="AY73" s="16"/>
      <c r="AZ73" s="16"/>
      <c r="BA73" s="17"/>
      <c r="BB73" s="17"/>
    </row>
    <row r="74" ht="15.75" customHeight="1">
      <c r="A74" s="16"/>
      <c r="B74" s="16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16"/>
      <c r="AU74" s="16"/>
      <c r="AV74" s="16"/>
      <c r="AW74" s="16"/>
      <c r="AX74" s="16"/>
      <c r="AY74" s="16"/>
      <c r="AZ74" s="16"/>
      <c r="BA74" s="17"/>
      <c r="BB74" s="17"/>
    </row>
    <row r="75" ht="15.75" customHeight="1">
      <c r="A75" s="16"/>
      <c r="B75" s="16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16"/>
      <c r="AU75" s="16"/>
      <c r="AV75" s="16"/>
      <c r="AW75" s="16"/>
      <c r="AX75" s="16"/>
      <c r="AY75" s="16"/>
      <c r="AZ75" s="16"/>
      <c r="BA75" s="17"/>
      <c r="BB75" s="17"/>
    </row>
    <row r="76" ht="15.75" customHeight="1">
      <c r="A76" s="16"/>
      <c r="B76" s="16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16"/>
      <c r="AU76" s="16"/>
      <c r="AV76" s="16"/>
      <c r="AW76" s="16"/>
      <c r="AX76" s="16"/>
      <c r="AY76" s="16"/>
      <c r="AZ76" s="16"/>
      <c r="BA76" s="17"/>
      <c r="BB76" s="17"/>
    </row>
    <row r="77" ht="15.75" customHeight="1">
      <c r="A77" s="16"/>
      <c r="B77" s="16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16"/>
      <c r="AU77" s="16"/>
      <c r="AV77" s="16"/>
      <c r="AW77" s="16"/>
      <c r="AX77" s="16"/>
      <c r="AY77" s="16"/>
      <c r="AZ77" s="16"/>
      <c r="BA77" s="17"/>
      <c r="BB77" s="17"/>
    </row>
    <row r="78" ht="15.75" customHeight="1">
      <c r="A78" s="16"/>
      <c r="B78" s="16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16"/>
      <c r="AU78" s="16"/>
      <c r="AV78" s="16"/>
      <c r="AW78" s="16"/>
      <c r="AX78" s="16"/>
      <c r="AY78" s="16"/>
      <c r="AZ78" s="16"/>
      <c r="BA78" s="17"/>
      <c r="BB78" s="17"/>
    </row>
    <row r="79" ht="15.75" customHeight="1">
      <c r="A79" s="16"/>
      <c r="B79" s="16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16"/>
      <c r="AU79" s="16"/>
      <c r="AV79" s="16"/>
      <c r="AW79" s="16"/>
      <c r="AX79" s="16"/>
      <c r="AY79" s="16"/>
      <c r="AZ79" s="16"/>
      <c r="BA79" s="17"/>
      <c r="BB79" s="17"/>
    </row>
    <row r="80" ht="15.75" customHeight="1">
      <c r="A80" s="16"/>
      <c r="B80" s="16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16"/>
      <c r="AU80" s="16"/>
      <c r="AV80" s="16"/>
      <c r="AW80" s="16"/>
      <c r="AX80" s="16"/>
      <c r="AY80" s="16"/>
      <c r="AZ80" s="16"/>
      <c r="BA80" s="17"/>
      <c r="BB80" s="17"/>
    </row>
    <row r="81" ht="15.75" customHeight="1">
      <c r="A81" s="16"/>
      <c r="B81" s="16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16"/>
      <c r="AU81" s="16"/>
      <c r="AV81" s="16"/>
      <c r="AW81" s="16"/>
      <c r="AX81" s="16"/>
      <c r="AY81" s="16"/>
      <c r="AZ81" s="16"/>
      <c r="BA81" s="17"/>
      <c r="BB81" s="17"/>
    </row>
    <row r="82" ht="15.75" customHeight="1">
      <c r="A82" s="16"/>
      <c r="B82" s="16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16"/>
      <c r="AU82" s="16"/>
      <c r="AV82" s="16"/>
      <c r="AW82" s="16"/>
      <c r="AX82" s="16"/>
      <c r="AY82" s="16"/>
      <c r="AZ82" s="16"/>
      <c r="BA82" s="17"/>
      <c r="BB82" s="17"/>
    </row>
    <row r="83" ht="15.75" customHeight="1">
      <c r="A83" s="16"/>
      <c r="B83" s="16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16"/>
      <c r="AU83" s="16"/>
      <c r="AV83" s="16"/>
      <c r="AW83" s="16"/>
      <c r="AX83" s="16"/>
      <c r="AY83" s="16"/>
      <c r="AZ83" s="16"/>
      <c r="BA83" s="17"/>
      <c r="BB83" s="17"/>
    </row>
    <row r="84" ht="15.75" customHeight="1">
      <c r="A84" s="16"/>
      <c r="B84" s="16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16"/>
      <c r="AU84" s="16"/>
      <c r="AV84" s="16"/>
      <c r="AW84" s="16"/>
      <c r="AX84" s="16"/>
      <c r="AY84" s="16"/>
      <c r="AZ84" s="16"/>
      <c r="BA84" s="17"/>
      <c r="BB84" s="17"/>
    </row>
    <row r="85" ht="15.75" customHeight="1">
      <c r="A85" s="16"/>
      <c r="B85" s="16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16"/>
      <c r="AU85" s="16"/>
      <c r="AV85" s="16"/>
      <c r="AW85" s="16"/>
      <c r="AX85" s="16"/>
      <c r="AY85" s="16"/>
      <c r="AZ85" s="16"/>
      <c r="BA85" s="17"/>
      <c r="BB85" s="17"/>
    </row>
    <row r="86" ht="15.75" customHeight="1">
      <c r="A86" s="16"/>
      <c r="B86" s="16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16"/>
      <c r="AU86" s="16"/>
      <c r="AV86" s="16"/>
      <c r="AW86" s="16"/>
      <c r="AX86" s="16"/>
      <c r="AY86" s="16"/>
      <c r="AZ86" s="16"/>
      <c r="BA86" s="17"/>
      <c r="BB86" s="17"/>
    </row>
    <row r="87" ht="15.75" customHeight="1">
      <c r="A87" s="16"/>
      <c r="B87" s="16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16"/>
      <c r="AU87" s="16"/>
      <c r="AV87" s="16"/>
      <c r="AW87" s="16"/>
      <c r="AX87" s="16"/>
      <c r="AY87" s="16"/>
      <c r="AZ87" s="16"/>
      <c r="BA87" s="17"/>
      <c r="BB87" s="17"/>
    </row>
    <row r="88" ht="15.75" customHeight="1">
      <c r="A88" s="16"/>
      <c r="B88" s="16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16"/>
      <c r="AU88" s="16"/>
      <c r="AV88" s="16"/>
      <c r="AW88" s="16"/>
      <c r="AX88" s="16"/>
      <c r="AY88" s="16"/>
      <c r="AZ88" s="16"/>
      <c r="BA88" s="17"/>
      <c r="BB88" s="17"/>
    </row>
    <row r="89" ht="15.75" customHeight="1">
      <c r="A89" s="16"/>
      <c r="B89" s="16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16"/>
      <c r="AU89" s="16"/>
      <c r="AV89" s="16"/>
      <c r="AW89" s="16"/>
      <c r="AX89" s="16"/>
      <c r="AY89" s="16"/>
      <c r="AZ89" s="16"/>
      <c r="BA89" s="17"/>
      <c r="BB89" s="17"/>
    </row>
    <row r="90" ht="15.75" customHeight="1">
      <c r="A90" s="16"/>
      <c r="B90" s="16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/>
      <c r="AS90" s="323"/>
      <c r="AT90" s="16"/>
      <c r="AU90" s="16"/>
      <c r="AV90" s="16"/>
      <c r="AW90" s="16"/>
      <c r="AX90" s="16"/>
      <c r="AY90" s="16"/>
      <c r="AZ90" s="16"/>
      <c r="BA90" s="17"/>
      <c r="BB90" s="17"/>
    </row>
    <row r="91" ht="15.75" customHeight="1">
      <c r="A91" s="16"/>
      <c r="B91" s="16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  <c r="AT91" s="16"/>
      <c r="AU91" s="16"/>
      <c r="AV91" s="16"/>
      <c r="AW91" s="16"/>
      <c r="AX91" s="16"/>
      <c r="AY91" s="16"/>
      <c r="AZ91" s="16"/>
      <c r="BA91" s="17"/>
      <c r="BB91" s="17"/>
    </row>
    <row r="92" ht="15.75" customHeight="1">
      <c r="A92" s="16"/>
      <c r="B92" s="16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16"/>
      <c r="AU92" s="16"/>
      <c r="AV92" s="16"/>
      <c r="AW92" s="16"/>
      <c r="AX92" s="16"/>
      <c r="AY92" s="16"/>
      <c r="AZ92" s="16"/>
      <c r="BA92" s="17"/>
      <c r="BB92" s="17"/>
    </row>
    <row r="93" ht="15.75" customHeight="1">
      <c r="A93" s="16"/>
      <c r="B93" s="16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16"/>
      <c r="AU93" s="16"/>
      <c r="AV93" s="16"/>
      <c r="AW93" s="16"/>
      <c r="AX93" s="16"/>
      <c r="AY93" s="16"/>
      <c r="AZ93" s="16"/>
      <c r="BA93" s="17"/>
      <c r="BB93" s="17"/>
    </row>
    <row r="94" ht="15.75" customHeight="1">
      <c r="A94" s="16"/>
      <c r="B94" s="16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16"/>
      <c r="AU94" s="16"/>
      <c r="AV94" s="16"/>
      <c r="AW94" s="16"/>
      <c r="AX94" s="16"/>
      <c r="AY94" s="16"/>
      <c r="AZ94" s="16"/>
      <c r="BA94" s="17"/>
      <c r="BB94" s="17"/>
    </row>
    <row r="95" ht="15.75" customHeight="1">
      <c r="A95" s="16"/>
      <c r="B95" s="16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3"/>
      <c r="AQ95" s="323"/>
      <c r="AR95" s="323"/>
      <c r="AS95" s="323"/>
      <c r="AT95" s="16"/>
      <c r="AU95" s="16"/>
      <c r="AV95" s="16"/>
      <c r="AW95" s="16"/>
      <c r="AX95" s="16"/>
      <c r="AY95" s="16"/>
      <c r="AZ95" s="16"/>
      <c r="BA95" s="17"/>
      <c r="BB95" s="17"/>
    </row>
    <row r="96" ht="15.75" customHeight="1">
      <c r="A96" s="16"/>
      <c r="B96" s="16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3"/>
      <c r="AQ96" s="323"/>
      <c r="AR96" s="323"/>
      <c r="AS96" s="323"/>
      <c r="AT96" s="16"/>
      <c r="AU96" s="16"/>
      <c r="AV96" s="16"/>
      <c r="AW96" s="16"/>
      <c r="AX96" s="16"/>
      <c r="AY96" s="16"/>
      <c r="AZ96" s="16"/>
      <c r="BA96" s="17"/>
      <c r="BB96" s="17"/>
    </row>
    <row r="97" ht="15.75" customHeight="1">
      <c r="A97" s="16"/>
      <c r="B97" s="16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  <c r="AT97" s="16"/>
      <c r="AU97" s="16"/>
      <c r="AV97" s="16"/>
      <c r="AW97" s="16"/>
      <c r="AX97" s="16"/>
      <c r="AY97" s="16"/>
      <c r="AZ97" s="16"/>
      <c r="BA97" s="17"/>
      <c r="BB97" s="17"/>
    </row>
    <row r="98" ht="15.75" customHeight="1">
      <c r="A98" s="16"/>
      <c r="B98" s="16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  <c r="AR98" s="323"/>
      <c r="AS98" s="323"/>
      <c r="AT98" s="16"/>
      <c r="AU98" s="16"/>
      <c r="AV98" s="16"/>
      <c r="AW98" s="16"/>
      <c r="AX98" s="16"/>
      <c r="AY98" s="16"/>
      <c r="AZ98" s="16"/>
      <c r="BA98" s="17"/>
      <c r="BB98" s="17"/>
    </row>
    <row r="99" ht="15.75" customHeight="1">
      <c r="A99" s="16"/>
      <c r="B99" s="16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16"/>
      <c r="AU99" s="16"/>
      <c r="AV99" s="16"/>
      <c r="AW99" s="16"/>
      <c r="AX99" s="16"/>
      <c r="AY99" s="16"/>
      <c r="AZ99" s="16"/>
      <c r="BA99" s="17"/>
      <c r="BB99" s="17"/>
    </row>
    <row r="100" ht="15.75" customHeight="1">
      <c r="A100" s="16"/>
      <c r="B100" s="16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16"/>
      <c r="AU100" s="16"/>
      <c r="AV100" s="16"/>
      <c r="AW100" s="16"/>
      <c r="AX100" s="16"/>
      <c r="AY100" s="16"/>
      <c r="AZ100" s="16"/>
      <c r="BA100" s="17"/>
      <c r="BB100" s="17"/>
    </row>
  </sheetData>
  <mergeCells count="12">
    <mergeCell ref="A29:A33"/>
    <mergeCell ref="A39:A43"/>
    <mergeCell ref="A44:A48"/>
    <mergeCell ref="A49:A53"/>
    <mergeCell ref="A4:A8"/>
    <mergeCell ref="A9:A13"/>
    <mergeCell ref="A14:A18"/>
    <mergeCell ref="A19:A23"/>
    <mergeCell ref="A59:A63"/>
    <mergeCell ref="A64:A68"/>
    <mergeCell ref="A24:A28"/>
    <mergeCell ref="A54:A58"/>
  </mergeCells>
  <conditionalFormatting sqref="B4:B34 B39:B68">
    <cfRule type="cellIs" dxfId="0" priority="1" operator="equal">
      <formula>0</formula>
    </cfRule>
  </conditionalFormatting>
  <conditionalFormatting sqref="AY4:AZ34">
    <cfRule type="expression" dxfId="1" priority="2">
      <formula>"""isna()=true"""</formula>
    </cfRule>
  </conditionalFormatting>
  <conditionalFormatting sqref="C4:AX34">
    <cfRule type="cellIs" dxfId="1" priority="3" operator="equal">
      <formula>"WW"</formula>
    </cfRule>
  </conditionalFormatting>
  <conditionalFormatting sqref="C39:AX68">
    <cfRule type="cellIs" dxfId="1" priority="4" operator="equal">
      <formula>"ww"</formula>
    </cfRule>
  </conditionalFormatting>
  <dataValidations>
    <dataValidation type="custom" allowBlank="1" showInputMessage="1" showErrorMessage="1" prompt=" - " sqref="C4:BB34 C39:BB68">
      <formula1>COUNTIF($C1:$BB1,C4)=1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.29"/>
    <col customWidth="1" min="3" max="30" width="6.43"/>
    <col customWidth="1" hidden="1" min="31" max="33" width="6.43"/>
    <col customWidth="1" min="34" max="47" width="6.57"/>
    <col customWidth="1" hidden="1" min="48" max="48" width="4.43"/>
    <col customWidth="1" hidden="1" min="49" max="50" width="5.43"/>
    <col customWidth="1" hidden="1" min="51" max="52" width="2.57"/>
    <col customWidth="1" hidden="1" min="53" max="54" width="4.43"/>
  </cols>
  <sheetData>
    <row r="1" ht="18.75" customHeight="1">
      <c r="A1" s="16"/>
      <c r="B1" s="16"/>
      <c r="C1" s="322"/>
      <c r="D1" s="323"/>
      <c r="E1" s="85" t="str">
        <f>nhap!E1</f>
        <v>THỜI KHÓA BIỂU ÔN TẬP KHỐI 12 - Áp dụng từ 04/05/2021</v>
      </c>
      <c r="F1" s="323"/>
      <c r="G1" s="323"/>
      <c r="H1" s="323"/>
      <c r="I1" s="323"/>
      <c r="J1" s="355"/>
      <c r="K1" s="323"/>
      <c r="L1" s="323"/>
      <c r="M1" s="323"/>
      <c r="N1" s="323"/>
      <c r="O1" s="323"/>
      <c r="P1" s="323"/>
      <c r="Q1" s="323"/>
      <c r="R1" s="323"/>
      <c r="S1" s="356"/>
      <c r="T1" s="357" t="str">
        <f>nhap!E1</f>
        <v>THỜI KHÓA BIỂU ÔN TẬP KHỐI 12 - Áp dụng từ 04/05/2021</v>
      </c>
      <c r="U1" s="323"/>
      <c r="V1" s="323"/>
      <c r="W1" s="323"/>
      <c r="X1" s="323"/>
      <c r="Y1" s="355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56"/>
      <c r="AK1" s="357" t="str">
        <f>nhap!E1</f>
        <v>THỜI KHÓA BIỂU ÔN TẬP KHỐI 12 - Áp dụng từ 04/05/2021</v>
      </c>
      <c r="AL1" s="323"/>
      <c r="AM1" s="323"/>
      <c r="AN1" s="323"/>
      <c r="AO1" s="355"/>
      <c r="AP1" s="358"/>
      <c r="AQ1" s="323"/>
      <c r="AR1" s="323"/>
      <c r="AS1" s="323"/>
      <c r="AT1" s="359"/>
      <c r="AU1" s="16"/>
      <c r="AV1" s="16"/>
      <c r="AW1" s="16"/>
      <c r="AX1" s="16"/>
      <c r="AY1" s="16"/>
      <c r="AZ1" s="16"/>
      <c r="BA1" s="16"/>
      <c r="BB1" s="16"/>
    </row>
    <row r="2" ht="15.75" customHeight="1">
      <c r="A2" s="360"/>
      <c r="B2" s="16"/>
      <c r="C2" s="323"/>
      <c r="D2" s="323"/>
      <c r="E2" s="323"/>
      <c r="F2" s="323"/>
      <c r="G2" s="350"/>
      <c r="H2" s="356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59"/>
      <c r="AU2" s="16"/>
      <c r="AV2" s="16"/>
      <c r="AW2" s="16"/>
      <c r="AX2" s="16"/>
      <c r="AY2" s="16"/>
      <c r="AZ2" s="16"/>
      <c r="BA2" s="16"/>
      <c r="BB2" s="16"/>
    </row>
    <row r="3" ht="18.0" customHeight="1">
      <c r="A3" s="361"/>
      <c r="B3" s="362"/>
      <c r="C3" s="363" t="str">
        <f>nhap!C3</f>
        <v>A1</v>
      </c>
      <c r="D3" s="363" t="str">
        <f>nhap!D3</f>
        <v>A2</v>
      </c>
      <c r="E3" s="363" t="str">
        <f>nhap!E3</f>
        <v>A3</v>
      </c>
      <c r="F3" s="363" t="str">
        <f>nhap!F3</f>
        <v>A4</v>
      </c>
      <c r="G3" s="363" t="str">
        <f>nhap!G3</f>
        <v>A5</v>
      </c>
      <c r="H3" s="363" t="str">
        <f>nhap!H3</f>
        <v>A6</v>
      </c>
      <c r="I3" s="363" t="str">
        <f>nhap!I3</f>
        <v>A7</v>
      </c>
      <c r="J3" s="363" t="str">
        <f>nhap!J3</f>
        <v>A8</v>
      </c>
      <c r="K3" s="363" t="str">
        <f>nhap!K3</f>
        <v>A9</v>
      </c>
      <c r="L3" s="363" t="str">
        <f>nhap!L3</f>
        <v>A10</v>
      </c>
      <c r="M3" s="363" t="str">
        <f>nhap!M3</f>
        <v>A11</v>
      </c>
      <c r="N3" s="363" t="str">
        <f>nhap!N3</f>
        <v>A12</v>
      </c>
      <c r="O3" s="363" t="str">
        <f>nhap!O3</f>
        <v>A13</v>
      </c>
      <c r="P3" s="363" t="str">
        <f>nhap!P3</f>
        <v/>
      </c>
      <c r="Q3" s="363" t="str">
        <f>nhap!Q3</f>
        <v>B1</v>
      </c>
      <c r="R3" s="363" t="str">
        <f>nhap!R3</f>
        <v>B2</v>
      </c>
      <c r="S3" s="363" t="str">
        <f>nhap!S3</f>
        <v>B3</v>
      </c>
      <c r="T3" s="363" t="str">
        <f>nhap!T3</f>
        <v>B4</v>
      </c>
      <c r="U3" s="363" t="str">
        <f>nhap!U3</f>
        <v>B5</v>
      </c>
      <c r="V3" s="363" t="str">
        <f>nhap!V3</f>
        <v>B6</v>
      </c>
      <c r="W3" s="363" t="str">
        <f>nhap!W3</f>
        <v>B7</v>
      </c>
      <c r="X3" s="363" t="str">
        <f>nhap!X3</f>
        <v>B8</v>
      </c>
      <c r="Y3" s="363" t="str">
        <f>nhap!Y3</f>
        <v>B9</v>
      </c>
      <c r="Z3" s="363" t="str">
        <f>nhap!Z3</f>
        <v>B10</v>
      </c>
      <c r="AA3" s="363" t="str">
        <f>nhap!AA3</f>
        <v>B11</v>
      </c>
      <c r="AB3" s="363" t="str">
        <f>nhap!AB3</f>
        <v>B12</v>
      </c>
      <c r="AC3" s="363" t="str">
        <f>nhap!AC3</f>
        <v/>
      </c>
      <c r="AD3" s="363" t="str">
        <f>nhap!AD3</f>
        <v>B14</v>
      </c>
      <c r="AE3" s="364" t="str">
        <f>nhap!AE3</f>
        <v/>
      </c>
      <c r="AF3" s="364" t="str">
        <f>nhap!AF3</f>
        <v/>
      </c>
      <c r="AG3" s="364" t="str">
        <f>nhap!AG3</f>
        <v/>
      </c>
      <c r="AH3" s="363" t="str">
        <f>nhap!AH3</f>
        <v>C1</v>
      </c>
      <c r="AI3" s="363" t="str">
        <f>nhap!AI3</f>
        <v>C2</v>
      </c>
      <c r="AJ3" s="363" t="str">
        <f>nhap!AJ3</f>
        <v>C3</v>
      </c>
      <c r="AK3" s="363" t="str">
        <f>nhap!AK3</f>
        <v>C4</v>
      </c>
      <c r="AL3" s="363" t="str">
        <f>nhap!AL3</f>
        <v>C5</v>
      </c>
      <c r="AM3" s="363" t="str">
        <f>nhap!AM3</f>
        <v>C6</v>
      </c>
      <c r="AN3" s="363" t="str">
        <f>nhap!AN3</f>
        <v>C7</v>
      </c>
      <c r="AO3" s="363" t="str">
        <f>nhap!AO3</f>
        <v>C8</v>
      </c>
      <c r="AP3" s="363" t="str">
        <f>nhap!AP3</f>
        <v>C9</v>
      </c>
      <c r="AQ3" s="363" t="str">
        <f>nhap!AQ3</f>
        <v>C10</v>
      </c>
      <c r="AR3" s="363" t="str">
        <f>nhap!AR3</f>
        <v>C11</v>
      </c>
      <c r="AS3" s="363" t="str">
        <f>nhap!AS3</f>
        <v>C12</v>
      </c>
      <c r="AT3" s="363" t="str">
        <f>nhap!AT3</f>
        <v>C13</v>
      </c>
      <c r="AU3" s="363" t="str">
        <f>nhap!AU3</f>
        <v/>
      </c>
      <c r="AV3" s="364" t="str">
        <f>nhap!AV3</f>
        <v/>
      </c>
      <c r="AW3" s="364" t="str">
        <f>nhap!AW3</f>
        <v/>
      </c>
      <c r="AX3" s="364" t="str">
        <f>nhap!AX3</f>
        <v/>
      </c>
      <c r="AY3" s="364" t="str">
        <f>nhap!AY3</f>
        <v/>
      </c>
      <c r="AZ3" s="364" t="str">
        <f>nhap!AZ3</f>
        <v/>
      </c>
      <c r="BA3" s="330" t="str">
        <f>nhap!BA3</f>
        <v>pd1</v>
      </c>
      <c r="BB3" s="330" t="str">
        <f>nhap!BB3</f>
        <v>pd2</v>
      </c>
    </row>
    <row r="4" ht="27.0" customHeight="1">
      <c r="A4" s="365" t="s">
        <v>524</v>
      </c>
      <c r="B4" s="366">
        <v>1.0</v>
      </c>
      <c r="C4" s="367" t="str">
        <f>IF(MaGv!C4="","",IF(MaGv!C4="cn","cn"&amp;CHAR(10)&amp;VLOOKUP(MaGv!C3,dscn,3,0),VLOOKUP(MaGv!C4,dsma,5,0)&amp;CHAR(10)&amp;VLOOKUP(MaGv!C4,dsma,4,0)))</f>
        <v/>
      </c>
      <c r="D4" s="367" t="str">
        <f>IF(MaGv!D4="","",IF(MaGv!D4="cn","cn"&amp;CHAR(10)&amp;VLOOKUP(MaGv!D3,dscn,3,0),VLOOKUP(MaGv!D4,dsma,5,0)&amp;CHAR(10)&amp;VLOOKUP(MaGv!D4,dsma,4,0)))</f>
        <v/>
      </c>
      <c r="E4" s="368" t="str">
        <f>IF(MaGv!E4="","",IF(MaGv!E4="cn","cn"&amp;CHAR(10)&amp;VLOOKUP(MaGv!E3,dscn,3,0),VLOOKUP(MaGv!E4,dsma,5,0)&amp;CHAR(10)&amp;VLOOKUP(MaGv!E4,dsma,4,0)))</f>
        <v/>
      </c>
      <c r="F4" s="367" t="str">
        <f>IF(MaGv!F4="","",IF(MaGv!F4="cn","cn"&amp;CHAR(10)&amp;VLOOKUP(MaGv!F3,dscn,3,0),VLOOKUP(MaGv!F4,dsma,5,0)&amp;CHAR(10)&amp;VLOOKUP(MaGv!F4,dsma,4,0)))</f>
        <v/>
      </c>
      <c r="G4" s="367" t="str">
        <f>IF(MaGv!G4="","",IF(MaGv!G4="cn","cn"&amp;CHAR(10)&amp;VLOOKUP(MaGv!G3,dscn,3,0),VLOOKUP(MaGv!G4,dsma,5,0)&amp;CHAR(10)&amp;VLOOKUP(MaGv!G4,dsma,4,0)))</f>
        <v/>
      </c>
      <c r="H4" s="369" t="str">
        <f>IF(MaGv!H4="","",IF(MaGv!H4="cn","cn"&amp;CHAR(10)&amp;VLOOKUP(MaGv!H3,dscn,3,0),VLOOKUP(MaGv!H4,dsma,5,0)&amp;CHAR(10)&amp;VLOOKUP(MaGv!H4,dsma,4,0)))</f>
        <v/>
      </c>
      <c r="I4" s="367" t="str">
        <f>IF(MaGv!I4="","",IF(MaGv!I4="cn","cn"&amp;CHAR(10)&amp;VLOOKUP(MaGv!I3,dscn,3,0),VLOOKUP(MaGv!I4,dsma,5,0)&amp;CHAR(10)&amp;VLOOKUP(MaGv!I4,dsma,4,0)))</f>
        <v/>
      </c>
      <c r="J4" s="367" t="str">
        <f>IF(MaGv!J4="","",IF(MaGv!J4="cn","cn"&amp;CHAR(10)&amp;VLOOKUP(MaGv!J3,dscn,3,0),VLOOKUP(MaGv!J4,dsma,5,0)&amp;CHAR(10)&amp;VLOOKUP(MaGv!J4,dsma,4,0)))</f>
        <v/>
      </c>
      <c r="K4" s="367" t="str">
        <f>IF(MaGv!K4="","",IF(MaGv!K4="cn","cn"&amp;CHAR(10)&amp;VLOOKUP(MaGv!K3,dscn,3,0),VLOOKUP(MaGv!K4,dsma,5,0)&amp;CHAR(10)&amp;VLOOKUP(MaGv!K4,dsma,4,0)))</f>
        <v/>
      </c>
      <c r="L4" s="367" t="str">
        <f>IF(MaGv!L4="","",IF(MaGv!L4="cn","cn"&amp;CHAR(10)&amp;VLOOKUP(MaGv!L3,dscn,3,0),VLOOKUP(MaGv!L4,dsma,5,0)&amp;CHAR(10)&amp;VLOOKUP(MaGv!L4,dsma,4,0)))</f>
        <v/>
      </c>
      <c r="M4" s="367" t="str">
        <f>IF(MaGv!M4="","",IF(MaGv!M4="cn","cn"&amp;CHAR(10)&amp;VLOOKUP(MaGv!M3,dscn,3,0),VLOOKUP(MaGv!M4,dsma,5,0)&amp;CHAR(10)&amp;VLOOKUP(MaGv!M4,dsma,4,0)))</f>
        <v/>
      </c>
      <c r="N4" s="367" t="str">
        <f>IF(MaGv!N4="","",IF(MaGv!N4="cn","cn"&amp;CHAR(10)&amp;VLOOKUP(MaGv!N3,dscn,3,0),VLOOKUP(MaGv!N4,dsma,5,0)&amp;CHAR(10)&amp;VLOOKUP(MaGv!N4,dsma,4,0)))</f>
        <v/>
      </c>
      <c r="O4" s="367" t="str">
        <f>IF(MaGv!O4="","",IF(MaGv!O4="cn","cn"&amp;CHAR(10)&amp;VLOOKUP(MaGv!O3,dscn,3,0),VLOOKUP(MaGv!O4,dsma,5,0)&amp;CHAR(10)&amp;VLOOKUP(MaGv!O4,dsma,4,0)))</f>
        <v/>
      </c>
      <c r="P4" s="370" t="str">
        <f>IF(MaGv!P4="","",IF(MaGv!P4="cn","cn"&amp;CHAR(10)&amp;VLOOKUP(MaGv!P3,dscn,3,0),VLOOKUP(MaGv!P4,dsma,5,0)&amp;CHAR(10)&amp;VLOOKUP(MaGv!P4,dsma,4,0)))</f>
        <v/>
      </c>
      <c r="Q4" s="369" t="str">
        <f>IF(MaGv!Q4="","",IF(MaGv!Q4="cn","cn"&amp;CHAR(10)&amp;VLOOKUP(MaGv!Q3,dscn,3,0),VLOOKUP(MaGv!Q4,dsma,5,0)&amp;CHAR(10)&amp;VLOOKUP(MaGv!Q4,dsma,4,0)))</f>
        <v/>
      </c>
      <c r="R4" s="367" t="str">
        <f>IF(MaGv!R4="","",IF(MaGv!R4="cn","cn"&amp;CHAR(10)&amp;VLOOKUP(MaGv!R3,dscn,3,0),VLOOKUP(MaGv!R4,dsma,5,0)&amp;CHAR(10)&amp;VLOOKUP(MaGv!R4,dsma,4,0)))</f>
        <v/>
      </c>
      <c r="S4" s="367" t="str">
        <f>IF(MaGv!S4="","",IF(MaGv!S4="cn","cn"&amp;CHAR(10)&amp;VLOOKUP(MaGv!S3,dscn,3,0),VLOOKUP(MaGv!S4,dsma,5,0)&amp;CHAR(10)&amp;VLOOKUP(MaGv!S4,dsma,4,0)))</f>
        <v/>
      </c>
      <c r="T4" s="367" t="str">
        <f>IF(MaGv!T4="","",IF(MaGv!T4="cn","cn"&amp;CHAR(10)&amp;VLOOKUP(MaGv!T3,dscn,3,0),VLOOKUP(MaGv!T4,dsma,5,0)&amp;CHAR(10)&amp;VLOOKUP(MaGv!T4,dsma,4,0)))</f>
        <v/>
      </c>
      <c r="U4" s="367" t="str">
        <f>IF(MaGv!U4="","",IF(MaGv!U4="cn","cn"&amp;CHAR(10)&amp;VLOOKUP(MaGv!U3,dscn,3,0),VLOOKUP(MaGv!U4,dsma,5,0)&amp;CHAR(10)&amp;VLOOKUP(MaGv!U4,dsma,4,0)))</f>
        <v/>
      </c>
      <c r="V4" s="367" t="str">
        <f>IF(MaGv!V4="","",IF(MaGv!V4="cn","cn"&amp;CHAR(10)&amp;VLOOKUP(MaGv!V3,dscn,3,0),VLOOKUP(MaGv!V4,dsma,5,0)&amp;CHAR(10)&amp;VLOOKUP(MaGv!V4,dsma,4,0)))</f>
        <v/>
      </c>
      <c r="W4" s="368" t="str">
        <f>IF(MaGv!W4="","",IF(MaGv!W4="cn","cn"&amp;CHAR(10)&amp;VLOOKUP(MaGv!W3,dscn,3,0),VLOOKUP(MaGv!W4,dsma,5,0)&amp;CHAR(10)&amp;VLOOKUP(MaGv!W4,dsma,4,0)))</f>
        <v/>
      </c>
      <c r="X4" s="367" t="str">
        <f>IF(MaGv!X4="","",IF(MaGv!X4="cn","cn"&amp;CHAR(10)&amp;VLOOKUP(MaGv!X3,dscn,3,0),VLOOKUP(MaGv!X4,dsma,5,0)&amp;CHAR(10)&amp;VLOOKUP(MaGv!X4,dsma,4,0)))</f>
        <v/>
      </c>
      <c r="Y4" s="367" t="str">
        <f>IF(MaGv!Y4="","",IF(MaGv!Y4="cn","cn"&amp;CHAR(10)&amp;VLOOKUP(MaGv!Y3,dscn,3,0),VLOOKUP(MaGv!Y4,dsma,5,0)&amp;CHAR(10)&amp;VLOOKUP(MaGv!Y4,dsma,4,0)))</f>
        <v/>
      </c>
      <c r="Z4" s="367" t="str">
        <f>IF(MaGv!Z4="","",IF(MaGv!Z4="cn","cn"&amp;CHAR(10)&amp;VLOOKUP(MaGv!Z3,dscn,3,0),VLOOKUP(MaGv!Z4,dsma,5,0)&amp;CHAR(10)&amp;VLOOKUP(MaGv!Z4,dsma,4,0)))</f>
        <v/>
      </c>
      <c r="AA4" s="367" t="str">
        <f>IF(MaGv!AA4="","",IF(MaGv!AA4="cn","cn"&amp;CHAR(10)&amp;VLOOKUP(MaGv!AA3,dscn,3,0),VLOOKUP(MaGv!AA4,dsma,5,0)&amp;CHAR(10)&amp;VLOOKUP(MaGv!AA4,dsma,4,0)))</f>
        <v/>
      </c>
      <c r="AB4" s="367" t="str">
        <f>IF(MaGv!AB4="","",IF(MaGv!AB4="cn","cn"&amp;CHAR(10)&amp;VLOOKUP(MaGv!AB3,dscn,3,0),VLOOKUP(MaGv!AB4,dsma,5,0)&amp;CHAR(10)&amp;VLOOKUP(MaGv!AB4,dsma,4,0)))</f>
        <v/>
      </c>
      <c r="AC4" s="367" t="str">
        <f>IF(MaGv!AC4="","",IF(MaGv!AC4="cn","cn"&amp;CHAR(10)&amp;VLOOKUP(MaGv!AC3,dscn,3,0),VLOOKUP(MaGv!AC4,dsma,5,0)&amp;CHAR(10)&amp;VLOOKUP(MaGv!AC4,dsma,4,0)))</f>
        <v/>
      </c>
      <c r="AD4" s="367" t="str">
        <f>IF(MaGv!AD4="","",IF(MaGv!AD4="cn","cn"&amp;CHAR(10)&amp;VLOOKUP(MaGv!AD3,dscn,3,0),VLOOKUP(MaGv!AD4,dsma,5,0)&amp;CHAR(10)&amp;VLOOKUP(MaGv!AD4,dsma,4,0)))</f>
        <v/>
      </c>
      <c r="AE4" s="371" t="str">
        <f>IF(MaGv!AE4="","",IF(MaGv!AE4="cn","cn"&amp;CHAR(10)&amp;VLOOKUP(MaGv!AE3,dscn,3,0),VLOOKUP(MaGv!AE4,dsma,5,0)&amp;CHAR(10)&amp;VLOOKUP(MaGv!AE4,dsma,4,0)))</f>
        <v/>
      </c>
      <c r="AF4" s="371" t="str">
        <f>IF(MaGv!AF4="","",IF(MaGv!AF4="cn","cn"&amp;CHAR(10)&amp;VLOOKUP(MaGv!AF3,dscn,3,0),VLOOKUP(MaGv!AF4,dsma,5,0)&amp;CHAR(10)&amp;VLOOKUP(MaGv!AF4,dsma,4,0)))</f>
        <v/>
      </c>
      <c r="AG4" s="371" t="str">
        <f>IF(MaGv!AG4="","",IF(MaGv!AG4="cn","cn"&amp;CHAR(10)&amp;VLOOKUP(MaGv!AG3,dscn,3,0),VLOOKUP(MaGv!AG4,dsma,5,0)&amp;CHAR(10)&amp;VLOOKUP(MaGv!AG4,dsma,4,0)))</f>
        <v/>
      </c>
      <c r="AH4" s="372" t="str">
        <f>IF(MaGv!AH4="","",IF(MaGv!AH4="cn","cn"&amp;CHAR(10)&amp;VLOOKUP(MaGv!AH3,dscn,3,0),VLOOKUP(MaGv!AH4,dsma,5,0)&amp;CHAR(10)&amp;VLOOKUP(MaGv!AH4,dsma,4,0)))</f>
        <v/>
      </c>
      <c r="AI4" s="373" t="str">
        <f>IF(MaGv!AI4="","",IF(MaGv!AI4="cn","cn"&amp;CHAR(10)&amp;VLOOKUP(MaGv!AI3,dscn,3,0),VLOOKUP(MaGv!AI4,dsma,5,0)&amp;CHAR(10)&amp;VLOOKUP(MaGv!AI4,dsma,4,0)))</f>
        <v/>
      </c>
      <c r="AJ4" s="373" t="str">
        <f>IF(MaGv!AJ4="","",IF(MaGv!AJ4="cn","cn"&amp;CHAR(10)&amp;VLOOKUP(MaGv!AJ3,dscn,3,0),VLOOKUP(MaGv!AJ4,dsma,5,0)&amp;CHAR(10)&amp;VLOOKUP(MaGv!AJ4,dsma,4,0)))</f>
        <v/>
      </c>
      <c r="AK4" s="373" t="str">
        <f>IF(MaGv!AK4="","",IF(MaGv!AK4="cn","cn"&amp;CHAR(10)&amp;VLOOKUP(MaGv!AK3,dscn,3,0),VLOOKUP(MaGv!AK4,dsma,5,0)&amp;CHAR(10)&amp;VLOOKUP(MaGv!AK4,dsma,4,0)))</f>
        <v/>
      </c>
      <c r="AL4" s="373" t="str">
        <f>IF(MaGv!AL4="","",IF(MaGv!AL4="cn","cn"&amp;CHAR(10)&amp;VLOOKUP(MaGv!AL3,dscn,3,0),VLOOKUP(MaGv!AL4,dsma,5,0)&amp;CHAR(10)&amp;VLOOKUP(MaGv!AL4,dsma,4,0)))</f>
        <v/>
      </c>
      <c r="AM4" s="373" t="str">
        <f>IF(MaGv!AM4="","",IF(MaGv!AM4="cn","cn"&amp;CHAR(10)&amp;VLOOKUP(MaGv!AM3,dscn,3,0),VLOOKUP(MaGv!AM4,dsma,5,0)&amp;CHAR(10)&amp;VLOOKUP(MaGv!AM4,dsma,4,0)))</f>
        <v/>
      </c>
      <c r="AN4" s="373" t="str">
        <f>IF(MaGv!AN4="","",IF(MaGv!AN4="cn","cn"&amp;CHAR(10)&amp;VLOOKUP(MaGv!AN3,dscn,3,0),VLOOKUP(MaGv!AN4,dsma,5,0)&amp;CHAR(10)&amp;VLOOKUP(MaGv!AN4,dsma,4,0)))</f>
        <v/>
      </c>
      <c r="AO4" s="373" t="str">
        <f>IF(MaGv!AO4="","",IF(MaGv!AO4="cn","cn"&amp;CHAR(10)&amp;VLOOKUP(MaGv!AO3,dscn,3,0),VLOOKUP(MaGv!AO4,dsma,5,0)&amp;CHAR(10)&amp;VLOOKUP(MaGv!AO4,dsma,4,0)))</f>
        <v/>
      </c>
      <c r="AP4" s="373" t="str">
        <f>IF(MaGv!AP4="","",IF(MaGv!AP4="cn","cn"&amp;CHAR(10)&amp;VLOOKUP(MaGv!AP3,dscn,3,0),VLOOKUP(MaGv!AP4,dsma,5,0)&amp;CHAR(10)&amp;VLOOKUP(MaGv!AP4,dsma,4,0)))</f>
        <v/>
      </c>
      <c r="AQ4" s="373" t="str">
        <f>IF(MaGv!AQ4="","",IF(MaGv!AQ4="cn","cn"&amp;CHAR(10)&amp;VLOOKUP(MaGv!AQ3,dscn,3,0),VLOOKUP(MaGv!AQ4,dsma,5,0)&amp;CHAR(10)&amp;VLOOKUP(MaGv!AQ4,dsma,4,0)))</f>
        <v/>
      </c>
      <c r="AR4" s="373" t="str">
        <f>IF(MaGv!AR4="","",IF(MaGv!AR4="cn","cn"&amp;CHAR(10)&amp;VLOOKUP(MaGv!AR3,dscn,3,0),VLOOKUP(MaGv!AR4,dsma,5,0)&amp;CHAR(10)&amp;VLOOKUP(MaGv!AR4,dsma,4,0)))</f>
        <v/>
      </c>
      <c r="AS4" s="373" t="str">
        <f>IF(MaGv!AS4="","",IF(MaGv!AS4="cn","cn"&amp;CHAR(10)&amp;VLOOKUP(MaGv!AS3,dscn,3,0),VLOOKUP(MaGv!AS4,dsma,5,0)&amp;CHAR(10)&amp;VLOOKUP(MaGv!AS4,dsma,4,0)))</f>
        <v/>
      </c>
      <c r="AT4" s="374" t="str">
        <f>IF(MaGv!AT4="","",IF(MaGv!AT4="cn","cn"&amp;CHAR(10)&amp;VLOOKUP(MaGv!AT3,dscn,3,0),VLOOKUP(MaGv!AT4,dsma,5,0)&amp;CHAR(10)&amp;VLOOKUP(MaGv!AT4,dsma,4,0)))</f>
        <v/>
      </c>
      <c r="AU4" s="373" t="str">
        <f>IF(MaGv!AU4="","",IF(MaGv!AU4="cn","cn"&amp;CHAR(10)&amp;VLOOKUP(MaGv!AU3,dscn,3,0),VLOOKUP(MaGv!AU4,dsma,5,0)&amp;CHAR(10)&amp;VLOOKUP(MaGv!AU4,dsma,4,0)))</f>
        <v/>
      </c>
      <c r="AV4" s="375" t="str">
        <f>IF(MaGv!AV4="","",IF(MaGv!AV4="cn","cn"&amp;CHAR(10)&amp;VLOOKUP(MaGv!AV3,dscn,3,0),VLOOKUP(MaGv!AV4,dsma,5,0)&amp;CHAR(10)&amp;VLOOKUP(MaGv!AV4,dsma,4,0)))</f>
        <v/>
      </c>
      <c r="AW4" s="375" t="str">
        <f>IF(MaGv!AW4="","",IF(MaGv!AW4="cn","cn"&amp;CHAR(10)&amp;VLOOKUP(MaGv!AW3,dscn,3,0),VLOOKUP(MaGv!AW4,dsma,5,0)&amp;CHAR(10)&amp;VLOOKUP(MaGv!AW4,dsma,4,0)))</f>
        <v/>
      </c>
      <c r="AX4" s="375" t="str">
        <f>IF(MaGv!AX4="","",IF(MaGv!AX4="cn","cn"&amp;CHAR(10)&amp;VLOOKUP(MaGv!AX3,dscn,3,0),VLOOKUP(MaGv!AX4,dsma,5,0)&amp;CHAR(10)&amp;VLOOKUP(MaGv!AX4,dsma,4,0)))</f>
        <v/>
      </c>
      <c r="AY4" s="371" t="str">
        <f>IF(MaGv!AY4="","",IF(MaGv!AY4="cn","cn"&amp;CHAR(10)&amp;VLOOKUP(MaGv!AY3,dscn,3,0),VLOOKUP(MaGv!AY4,dsma,5,0)&amp;CHAR(10)&amp;VLOOKUP(MaGv!AY4,dsma,4,0)))</f>
        <v/>
      </c>
      <c r="AZ4" s="376" t="str">
        <f>IF(MaGv!AZ4="","",IF(MaGv!AZ4="cn","cn"&amp;CHAR(10)&amp;VLOOKUP(MaGv!AZ3,dscn,3,0),VLOOKUP(MaGv!AZ4,dsma,5,0)&amp;CHAR(10)&amp;VLOOKUP(MaGv!AZ4,dsma,4,0)))</f>
        <v/>
      </c>
      <c r="BA4" s="371"/>
      <c r="BB4" s="376"/>
    </row>
    <row r="5" ht="27.0" customHeight="1">
      <c r="A5" s="337"/>
      <c r="B5" s="377">
        <v>2.0</v>
      </c>
      <c r="C5" s="378" t="str">
        <f>IF(MaGv!C5="","",IF(MaGv!C5="cn","cn"&amp;CHAR(10)&amp;VLOOKUP(MaGv!C4,dscn,3,0),VLOOKUP(MaGv!C5,dsma,5,0)&amp;CHAR(10)&amp;VLOOKUP(MaGv!C5,dsma,4,0)))</f>
        <v>Toán
TRANG</v>
      </c>
      <c r="D5" s="378" t="str">
        <f>IF(MaGv!D5="","",IF(MaGv!D5="cn","cn"&amp;CHAR(10)&amp;VLOOKUP(MaGv!D4,dscn,3,0),VLOOKUP(MaGv!D5,dsma,5,0)&amp;CHAR(10)&amp;VLOOKUP(MaGv!D5,dsma,4,0)))</f>
        <v>Toán
L.TRANG</v>
      </c>
      <c r="E5" s="379" t="str">
        <f>IF(MaGv!E5="","",IF(MaGv!E5="cn","cn"&amp;CHAR(10)&amp;VLOOKUP(MaGv!E4,dscn,3,0),VLOOKUP(MaGv!E5,dsma,5,0)&amp;CHAR(10)&amp;VLOOKUP(MaGv!E5,dsma,4,0)))</f>
        <v>Toán
THANH</v>
      </c>
      <c r="F5" s="378" t="str">
        <f>IF(MaGv!F5="","",IF(MaGv!F5="cn","cn"&amp;CHAR(10)&amp;VLOOKUP(MaGv!F4,dscn,3,0),VLOOKUP(MaGv!F5,dsma,5,0)&amp;CHAR(10)&amp;VLOOKUP(MaGv!F5,dsma,4,0)))</f>
        <v>Văn 
MAI</v>
      </c>
      <c r="G5" s="378" t="str">
        <f>IF(MaGv!G5="","",IF(MaGv!G5="cn","cn"&amp;CHAR(10)&amp;VLOOKUP(MaGv!G4,dscn,3,0),VLOOKUP(MaGv!G5,dsma,5,0)&amp;CHAR(10)&amp;VLOOKUP(MaGv!G5,dsma,4,0)))</f>
        <v>Toán
PHƯỢNG</v>
      </c>
      <c r="H5" s="380" t="str">
        <f>IF(MaGv!H5="","",IF(MaGv!H5="cn","cn"&amp;CHAR(10)&amp;VLOOKUP(MaGv!H4,dscn,3,0),VLOOKUP(MaGv!H5,dsma,5,0)&amp;CHAR(10)&amp;VLOOKUP(MaGv!H5,dsma,4,0)))</f>
        <v>AVăn
HẠNH</v>
      </c>
      <c r="I5" s="378" t="str">
        <f>IF(MaGv!I5="","",IF(MaGv!I5="cn","cn"&amp;CHAR(10)&amp;VLOOKUP(MaGv!I4,dscn,3,0),VLOOKUP(MaGv!I5,dsma,5,0)&amp;CHAR(10)&amp;VLOOKUP(MaGv!I5,dsma,4,0)))</f>
        <v>AVăn
VINH</v>
      </c>
      <c r="J5" s="378" t="str">
        <f>IF(MaGv!J5="","",IF(MaGv!J5="cn","cn"&amp;CHAR(10)&amp;VLOOKUP(MaGv!J4,dscn,3,0),VLOOKUP(MaGv!J5,dsma,5,0)&amp;CHAR(10)&amp;VLOOKUP(MaGv!J5,dsma,4,0)))</f>
        <v>Văn
VÂN </v>
      </c>
      <c r="K5" s="378" t="str">
        <f>IF(MaGv!K5="","",IF(MaGv!K5="cn","cn"&amp;CHAR(10)&amp;VLOOKUP(MaGv!K4,dscn,3,0),VLOOKUP(MaGv!K5,dsma,5,0)&amp;CHAR(10)&amp;VLOOKUP(MaGv!K5,dsma,4,0)))</f>
        <v>AVăn
PHƯƠNG</v>
      </c>
      <c r="L5" s="378" t="str">
        <f>IF(MaGv!L5="","",IF(MaGv!L5="cn","cn"&amp;CHAR(10)&amp;VLOOKUP(MaGv!L4,dscn,3,0),VLOOKUP(MaGv!L5,dsma,5,0)&amp;CHAR(10)&amp;VLOOKUP(MaGv!L5,dsma,4,0)))</f>
        <v>Văn 
TRANG</v>
      </c>
      <c r="M5" s="378" t="str">
        <f>IF(MaGv!M5="","",IF(MaGv!M5="cn","cn"&amp;CHAR(10)&amp;VLOOKUP(MaGv!M4,dscn,3,0),VLOOKUP(MaGv!M5,dsma,5,0)&amp;CHAR(10)&amp;VLOOKUP(MaGv!M5,dsma,4,0)))</f>
        <v>Toán
T.MAI</v>
      </c>
      <c r="N5" s="378" t="str">
        <f>IF(MaGv!N5="","",IF(MaGv!N5="cn","cn"&amp;CHAR(10)&amp;VLOOKUP(MaGv!N4,dscn,3,0),VLOOKUP(MaGv!N5,dsma,5,0)&amp;CHAR(10)&amp;VLOOKUP(MaGv!N5,dsma,4,0)))</f>
        <v>Văn 
XUYẾN</v>
      </c>
      <c r="O5" s="378" t="str">
        <f>IF(MaGv!O5="","",IF(MaGv!O5="cn","cn"&amp;CHAR(10)&amp;VLOOKUP(MaGv!O4,dscn,3,0),VLOOKUP(MaGv!O5,dsma,5,0)&amp;CHAR(10)&amp;VLOOKUP(MaGv!O5,dsma,4,0)))</f>
        <v>Văn 
LÝ</v>
      </c>
      <c r="P5" s="381" t="str">
        <f>IF(MaGv!P5="","",IF(MaGv!P5="cn","cn"&amp;CHAR(10)&amp;VLOOKUP(MaGv!P4,dscn,3,0),VLOOKUP(MaGv!P5,dsma,5,0)&amp;CHAR(10)&amp;VLOOKUP(MaGv!P5,dsma,4,0)))</f>
        <v/>
      </c>
      <c r="Q5" s="382" t="str">
        <f>IF(MaGv!Q5="","",IF(MaGv!Q5="cn","cn"&amp;CHAR(10)&amp;VLOOKUP(MaGv!Q4,dscn,3,0),VLOOKUP(MaGv!Q5,dsma,5,0)&amp;CHAR(10)&amp;VLOOKUP(MaGv!Q5,dsma,4,0)))</f>
        <v/>
      </c>
      <c r="R5" s="383" t="str">
        <f>IF(MaGv!R5="","",IF(MaGv!R5="cn","cn"&amp;CHAR(10)&amp;VLOOKUP(MaGv!R4,dscn,3,0),VLOOKUP(MaGv!R5,dsma,5,0)&amp;CHAR(10)&amp;VLOOKUP(MaGv!R5,dsma,4,0)))</f>
        <v/>
      </c>
      <c r="S5" s="383" t="str">
        <f>IF(MaGv!S5="","",IF(MaGv!S5="cn","cn"&amp;CHAR(10)&amp;VLOOKUP(MaGv!S4,dscn,3,0),VLOOKUP(MaGv!S5,dsma,5,0)&amp;CHAR(10)&amp;VLOOKUP(MaGv!S5,dsma,4,0)))</f>
        <v/>
      </c>
      <c r="T5" s="383" t="str">
        <f>IF(MaGv!T5="","",IF(MaGv!T5="cn","cn"&amp;CHAR(10)&amp;VLOOKUP(MaGv!T4,dscn,3,0),VLOOKUP(MaGv!T5,dsma,5,0)&amp;CHAR(10)&amp;VLOOKUP(MaGv!T5,dsma,4,0)))</f>
        <v/>
      </c>
      <c r="U5" s="383" t="str">
        <f>IF(MaGv!U5="","",IF(MaGv!U5="cn","cn"&amp;CHAR(10)&amp;VLOOKUP(MaGv!U4,dscn,3,0),VLOOKUP(MaGv!U5,dsma,5,0)&amp;CHAR(10)&amp;VLOOKUP(MaGv!U5,dsma,4,0)))</f>
        <v/>
      </c>
      <c r="V5" s="383" t="str">
        <f>IF(MaGv!V5="","",IF(MaGv!V5="cn","cn"&amp;CHAR(10)&amp;VLOOKUP(MaGv!V4,dscn,3,0),VLOOKUP(MaGv!V5,dsma,5,0)&amp;CHAR(10)&amp;VLOOKUP(MaGv!V5,dsma,4,0)))</f>
        <v/>
      </c>
      <c r="W5" s="384" t="str">
        <f>IF(MaGv!W5="","",IF(MaGv!W5="cn","cn"&amp;CHAR(10)&amp;VLOOKUP(MaGv!W4,dscn,3,0),VLOOKUP(MaGv!W5,dsma,5,0)&amp;CHAR(10)&amp;VLOOKUP(MaGv!W5,dsma,4,0)))</f>
        <v/>
      </c>
      <c r="X5" s="383" t="str">
        <f>IF(MaGv!X5="","",IF(MaGv!X5="cn","cn"&amp;CHAR(10)&amp;VLOOKUP(MaGv!X4,dscn,3,0),VLOOKUP(MaGv!X5,dsma,5,0)&amp;CHAR(10)&amp;VLOOKUP(MaGv!X5,dsma,4,0)))</f>
        <v/>
      </c>
      <c r="Y5" s="383" t="str">
        <f>IF(MaGv!Y5="","",IF(MaGv!Y5="cn","cn"&amp;CHAR(10)&amp;VLOOKUP(MaGv!Y4,dscn,3,0),VLOOKUP(MaGv!Y5,dsma,5,0)&amp;CHAR(10)&amp;VLOOKUP(MaGv!Y5,dsma,4,0)))</f>
        <v/>
      </c>
      <c r="Z5" s="383" t="str">
        <f>IF(MaGv!Z5="","",IF(MaGv!Z5="cn","cn"&amp;CHAR(10)&amp;VLOOKUP(MaGv!Z4,dscn,3,0),VLOOKUP(MaGv!Z5,dsma,5,0)&amp;CHAR(10)&amp;VLOOKUP(MaGv!Z5,dsma,4,0)))</f>
        <v/>
      </c>
      <c r="AA5" s="383" t="str">
        <f>IF(MaGv!AA5="","",IF(MaGv!AA5="cn","cn"&amp;CHAR(10)&amp;VLOOKUP(MaGv!AA4,dscn,3,0),VLOOKUP(MaGv!AA5,dsma,5,0)&amp;CHAR(10)&amp;VLOOKUP(MaGv!AA5,dsma,4,0)))</f>
        <v/>
      </c>
      <c r="AB5" s="383" t="str">
        <f>IF(MaGv!AB5="","",IF(MaGv!AB5="cn","cn"&amp;CHAR(10)&amp;VLOOKUP(MaGv!AB4,dscn,3,0),VLOOKUP(MaGv!AB5,dsma,5,0)&amp;CHAR(10)&amp;VLOOKUP(MaGv!AB5,dsma,4,0)))</f>
        <v/>
      </c>
      <c r="AC5" s="383" t="str">
        <f>IF(MaGv!AC5="","",IF(MaGv!AC5="cn","cn"&amp;CHAR(10)&amp;VLOOKUP(MaGv!AC4,dscn,3,0),VLOOKUP(MaGv!AC5,dsma,5,0)&amp;CHAR(10)&amp;VLOOKUP(MaGv!AC5,dsma,4,0)))</f>
        <v/>
      </c>
      <c r="AD5" s="383" t="str">
        <f>IF(MaGv!AD5="","",IF(MaGv!AD5="cn","cn"&amp;CHAR(10)&amp;VLOOKUP(MaGv!AD4,dscn,3,0),VLOOKUP(MaGv!AD5,dsma,5,0)&amp;CHAR(10)&amp;VLOOKUP(MaGv!AD5,dsma,4,0)))</f>
        <v/>
      </c>
      <c r="AE5" s="381" t="str">
        <f>IF(MaGv!AE5="","",IF(MaGv!AE5="cn","cn"&amp;CHAR(10)&amp;VLOOKUP(MaGv!AE4,dscn,3,0),VLOOKUP(MaGv!AE5,dsma,5,0)&amp;CHAR(10)&amp;VLOOKUP(MaGv!AE5,dsma,4,0)))</f>
        <v/>
      </c>
      <c r="AF5" s="381" t="str">
        <f>IF(MaGv!AF5="","",IF(MaGv!AF5="cn","cn"&amp;CHAR(10)&amp;VLOOKUP(MaGv!AF4,dscn,3,0),VLOOKUP(MaGv!AF5,dsma,5,0)&amp;CHAR(10)&amp;VLOOKUP(MaGv!AF5,dsma,4,0)))</f>
        <v/>
      </c>
      <c r="AG5" s="381" t="str">
        <f>IF(MaGv!AG5="","",IF(MaGv!AG5="cn","cn"&amp;CHAR(10)&amp;VLOOKUP(MaGv!AG4,dscn,3,0),VLOOKUP(MaGv!AG5,dsma,5,0)&amp;CHAR(10)&amp;VLOOKUP(MaGv!AG5,dsma,4,0)))</f>
        <v/>
      </c>
      <c r="AH5" s="372" t="str">
        <f>IF(MaGv!AH5="","",IF(MaGv!AH5="cn","cn"&amp;CHAR(10)&amp;VLOOKUP(MaGv!AH4,dscn,3,0),VLOOKUP(MaGv!AH5,dsma,5,0)&amp;CHAR(10)&amp;VLOOKUP(MaGv!AH5,dsma,4,0)))</f>
        <v/>
      </c>
      <c r="AI5" s="372" t="str">
        <f>IF(MaGv!AI5="","",IF(MaGv!AI5="cn","cn"&amp;CHAR(10)&amp;VLOOKUP(MaGv!AI4,dscn,3,0),VLOOKUP(MaGv!AI5,dsma,5,0)&amp;CHAR(10)&amp;VLOOKUP(MaGv!AI5,dsma,4,0)))</f>
        <v/>
      </c>
      <c r="AJ5" s="372" t="str">
        <f>IF(MaGv!AJ5="","",IF(MaGv!AJ5="cn","cn"&amp;CHAR(10)&amp;VLOOKUP(MaGv!AJ4,dscn,3,0),VLOOKUP(MaGv!AJ5,dsma,5,0)&amp;CHAR(10)&amp;VLOOKUP(MaGv!AJ5,dsma,4,0)))</f>
        <v/>
      </c>
      <c r="AK5" s="372" t="str">
        <f>IF(MaGv!AK5="","",IF(MaGv!AK5="cn","cn"&amp;CHAR(10)&amp;VLOOKUP(MaGv!AK4,dscn,3,0),VLOOKUP(MaGv!AK5,dsma,5,0)&amp;CHAR(10)&amp;VLOOKUP(MaGv!AK5,dsma,4,0)))</f>
        <v/>
      </c>
      <c r="AL5" s="372" t="str">
        <f>IF(MaGv!AL5="","",IF(MaGv!AL5="cn","cn"&amp;CHAR(10)&amp;VLOOKUP(MaGv!AL4,dscn,3,0),VLOOKUP(MaGv!AL5,dsma,5,0)&amp;CHAR(10)&amp;VLOOKUP(MaGv!AL5,dsma,4,0)))</f>
        <v/>
      </c>
      <c r="AM5" s="372" t="str">
        <f>IF(MaGv!AM5="","",IF(MaGv!AM5="cn","cn"&amp;CHAR(10)&amp;VLOOKUP(MaGv!AM4,dscn,3,0),VLOOKUP(MaGv!AM5,dsma,5,0)&amp;CHAR(10)&amp;VLOOKUP(MaGv!AM5,dsma,4,0)))</f>
        <v/>
      </c>
      <c r="AN5" s="372" t="str">
        <f>IF(MaGv!AN5="","",IF(MaGv!AN5="cn","cn"&amp;CHAR(10)&amp;VLOOKUP(MaGv!AN4,dscn,3,0),VLOOKUP(MaGv!AN5,dsma,5,0)&amp;CHAR(10)&amp;VLOOKUP(MaGv!AN5,dsma,4,0)))</f>
        <v/>
      </c>
      <c r="AO5" s="372" t="str">
        <f>IF(MaGv!AO5="","",IF(MaGv!AO5="cn","cn"&amp;CHAR(10)&amp;VLOOKUP(MaGv!AO4,dscn,3,0),VLOOKUP(MaGv!AO5,dsma,5,0)&amp;CHAR(10)&amp;VLOOKUP(MaGv!AO5,dsma,4,0)))</f>
        <v/>
      </c>
      <c r="AP5" s="372" t="str">
        <f>IF(MaGv!AP5="","",IF(MaGv!AP5="cn","cn"&amp;CHAR(10)&amp;VLOOKUP(MaGv!AP4,dscn,3,0),VLOOKUP(MaGv!AP5,dsma,5,0)&amp;CHAR(10)&amp;VLOOKUP(MaGv!AP5,dsma,4,0)))</f>
        <v/>
      </c>
      <c r="AQ5" s="372" t="str">
        <f>IF(MaGv!AQ5="","",IF(MaGv!AQ5="cn","cn"&amp;CHAR(10)&amp;VLOOKUP(MaGv!AQ4,dscn,3,0),VLOOKUP(MaGv!AQ5,dsma,5,0)&amp;CHAR(10)&amp;VLOOKUP(MaGv!AQ5,dsma,4,0)))</f>
        <v/>
      </c>
      <c r="AR5" s="372" t="str">
        <f>IF(MaGv!AR5="","",IF(MaGv!AR5="cn","cn"&amp;CHAR(10)&amp;VLOOKUP(MaGv!AR4,dscn,3,0),VLOOKUP(MaGv!AR5,dsma,5,0)&amp;CHAR(10)&amp;VLOOKUP(MaGv!AR5,dsma,4,0)))</f>
        <v/>
      </c>
      <c r="AS5" s="372" t="str">
        <f>IF(MaGv!AS5="","",IF(MaGv!AS5="cn","cn"&amp;CHAR(10)&amp;VLOOKUP(MaGv!AS4,dscn,3,0),VLOOKUP(MaGv!AS5,dsma,5,0)&amp;CHAR(10)&amp;VLOOKUP(MaGv!AS5,dsma,4,0)))</f>
        <v/>
      </c>
      <c r="AT5" s="385" t="str">
        <f>IF(MaGv!AT5="","",IF(MaGv!AT5="cn","cn"&amp;CHAR(10)&amp;VLOOKUP(MaGv!AT4,dscn,3,0),VLOOKUP(MaGv!AT5,dsma,5,0)&amp;CHAR(10)&amp;VLOOKUP(MaGv!AT5,dsma,4,0)))</f>
        <v/>
      </c>
      <c r="AU5" s="372" t="str">
        <f>IF(MaGv!AU5="","",IF(MaGv!AU5="cn","cn"&amp;CHAR(10)&amp;VLOOKUP(MaGv!AU4,dscn,3,0),VLOOKUP(MaGv!AU5,dsma,5,0)&amp;CHAR(10)&amp;VLOOKUP(MaGv!AU5,dsma,4,0)))</f>
        <v/>
      </c>
      <c r="AV5" s="372" t="str">
        <f>IF(MaGv!AV5="","",IF(MaGv!AV5="cn","cn"&amp;CHAR(10)&amp;VLOOKUP(MaGv!AV4,dscn,3,0),VLOOKUP(MaGv!AV5,dsma,5,0)&amp;CHAR(10)&amp;VLOOKUP(MaGv!AV5,dsma,4,0)))</f>
        <v/>
      </c>
      <c r="AW5" s="372" t="str">
        <f>IF(MaGv!AW5="","",IF(MaGv!AW5="cn","cn"&amp;CHAR(10)&amp;VLOOKUP(MaGv!AW4,dscn,3,0),VLOOKUP(MaGv!AW5,dsma,5,0)&amp;CHAR(10)&amp;VLOOKUP(MaGv!AW5,dsma,4,0)))</f>
        <v/>
      </c>
      <c r="AX5" s="372" t="str">
        <f>IF(MaGv!AX5="","",IF(MaGv!AX5="cn","cn"&amp;CHAR(10)&amp;VLOOKUP(MaGv!AX4,dscn,3,0),VLOOKUP(MaGv!AX5,dsma,5,0)&amp;CHAR(10)&amp;VLOOKUP(MaGv!AX5,dsma,4,0)))</f>
        <v/>
      </c>
      <c r="AY5" s="381" t="str">
        <f>IF(MaGv!AY5="","",IF(MaGv!AY5="cn","cn"&amp;CHAR(10)&amp;VLOOKUP(MaGv!AY4,dscn,3,0),VLOOKUP(MaGv!AY5,dsma,5,0)&amp;CHAR(10)&amp;VLOOKUP(MaGv!AY5,dsma,4,0)))</f>
        <v/>
      </c>
      <c r="AZ5" s="386" t="str">
        <f>IF(MaGv!AZ5="","",IF(MaGv!AZ5="cn","cn"&amp;CHAR(10)&amp;VLOOKUP(MaGv!AZ4,dscn,3,0),VLOOKUP(MaGv!AZ5,dsma,5,0)&amp;CHAR(10)&amp;VLOOKUP(MaGv!AZ5,dsma,4,0)))</f>
        <v/>
      </c>
      <c r="BA5" s="381"/>
      <c r="BB5" s="386"/>
    </row>
    <row r="6" ht="27.0" customHeight="1">
      <c r="A6" s="337"/>
      <c r="B6" s="377">
        <v>3.0</v>
      </c>
      <c r="C6" s="381" t="str">
        <f>IF(MaGv!C6="","",IF(MaGv!C6="cn","cn"&amp;CHAR(10)&amp;VLOOKUP(MaGv!C5,dscn,3,0),VLOOKUP(MaGv!C6,dsma,5,0)&amp;CHAR(10)&amp;VLOOKUP(MaGv!C6,dsma,4,0)))</f>
        <v>Toán
TRANG</v>
      </c>
      <c r="D6" s="381" t="str">
        <f>IF(MaGv!D6="","",IF(MaGv!D6="cn","cn"&amp;CHAR(10)&amp;VLOOKUP(MaGv!D5,dscn,3,0),VLOOKUP(MaGv!D6,dsma,5,0)&amp;CHAR(10)&amp;VLOOKUP(MaGv!D6,dsma,4,0)))</f>
        <v>Toán
L.TRANG</v>
      </c>
      <c r="E6" s="381" t="str">
        <f>IF(MaGv!E6="","",IF(MaGv!E6="cn","cn"&amp;CHAR(10)&amp;VLOOKUP(MaGv!E5,dscn,3,0),VLOOKUP(MaGv!E6,dsma,5,0)&amp;CHAR(10)&amp;VLOOKUP(MaGv!E6,dsma,4,0)))</f>
        <v>Toán
THANH</v>
      </c>
      <c r="F6" s="381" t="str">
        <f>IF(MaGv!F6="","",IF(MaGv!F6="cn","cn"&amp;CHAR(10)&amp;VLOOKUP(MaGv!F5,dscn,3,0),VLOOKUP(MaGv!F6,dsma,5,0)&amp;CHAR(10)&amp;VLOOKUP(MaGv!F6,dsma,4,0)))</f>
        <v>Văn 
MAI</v>
      </c>
      <c r="G6" s="381" t="str">
        <f>IF(MaGv!G6="","",IF(MaGv!G6="cn","cn"&amp;CHAR(10)&amp;VLOOKUP(MaGv!G5,dscn,3,0),VLOOKUP(MaGv!G6,dsma,5,0)&amp;CHAR(10)&amp;VLOOKUP(MaGv!G6,dsma,4,0)))</f>
        <v>Toán
PHƯỢNG</v>
      </c>
      <c r="H6" s="372" t="str">
        <f>IF(MaGv!H6="","",IF(MaGv!H6="cn","cn"&amp;CHAR(10)&amp;VLOOKUP(MaGv!H5,dscn,3,0),VLOOKUP(MaGv!H6,dsma,5,0)&amp;CHAR(10)&amp;VLOOKUP(MaGv!H6,dsma,4,0)))</f>
        <v>AVăn
HẠNH</v>
      </c>
      <c r="I6" s="381" t="str">
        <f>IF(MaGv!I6="","",IF(MaGv!I6="cn","cn"&amp;CHAR(10)&amp;VLOOKUP(MaGv!I5,dscn,3,0),VLOOKUP(MaGv!I6,dsma,5,0)&amp;CHAR(10)&amp;VLOOKUP(MaGv!I6,dsma,4,0)))</f>
        <v>AVăn
VINH</v>
      </c>
      <c r="J6" s="381" t="str">
        <f>IF(MaGv!J6="","",IF(MaGv!J6="cn","cn"&amp;CHAR(10)&amp;VLOOKUP(MaGv!J5,dscn,3,0),VLOOKUP(MaGv!J6,dsma,5,0)&amp;CHAR(10)&amp;VLOOKUP(MaGv!J6,dsma,4,0)))</f>
        <v>Văn
VÂN </v>
      </c>
      <c r="K6" s="381" t="str">
        <f>IF(MaGv!K6="","",IF(MaGv!K6="cn","cn"&amp;CHAR(10)&amp;VLOOKUP(MaGv!K5,dscn,3,0),VLOOKUP(MaGv!K6,dsma,5,0)&amp;CHAR(10)&amp;VLOOKUP(MaGv!K6,dsma,4,0)))</f>
        <v>AVăn
PHƯƠNG</v>
      </c>
      <c r="L6" s="381" t="str">
        <f>IF(MaGv!L6="","",IF(MaGv!L6="cn","cn"&amp;CHAR(10)&amp;VLOOKUP(MaGv!L5,dscn,3,0),VLOOKUP(MaGv!L6,dsma,5,0)&amp;CHAR(10)&amp;VLOOKUP(MaGv!L6,dsma,4,0)))</f>
        <v>Văn 
TRANG</v>
      </c>
      <c r="M6" s="381" t="str">
        <f>IF(MaGv!M6="","",IF(MaGv!M6="cn","cn"&amp;CHAR(10)&amp;VLOOKUP(MaGv!M5,dscn,3,0),VLOOKUP(MaGv!M6,dsma,5,0)&amp;CHAR(10)&amp;VLOOKUP(MaGv!M6,dsma,4,0)))</f>
        <v>Toán
T.MAI</v>
      </c>
      <c r="N6" s="381" t="str">
        <f>IF(MaGv!N6="","",IF(MaGv!N6="cn","cn"&amp;CHAR(10)&amp;VLOOKUP(MaGv!N5,dscn,3,0),VLOOKUP(MaGv!N6,dsma,5,0)&amp;CHAR(10)&amp;VLOOKUP(MaGv!N6,dsma,4,0)))</f>
        <v>Văn 
XUYẾN</v>
      </c>
      <c r="O6" s="381" t="str">
        <f>IF(MaGv!O6="","",IF(MaGv!O6="cn","cn"&amp;CHAR(10)&amp;VLOOKUP(MaGv!O5,dscn,3,0),VLOOKUP(MaGv!O6,dsma,5,0)&amp;CHAR(10)&amp;VLOOKUP(MaGv!O6,dsma,4,0)))</f>
        <v>Văn 
LÝ</v>
      </c>
      <c r="P6" s="381" t="str">
        <f>IF(MaGv!P6="","",IF(MaGv!P6="cn","cn"&amp;CHAR(10)&amp;VLOOKUP(MaGv!P5,dscn,3,0),VLOOKUP(MaGv!P6,dsma,5,0)&amp;CHAR(10)&amp;VLOOKUP(MaGv!P6,dsma,4,0)))</f>
        <v/>
      </c>
      <c r="Q6" s="372" t="str">
        <f>IF(MaGv!Q6="","",IF(MaGv!Q6="cn","cn"&amp;CHAR(10)&amp;VLOOKUP(MaGv!Q5,dscn,3,0),VLOOKUP(MaGv!Q6,dsma,5,0)&amp;CHAR(10)&amp;VLOOKUP(MaGv!Q6,dsma,4,0)))</f>
        <v/>
      </c>
      <c r="R6" s="381" t="str">
        <f>IF(MaGv!R6="","",IF(MaGv!R6="cn","cn"&amp;CHAR(10)&amp;VLOOKUP(MaGv!R5,dscn,3,0),VLOOKUP(MaGv!R6,dsma,5,0)&amp;CHAR(10)&amp;VLOOKUP(MaGv!R6,dsma,4,0)))</f>
        <v/>
      </c>
      <c r="S6" s="381" t="str">
        <f>IF(MaGv!S6="","",IF(MaGv!S6="cn","cn"&amp;CHAR(10)&amp;VLOOKUP(MaGv!S5,dscn,3,0),VLOOKUP(MaGv!S6,dsma,5,0)&amp;CHAR(10)&amp;VLOOKUP(MaGv!S6,dsma,4,0)))</f>
        <v/>
      </c>
      <c r="T6" s="381" t="str">
        <f>IF(MaGv!T6="","",IF(MaGv!T6="cn","cn"&amp;CHAR(10)&amp;VLOOKUP(MaGv!T5,dscn,3,0),VLOOKUP(MaGv!T6,dsma,5,0)&amp;CHAR(10)&amp;VLOOKUP(MaGv!T6,dsma,4,0)))</f>
        <v/>
      </c>
      <c r="U6" s="381" t="str">
        <f>IF(MaGv!U6="","",IF(MaGv!U6="cn","cn"&amp;CHAR(10)&amp;VLOOKUP(MaGv!U5,dscn,3,0),VLOOKUP(MaGv!U6,dsma,5,0)&amp;CHAR(10)&amp;VLOOKUP(MaGv!U6,dsma,4,0)))</f>
        <v/>
      </c>
      <c r="V6" s="381" t="str">
        <f>IF(MaGv!V6="","",IF(MaGv!V6="cn","cn"&amp;CHAR(10)&amp;VLOOKUP(MaGv!V5,dscn,3,0),VLOOKUP(MaGv!V6,dsma,5,0)&amp;CHAR(10)&amp;VLOOKUP(MaGv!V6,dsma,4,0)))</f>
        <v/>
      </c>
      <c r="W6" s="381" t="str">
        <f>IF(MaGv!W6="","",IF(MaGv!W6="cn","cn"&amp;CHAR(10)&amp;VLOOKUP(MaGv!W5,dscn,3,0),VLOOKUP(MaGv!W6,dsma,5,0)&amp;CHAR(10)&amp;VLOOKUP(MaGv!W6,dsma,4,0)))</f>
        <v/>
      </c>
      <c r="X6" s="381" t="str">
        <f>IF(MaGv!X6="","",IF(MaGv!X6="cn","cn"&amp;CHAR(10)&amp;VLOOKUP(MaGv!X5,dscn,3,0),VLOOKUP(MaGv!X6,dsma,5,0)&amp;CHAR(10)&amp;VLOOKUP(MaGv!X6,dsma,4,0)))</f>
        <v/>
      </c>
      <c r="Y6" s="381" t="str">
        <f>IF(MaGv!Y6="","",IF(MaGv!Y6="cn","cn"&amp;CHAR(10)&amp;VLOOKUP(MaGv!Y5,dscn,3,0),VLOOKUP(MaGv!Y6,dsma,5,0)&amp;CHAR(10)&amp;VLOOKUP(MaGv!Y6,dsma,4,0)))</f>
        <v/>
      </c>
      <c r="Z6" s="381" t="str">
        <f>IF(MaGv!Z6="","",IF(MaGv!Z6="cn","cn"&amp;CHAR(10)&amp;VLOOKUP(MaGv!Z5,dscn,3,0),VLOOKUP(MaGv!Z6,dsma,5,0)&amp;CHAR(10)&amp;VLOOKUP(MaGv!Z6,dsma,4,0)))</f>
        <v/>
      </c>
      <c r="AA6" s="381" t="str">
        <f>IF(MaGv!AA6="","",IF(MaGv!AA6="cn","cn"&amp;CHAR(10)&amp;VLOOKUP(MaGv!AA5,dscn,3,0),VLOOKUP(MaGv!AA6,dsma,5,0)&amp;CHAR(10)&amp;VLOOKUP(MaGv!AA6,dsma,4,0)))</f>
        <v/>
      </c>
      <c r="AB6" s="381" t="str">
        <f>IF(MaGv!AB6="","",IF(MaGv!AB6="cn","cn"&amp;CHAR(10)&amp;VLOOKUP(MaGv!AB5,dscn,3,0),VLOOKUP(MaGv!AB6,dsma,5,0)&amp;CHAR(10)&amp;VLOOKUP(MaGv!AB6,dsma,4,0)))</f>
        <v/>
      </c>
      <c r="AC6" s="381" t="str">
        <f>IF(MaGv!AC6="","",IF(MaGv!AC6="cn","cn"&amp;CHAR(10)&amp;VLOOKUP(MaGv!AC5,dscn,3,0),VLOOKUP(MaGv!AC6,dsma,5,0)&amp;CHAR(10)&amp;VLOOKUP(MaGv!AC6,dsma,4,0)))</f>
        <v/>
      </c>
      <c r="AD6" s="381" t="str">
        <f>IF(MaGv!AD6="","",IF(MaGv!AD6="cn","cn"&amp;CHAR(10)&amp;VLOOKUP(MaGv!AD5,dscn,3,0),VLOOKUP(MaGv!AD6,dsma,5,0)&amp;CHAR(10)&amp;VLOOKUP(MaGv!AD6,dsma,4,0)))</f>
        <v/>
      </c>
      <c r="AE6" s="381" t="str">
        <f>IF(MaGv!AE6="","",IF(MaGv!AE6="cn","cn"&amp;CHAR(10)&amp;VLOOKUP(MaGv!AE5,dscn,3,0),VLOOKUP(MaGv!AE6,dsma,5,0)&amp;CHAR(10)&amp;VLOOKUP(MaGv!AE6,dsma,4,0)))</f>
        <v/>
      </c>
      <c r="AF6" s="381" t="str">
        <f>IF(MaGv!AF6="","",IF(MaGv!AF6="cn","cn"&amp;CHAR(10)&amp;VLOOKUP(MaGv!AF5,dscn,3,0),VLOOKUP(MaGv!AF6,dsma,5,0)&amp;CHAR(10)&amp;VLOOKUP(MaGv!AF6,dsma,4,0)))</f>
        <v/>
      </c>
      <c r="AG6" s="381" t="str">
        <f>IF(MaGv!AG6="","",IF(MaGv!AG6="cn","cn"&amp;CHAR(10)&amp;VLOOKUP(MaGv!AG5,dscn,3,0),VLOOKUP(MaGv!AG6,dsma,5,0)&amp;CHAR(10)&amp;VLOOKUP(MaGv!AG6,dsma,4,0)))</f>
        <v/>
      </c>
      <c r="AH6" s="372" t="str">
        <f>IF(MaGv!AH6="","",IF(MaGv!AH6="cn","cn"&amp;CHAR(10)&amp;VLOOKUP(MaGv!AH5,dscn,3,0),VLOOKUP(MaGv!AH6,dsma,5,0)&amp;CHAR(10)&amp;VLOOKUP(MaGv!AH6,dsma,4,0)))</f>
        <v/>
      </c>
      <c r="AI6" s="372" t="str">
        <f>IF(MaGv!AI6="","",IF(MaGv!AI6="cn","cn"&amp;CHAR(10)&amp;VLOOKUP(MaGv!AI5,dscn,3,0),VLOOKUP(MaGv!AI6,dsma,5,0)&amp;CHAR(10)&amp;VLOOKUP(MaGv!AI6,dsma,4,0)))</f>
        <v/>
      </c>
      <c r="AJ6" s="372" t="str">
        <f>IF(MaGv!AJ6="","",IF(MaGv!AJ6="cn","cn"&amp;CHAR(10)&amp;VLOOKUP(MaGv!AJ5,dscn,3,0),VLOOKUP(MaGv!AJ6,dsma,5,0)&amp;CHAR(10)&amp;VLOOKUP(MaGv!AJ6,dsma,4,0)))</f>
        <v/>
      </c>
      <c r="AK6" s="372" t="str">
        <f>IF(MaGv!AK6="","",IF(MaGv!AK6="cn","cn"&amp;CHAR(10)&amp;VLOOKUP(MaGv!AK5,dscn,3,0),VLOOKUP(MaGv!AK6,dsma,5,0)&amp;CHAR(10)&amp;VLOOKUP(MaGv!AK6,dsma,4,0)))</f>
        <v/>
      </c>
      <c r="AL6" s="372" t="str">
        <f>IF(MaGv!AL6="","",IF(MaGv!AL6="cn","cn"&amp;CHAR(10)&amp;VLOOKUP(MaGv!AL5,dscn,3,0),VLOOKUP(MaGv!AL6,dsma,5,0)&amp;CHAR(10)&amp;VLOOKUP(MaGv!AL6,dsma,4,0)))</f>
        <v/>
      </c>
      <c r="AM6" s="372" t="str">
        <f>IF(MaGv!AM6="","",IF(MaGv!AM6="cn","cn"&amp;CHAR(10)&amp;VLOOKUP(MaGv!AM5,dscn,3,0),VLOOKUP(MaGv!AM6,dsma,5,0)&amp;CHAR(10)&amp;VLOOKUP(MaGv!AM6,dsma,4,0)))</f>
        <v/>
      </c>
      <c r="AN6" s="372" t="str">
        <f>IF(MaGv!AN6="","",IF(MaGv!AN6="cn","cn"&amp;CHAR(10)&amp;VLOOKUP(MaGv!AN5,dscn,3,0),VLOOKUP(MaGv!AN6,dsma,5,0)&amp;CHAR(10)&amp;VLOOKUP(MaGv!AN6,dsma,4,0)))</f>
        <v/>
      </c>
      <c r="AO6" s="372" t="str">
        <f>IF(MaGv!AO6="","",IF(MaGv!AO6="cn","cn"&amp;CHAR(10)&amp;VLOOKUP(MaGv!AO5,dscn,3,0),VLOOKUP(MaGv!AO6,dsma,5,0)&amp;CHAR(10)&amp;VLOOKUP(MaGv!AO6,dsma,4,0)))</f>
        <v/>
      </c>
      <c r="AP6" s="372" t="str">
        <f>IF(MaGv!AP6="","",IF(MaGv!AP6="cn","cn"&amp;CHAR(10)&amp;VLOOKUP(MaGv!AP5,dscn,3,0),VLOOKUP(MaGv!AP6,dsma,5,0)&amp;CHAR(10)&amp;VLOOKUP(MaGv!AP6,dsma,4,0)))</f>
        <v/>
      </c>
      <c r="AQ6" s="372" t="str">
        <f>IF(MaGv!AQ6="","",IF(MaGv!AQ6="cn","cn"&amp;CHAR(10)&amp;VLOOKUP(MaGv!AQ5,dscn,3,0),VLOOKUP(MaGv!AQ6,dsma,5,0)&amp;CHAR(10)&amp;VLOOKUP(MaGv!AQ6,dsma,4,0)))</f>
        <v/>
      </c>
      <c r="AR6" s="372" t="str">
        <f>IF(MaGv!AR6="","",IF(MaGv!AR6="cn","cn"&amp;CHAR(10)&amp;VLOOKUP(MaGv!AR5,dscn,3,0),VLOOKUP(MaGv!AR6,dsma,5,0)&amp;CHAR(10)&amp;VLOOKUP(MaGv!AR6,dsma,4,0)))</f>
        <v/>
      </c>
      <c r="AS6" s="372" t="str">
        <f>IF(MaGv!AS6="","",IF(MaGv!AS6="cn","cn"&amp;CHAR(10)&amp;VLOOKUP(MaGv!AS5,dscn,3,0),VLOOKUP(MaGv!AS6,dsma,5,0)&amp;CHAR(10)&amp;VLOOKUP(MaGv!AS6,dsma,4,0)))</f>
        <v/>
      </c>
      <c r="AT6" s="385" t="str">
        <f>IF(MaGv!AT6="","",IF(MaGv!AT6="cn","cn"&amp;CHAR(10)&amp;VLOOKUP(MaGv!AT5,dscn,3,0),VLOOKUP(MaGv!AT6,dsma,5,0)&amp;CHAR(10)&amp;VLOOKUP(MaGv!AT6,dsma,4,0)))</f>
        <v/>
      </c>
      <c r="AU6" s="372" t="str">
        <f>IF(MaGv!AU6="","",IF(MaGv!AU6="cn","cn"&amp;CHAR(10)&amp;VLOOKUP(MaGv!AU5,dscn,3,0),VLOOKUP(MaGv!AU6,dsma,5,0)&amp;CHAR(10)&amp;VLOOKUP(MaGv!AU6,dsma,4,0)))</f>
        <v/>
      </c>
      <c r="AV6" s="372" t="str">
        <f>IF(MaGv!AV6="","",IF(MaGv!AV6="cn","cn"&amp;CHAR(10)&amp;VLOOKUP(MaGv!AV5,dscn,3,0),VLOOKUP(MaGv!AV6,dsma,5,0)&amp;CHAR(10)&amp;VLOOKUP(MaGv!AV6,dsma,4,0)))</f>
        <v/>
      </c>
      <c r="AW6" s="372" t="str">
        <f>IF(MaGv!AW6="","",IF(MaGv!AW6="cn","cn"&amp;CHAR(10)&amp;VLOOKUP(MaGv!AW5,dscn,3,0),VLOOKUP(MaGv!AW6,dsma,5,0)&amp;CHAR(10)&amp;VLOOKUP(MaGv!AW6,dsma,4,0)))</f>
        <v/>
      </c>
      <c r="AX6" s="372" t="str">
        <f>IF(MaGv!AX6="","",IF(MaGv!AX6="cn","cn"&amp;CHAR(10)&amp;VLOOKUP(MaGv!AX5,dscn,3,0),VLOOKUP(MaGv!AX6,dsma,5,0)&amp;CHAR(10)&amp;VLOOKUP(MaGv!AX6,dsma,4,0)))</f>
        <v/>
      </c>
      <c r="AY6" s="381" t="str">
        <f>IF(MaGv!AY6="","",IF(MaGv!AY6="cn","cn"&amp;CHAR(10)&amp;VLOOKUP(MaGv!AY5,dscn,3,0),VLOOKUP(MaGv!AY6,dsma,5,0)&amp;CHAR(10)&amp;VLOOKUP(MaGv!AY6,dsma,4,0)))</f>
        <v/>
      </c>
      <c r="AZ6" s="386" t="str">
        <f>IF(MaGv!AZ6="","",IF(MaGv!AZ6="cn","cn"&amp;CHAR(10)&amp;VLOOKUP(MaGv!AZ5,dscn,3,0),VLOOKUP(MaGv!AZ6,dsma,5,0)&amp;CHAR(10)&amp;VLOOKUP(MaGv!AZ6,dsma,4,0)))</f>
        <v/>
      </c>
      <c r="BA6" s="381"/>
      <c r="BB6" s="386"/>
    </row>
    <row r="7" ht="27.0" customHeight="1">
      <c r="A7" s="337"/>
      <c r="B7" s="377">
        <v>4.0</v>
      </c>
      <c r="C7" s="381" t="str">
        <f>IF(MaGv!C7="","",IF(MaGv!C7="cn","cn"&amp;CHAR(10)&amp;VLOOKUP(MaGv!C6,dscn,3,0),VLOOKUP(MaGv!C7,dsma,5,0)&amp;CHAR(10)&amp;VLOOKUP(MaGv!C7,dsma,4,0)))</f>
        <v>Văn
VÂN </v>
      </c>
      <c r="D7" s="381" t="str">
        <f>IF(MaGv!D7="","",IF(MaGv!D7="cn","cn"&amp;CHAR(10)&amp;VLOOKUP(MaGv!D6,dscn,3,0),VLOOKUP(MaGv!D7,dsma,5,0)&amp;CHAR(10)&amp;VLOOKUP(MaGv!D7,dsma,4,0)))</f>
        <v>Văn 
TRANG</v>
      </c>
      <c r="E7" s="381" t="str">
        <f>IF(MaGv!E7="","",IF(MaGv!E7="cn","cn"&amp;CHAR(10)&amp;VLOOKUP(MaGv!E6,dscn,3,0),VLOOKUP(MaGv!E7,dsma,5,0)&amp;CHAR(10)&amp;VLOOKUP(MaGv!E7,dsma,4,0)))</f>
        <v>Văn 
XUYẾN</v>
      </c>
      <c r="F7" s="381" t="str">
        <f>IF(MaGv!F7="","",IF(MaGv!F7="cn","cn"&amp;CHAR(10)&amp;VLOOKUP(MaGv!F6,dscn,3,0),VLOOKUP(MaGv!F7,dsma,5,0)&amp;CHAR(10)&amp;VLOOKUP(MaGv!F7,dsma,4,0)))</f>
        <v>AVăn
VINH</v>
      </c>
      <c r="G7" s="381" t="str">
        <f>IF(MaGv!G7="","",IF(MaGv!G7="cn","cn"&amp;CHAR(10)&amp;VLOOKUP(MaGv!G6,dscn,3,0),VLOOKUP(MaGv!G7,dsma,5,0)&amp;CHAR(10)&amp;VLOOKUP(MaGv!G7,dsma,4,0)))</f>
        <v>AVăn
PHƯƠNG</v>
      </c>
      <c r="H7" s="372" t="str">
        <f>IF(MaGv!H7="","",IF(MaGv!H7="cn","cn"&amp;CHAR(10)&amp;VLOOKUP(MaGv!H6,dscn,3,0),VLOOKUP(MaGv!H7,dsma,5,0)&amp;CHAR(10)&amp;VLOOKUP(MaGv!H7,dsma,4,0)))</f>
        <v>Toán
THẾ</v>
      </c>
      <c r="I7" s="381" t="str">
        <f>IF(MaGv!I7="","",IF(MaGv!I7="cn","cn"&amp;CHAR(10)&amp;VLOOKUP(MaGv!I6,dscn,3,0),VLOOKUP(MaGv!I7,dsma,5,0)&amp;CHAR(10)&amp;VLOOKUP(MaGv!I7,dsma,4,0)))</f>
        <v>Toán
T.MAI</v>
      </c>
      <c r="J7" s="381" t="str">
        <f>IF(MaGv!J7="","",IF(MaGv!J7="cn","cn"&amp;CHAR(10)&amp;VLOOKUP(MaGv!J6,dscn,3,0),VLOOKUP(MaGv!J7,dsma,5,0)&amp;CHAR(10)&amp;VLOOKUP(MaGv!J7,dsma,4,0)))</f>
        <v>AVăn
HẠNH</v>
      </c>
      <c r="K7" s="381" t="str">
        <f>IF(MaGv!K7="","",IF(MaGv!K7="cn","cn"&amp;CHAR(10)&amp;VLOOKUP(MaGv!K6,dscn,3,0),VLOOKUP(MaGv!K7,dsma,5,0)&amp;CHAR(10)&amp;VLOOKUP(MaGv!K7,dsma,4,0)))</f>
        <v>Toán
L.TRANG</v>
      </c>
      <c r="L7" s="381" t="str">
        <f>IF(MaGv!L7="","",IF(MaGv!L7="cn","cn"&amp;CHAR(10)&amp;VLOOKUP(MaGv!L6,dscn,3,0),VLOOKUP(MaGv!L7,dsma,5,0)&amp;CHAR(10)&amp;VLOOKUP(MaGv!L7,dsma,4,0)))</f>
        <v>Toán
THANH</v>
      </c>
      <c r="M7" s="381" t="str">
        <f>IF(MaGv!M7="","",IF(MaGv!M7="cn","cn"&amp;CHAR(10)&amp;VLOOKUP(MaGv!M6,dscn,3,0),VLOOKUP(MaGv!M7,dsma,5,0)&amp;CHAR(10)&amp;VLOOKUP(MaGv!M7,dsma,4,0)))</f>
        <v>Văn 
MAI</v>
      </c>
      <c r="N7" s="381" t="str">
        <f>IF(MaGv!N7="","",IF(MaGv!N7="cn","cn"&amp;CHAR(10)&amp;VLOOKUP(MaGv!N6,dscn,3,0),VLOOKUP(MaGv!N7,dsma,5,0)&amp;CHAR(10)&amp;VLOOKUP(MaGv!N7,dsma,4,0)))</f>
        <v>Toán
TRANG</v>
      </c>
      <c r="O7" s="381" t="str">
        <f>IF(MaGv!O7="","",IF(MaGv!O7="cn","cn"&amp;CHAR(10)&amp;VLOOKUP(MaGv!O6,dscn,3,0),VLOOKUP(MaGv!O7,dsma,5,0)&amp;CHAR(10)&amp;VLOOKUP(MaGv!O7,dsma,4,0)))</f>
        <v>Toán
PHƯỢNG</v>
      </c>
      <c r="P7" s="381" t="str">
        <f>IF(MaGv!P7="","",IF(MaGv!P7="cn","cn"&amp;CHAR(10)&amp;VLOOKUP(MaGv!P6,dscn,3,0),VLOOKUP(MaGv!P7,dsma,5,0)&amp;CHAR(10)&amp;VLOOKUP(MaGv!P7,dsma,4,0)))</f>
        <v/>
      </c>
      <c r="Q7" s="372" t="str">
        <f>IF(MaGv!Q7="","",IF(MaGv!Q7="cn","cn"&amp;CHAR(10)&amp;VLOOKUP(MaGv!Q6,dscn,3,0),VLOOKUP(MaGv!Q7,dsma,5,0)&amp;CHAR(10)&amp;VLOOKUP(MaGv!Q7,dsma,4,0)))</f>
        <v/>
      </c>
      <c r="R7" s="381" t="str">
        <f>IF(MaGv!R7="","",IF(MaGv!R7="cn","cn"&amp;CHAR(10)&amp;VLOOKUP(MaGv!R6,dscn,3,0),VLOOKUP(MaGv!R7,dsma,5,0)&amp;CHAR(10)&amp;VLOOKUP(MaGv!R7,dsma,4,0)))</f>
        <v/>
      </c>
      <c r="S7" s="381" t="str">
        <f>IF(MaGv!S7="","",IF(MaGv!S7="cn","cn"&amp;CHAR(10)&amp;VLOOKUP(MaGv!S6,dscn,3,0),VLOOKUP(MaGv!S7,dsma,5,0)&amp;CHAR(10)&amp;VLOOKUP(MaGv!S7,dsma,4,0)))</f>
        <v/>
      </c>
      <c r="T7" s="381" t="str">
        <f>IF(MaGv!T7="","",IF(MaGv!T7="cn","cn"&amp;CHAR(10)&amp;VLOOKUP(MaGv!T6,dscn,3,0),VLOOKUP(MaGv!T7,dsma,5,0)&amp;CHAR(10)&amp;VLOOKUP(MaGv!T7,dsma,4,0)))</f>
        <v/>
      </c>
      <c r="U7" s="381" t="str">
        <f>IF(MaGv!U7="","",IF(MaGv!U7="cn","cn"&amp;CHAR(10)&amp;VLOOKUP(MaGv!U6,dscn,3,0),VLOOKUP(MaGv!U7,dsma,5,0)&amp;CHAR(10)&amp;VLOOKUP(MaGv!U7,dsma,4,0)))</f>
        <v/>
      </c>
      <c r="V7" s="381" t="str">
        <f>IF(MaGv!V7="","",IF(MaGv!V7="cn","cn"&amp;CHAR(10)&amp;VLOOKUP(MaGv!V6,dscn,3,0),VLOOKUP(MaGv!V7,dsma,5,0)&amp;CHAR(10)&amp;VLOOKUP(MaGv!V7,dsma,4,0)))</f>
        <v/>
      </c>
      <c r="W7" s="381" t="str">
        <f>IF(MaGv!W7="","",IF(MaGv!W7="cn","cn"&amp;CHAR(10)&amp;VLOOKUP(MaGv!W6,dscn,3,0),VLOOKUP(MaGv!W7,dsma,5,0)&amp;CHAR(10)&amp;VLOOKUP(MaGv!W7,dsma,4,0)))</f>
        <v/>
      </c>
      <c r="X7" s="381" t="str">
        <f>IF(MaGv!X7="","",IF(MaGv!X7="cn","cn"&amp;CHAR(10)&amp;VLOOKUP(MaGv!X6,dscn,3,0),VLOOKUP(MaGv!X7,dsma,5,0)&amp;CHAR(10)&amp;VLOOKUP(MaGv!X7,dsma,4,0)))</f>
        <v/>
      </c>
      <c r="Y7" s="381" t="str">
        <f>IF(MaGv!Y7="","",IF(MaGv!Y7="cn","cn"&amp;CHAR(10)&amp;VLOOKUP(MaGv!Y6,dscn,3,0),VLOOKUP(MaGv!Y7,dsma,5,0)&amp;CHAR(10)&amp;VLOOKUP(MaGv!Y7,dsma,4,0)))</f>
        <v/>
      </c>
      <c r="Z7" s="381" t="str">
        <f>IF(MaGv!Z7="","",IF(MaGv!Z7="cn","cn"&amp;CHAR(10)&amp;VLOOKUP(MaGv!Z6,dscn,3,0),VLOOKUP(MaGv!Z7,dsma,5,0)&amp;CHAR(10)&amp;VLOOKUP(MaGv!Z7,dsma,4,0)))</f>
        <v/>
      </c>
      <c r="AA7" s="381" t="str">
        <f>IF(MaGv!AA7="","",IF(MaGv!AA7="cn","cn"&amp;CHAR(10)&amp;VLOOKUP(MaGv!AA6,dscn,3,0),VLOOKUP(MaGv!AA7,dsma,5,0)&amp;CHAR(10)&amp;VLOOKUP(MaGv!AA7,dsma,4,0)))</f>
        <v/>
      </c>
      <c r="AB7" s="381" t="str">
        <f>IF(MaGv!AB7="","",IF(MaGv!AB7="cn","cn"&amp;CHAR(10)&amp;VLOOKUP(MaGv!AB6,dscn,3,0),VLOOKUP(MaGv!AB7,dsma,5,0)&amp;CHAR(10)&amp;VLOOKUP(MaGv!AB7,dsma,4,0)))</f>
        <v/>
      </c>
      <c r="AC7" s="381" t="str">
        <f>IF(MaGv!AC7="","",IF(MaGv!AC7="cn","cn"&amp;CHAR(10)&amp;VLOOKUP(MaGv!AC6,dscn,3,0),VLOOKUP(MaGv!AC7,dsma,5,0)&amp;CHAR(10)&amp;VLOOKUP(MaGv!AC7,dsma,4,0)))</f>
        <v/>
      </c>
      <c r="AD7" s="381" t="str">
        <f>IF(MaGv!AD7="","",IF(MaGv!AD7="cn","cn"&amp;CHAR(10)&amp;VLOOKUP(MaGv!AD6,dscn,3,0),VLOOKUP(MaGv!AD7,dsma,5,0)&amp;CHAR(10)&amp;VLOOKUP(MaGv!AD7,dsma,4,0)))</f>
        <v/>
      </c>
      <c r="AE7" s="381" t="str">
        <f>IF(MaGv!AE7="","",IF(MaGv!AE7="cn","cn"&amp;CHAR(10)&amp;VLOOKUP(MaGv!AE6,dscn,3,0),VLOOKUP(MaGv!AE7,dsma,5,0)&amp;CHAR(10)&amp;VLOOKUP(MaGv!AE7,dsma,4,0)))</f>
        <v/>
      </c>
      <c r="AF7" s="381" t="str">
        <f>IF(MaGv!AF7="","",IF(MaGv!AF7="cn","cn"&amp;CHAR(10)&amp;VLOOKUP(MaGv!AF6,dscn,3,0),VLOOKUP(MaGv!AF7,dsma,5,0)&amp;CHAR(10)&amp;VLOOKUP(MaGv!AF7,dsma,4,0)))</f>
        <v/>
      </c>
      <c r="AG7" s="381" t="str">
        <f>IF(MaGv!AG7="","",IF(MaGv!AG7="cn","cn"&amp;CHAR(10)&amp;VLOOKUP(MaGv!AG6,dscn,3,0),VLOOKUP(MaGv!AG7,dsma,5,0)&amp;CHAR(10)&amp;VLOOKUP(MaGv!AG7,dsma,4,0)))</f>
        <v/>
      </c>
      <c r="AH7" s="372" t="str">
        <f>IF(MaGv!AH7="","",IF(MaGv!AH7="cn","cn"&amp;CHAR(10)&amp;VLOOKUP(MaGv!AH6,dscn,3,0),VLOOKUP(MaGv!AH7,dsma,5,0)&amp;CHAR(10)&amp;VLOOKUP(MaGv!AH7,dsma,4,0)))</f>
        <v/>
      </c>
      <c r="AI7" s="372" t="str">
        <f>IF(MaGv!AI7="","",IF(MaGv!AI7="cn","cn"&amp;CHAR(10)&amp;VLOOKUP(MaGv!AI6,dscn,3,0),VLOOKUP(MaGv!AI7,dsma,5,0)&amp;CHAR(10)&amp;VLOOKUP(MaGv!AI7,dsma,4,0)))</f>
        <v/>
      </c>
      <c r="AJ7" s="372" t="str">
        <f>IF(MaGv!AJ7="","",IF(MaGv!AJ7="cn","cn"&amp;CHAR(10)&amp;VLOOKUP(MaGv!AJ6,dscn,3,0),VLOOKUP(MaGv!AJ7,dsma,5,0)&amp;CHAR(10)&amp;VLOOKUP(MaGv!AJ7,dsma,4,0)))</f>
        <v/>
      </c>
      <c r="AK7" s="372" t="str">
        <f>IF(MaGv!AK7="","",IF(MaGv!AK7="cn","cn"&amp;CHAR(10)&amp;VLOOKUP(MaGv!AK6,dscn,3,0),VLOOKUP(MaGv!AK7,dsma,5,0)&amp;CHAR(10)&amp;VLOOKUP(MaGv!AK7,dsma,4,0)))</f>
        <v/>
      </c>
      <c r="AL7" s="372" t="str">
        <f>IF(MaGv!AL7="","",IF(MaGv!AL7="cn","cn"&amp;CHAR(10)&amp;VLOOKUP(MaGv!AL6,dscn,3,0),VLOOKUP(MaGv!AL7,dsma,5,0)&amp;CHAR(10)&amp;VLOOKUP(MaGv!AL7,dsma,4,0)))</f>
        <v/>
      </c>
      <c r="AM7" s="372" t="str">
        <f>IF(MaGv!AM7="","",IF(MaGv!AM7="cn","cn"&amp;CHAR(10)&amp;VLOOKUP(MaGv!AM6,dscn,3,0),VLOOKUP(MaGv!AM7,dsma,5,0)&amp;CHAR(10)&amp;VLOOKUP(MaGv!AM7,dsma,4,0)))</f>
        <v/>
      </c>
      <c r="AN7" s="372" t="str">
        <f>IF(MaGv!AN7="","",IF(MaGv!AN7="cn","cn"&amp;CHAR(10)&amp;VLOOKUP(MaGv!AN6,dscn,3,0),VLOOKUP(MaGv!AN7,dsma,5,0)&amp;CHAR(10)&amp;VLOOKUP(MaGv!AN7,dsma,4,0)))</f>
        <v/>
      </c>
      <c r="AO7" s="372" t="str">
        <f>IF(MaGv!AO7="","",IF(MaGv!AO7="cn","cn"&amp;CHAR(10)&amp;VLOOKUP(MaGv!AO6,dscn,3,0),VLOOKUP(MaGv!AO7,dsma,5,0)&amp;CHAR(10)&amp;VLOOKUP(MaGv!AO7,dsma,4,0)))</f>
        <v/>
      </c>
      <c r="AP7" s="372" t="str">
        <f>IF(MaGv!AP7="","",IF(MaGv!AP7="cn","cn"&amp;CHAR(10)&amp;VLOOKUP(MaGv!AP6,dscn,3,0),VLOOKUP(MaGv!AP7,dsma,5,0)&amp;CHAR(10)&amp;VLOOKUP(MaGv!AP7,dsma,4,0)))</f>
        <v/>
      </c>
      <c r="AQ7" s="372" t="str">
        <f>IF(MaGv!AQ7="","",IF(MaGv!AQ7="cn","cn"&amp;CHAR(10)&amp;VLOOKUP(MaGv!AQ6,dscn,3,0),VLOOKUP(MaGv!AQ7,dsma,5,0)&amp;CHAR(10)&amp;VLOOKUP(MaGv!AQ7,dsma,4,0)))</f>
        <v/>
      </c>
      <c r="AR7" s="372" t="str">
        <f>IF(MaGv!AR7="","",IF(MaGv!AR7="cn","cn"&amp;CHAR(10)&amp;VLOOKUP(MaGv!AR6,dscn,3,0),VLOOKUP(MaGv!AR7,dsma,5,0)&amp;CHAR(10)&amp;VLOOKUP(MaGv!AR7,dsma,4,0)))</f>
        <v/>
      </c>
      <c r="AS7" s="372" t="str">
        <f>IF(MaGv!AS7="","",IF(MaGv!AS7="cn","cn"&amp;CHAR(10)&amp;VLOOKUP(MaGv!AS6,dscn,3,0),VLOOKUP(MaGv!AS7,dsma,5,0)&amp;CHAR(10)&amp;VLOOKUP(MaGv!AS7,dsma,4,0)))</f>
        <v/>
      </c>
      <c r="AT7" s="385" t="str">
        <f>IF(MaGv!AT7="","",IF(MaGv!AT7="cn","cn"&amp;CHAR(10)&amp;VLOOKUP(MaGv!AT6,dscn,3,0),VLOOKUP(MaGv!AT7,dsma,5,0)&amp;CHAR(10)&amp;VLOOKUP(MaGv!AT7,dsma,4,0)))</f>
        <v/>
      </c>
      <c r="AU7" s="372" t="str">
        <f>IF(MaGv!AU7="","",IF(MaGv!AU7="cn","cn"&amp;CHAR(10)&amp;VLOOKUP(MaGv!AU6,dscn,3,0),VLOOKUP(MaGv!AU7,dsma,5,0)&amp;CHAR(10)&amp;VLOOKUP(MaGv!AU7,dsma,4,0)))</f>
        <v/>
      </c>
      <c r="AV7" s="372" t="str">
        <f>IF(MaGv!AV7="","",IF(MaGv!AV7="cn","cn"&amp;CHAR(10)&amp;VLOOKUP(MaGv!AV6,dscn,3,0),VLOOKUP(MaGv!AV7,dsma,5,0)&amp;CHAR(10)&amp;VLOOKUP(MaGv!AV7,dsma,4,0)))</f>
        <v/>
      </c>
      <c r="AW7" s="372" t="str">
        <f>IF(MaGv!AW7="","",IF(MaGv!AW7="cn","cn"&amp;CHAR(10)&amp;VLOOKUP(MaGv!AW6,dscn,3,0),VLOOKUP(MaGv!AW7,dsma,5,0)&amp;CHAR(10)&amp;VLOOKUP(MaGv!AW7,dsma,4,0)))</f>
        <v/>
      </c>
      <c r="AX7" s="372" t="str">
        <f>IF(MaGv!AX7="","",IF(MaGv!AX7="cn","cn"&amp;CHAR(10)&amp;VLOOKUP(MaGv!AX6,dscn,3,0),VLOOKUP(MaGv!AX7,dsma,5,0)&amp;CHAR(10)&amp;VLOOKUP(MaGv!AX7,dsma,4,0)))</f>
        <v/>
      </c>
      <c r="AY7" s="381" t="str">
        <f>IF(MaGv!AY7="","",IF(MaGv!AY7="cn","cn"&amp;CHAR(10)&amp;VLOOKUP(MaGv!AY6,dscn,3,0),VLOOKUP(MaGv!AY7,dsma,5,0)&amp;CHAR(10)&amp;VLOOKUP(MaGv!AY7,dsma,4,0)))</f>
        <v/>
      </c>
      <c r="AZ7" s="386" t="str">
        <f>IF(MaGv!AZ7="","",IF(MaGv!AZ7="cn","cn"&amp;CHAR(10)&amp;VLOOKUP(MaGv!AZ6,dscn,3,0),VLOOKUP(MaGv!AZ7,dsma,5,0)&amp;CHAR(10)&amp;VLOOKUP(MaGv!AZ7,dsma,4,0)))</f>
        <v/>
      </c>
      <c r="BA7" s="381"/>
      <c r="BB7" s="386"/>
    </row>
    <row r="8" ht="27.0" customHeight="1">
      <c r="A8" s="387"/>
      <c r="B8" s="388">
        <v>5.0</v>
      </c>
      <c r="C8" s="389" t="str">
        <f>IF(MaGv!C8="","",IF(MaGv!C8="cn","cn"&amp;CHAR(10)&amp;VLOOKUP(MaGv!C7,dscn,3,0),VLOOKUP(MaGv!C8,dsma,5,0)&amp;CHAR(10)&amp;VLOOKUP(MaGv!C8,dsma,4,0)))</f>
        <v>Văn
VÂN </v>
      </c>
      <c r="D8" s="389" t="str">
        <f>IF(MaGv!D8="","",IF(MaGv!D8="cn","cn"&amp;CHAR(10)&amp;VLOOKUP(MaGv!D7,dscn,3,0),VLOOKUP(MaGv!D8,dsma,5,0)&amp;CHAR(10)&amp;VLOOKUP(MaGv!D8,dsma,4,0)))</f>
        <v>Văn 
TRANG</v>
      </c>
      <c r="E8" s="389" t="str">
        <f>IF(MaGv!E8="","",IF(MaGv!E8="cn","cn"&amp;CHAR(10)&amp;VLOOKUP(MaGv!E7,dscn,3,0),VLOOKUP(MaGv!E8,dsma,5,0)&amp;CHAR(10)&amp;VLOOKUP(MaGv!E8,dsma,4,0)))</f>
        <v>Văn 
XUYẾN</v>
      </c>
      <c r="F8" s="389" t="str">
        <f>IF(MaGv!F8="","",IF(MaGv!F8="cn","cn"&amp;CHAR(10)&amp;VLOOKUP(MaGv!F7,dscn,3,0),VLOOKUP(MaGv!F8,dsma,5,0)&amp;CHAR(10)&amp;VLOOKUP(MaGv!F8,dsma,4,0)))</f>
        <v>AVăn
VINH</v>
      </c>
      <c r="G8" s="389" t="str">
        <f>IF(MaGv!G8="","",IF(MaGv!G8="cn","cn"&amp;CHAR(10)&amp;VLOOKUP(MaGv!G7,dscn,3,0),VLOOKUP(MaGv!G8,dsma,5,0)&amp;CHAR(10)&amp;VLOOKUP(MaGv!G8,dsma,4,0)))</f>
        <v>AVăn
PHƯƠNG</v>
      </c>
      <c r="H8" s="390" t="str">
        <f>IF(MaGv!H8="","",IF(MaGv!H8="cn","cn"&amp;CHAR(10)&amp;VLOOKUP(MaGv!H7,dscn,3,0),VLOOKUP(MaGv!H8,dsma,5,0)&amp;CHAR(10)&amp;VLOOKUP(MaGv!H8,dsma,4,0)))</f>
        <v>Toán
THẾ</v>
      </c>
      <c r="I8" s="389" t="str">
        <f>IF(MaGv!I8="","",IF(MaGv!I8="cn","cn"&amp;CHAR(10)&amp;VLOOKUP(MaGv!I7,dscn,3,0),VLOOKUP(MaGv!I8,dsma,5,0)&amp;CHAR(10)&amp;VLOOKUP(MaGv!I8,dsma,4,0)))</f>
        <v>Toán
T.MAI</v>
      </c>
      <c r="J8" s="389" t="str">
        <f>IF(MaGv!J8="","",IF(MaGv!J8="cn","cn"&amp;CHAR(10)&amp;VLOOKUP(MaGv!J7,dscn,3,0),VLOOKUP(MaGv!J8,dsma,5,0)&amp;CHAR(10)&amp;VLOOKUP(MaGv!J8,dsma,4,0)))</f>
        <v>AVăn
HẠNH</v>
      </c>
      <c r="K8" s="389" t="str">
        <f>IF(MaGv!K8="","",IF(MaGv!K8="cn","cn"&amp;CHAR(10)&amp;VLOOKUP(MaGv!K7,dscn,3,0),VLOOKUP(MaGv!K8,dsma,5,0)&amp;CHAR(10)&amp;VLOOKUP(MaGv!K8,dsma,4,0)))</f>
        <v>Toán
L.TRANG</v>
      </c>
      <c r="L8" s="389" t="str">
        <f>IF(MaGv!L8="","",IF(MaGv!L8="cn","cn"&amp;CHAR(10)&amp;VLOOKUP(MaGv!L7,dscn,3,0),VLOOKUP(MaGv!L8,dsma,5,0)&amp;CHAR(10)&amp;VLOOKUP(MaGv!L8,dsma,4,0)))</f>
        <v>Toán
THANH</v>
      </c>
      <c r="M8" s="389" t="str">
        <f>IF(MaGv!M8="","",IF(MaGv!M8="cn","cn"&amp;CHAR(10)&amp;VLOOKUP(MaGv!M7,dscn,3,0),VLOOKUP(MaGv!M8,dsma,5,0)&amp;CHAR(10)&amp;VLOOKUP(MaGv!M8,dsma,4,0)))</f>
        <v>Văn 
MAI</v>
      </c>
      <c r="N8" s="389" t="str">
        <f>IF(MaGv!N8="","",IF(MaGv!N8="cn","cn"&amp;CHAR(10)&amp;VLOOKUP(MaGv!N7,dscn,3,0),VLOOKUP(MaGv!N8,dsma,5,0)&amp;CHAR(10)&amp;VLOOKUP(MaGv!N8,dsma,4,0)))</f>
        <v>Toán
TRANG</v>
      </c>
      <c r="O8" s="389" t="str">
        <f>IF(MaGv!O8="","",IF(MaGv!O8="cn","cn"&amp;CHAR(10)&amp;VLOOKUP(MaGv!O7,dscn,3,0),VLOOKUP(MaGv!O8,dsma,5,0)&amp;CHAR(10)&amp;VLOOKUP(MaGv!O8,dsma,4,0)))</f>
        <v>Toán
PHƯỢNG</v>
      </c>
      <c r="P8" s="389" t="str">
        <f>IF(MaGv!P8="","",IF(MaGv!P8="cn","cn"&amp;CHAR(10)&amp;VLOOKUP(MaGv!P7,dscn,3,0),VLOOKUP(MaGv!P8,dsma,5,0)&amp;CHAR(10)&amp;VLOOKUP(MaGv!P8,dsma,4,0)))</f>
        <v/>
      </c>
      <c r="Q8" s="390" t="str">
        <f>IF(MaGv!Q8="","",IF(MaGv!Q8="cn","cn"&amp;CHAR(10)&amp;VLOOKUP(MaGv!Q7,dscn,3,0),VLOOKUP(MaGv!Q8,dsma,5,0)&amp;CHAR(10)&amp;VLOOKUP(MaGv!Q8,dsma,4,0)))</f>
        <v/>
      </c>
      <c r="R8" s="389" t="str">
        <f>IF(MaGv!R8="","",IF(MaGv!R8="cn","cn"&amp;CHAR(10)&amp;VLOOKUP(MaGv!R7,dscn,3,0),VLOOKUP(MaGv!R8,dsma,5,0)&amp;CHAR(10)&amp;VLOOKUP(MaGv!R8,dsma,4,0)))</f>
        <v/>
      </c>
      <c r="S8" s="389" t="str">
        <f>IF(MaGv!S8="","",IF(MaGv!S8="cn","cn"&amp;CHAR(10)&amp;VLOOKUP(MaGv!S7,dscn,3,0),VLOOKUP(MaGv!S8,dsma,5,0)&amp;CHAR(10)&amp;VLOOKUP(MaGv!S8,dsma,4,0)))</f>
        <v/>
      </c>
      <c r="T8" s="389" t="str">
        <f>IF(MaGv!T8="","",IF(MaGv!T8="cn","cn"&amp;CHAR(10)&amp;VLOOKUP(MaGv!T7,dscn,3,0),VLOOKUP(MaGv!T8,dsma,5,0)&amp;CHAR(10)&amp;VLOOKUP(MaGv!T8,dsma,4,0)))</f>
        <v/>
      </c>
      <c r="U8" s="389" t="str">
        <f>IF(MaGv!U8="","",IF(MaGv!U8="cn","cn"&amp;CHAR(10)&amp;VLOOKUP(MaGv!U7,dscn,3,0),VLOOKUP(MaGv!U8,dsma,5,0)&amp;CHAR(10)&amp;VLOOKUP(MaGv!U8,dsma,4,0)))</f>
        <v/>
      </c>
      <c r="V8" s="389" t="str">
        <f>IF(MaGv!V8="","",IF(MaGv!V8="cn","cn"&amp;CHAR(10)&amp;VLOOKUP(MaGv!V7,dscn,3,0),VLOOKUP(MaGv!V8,dsma,5,0)&amp;CHAR(10)&amp;VLOOKUP(MaGv!V8,dsma,4,0)))</f>
        <v/>
      </c>
      <c r="W8" s="389" t="str">
        <f>IF(MaGv!W8="","",IF(MaGv!W8="cn","cn"&amp;CHAR(10)&amp;VLOOKUP(MaGv!W7,dscn,3,0),VLOOKUP(MaGv!W8,dsma,5,0)&amp;CHAR(10)&amp;VLOOKUP(MaGv!W8,dsma,4,0)))</f>
        <v/>
      </c>
      <c r="X8" s="389" t="str">
        <f>IF(MaGv!X8="","",IF(MaGv!X8="cn","cn"&amp;CHAR(10)&amp;VLOOKUP(MaGv!X7,dscn,3,0),VLOOKUP(MaGv!X8,dsma,5,0)&amp;CHAR(10)&amp;VLOOKUP(MaGv!X8,dsma,4,0)))</f>
        <v/>
      </c>
      <c r="Y8" s="389" t="str">
        <f>IF(MaGv!Y8="","",IF(MaGv!Y8="cn","cn"&amp;CHAR(10)&amp;VLOOKUP(MaGv!Y7,dscn,3,0),VLOOKUP(MaGv!Y8,dsma,5,0)&amp;CHAR(10)&amp;VLOOKUP(MaGv!Y8,dsma,4,0)))</f>
        <v/>
      </c>
      <c r="Z8" s="389" t="str">
        <f>IF(MaGv!Z8="","",IF(MaGv!Z8="cn","cn"&amp;CHAR(10)&amp;VLOOKUP(MaGv!Z7,dscn,3,0),VLOOKUP(MaGv!Z8,dsma,5,0)&amp;CHAR(10)&amp;VLOOKUP(MaGv!Z8,dsma,4,0)))</f>
        <v/>
      </c>
      <c r="AA8" s="389" t="str">
        <f>IF(MaGv!AA8="","",IF(MaGv!AA8="cn","cn"&amp;CHAR(10)&amp;VLOOKUP(MaGv!AA7,dscn,3,0),VLOOKUP(MaGv!AA8,dsma,5,0)&amp;CHAR(10)&amp;VLOOKUP(MaGv!AA8,dsma,4,0)))</f>
        <v/>
      </c>
      <c r="AB8" s="389" t="str">
        <f>IF(MaGv!AB8="","",IF(MaGv!AB8="cn","cn"&amp;CHAR(10)&amp;VLOOKUP(MaGv!AB7,dscn,3,0),VLOOKUP(MaGv!AB8,dsma,5,0)&amp;CHAR(10)&amp;VLOOKUP(MaGv!AB8,dsma,4,0)))</f>
        <v/>
      </c>
      <c r="AC8" s="389" t="str">
        <f>IF(MaGv!AC8="","",IF(MaGv!AC8="cn","cn"&amp;CHAR(10)&amp;VLOOKUP(MaGv!AC7,dscn,3,0),VLOOKUP(MaGv!AC8,dsma,5,0)&amp;CHAR(10)&amp;VLOOKUP(MaGv!AC8,dsma,4,0)))</f>
        <v/>
      </c>
      <c r="AD8" s="389" t="str">
        <f>IF(MaGv!AD8="","",IF(MaGv!AD8="cn","cn"&amp;CHAR(10)&amp;VLOOKUP(MaGv!AD7,dscn,3,0),VLOOKUP(MaGv!AD8,dsma,5,0)&amp;CHAR(10)&amp;VLOOKUP(MaGv!AD8,dsma,4,0)))</f>
        <v/>
      </c>
      <c r="AE8" s="389" t="str">
        <f>IF(MaGv!AE8="","",IF(MaGv!AE8="cn","cn"&amp;CHAR(10)&amp;VLOOKUP(MaGv!AE7,dscn,3,0),VLOOKUP(MaGv!AE8,dsma,5,0)&amp;CHAR(10)&amp;VLOOKUP(MaGv!AE8,dsma,4,0)))</f>
        <v/>
      </c>
      <c r="AF8" s="389" t="str">
        <f>IF(MaGv!AF8="","",IF(MaGv!AF8="cn","cn"&amp;CHAR(10)&amp;VLOOKUP(MaGv!AF7,dscn,3,0),VLOOKUP(MaGv!AF8,dsma,5,0)&amp;CHAR(10)&amp;VLOOKUP(MaGv!AF8,dsma,4,0)))</f>
        <v/>
      </c>
      <c r="AG8" s="389" t="str">
        <f>IF(MaGv!AG8="","",IF(MaGv!AG8="cn","cn"&amp;CHAR(10)&amp;VLOOKUP(MaGv!AG7,dscn,3,0),VLOOKUP(MaGv!AG8,dsma,5,0)&amp;CHAR(10)&amp;VLOOKUP(MaGv!AG8,dsma,4,0)))</f>
        <v/>
      </c>
      <c r="AH8" s="390" t="str">
        <f>IF(MaGv!AH8="","",IF(MaGv!AH8="cn","cn"&amp;CHAR(10)&amp;VLOOKUP(MaGv!AH7,dscn,3,0),VLOOKUP(MaGv!AH8,dsma,5,0)&amp;CHAR(10)&amp;VLOOKUP(MaGv!AH8,dsma,4,0)))</f>
        <v/>
      </c>
      <c r="AI8" s="390" t="str">
        <f>IF(MaGv!AI8="","",IF(MaGv!AI8="cn","cn"&amp;CHAR(10)&amp;VLOOKUP(MaGv!AI7,dscn,3,0),VLOOKUP(MaGv!AI8,dsma,5,0)&amp;CHAR(10)&amp;VLOOKUP(MaGv!AI8,dsma,4,0)))</f>
        <v/>
      </c>
      <c r="AJ8" s="390" t="str">
        <f>IF(MaGv!AJ8="","",IF(MaGv!AJ8="cn","cn"&amp;CHAR(10)&amp;VLOOKUP(MaGv!AJ7,dscn,3,0),VLOOKUP(MaGv!AJ8,dsma,5,0)&amp;CHAR(10)&amp;VLOOKUP(MaGv!AJ8,dsma,4,0)))</f>
        <v/>
      </c>
      <c r="AK8" s="390" t="str">
        <f>IF(MaGv!AK8="","",IF(MaGv!AK8="cn","cn"&amp;CHAR(10)&amp;VLOOKUP(MaGv!AK7,dscn,3,0),VLOOKUP(MaGv!AK8,dsma,5,0)&amp;CHAR(10)&amp;VLOOKUP(MaGv!AK8,dsma,4,0)))</f>
        <v/>
      </c>
      <c r="AL8" s="390" t="str">
        <f>IF(MaGv!AL8="","",IF(MaGv!AL8="cn","cn"&amp;CHAR(10)&amp;VLOOKUP(MaGv!AL7,dscn,3,0),VLOOKUP(MaGv!AL8,dsma,5,0)&amp;CHAR(10)&amp;VLOOKUP(MaGv!AL8,dsma,4,0)))</f>
        <v/>
      </c>
      <c r="AM8" s="390" t="str">
        <f>IF(MaGv!AM8="","",IF(MaGv!AM8="cn","cn"&amp;CHAR(10)&amp;VLOOKUP(MaGv!AM7,dscn,3,0),VLOOKUP(MaGv!AM8,dsma,5,0)&amp;CHAR(10)&amp;VLOOKUP(MaGv!AM8,dsma,4,0)))</f>
        <v/>
      </c>
      <c r="AN8" s="390" t="str">
        <f>IF(MaGv!AN8="","",IF(MaGv!AN8="cn","cn"&amp;CHAR(10)&amp;VLOOKUP(MaGv!AN7,dscn,3,0),VLOOKUP(MaGv!AN8,dsma,5,0)&amp;CHAR(10)&amp;VLOOKUP(MaGv!AN8,dsma,4,0)))</f>
        <v/>
      </c>
      <c r="AO8" s="390" t="str">
        <f>IF(MaGv!AO8="","",IF(MaGv!AO8="cn","cn"&amp;CHAR(10)&amp;VLOOKUP(MaGv!AO7,dscn,3,0),VLOOKUP(MaGv!AO8,dsma,5,0)&amp;CHAR(10)&amp;VLOOKUP(MaGv!AO8,dsma,4,0)))</f>
        <v/>
      </c>
      <c r="AP8" s="390" t="str">
        <f>IF(MaGv!AP8="","",IF(MaGv!AP8="cn","cn"&amp;CHAR(10)&amp;VLOOKUP(MaGv!AP7,dscn,3,0),VLOOKUP(MaGv!AP8,dsma,5,0)&amp;CHAR(10)&amp;VLOOKUP(MaGv!AP8,dsma,4,0)))</f>
        <v/>
      </c>
      <c r="AQ8" s="390" t="str">
        <f>IF(MaGv!AQ8="","",IF(MaGv!AQ8="cn","cn"&amp;CHAR(10)&amp;VLOOKUP(MaGv!AQ7,dscn,3,0),VLOOKUP(MaGv!AQ8,dsma,5,0)&amp;CHAR(10)&amp;VLOOKUP(MaGv!AQ8,dsma,4,0)))</f>
        <v/>
      </c>
      <c r="AR8" s="390" t="str">
        <f>IF(MaGv!AR8="","",IF(MaGv!AR8="cn","cn"&amp;CHAR(10)&amp;VLOOKUP(MaGv!AR7,dscn,3,0),VLOOKUP(MaGv!AR8,dsma,5,0)&amp;CHAR(10)&amp;VLOOKUP(MaGv!AR8,dsma,4,0)))</f>
        <v/>
      </c>
      <c r="AS8" s="390" t="str">
        <f>IF(MaGv!AS8="","",IF(MaGv!AS8="cn","cn"&amp;CHAR(10)&amp;VLOOKUP(MaGv!AS7,dscn,3,0),VLOOKUP(MaGv!AS8,dsma,5,0)&amp;CHAR(10)&amp;VLOOKUP(MaGv!AS8,dsma,4,0)))</f>
        <v/>
      </c>
      <c r="AT8" s="391" t="str">
        <f>IF(MaGv!AT8="","",IF(MaGv!AT8="cn","cn"&amp;CHAR(10)&amp;VLOOKUP(MaGv!AT7,dscn,3,0),VLOOKUP(MaGv!AT8,dsma,5,0)&amp;CHAR(10)&amp;VLOOKUP(MaGv!AT8,dsma,4,0)))</f>
        <v/>
      </c>
      <c r="AU8" s="390" t="str">
        <f>IF(MaGv!AU8="","",IF(MaGv!AU8="cn","cn"&amp;CHAR(10)&amp;VLOOKUP(MaGv!AU7,dscn,3,0),VLOOKUP(MaGv!AU8,dsma,5,0)&amp;CHAR(10)&amp;VLOOKUP(MaGv!AU8,dsma,4,0)))</f>
        <v/>
      </c>
      <c r="AV8" s="390" t="str">
        <f>IF(MaGv!AV8="","",IF(MaGv!AV8="cn","cn"&amp;CHAR(10)&amp;VLOOKUP(MaGv!AV7,dscn,3,0),VLOOKUP(MaGv!AV8,dsma,5,0)&amp;CHAR(10)&amp;VLOOKUP(MaGv!AV8,dsma,4,0)))</f>
        <v/>
      </c>
      <c r="AW8" s="390" t="str">
        <f>IF(MaGv!AW8="","",IF(MaGv!AW8="cn","cn"&amp;CHAR(10)&amp;VLOOKUP(MaGv!AW7,dscn,3,0),VLOOKUP(MaGv!AW8,dsma,5,0)&amp;CHAR(10)&amp;VLOOKUP(MaGv!AW8,dsma,4,0)))</f>
        <v/>
      </c>
      <c r="AX8" s="390" t="str">
        <f>IF(MaGv!AX8="","",IF(MaGv!AX8="cn","cn"&amp;CHAR(10)&amp;VLOOKUP(MaGv!AX7,dscn,3,0),VLOOKUP(MaGv!AX8,dsma,5,0)&amp;CHAR(10)&amp;VLOOKUP(MaGv!AX8,dsma,4,0)))</f>
        <v/>
      </c>
      <c r="AY8" s="389" t="str">
        <f>IF(MaGv!AY8="","",IF(MaGv!AY8="cn","cn"&amp;CHAR(10)&amp;VLOOKUP(MaGv!AY7,dscn,3,0),VLOOKUP(MaGv!AY8,dsma,5,0)&amp;CHAR(10)&amp;VLOOKUP(MaGv!AY8,dsma,4,0)))</f>
        <v/>
      </c>
      <c r="AZ8" s="392" t="str">
        <f>IF(MaGv!AZ8="","",IF(MaGv!AZ8="cn","cn"&amp;CHAR(10)&amp;VLOOKUP(MaGv!AZ7,dscn,3,0),VLOOKUP(MaGv!AZ8,dsma,5,0)&amp;CHAR(10)&amp;VLOOKUP(MaGv!AZ8,dsma,4,0)))</f>
        <v/>
      </c>
      <c r="BA8" s="389"/>
      <c r="BB8" s="392"/>
    </row>
    <row r="9" ht="24.0" customHeight="1">
      <c r="A9" s="393" t="s">
        <v>525</v>
      </c>
      <c r="B9" s="394">
        <v>1.0</v>
      </c>
      <c r="C9" s="371" t="str">
        <f>IF(MaGv!C9="","",IF(MaGv!C9="cn","cn"&amp;CHAR(10)&amp;VLOOKUP(MaGv!C8,dscn,3,0),VLOOKUP(MaGv!C9,dsma,5,0)&amp;CHAR(10)&amp;VLOOKUP(MaGv!C9,dsma,4,0)))</f>
        <v>AVăn
MINH</v>
      </c>
      <c r="D9" s="371" t="str">
        <f>IF(MaGv!D9="","",IF(MaGv!D9="cn","cn"&amp;CHAR(10)&amp;VLOOKUP(MaGv!D8,dscn,3,0),VLOOKUP(MaGv!D9,dsma,5,0)&amp;CHAR(10)&amp;VLOOKUP(MaGv!D9,dsma,4,0)))</f>
        <v>Lý
THÔNG</v>
      </c>
      <c r="E9" s="371" t="str">
        <f>IF(MaGv!E9="","",IF(MaGv!E9="cn","cn"&amp;CHAR(10)&amp;VLOOKUP(MaGv!E8,dscn,3,0),VLOOKUP(MaGv!E9,dsma,5,0)&amp;CHAR(10)&amp;VLOOKUP(MaGv!E9,dsma,4,0)))</f>
        <v>Toán
THANH</v>
      </c>
      <c r="F9" s="371" t="str">
        <f>IF(MaGv!F9="","",IF(MaGv!F9="cn","cn"&amp;CHAR(10)&amp;VLOOKUP(MaGv!F8,dscn,3,0),VLOOKUP(MaGv!F9,dsma,5,0)&amp;CHAR(10)&amp;VLOOKUP(MaGv!F9,dsma,4,0)))</f>
        <v>Địa
HƯỜNG</v>
      </c>
      <c r="G9" s="371" t="str">
        <f>IF(MaGv!G9="","",IF(MaGv!G9="cn","cn"&amp;CHAR(10)&amp;VLOOKUP(MaGv!G8,dscn,3,0),VLOOKUP(MaGv!G9,dsma,5,0)&amp;CHAR(10)&amp;VLOOKUP(MaGv!G9,dsma,4,0)))</f>
        <v>Văn
VÂN </v>
      </c>
      <c r="H9" s="375" t="str">
        <f>IF(MaGv!H9="","",IF(MaGv!H9="cn","cn"&amp;CHAR(10)&amp;VLOOKUP(MaGv!H8,dscn,3,0),VLOOKUP(MaGv!H9,dsma,5,0)&amp;CHAR(10)&amp;VLOOKUP(MaGv!H9,dsma,4,0)))</f>
        <v>AVăn
HẠNH</v>
      </c>
      <c r="I9" s="371" t="str">
        <f>IF(MaGv!I9="","",IF(MaGv!I9="cn","cn"&amp;CHAR(10)&amp;VLOOKUP(MaGv!I8,dscn,3,0),VLOOKUP(MaGv!I9,dsma,5,0)&amp;CHAR(10)&amp;VLOOKUP(MaGv!I9,dsma,4,0)))</f>
        <v>Toán
T.MAI</v>
      </c>
      <c r="J9" s="371" t="str">
        <f>IF(MaGv!J9="","",IF(MaGv!J9="cn","cn"&amp;CHAR(10)&amp;VLOOKUP(MaGv!J8,dscn,3,0),VLOOKUP(MaGv!J9,dsma,5,0)&amp;CHAR(10)&amp;VLOOKUP(MaGv!J9,dsma,4,0)))</f>
        <v>Toán
ĐIỆP</v>
      </c>
      <c r="K9" s="371" t="str">
        <f>IF(MaGv!K9="","",IF(MaGv!K9="cn","cn"&amp;CHAR(10)&amp;VLOOKUP(MaGv!K8,dscn,3,0),VLOOKUP(MaGv!K9,dsma,5,0)&amp;CHAR(10)&amp;VLOOKUP(MaGv!K9,dsma,4,0)))</f>
        <v>Toán
L.TRANG</v>
      </c>
      <c r="L9" s="371" t="str">
        <f>IF(MaGv!L9="","",IF(MaGv!L9="cn","cn"&amp;CHAR(10)&amp;VLOOKUP(MaGv!L8,dscn,3,0),VLOOKUP(MaGv!L9,dsma,5,0)&amp;CHAR(10)&amp;VLOOKUP(MaGv!L9,dsma,4,0)))</f>
        <v>AVăn
NGA</v>
      </c>
      <c r="M9" s="371" t="str">
        <f>IF(MaGv!M9="","",IF(MaGv!M9="cn","cn"&amp;CHAR(10)&amp;VLOOKUP(MaGv!M8,dscn,3,0),VLOOKUP(MaGv!M9,dsma,5,0)&amp;CHAR(10)&amp;VLOOKUP(MaGv!M9,dsma,4,0)))</f>
        <v>AVăn
PHƯƠNG</v>
      </c>
      <c r="N9" s="371" t="str">
        <f>IF(MaGv!N9="","",IF(MaGv!N9="cn","cn"&amp;CHAR(10)&amp;VLOOKUP(MaGv!N8,dscn,3,0),VLOOKUP(MaGv!N9,dsma,5,0)&amp;CHAR(10)&amp;VLOOKUP(MaGv!N9,dsma,4,0)))</f>
        <v>Toán
TRANG</v>
      </c>
      <c r="O9" s="371" t="str">
        <f>IF(MaGv!O9="","",IF(MaGv!O9="cn","cn"&amp;CHAR(10)&amp;VLOOKUP(MaGv!O8,dscn,3,0),VLOOKUP(MaGv!O9,dsma,5,0)&amp;CHAR(10)&amp;VLOOKUP(MaGv!O9,dsma,4,0)))</f>
        <v>Văn 
LÝ</v>
      </c>
      <c r="P9" s="371" t="str">
        <f>IF(MaGv!P9="","",IF(MaGv!P9="cn","cn"&amp;CHAR(10)&amp;VLOOKUP(MaGv!P8,dscn,3,0),VLOOKUP(MaGv!P9,dsma,5,0)&amp;CHAR(10)&amp;VLOOKUP(MaGv!P9,dsma,4,0)))</f>
        <v/>
      </c>
      <c r="Q9" s="375" t="str">
        <f>IF(MaGv!Q9="","",IF(MaGv!Q9="cn","cn"&amp;CHAR(10)&amp;VLOOKUP(MaGv!Q8,dscn,3,0),VLOOKUP(MaGv!Q9,dsma,5,0)&amp;CHAR(10)&amp;VLOOKUP(MaGv!Q9,dsma,4,0)))</f>
        <v/>
      </c>
      <c r="R9" s="371" t="str">
        <f>IF(MaGv!R9="","",IF(MaGv!R9="cn","cn"&amp;CHAR(10)&amp;VLOOKUP(MaGv!R8,dscn,3,0),VLOOKUP(MaGv!R9,dsma,5,0)&amp;CHAR(10)&amp;VLOOKUP(MaGv!R9,dsma,4,0)))</f>
        <v/>
      </c>
      <c r="S9" s="371" t="str">
        <f>IF(MaGv!S9="","",IF(MaGv!S9="cn","cn"&amp;CHAR(10)&amp;VLOOKUP(MaGv!S8,dscn,3,0),VLOOKUP(MaGv!S9,dsma,5,0)&amp;CHAR(10)&amp;VLOOKUP(MaGv!S9,dsma,4,0)))</f>
        <v/>
      </c>
      <c r="T9" s="371" t="str">
        <f>IF(MaGv!T9="","",IF(MaGv!T9="cn","cn"&amp;CHAR(10)&amp;VLOOKUP(MaGv!T8,dscn,3,0),VLOOKUP(MaGv!T9,dsma,5,0)&amp;CHAR(10)&amp;VLOOKUP(MaGv!T9,dsma,4,0)))</f>
        <v/>
      </c>
      <c r="U9" s="371" t="str">
        <f>IF(MaGv!U9="","",IF(MaGv!U9="cn","cn"&amp;CHAR(10)&amp;VLOOKUP(MaGv!U8,dscn,3,0),VLOOKUP(MaGv!U9,dsma,5,0)&amp;CHAR(10)&amp;VLOOKUP(MaGv!U9,dsma,4,0)))</f>
        <v/>
      </c>
      <c r="V9" s="371" t="str">
        <f>IF(MaGv!V9="","",IF(MaGv!V9="cn","cn"&amp;CHAR(10)&amp;VLOOKUP(MaGv!V8,dscn,3,0),VLOOKUP(MaGv!V9,dsma,5,0)&amp;CHAR(10)&amp;VLOOKUP(MaGv!V9,dsma,4,0)))</f>
        <v/>
      </c>
      <c r="W9" s="371" t="str">
        <f>IF(MaGv!W9="","",IF(MaGv!W9="cn","cn"&amp;CHAR(10)&amp;VLOOKUP(MaGv!W8,dscn,3,0),VLOOKUP(MaGv!W9,dsma,5,0)&amp;CHAR(10)&amp;VLOOKUP(MaGv!W9,dsma,4,0)))</f>
        <v/>
      </c>
      <c r="X9" s="371" t="str">
        <f>IF(MaGv!X9="","",IF(MaGv!X9="cn","cn"&amp;CHAR(10)&amp;VLOOKUP(MaGv!X8,dscn,3,0),VLOOKUP(MaGv!X9,dsma,5,0)&amp;CHAR(10)&amp;VLOOKUP(MaGv!X9,dsma,4,0)))</f>
        <v/>
      </c>
      <c r="Y9" s="371" t="str">
        <f>IF(MaGv!Y9="","",IF(MaGv!Y9="cn","cn"&amp;CHAR(10)&amp;VLOOKUP(MaGv!Y8,dscn,3,0),VLOOKUP(MaGv!Y9,dsma,5,0)&amp;CHAR(10)&amp;VLOOKUP(MaGv!Y9,dsma,4,0)))</f>
        <v/>
      </c>
      <c r="Z9" s="371" t="str">
        <f>IF(MaGv!Z9="","",IF(MaGv!Z9="cn","cn"&amp;CHAR(10)&amp;VLOOKUP(MaGv!Z8,dscn,3,0),VLOOKUP(MaGv!Z9,dsma,5,0)&amp;CHAR(10)&amp;VLOOKUP(MaGv!Z9,dsma,4,0)))</f>
        <v/>
      </c>
      <c r="AA9" s="371" t="str">
        <f>IF(MaGv!AA9="","",IF(MaGv!AA9="cn","cn"&amp;CHAR(10)&amp;VLOOKUP(MaGv!AA8,dscn,3,0),VLOOKUP(MaGv!AA9,dsma,5,0)&amp;CHAR(10)&amp;VLOOKUP(MaGv!AA9,dsma,4,0)))</f>
        <v/>
      </c>
      <c r="AB9" s="371" t="str">
        <f>IF(MaGv!AB9="","",IF(MaGv!AB9="cn","cn"&amp;CHAR(10)&amp;VLOOKUP(MaGv!AB8,dscn,3,0),VLOOKUP(MaGv!AB9,dsma,5,0)&amp;CHAR(10)&amp;VLOOKUP(MaGv!AB9,dsma,4,0)))</f>
        <v/>
      </c>
      <c r="AC9" s="371" t="str">
        <f>IF(MaGv!AC9="","",IF(MaGv!AC9="cn","cn"&amp;CHAR(10)&amp;VLOOKUP(MaGv!AC8,dscn,3,0),VLOOKUP(MaGv!AC9,dsma,5,0)&amp;CHAR(10)&amp;VLOOKUP(MaGv!AC9,dsma,4,0)))</f>
        <v/>
      </c>
      <c r="AD9" s="371" t="str">
        <f>IF(MaGv!AD9="","",IF(MaGv!AD9="cn","cn"&amp;CHAR(10)&amp;VLOOKUP(MaGv!AD8,dscn,3,0),VLOOKUP(MaGv!AD9,dsma,5,0)&amp;CHAR(10)&amp;VLOOKUP(MaGv!AD9,dsma,4,0)))</f>
        <v/>
      </c>
      <c r="AE9" s="371" t="str">
        <f>IF(MaGv!AE9="","",IF(MaGv!AE9="cn","cn"&amp;CHAR(10)&amp;VLOOKUP(MaGv!AE8,dscn,3,0),VLOOKUP(MaGv!AE9,dsma,5,0)&amp;CHAR(10)&amp;VLOOKUP(MaGv!AE9,dsma,4,0)))</f>
        <v/>
      </c>
      <c r="AF9" s="371" t="str">
        <f>IF(MaGv!AF9="","",IF(MaGv!AF9="cn","cn"&amp;CHAR(10)&amp;VLOOKUP(MaGv!AF8,dscn,3,0),VLOOKUP(MaGv!AF9,dsma,5,0)&amp;CHAR(10)&amp;VLOOKUP(MaGv!AF9,dsma,4,0)))</f>
        <v/>
      </c>
      <c r="AG9" s="371" t="str">
        <f>IF(MaGv!AG9="","",IF(MaGv!AG9="cn","cn"&amp;CHAR(10)&amp;VLOOKUP(MaGv!AG8,dscn,3,0),VLOOKUP(MaGv!AG9,dsma,5,0)&amp;CHAR(10)&amp;VLOOKUP(MaGv!AG9,dsma,4,0)))</f>
        <v/>
      </c>
      <c r="AH9" s="375" t="str">
        <f>IF(MaGv!AH9="","",IF(MaGv!AH9="cn","cn"&amp;CHAR(10)&amp;VLOOKUP(MaGv!AH8,dscn,3,0),VLOOKUP(MaGv!AH9,dsma,5,0)&amp;CHAR(10)&amp;VLOOKUP(MaGv!AH9,dsma,4,0)))</f>
        <v/>
      </c>
      <c r="AI9" s="375" t="str">
        <f>IF(MaGv!AI9="","",IF(MaGv!AI9="cn","cn"&amp;CHAR(10)&amp;VLOOKUP(MaGv!AI8,dscn,3,0),VLOOKUP(MaGv!AI9,dsma,5,0)&amp;CHAR(10)&amp;VLOOKUP(MaGv!AI9,dsma,4,0)))</f>
        <v/>
      </c>
      <c r="AJ9" s="375" t="str">
        <f>IF(MaGv!AJ9="","",IF(MaGv!AJ9="cn","cn"&amp;CHAR(10)&amp;VLOOKUP(MaGv!AJ8,dscn,3,0),VLOOKUP(MaGv!AJ9,dsma,5,0)&amp;CHAR(10)&amp;VLOOKUP(MaGv!AJ9,dsma,4,0)))</f>
        <v/>
      </c>
      <c r="AK9" s="375" t="str">
        <f>IF(MaGv!AK9="","",IF(MaGv!AK9="cn","cn"&amp;CHAR(10)&amp;VLOOKUP(MaGv!AK8,dscn,3,0),VLOOKUP(MaGv!AK9,dsma,5,0)&amp;CHAR(10)&amp;VLOOKUP(MaGv!AK9,dsma,4,0)))</f>
        <v/>
      </c>
      <c r="AL9" s="375" t="str">
        <f>IF(MaGv!AL9="","",IF(MaGv!AL9="cn","cn"&amp;CHAR(10)&amp;VLOOKUP(MaGv!AL8,dscn,3,0),VLOOKUP(MaGv!AL9,dsma,5,0)&amp;CHAR(10)&amp;VLOOKUP(MaGv!AL9,dsma,4,0)))</f>
        <v/>
      </c>
      <c r="AM9" s="375" t="str">
        <f>IF(MaGv!AM9="","",IF(MaGv!AM9="cn","cn"&amp;CHAR(10)&amp;VLOOKUP(MaGv!AM8,dscn,3,0),VLOOKUP(MaGv!AM9,dsma,5,0)&amp;CHAR(10)&amp;VLOOKUP(MaGv!AM9,dsma,4,0)))</f>
        <v/>
      </c>
      <c r="AN9" s="375" t="str">
        <f>IF(MaGv!AN9="","",IF(MaGv!AN9="cn","cn"&amp;CHAR(10)&amp;VLOOKUP(MaGv!AN8,dscn,3,0),VLOOKUP(MaGv!AN9,dsma,5,0)&amp;CHAR(10)&amp;VLOOKUP(MaGv!AN9,dsma,4,0)))</f>
        <v/>
      </c>
      <c r="AO9" s="375" t="str">
        <f>IF(MaGv!AO9="","",IF(MaGv!AO9="cn","cn"&amp;CHAR(10)&amp;VLOOKUP(MaGv!AO8,dscn,3,0),VLOOKUP(MaGv!AO9,dsma,5,0)&amp;CHAR(10)&amp;VLOOKUP(MaGv!AO9,dsma,4,0)))</f>
        <v/>
      </c>
      <c r="AP9" s="375" t="str">
        <f>IF(MaGv!AP9="","",IF(MaGv!AP9="cn","cn"&amp;CHAR(10)&amp;VLOOKUP(MaGv!AP8,dscn,3,0),VLOOKUP(MaGv!AP9,dsma,5,0)&amp;CHAR(10)&amp;VLOOKUP(MaGv!AP9,dsma,4,0)))</f>
        <v/>
      </c>
      <c r="AQ9" s="375" t="str">
        <f>IF(MaGv!AQ9="","",IF(MaGv!AQ9="cn","cn"&amp;CHAR(10)&amp;VLOOKUP(MaGv!AQ8,dscn,3,0),VLOOKUP(MaGv!AQ9,dsma,5,0)&amp;CHAR(10)&amp;VLOOKUP(MaGv!AQ9,dsma,4,0)))</f>
        <v/>
      </c>
      <c r="AR9" s="375" t="str">
        <f>IF(MaGv!AR9="","",IF(MaGv!AR9="cn","cn"&amp;CHAR(10)&amp;VLOOKUP(MaGv!AR8,dscn,3,0),VLOOKUP(MaGv!AR9,dsma,5,0)&amp;CHAR(10)&amp;VLOOKUP(MaGv!AR9,dsma,4,0)))</f>
        <v/>
      </c>
      <c r="AS9" s="375" t="str">
        <f>IF(MaGv!AS9="","",IF(MaGv!AS9="cn","cn"&amp;CHAR(10)&amp;VLOOKUP(MaGv!AS8,dscn,3,0),VLOOKUP(MaGv!AS9,dsma,5,0)&amp;CHAR(10)&amp;VLOOKUP(MaGv!AS9,dsma,4,0)))</f>
        <v/>
      </c>
      <c r="AT9" s="395" t="str">
        <f>IF(MaGv!AT9="","",IF(MaGv!AT9="cn","cn"&amp;CHAR(10)&amp;VLOOKUP(MaGv!AT8,dscn,3,0),VLOOKUP(MaGv!AT9,dsma,5,0)&amp;CHAR(10)&amp;VLOOKUP(MaGv!AT9,dsma,4,0)))</f>
        <v/>
      </c>
      <c r="AU9" s="375" t="str">
        <f>IF(MaGv!AU9="","",IF(MaGv!AU9="cn","cn"&amp;CHAR(10)&amp;VLOOKUP(MaGv!AU8,dscn,3,0),VLOOKUP(MaGv!AU9,dsma,5,0)&amp;CHAR(10)&amp;VLOOKUP(MaGv!AU9,dsma,4,0)))</f>
        <v/>
      </c>
      <c r="AV9" s="375" t="str">
        <f>IF(MaGv!AV9="","",IF(MaGv!AV9="cn","cn"&amp;CHAR(10)&amp;VLOOKUP(MaGv!AV8,dscn,3,0),VLOOKUP(MaGv!AV9,dsma,5,0)&amp;CHAR(10)&amp;VLOOKUP(MaGv!AV9,dsma,4,0)))</f>
        <v/>
      </c>
      <c r="AW9" s="375" t="str">
        <f>IF(MaGv!AW9="","",IF(MaGv!AW9="cn","cn"&amp;CHAR(10)&amp;VLOOKUP(MaGv!AW8,dscn,3,0),VLOOKUP(MaGv!AW9,dsma,5,0)&amp;CHAR(10)&amp;VLOOKUP(MaGv!AW9,dsma,4,0)))</f>
        <v/>
      </c>
      <c r="AX9" s="375" t="str">
        <f>IF(MaGv!AX9="","",IF(MaGv!AX9="cn","cn"&amp;CHAR(10)&amp;VLOOKUP(MaGv!AX8,dscn,3,0),VLOOKUP(MaGv!AX9,dsma,5,0)&amp;CHAR(10)&amp;VLOOKUP(MaGv!AX9,dsma,4,0)))</f>
        <v/>
      </c>
      <c r="AY9" s="371" t="str">
        <f>IF(MaGv!AY9="","",IF(MaGv!AY9="cn","cn"&amp;CHAR(10)&amp;VLOOKUP(MaGv!AY8,dscn,3,0),VLOOKUP(MaGv!AY9,dsma,5,0)&amp;CHAR(10)&amp;VLOOKUP(MaGv!AY9,dsma,4,0)))</f>
        <v/>
      </c>
      <c r="AZ9" s="376" t="str">
        <f>IF(MaGv!AZ9="","",IF(MaGv!AZ9="cn","cn"&amp;CHAR(10)&amp;VLOOKUP(MaGv!AZ8,dscn,3,0),VLOOKUP(MaGv!AZ9,dsma,5,0)&amp;CHAR(10)&amp;VLOOKUP(MaGv!AZ9,dsma,4,0)))</f>
        <v/>
      </c>
      <c r="BA9" s="371"/>
      <c r="BB9" s="376"/>
    </row>
    <row r="10" ht="24.0" customHeight="1">
      <c r="A10" s="127"/>
      <c r="B10" s="377">
        <v>2.0</v>
      </c>
      <c r="C10" s="381" t="str">
        <f>IF(MaGv!C10="","",IF(MaGv!C10="cn","cn"&amp;CHAR(10)&amp;VLOOKUP(MaGv!C9,dscn,3,0),VLOOKUP(MaGv!C10,dsma,5,0)&amp;CHAR(10)&amp;VLOOKUP(MaGv!C10,dsma,4,0)))</f>
        <v>AVăn
MINH</v>
      </c>
      <c r="D10" s="381" t="str">
        <f>IF(MaGv!D10="","",IF(MaGv!D10="cn","cn"&amp;CHAR(10)&amp;VLOOKUP(MaGv!D9,dscn,3,0),VLOOKUP(MaGv!D10,dsma,5,0)&amp;CHAR(10)&amp;VLOOKUP(MaGv!D10,dsma,4,0)))</f>
        <v>Địa
HƯỜNG</v>
      </c>
      <c r="E10" s="381" t="str">
        <f>IF(MaGv!E10="","",IF(MaGv!E10="cn","cn"&amp;CHAR(10)&amp;VLOOKUP(MaGv!E9,dscn,3,0),VLOOKUP(MaGv!E10,dsma,5,0)&amp;CHAR(10)&amp;VLOOKUP(MaGv!E10,dsma,4,0)))</f>
        <v>Toán
THANH</v>
      </c>
      <c r="F10" s="381" t="str">
        <f>IF(MaGv!F10="","",IF(MaGv!F10="cn","cn"&amp;CHAR(10)&amp;VLOOKUP(MaGv!F9,dscn,3,0),VLOOKUP(MaGv!F10,dsma,5,0)&amp;CHAR(10)&amp;VLOOKUP(MaGv!F10,dsma,4,0)))</f>
        <v>Lý
THÔNG</v>
      </c>
      <c r="G10" s="381" t="str">
        <f>IF(MaGv!G10="","",IF(MaGv!G10="cn","cn"&amp;CHAR(10)&amp;VLOOKUP(MaGv!G9,dscn,3,0),VLOOKUP(MaGv!G10,dsma,5,0)&amp;CHAR(10)&amp;VLOOKUP(MaGv!G10,dsma,4,0)))</f>
        <v>Văn
VÂN </v>
      </c>
      <c r="H10" s="372" t="str">
        <f>IF(MaGv!H10="","",IF(MaGv!H10="cn","cn"&amp;CHAR(10)&amp;VLOOKUP(MaGv!H9,dscn,3,0),VLOOKUP(MaGv!H10,dsma,5,0)&amp;CHAR(10)&amp;VLOOKUP(MaGv!H10,dsma,4,0)))</f>
        <v>AVăn
HẠNH</v>
      </c>
      <c r="I10" s="381" t="str">
        <f>IF(MaGv!I10="","",IF(MaGv!I10="cn","cn"&amp;CHAR(10)&amp;VLOOKUP(MaGv!I9,dscn,3,0),VLOOKUP(MaGv!I10,dsma,5,0)&amp;CHAR(10)&amp;VLOOKUP(MaGv!I10,dsma,4,0)))</f>
        <v>Toán
T.MAI</v>
      </c>
      <c r="J10" s="381" t="str">
        <f>IF(MaGv!J10="","",IF(MaGv!J10="cn","cn"&amp;CHAR(10)&amp;VLOOKUP(MaGv!J9,dscn,3,0),VLOOKUP(MaGv!J10,dsma,5,0)&amp;CHAR(10)&amp;VLOOKUP(MaGv!J10,dsma,4,0)))</f>
        <v>Toán
ĐIỆP</v>
      </c>
      <c r="K10" s="381" t="str">
        <f>IF(MaGv!K10="","",IF(MaGv!K10="cn","cn"&amp;CHAR(10)&amp;VLOOKUP(MaGv!K9,dscn,3,0),VLOOKUP(MaGv!K10,dsma,5,0)&amp;CHAR(10)&amp;VLOOKUP(MaGv!K10,dsma,4,0)))</f>
        <v>Toán
L.TRANG</v>
      </c>
      <c r="L10" s="381" t="str">
        <f>IF(MaGv!L10="","",IF(MaGv!L10="cn","cn"&amp;CHAR(10)&amp;VLOOKUP(MaGv!L9,dscn,3,0),VLOOKUP(MaGv!L10,dsma,5,0)&amp;CHAR(10)&amp;VLOOKUP(MaGv!L10,dsma,4,0)))</f>
        <v>AVăn
NGA</v>
      </c>
      <c r="M10" s="381" t="str">
        <f>IF(MaGv!M10="","",IF(MaGv!M10="cn","cn"&amp;CHAR(10)&amp;VLOOKUP(MaGv!M9,dscn,3,0),VLOOKUP(MaGv!M10,dsma,5,0)&amp;CHAR(10)&amp;VLOOKUP(MaGv!M10,dsma,4,0)))</f>
        <v>AVăn
PHƯƠNG</v>
      </c>
      <c r="N10" s="381" t="str">
        <f>IF(MaGv!N10="","",IF(MaGv!N10="cn","cn"&amp;CHAR(10)&amp;VLOOKUP(MaGv!N9,dscn,3,0),VLOOKUP(MaGv!N10,dsma,5,0)&amp;CHAR(10)&amp;VLOOKUP(MaGv!N10,dsma,4,0)))</f>
        <v>Toán
TRANG</v>
      </c>
      <c r="O10" s="381" t="str">
        <f>IF(MaGv!O10="","",IF(MaGv!O10="cn","cn"&amp;CHAR(10)&amp;VLOOKUP(MaGv!O9,dscn,3,0),VLOOKUP(MaGv!O10,dsma,5,0)&amp;CHAR(10)&amp;VLOOKUP(MaGv!O10,dsma,4,0)))</f>
        <v>Văn 
LÝ</v>
      </c>
      <c r="P10" s="381" t="str">
        <f>IF(MaGv!P10="","",IF(MaGv!P10="cn","cn"&amp;CHAR(10)&amp;VLOOKUP(MaGv!P9,dscn,3,0),VLOOKUP(MaGv!P10,dsma,5,0)&amp;CHAR(10)&amp;VLOOKUP(MaGv!P10,dsma,4,0)))</f>
        <v/>
      </c>
      <c r="Q10" s="372" t="str">
        <f>IF(MaGv!Q10="","",IF(MaGv!Q10="cn","cn"&amp;CHAR(10)&amp;VLOOKUP(MaGv!Q9,dscn,3,0),VLOOKUP(MaGv!Q10,dsma,5,0)&amp;CHAR(10)&amp;VLOOKUP(MaGv!Q10,dsma,4,0)))</f>
        <v/>
      </c>
      <c r="R10" s="381" t="str">
        <f>IF(MaGv!R10="","",IF(MaGv!R10="cn","cn"&amp;CHAR(10)&amp;VLOOKUP(MaGv!R9,dscn,3,0),VLOOKUP(MaGv!R10,dsma,5,0)&amp;CHAR(10)&amp;VLOOKUP(MaGv!R10,dsma,4,0)))</f>
        <v/>
      </c>
      <c r="S10" s="381" t="str">
        <f>IF(MaGv!S10="","",IF(MaGv!S10="cn","cn"&amp;CHAR(10)&amp;VLOOKUP(MaGv!S9,dscn,3,0),VLOOKUP(MaGv!S10,dsma,5,0)&amp;CHAR(10)&amp;VLOOKUP(MaGv!S10,dsma,4,0)))</f>
        <v/>
      </c>
      <c r="T10" s="381" t="str">
        <f>IF(MaGv!T10="","",IF(MaGv!T10="cn","cn"&amp;CHAR(10)&amp;VLOOKUP(MaGv!T9,dscn,3,0),VLOOKUP(MaGv!T10,dsma,5,0)&amp;CHAR(10)&amp;VLOOKUP(MaGv!T10,dsma,4,0)))</f>
        <v/>
      </c>
      <c r="U10" s="381" t="str">
        <f>IF(MaGv!U10="","",IF(MaGv!U10="cn","cn"&amp;CHAR(10)&amp;VLOOKUP(MaGv!U9,dscn,3,0),VLOOKUP(MaGv!U10,dsma,5,0)&amp;CHAR(10)&amp;VLOOKUP(MaGv!U10,dsma,4,0)))</f>
        <v/>
      </c>
      <c r="V10" s="381" t="str">
        <f>IF(MaGv!V10="","",IF(MaGv!V10="cn","cn"&amp;CHAR(10)&amp;VLOOKUP(MaGv!V9,dscn,3,0),VLOOKUP(MaGv!V10,dsma,5,0)&amp;CHAR(10)&amp;VLOOKUP(MaGv!V10,dsma,4,0)))</f>
        <v/>
      </c>
      <c r="W10" s="381" t="str">
        <f>IF(MaGv!W10="","",IF(MaGv!W10="cn","cn"&amp;CHAR(10)&amp;VLOOKUP(MaGv!W9,dscn,3,0),VLOOKUP(MaGv!W10,dsma,5,0)&amp;CHAR(10)&amp;VLOOKUP(MaGv!W10,dsma,4,0)))</f>
        <v/>
      </c>
      <c r="X10" s="381" t="str">
        <f>IF(MaGv!X10="","",IF(MaGv!X10="cn","cn"&amp;CHAR(10)&amp;VLOOKUP(MaGv!X9,dscn,3,0),VLOOKUP(MaGv!X10,dsma,5,0)&amp;CHAR(10)&amp;VLOOKUP(MaGv!X10,dsma,4,0)))</f>
        <v/>
      </c>
      <c r="Y10" s="381" t="str">
        <f>IF(MaGv!Y10="","",IF(MaGv!Y10="cn","cn"&amp;CHAR(10)&amp;VLOOKUP(MaGv!Y9,dscn,3,0),VLOOKUP(MaGv!Y10,dsma,5,0)&amp;CHAR(10)&amp;VLOOKUP(MaGv!Y10,dsma,4,0)))</f>
        <v/>
      </c>
      <c r="Z10" s="381" t="str">
        <f>IF(MaGv!Z10="","",IF(MaGv!Z10="cn","cn"&amp;CHAR(10)&amp;VLOOKUP(MaGv!Z9,dscn,3,0),VLOOKUP(MaGv!Z10,dsma,5,0)&amp;CHAR(10)&amp;VLOOKUP(MaGv!Z10,dsma,4,0)))</f>
        <v/>
      </c>
      <c r="AA10" s="381" t="str">
        <f>IF(MaGv!AA10="","",IF(MaGv!AA10="cn","cn"&amp;CHAR(10)&amp;VLOOKUP(MaGv!AA9,dscn,3,0),VLOOKUP(MaGv!AA10,dsma,5,0)&amp;CHAR(10)&amp;VLOOKUP(MaGv!AA10,dsma,4,0)))</f>
        <v/>
      </c>
      <c r="AB10" s="381" t="str">
        <f>IF(MaGv!AB10="","",IF(MaGv!AB10="cn","cn"&amp;CHAR(10)&amp;VLOOKUP(MaGv!AB9,dscn,3,0),VLOOKUP(MaGv!AB10,dsma,5,0)&amp;CHAR(10)&amp;VLOOKUP(MaGv!AB10,dsma,4,0)))</f>
        <v/>
      </c>
      <c r="AC10" s="381" t="str">
        <f>IF(MaGv!AC10="","",IF(MaGv!AC10="cn","cn"&amp;CHAR(10)&amp;VLOOKUP(MaGv!AC9,dscn,3,0),VLOOKUP(MaGv!AC10,dsma,5,0)&amp;CHAR(10)&amp;VLOOKUP(MaGv!AC10,dsma,4,0)))</f>
        <v/>
      </c>
      <c r="AD10" s="381" t="str">
        <f>IF(MaGv!AD10="","",IF(MaGv!AD10="cn","cn"&amp;CHAR(10)&amp;VLOOKUP(MaGv!AD9,dscn,3,0),VLOOKUP(MaGv!AD10,dsma,5,0)&amp;CHAR(10)&amp;VLOOKUP(MaGv!AD10,dsma,4,0)))</f>
        <v/>
      </c>
      <c r="AE10" s="381" t="str">
        <f>IF(MaGv!AE10="","",IF(MaGv!AE10="cn","cn"&amp;CHAR(10)&amp;VLOOKUP(MaGv!AE9,dscn,3,0),VLOOKUP(MaGv!AE10,dsma,5,0)&amp;CHAR(10)&amp;VLOOKUP(MaGv!AE10,dsma,4,0)))</f>
        <v/>
      </c>
      <c r="AF10" s="381" t="str">
        <f>IF(MaGv!AF10="","",IF(MaGv!AF10="cn","cn"&amp;CHAR(10)&amp;VLOOKUP(MaGv!AF9,dscn,3,0),VLOOKUP(MaGv!AF10,dsma,5,0)&amp;CHAR(10)&amp;VLOOKUP(MaGv!AF10,dsma,4,0)))</f>
        <v/>
      </c>
      <c r="AG10" s="381" t="str">
        <f>IF(MaGv!AG10="","",IF(MaGv!AG10="cn","cn"&amp;CHAR(10)&amp;VLOOKUP(MaGv!AG9,dscn,3,0),VLOOKUP(MaGv!AG10,dsma,5,0)&amp;CHAR(10)&amp;VLOOKUP(MaGv!AG10,dsma,4,0)))</f>
        <v/>
      </c>
      <c r="AH10" s="372" t="str">
        <f>IF(MaGv!AH10="","",IF(MaGv!AH10="cn","cn"&amp;CHAR(10)&amp;VLOOKUP(MaGv!AH9,dscn,3,0),VLOOKUP(MaGv!AH10,dsma,5,0)&amp;CHAR(10)&amp;VLOOKUP(MaGv!AH10,dsma,4,0)))</f>
        <v/>
      </c>
      <c r="AI10" s="372" t="str">
        <f>IF(MaGv!AI10="","",IF(MaGv!AI10="cn","cn"&amp;CHAR(10)&amp;VLOOKUP(MaGv!AI9,dscn,3,0),VLOOKUP(MaGv!AI10,dsma,5,0)&amp;CHAR(10)&amp;VLOOKUP(MaGv!AI10,dsma,4,0)))</f>
        <v/>
      </c>
      <c r="AJ10" s="372" t="str">
        <f>IF(MaGv!AJ10="","",IF(MaGv!AJ10="cn","cn"&amp;CHAR(10)&amp;VLOOKUP(MaGv!AJ9,dscn,3,0),VLOOKUP(MaGv!AJ10,dsma,5,0)&amp;CHAR(10)&amp;VLOOKUP(MaGv!AJ10,dsma,4,0)))</f>
        <v/>
      </c>
      <c r="AK10" s="372" t="str">
        <f>IF(MaGv!AK10="","",IF(MaGv!AK10="cn","cn"&amp;CHAR(10)&amp;VLOOKUP(MaGv!AK9,dscn,3,0),VLOOKUP(MaGv!AK10,dsma,5,0)&amp;CHAR(10)&amp;VLOOKUP(MaGv!AK10,dsma,4,0)))</f>
        <v/>
      </c>
      <c r="AL10" s="372" t="str">
        <f>IF(MaGv!AL10="","",IF(MaGv!AL10="cn","cn"&amp;CHAR(10)&amp;VLOOKUP(MaGv!AL9,dscn,3,0),VLOOKUP(MaGv!AL10,dsma,5,0)&amp;CHAR(10)&amp;VLOOKUP(MaGv!AL10,dsma,4,0)))</f>
        <v/>
      </c>
      <c r="AM10" s="372" t="str">
        <f>IF(MaGv!AM10="","",IF(MaGv!AM10="cn","cn"&amp;CHAR(10)&amp;VLOOKUP(MaGv!AM9,dscn,3,0),VLOOKUP(MaGv!AM10,dsma,5,0)&amp;CHAR(10)&amp;VLOOKUP(MaGv!AM10,dsma,4,0)))</f>
        <v/>
      </c>
      <c r="AN10" s="372" t="str">
        <f>IF(MaGv!AN10="","",IF(MaGv!AN10="cn","cn"&amp;CHAR(10)&amp;VLOOKUP(MaGv!AN9,dscn,3,0),VLOOKUP(MaGv!AN10,dsma,5,0)&amp;CHAR(10)&amp;VLOOKUP(MaGv!AN10,dsma,4,0)))</f>
        <v/>
      </c>
      <c r="AO10" s="372" t="str">
        <f>IF(MaGv!AO10="","",IF(MaGv!AO10="cn","cn"&amp;CHAR(10)&amp;VLOOKUP(MaGv!AO9,dscn,3,0),VLOOKUP(MaGv!AO10,dsma,5,0)&amp;CHAR(10)&amp;VLOOKUP(MaGv!AO10,dsma,4,0)))</f>
        <v/>
      </c>
      <c r="AP10" s="372" t="str">
        <f>IF(MaGv!AP10="","",IF(MaGv!AP10="cn","cn"&amp;CHAR(10)&amp;VLOOKUP(MaGv!AP9,dscn,3,0),VLOOKUP(MaGv!AP10,dsma,5,0)&amp;CHAR(10)&amp;VLOOKUP(MaGv!AP10,dsma,4,0)))</f>
        <v/>
      </c>
      <c r="AQ10" s="372" t="str">
        <f>IF(MaGv!AQ10="","",IF(MaGv!AQ10="cn","cn"&amp;CHAR(10)&amp;VLOOKUP(MaGv!AQ9,dscn,3,0),VLOOKUP(MaGv!AQ10,dsma,5,0)&amp;CHAR(10)&amp;VLOOKUP(MaGv!AQ10,dsma,4,0)))</f>
        <v/>
      </c>
      <c r="AR10" s="372" t="str">
        <f>IF(MaGv!AR10="","",IF(MaGv!AR10="cn","cn"&amp;CHAR(10)&amp;VLOOKUP(MaGv!AR9,dscn,3,0),VLOOKUP(MaGv!AR10,dsma,5,0)&amp;CHAR(10)&amp;VLOOKUP(MaGv!AR10,dsma,4,0)))</f>
        <v/>
      </c>
      <c r="AS10" s="372" t="str">
        <f>IF(MaGv!AS10="","",IF(MaGv!AS10="cn","cn"&amp;CHAR(10)&amp;VLOOKUP(MaGv!AS9,dscn,3,0),VLOOKUP(MaGv!AS10,dsma,5,0)&amp;CHAR(10)&amp;VLOOKUP(MaGv!AS10,dsma,4,0)))</f>
        <v/>
      </c>
      <c r="AT10" s="385" t="str">
        <f>IF(MaGv!AT10="","",IF(MaGv!AT10="cn","cn"&amp;CHAR(10)&amp;VLOOKUP(MaGv!AT9,dscn,3,0),VLOOKUP(MaGv!AT10,dsma,5,0)&amp;CHAR(10)&amp;VLOOKUP(MaGv!AT10,dsma,4,0)))</f>
        <v/>
      </c>
      <c r="AU10" s="372" t="str">
        <f>IF(MaGv!AU10="","",IF(MaGv!AU10="cn","cn"&amp;CHAR(10)&amp;VLOOKUP(MaGv!AU9,dscn,3,0),VLOOKUP(MaGv!AU10,dsma,5,0)&amp;CHAR(10)&amp;VLOOKUP(MaGv!AU10,dsma,4,0)))</f>
        <v/>
      </c>
      <c r="AV10" s="372" t="str">
        <f>IF(MaGv!AV10="","",IF(MaGv!AV10="cn","cn"&amp;CHAR(10)&amp;VLOOKUP(MaGv!AV9,dscn,3,0),VLOOKUP(MaGv!AV10,dsma,5,0)&amp;CHAR(10)&amp;VLOOKUP(MaGv!AV10,dsma,4,0)))</f>
        <v/>
      </c>
      <c r="AW10" s="372" t="str">
        <f>IF(MaGv!AW10="","",IF(MaGv!AW10="cn","cn"&amp;CHAR(10)&amp;VLOOKUP(MaGv!AW9,dscn,3,0),VLOOKUP(MaGv!AW10,dsma,5,0)&amp;CHAR(10)&amp;VLOOKUP(MaGv!AW10,dsma,4,0)))</f>
        <v/>
      </c>
      <c r="AX10" s="372" t="str">
        <f>IF(MaGv!AX10="","",IF(MaGv!AX10="cn","cn"&amp;CHAR(10)&amp;VLOOKUP(MaGv!AX9,dscn,3,0),VLOOKUP(MaGv!AX10,dsma,5,0)&amp;CHAR(10)&amp;VLOOKUP(MaGv!AX10,dsma,4,0)))</f>
        <v/>
      </c>
      <c r="AY10" s="381" t="str">
        <f>IF(MaGv!AY10="","",IF(MaGv!AY10="cn","cn"&amp;CHAR(10)&amp;VLOOKUP(MaGv!AY9,dscn,3,0),VLOOKUP(MaGv!AY10,dsma,5,0)&amp;CHAR(10)&amp;VLOOKUP(MaGv!AY10,dsma,4,0)))</f>
        <v/>
      </c>
      <c r="AZ10" s="386" t="str">
        <f>IF(MaGv!AZ10="","",IF(MaGv!AZ10="cn","cn"&amp;CHAR(10)&amp;VLOOKUP(MaGv!AZ9,dscn,3,0),VLOOKUP(MaGv!AZ10,dsma,5,0)&amp;CHAR(10)&amp;VLOOKUP(MaGv!AZ10,dsma,4,0)))</f>
        <v/>
      </c>
      <c r="BA10" s="381"/>
      <c r="BB10" s="386"/>
    </row>
    <row r="11" ht="24.0" customHeight="1">
      <c r="A11" s="127"/>
      <c r="B11" s="377">
        <v>3.0</v>
      </c>
      <c r="C11" s="381" t="str">
        <f>IF(MaGv!C11="","",IF(MaGv!C11="cn","cn"&amp;CHAR(10)&amp;VLOOKUP(MaGv!C10,dscn,3,0),VLOOKUP(MaGv!C11,dsma,5,0)&amp;CHAR(10)&amp;VLOOKUP(MaGv!C11,dsma,4,0)))</f>
        <v>Toán
TRANG</v>
      </c>
      <c r="D11" s="381" t="str">
        <f>IF(MaGv!D11="","",IF(MaGv!D11="cn","cn"&amp;CHAR(10)&amp;VLOOKUP(MaGv!D10,dscn,3,0),VLOOKUP(MaGv!D11,dsma,5,0)&amp;CHAR(10)&amp;VLOOKUP(MaGv!D11,dsma,4,0)))</f>
        <v>Toán
L.TRANG</v>
      </c>
      <c r="E11" s="385" t="str">
        <f>IF(MaGv!E11="","",IF(MaGv!E11="cn","cn"&amp;CHAR(10)&amp;VLOOKUP(MaGv!E10,dscn,3,0),VLOOKUP(MaGv!E11,dsma,5,0)&amp;CHAR(10)&amp;VLOOKUP(MaGv!E11,dsma,4,0)))</f>
        <v>AVăn
HẠNH</v>
      </c>
      <c r="F11" s="381" t="str">
        <f>IF(MaGv!F11="","",IF(MaGv!F11="cn","cn"&amp;CHAR(10)&amp;VLOOKUP(MaGv!F10,dscn,3,0),VLOOKUP(MaGv!F11,dsma,5,0)&amp;CHAR(10)&amp;VLOOKUP(MaGv!F11,dsma,4,0)))</f>
        <v>Toán
ĐIỆP</v>
      </c>
      <c r="G11" s="381" t="str">
        <f>IF(MaGv!G11="","",IF(MaGv!G11="cn","cn"&amp;CHAR(10)&amp;VLOOKUP(MaGv!G10,dscn,3,0),VLOOKUP(MaGv!G11,dsma,5,0)&amp;CHAR(10)&amp;VLOOKUP(MaGv!G11,dsma,4,0)))</f>
        <v>Hóa
NGHI</v>
      </c>
      <c r="H11" s="372" t="str">
        <f>IF(MaGv!H11="","",IF(MaGv!H11="cn","cn"&amp;CHAR(10)&amp;VLOOKUP(MaGv!H10,dscn,3,0),VLOOKUP(MaGv!H11,dsma,5,0)&amp;CHAR(10)&amp;VLOOKUP(MaGv!H11,dsma,4,0)))</f>
        <v>Văn
VÂN </v>
      </c>
      <c r="I11" s="381" t="str">
        <f>IF(MaGv!I11="","",IF(MaGv!I11="cn","cn"&amp;CHAR(10)&amp;VLOOKUP(MaGv!I10,dscn,3,0),VLOOKUP(MaGv!I11,dsma,5,0)&amp;CHAR(10)&amp;VLOOKUP(MaGv!I11,dsma,4,0)))</f>
        <v>Văn 
LÝ</v>
      </c>
      <c r="J11" s="381" t="str">
        <f>IF(MaGv!J11="","",IF(MaGv!J11="cn","cn"&amp;CHAR(10)&amp;VLOOKUP(MaGv!J10,dscn,3,0),VLOOKUP(MaGv!J11,dsma,5,0)&amp;CHAR(10)&amp;VLOOKUP(MaGv!J11,dsma,4,0)))</f>
        <v>Địa
HƯỜNG</v>
      </c>
      <c r="K11" s="381" t="str">
        <f>IF(MaGv!K11="","",IF(MaGv!K11="cn","cn"&amp;CHAR(10)&amp;VLOOKUP(MaGv!K10,dscn,3,0),VLOOKUP(MaGv!K11,dsma,5,0)&amp;CHAR(10)&amp;VLOOKUP(MaGv!K11,dsma,4,0)))</f>
        <v>Văn 
MAI</v>
      </c>
      <c r="L11" s="381" t="str">
        <f>IF(MaGv!L11="","",IF(MaGv!L11="cn","cn"&amp;CHAR(10)&amp;VLOOKUP(MaGv!L10,dscn,3,0),VLOOKUP(MaGv!L11,dsma,5,0)&amp;CHAR(10)&amp;VLOOKUP(MaGv!L11,dsma,4,0)))</f>
        <v>Toán
THANH</v>
      </c>
      <c r="M11" s="381" t="str">
        <f>IF(MaGv!M11="","",IF(MaGv!M11="cn","cn"&amp;CHAR(10)&amp;VLOOKUP(MaGv!M10,dscn,3,0),VLOOKUP(MaGv!M11,dsma,5,0)&amp;CHAR(10)&amp;VLOOKUP(MaGv!M11,dsma,4,0)))</f>
        <v>Toán
T.MAI</v>
      </c>
      <c r="N11" s="381" t="str">
        <f>IF(MaGv!N11="","",IF(MaGv!N11="cn","cn"&amp;CHAR(10)&amp;VLOOKUP(MaGv!N10,dscn,3,0),VLOOKUP(MaGv!N11,dsma,5,0)&amp;CHAR(10)&amp;VLOOKUP(MaGv!N11,dsma,4,0)))</f>
        <v>AVăn
NGA</v>
      </c>
      <c r="O11" s="381" t="str">
        <f>IF(MaGv!O11="","",IF(MaGv!O11="cn","cn"&amp;CHAR(10)&amp;VLOOKUP(MaGv!O10,dscn,3,0),VLOOKUP(MaGv!O11,dsma,5,0)&amp;CHAR(10)&amp;VLOOKUP(MaGv!O11,dsma,4,0)))</f>
        <v>AVăn
MINH</v>
      </c>
      <c r="P11" s="381" t="str">
        <f>IF(MaGv!P11="","",IF(MaGv!P11="cn","cn"&amp;CHAR(10)&amp;VLOOKUP(MaGv!P10,dscn,3,0),VLOOKUP(MaGv!P11,dsma,5,0)&amp;CHAR(10)&amp;VLOOKUP(MaGv!P11,dsma,4,0)))</f>
        <v/>
      </c>
      <c r="Q11" s="372" t="str">
        <f>IF(MaGv!Q11="","",IF(MaGv!Q11="cn","cn"&amp;CHAR(10)&amp;VLOOKUP(MaGv!Q10,dscn,3,0),VLOOKUP(MaGv!Q11,dsma,5,0)&amp;CHAR(10)&amp;VLOOKUP(MaGv!Q11,dsma,4,0)))</f>
        <v/>
      </c>
      <c r="R11" s="381" t="str">
        <f>IF(MaGv!R11="","",IF(MaGv!R11="cn","cn"&amp;CHAR(10)&amp;VLOOKUP(MaGv!R10,dscn,3,0),VLOOKUP(MaGv!R11,dsma,5,0)&amp;CHAR(10)&amp;VLOOKUP(MaGv!R11,dsma,4,0)))</f>
        <v/>
      </c>
      <c r="S11" s="381" t="str">
        <f>IF(MaGv!S11="","",IF(MaGv!S11="cn","cn"&amp;CHAR(10)&amp;VLOOKUP(MaGv!S10,dscn,3,0),VLOOKUP(MaGv!S11,dsma,5,0)&amp;CHAR(10)&amp;VLOOKUP(MaGv!S11,dsma,4,0)))</f>
        <v/>
      </c>
      <c r="T11" s="381" t="str">
        <f>IF(MaGv!T11="","",IF(MaGv!T11="cn","cn"&amp;CHAR(10)&amp;VLOOKUP(MaGv!T10,dscn,3,0),VLOOKUP(MaGv!T11,dsma,5,0)&amp;CHAR(10)&amp;VLOOKUP(MaGv!T11,dsma,4,0)))</f>
        <v/>
      </c>
      <c r="U11" s="381" t="str">
        <f>IF(MaGv!U11="","",IF(MaGv!U11="cn","cn"&amp;CHAR(10)&amp;VLOOKUP(MaGv!U10,dscn,3,0),VLOOKUP(MaGv!U11,dsma,5,0)&amp;CHAR(10)&amp;VLOOKUP(MaGv!U11,dsma,4,0)))</f>
        <v/>
      </c>
      <c r="V11" s="381" t="str">
        <f>IF(MaGv!V11="","",IF(MaGv!V11="cn","cn"&amp;CHAR(10)&amp;VLOOKUP(MaGv!V10,dscn,3,0),VLOOKUP(MaGv!V11,dsma,5,0)&amp;CHAR(10)&amp;VLOOKUP(MaGv!V11,dsma,4,0)))</f>
        <v/>
      </c>
      <c r="W11" s="381" t="str">
        <f>IF(MaGv!W11="","",IF(MaGv!W11="cn","cn"&amp;CHAR(10)&amp;VLOOKUP(MaGv!W10,dscn,3,0),VLOOKUP(MaGv!W11,dsma,5,0)&amp;CHAR(10)&amp;VLOOKUP(MaGv!W11,dsma,4,0)))</f>
        <v/>
      </c>
      <c r="X11" s="381" t="str">
        <f>IF(MaGv!X11="","",IF(MaGv!X11="cn","cn"&amp;CHAR(10)&amp;VLOOKUP(MaGv!X10,dscn,3,0),VLOOKUP(MaGv!X11,dsma,5,0)&amp;CHAR(10)&amp;VLOOKUP(MaGv!X11,dsma,4,0)))</f>
        <v/>
      </c>
      <c r="Y11" s="381" t="str">
        <f>IF(MaGv!Y11="","",IF(MaGv!Y11="cn","cn"&amp;CHAR(10)&amp;VLOOKUP(MaGv!Y10,dscn,3,0),VLOOKUP(MaGv!Y11,dsma,5,0)&amp;CHAR(10)&amp;VLOOKUP(MaGv!Y11,dsma,4,0)))</f>
        <v/>
      </c>
      <c r="Z11" s="381" t="str">
        <f>IF(MaGv!Z11="","",IF(MaGv!Z11="cn","cn"&amp;CHAR(10)&amp;VLOOKUP(MaGv!Z10,dscn,3,0),VLOOKUP(MaGv!Z11,dsma,5,0)&amp;CHAR(10)&amp;VLOOKUP(MaGv!Z11,dsma,4,0)))</f>
        <v/>
      </c>
      <c r="AA11" s="381" t="str">
        <f>IF(MaGv!AA11="","",IF(MaGv!AA11="cn","cn"&amp;CHAR(10)&amp;VLOOKUP(MaGv!AA10,dscn,3,0),VLOOKUP(MaGv!AA11,dsma,5,0)&amp;CHAR(10)&amp;VLOOKUP(MaGv!AA11,dsma,4,0)))</f>
        <v/>
      </c>
      <c r="AB11" s="381" t="str">
        <f>IF(MaGv!AB11="","",IF(MaGv!AB11="cn","cn"&amp;CHAR(10)&amp;VLOOKUP(MaGv!AB10,dscn,3,0),VLOOKUP(MaGv!AB11,dsma,5,0)&amp;CHAR(10)&amp;VLOOKUP(MaGv!AB11,dsma,4,0)))</f>
        <v/>
      </c>
      <c r="AC11" s="381" t="str">
        <f>IF(MaGv!AC11="","",IF(MaGv!AC11="cn","cn"&amp;CHAR(10)&amp;VLOOKUP(MaGv!AC10,dscn,3,0),VLOOKUP(MaGv!AC11,dsma,5,0)&amp;CHAR(10)&amp;VLOOKUP(MaGv!AC11,dsma,4,0)))</f>
        <v/>
      </c>
      <c r="AD11" s="381" t="str">
        <f>IF(MaGv!AD11="","",IF(MaGv!AD11="cn","cn"&amp;CHAR(10)&amp;VLOOKUP(MaGv!AD10,dscn,3,0),VLOOKUP(MaGv!AD11,dsma,5,0)&amp;CHAR(10)&amp;VLOOKUP(MaGv!AD11,dsma,4,0)))</f>
        <v/>
      </c>
      <c r="AE11" s="381" t="str">
        <f>IF(MaGv!AE11="","",IF(MaGv!AE11="cn","cn"&amp;CHAR(10)&amp;VLOOKUP(MaGv!AE10,dscn,3,0),VLOOKUP(MaGv!AE11,dsma,5,0)&amp;CHAR(10)&amp;VLOOKUP(MaGv!AE11,dsma,4,0)))</f>
        <v/>
      </c>
      <c r="AF11" s="381" t="str">
        <f>IF(MaGv!AF11="","",IF(MaGv!AF11="cn","cn"&amp;CHAR(10)&amp;VLOOKUP(MaGv!AF10,dscn,3,0),VLOOKUP(MaGv!AF11,dsma,5,0)&amp;CHAR(10)&amp;VLOOKUP(MaGv!AF11,dsma,4,0)))</f>
        <v/>
      </c>
      <c r="AG11" s="381" t="str">
        <f>IF(MaGv!AG11="","",IF(MaGv!AG11="cn","cn"&amp;CHAR(10)&amp;VLOOKUP(MaGv!AG10,dscn,3,0),VLOOKUP(MaGv!AG11,dsma,5,0)&amp;CHAR(10)&amp;VLOOKUP(MaGv!AG11,dsma,4,0)))</f>
        <v/>
      </c>
      <c r="AH11" s="372" t="str">
        <f>IF(MaGv!AH11="","",IF(MaGv!AH11="cn","cn"&amp;CHAR(10)&amp;VLOOKUP(MaGv!AH10,dscn,3,0),VLOOKUP(MaGv!AH11,dsma,5,0)&amp;CHAR(10)&amp;VLOOKUP(MaGv!AH11,dsma,4,0)))</f>
        <v/>
      </c>
      <c r="AI11" s="372" t="str">
        <f>IF(MaGv!AI11="","",IF(MaGv!AI11="cn","cn"&amp;CHAR(10)&amp;VLOOKUP(MaGv!AI10,dscn,3,0),VLOOKUP(MaGv!AI11,dsma,5,0)&amp;CHAR(10)&amp;VLOOKUP(MaGv!AI11,dsma,4,0)))</f>
        <v/>
      </c>
      <c r="AJ11" s="372" t="str">
        <f>IF(MaGv!AJ11="","",IF(MaGv!AJ11="cn","cn"&amp;CHAR(10)&amp;VLOOKUP(MaGv!AJ10,dscn,3,0),VLOOKUP(MaGv!AJ11,dsma,5,0)&amp;CHAR(10)&amp;VLOOKUP(MaGv!AJ11,dsma,4,0)))</f>
        <v/>
      </c>
      <c r="AK11" s="372" t="str">
        <f>IF(MaGv!AK11="","",IF(MaGv!AK11="cn","cn"&amp;CHAR(10)&amp;VLOOKUP(MaGv!AK10,dscn,3,0),VLOOKUP(MaGv!AK11,dsma,5,0)&amp;CHAR(10)&amp;VLOOKUP(MaGv!AK11,dsma,4,0)))</f>
        <v/>
      </c>
      <c r="AL11" s="372" t="str">
        <f>IF(MaGv!AL11="","",IF(MaGv!AL11="cn","cn"&amp;CHAR(10)&amp;VLOOKUP(MaGv!AL10,dscn,3,0),VLOOKUP(MaGv!AL11,dsma,5,0)&amp;CHAR(10)&amp;VLOOKUP(MaGv!AL11,dsma,4,0)))</f>
        <v/>
      </c>
      <c r="AM11" s="372" t="str">
        <f>IF(MaGv!AM11="","",IF(MaGv!AM11="cn","cn"&amp;CHAR(10)&amp;VLOOKUP(MaGv!AM10,dscn,3,0),VLOOKUP(MaGv!AM11,dsma,5,0)&amp;CHAR(10)&amp;VLOOKUP(MaGv!AM11,dsma,4,0)))</f>
        <v/>
      </c>
      <c r="AN11" s="372" t="str">
        <f>IF(MaGv!AN11="","",IF(MaGv!AN11="cn","cn"&amp;CHAR(10)&amp;VLOOKUP(MaGv!AN10,dscn,3,0),VLOOKUP(MaGv!AN11,dsma,5,0)&amp;CHAR(10)&amp;VLOOKUP(MaGv!AN11,dsma,4,0)))</f>
        <v/>
      </c>
      <c r="AO11" s="372" t="str">
        <f>IF(MaGv!AO11="","",IF(MaGv!AO11="cn","cn"&amp;CHAR(10)&amp;VLOOKUP(MaGv!AO10,dscn,3,0),VLOOKUP(MaGv!AO11,dsma,5,0)&amp;CHAR(10)&amp;VLOOKUP(MaGv!AO11,dsma,4,0)))</f>
        <v/>
      </c>
      <c r="AP11" s="372" t="str">
        <f>IF(MaGv!AP11="","",IF(MaGv!AP11="cn","cn"&amp;CHAR(10)&amp;VLOOKUP(MaGv!AP10,dscn,3,0),VLOOKUP(MaGv!AP11,dsma,5,0)&amp;CHAR(10)&amp;VLOOKUP(MaGv!AP11,dsma,4,0)))</f>
        <v/>
      </c>
      <c r="AQ11" s="372" t="str">
        <f>IF(MaGv!AQ11="","",IF(MaGv!AQ11="cn","cn"&amp;CHAR(10)&amp;VLOOKUP(MaGv!AQ10,dscn,3,0),VLOOKUP(MaGv!AQ11,dsma,5,0)&amp;CHAR(10)&amp;VLOOKUP(MaGv!AQ11,dsma,4,0)))</f>
        <v/>
      </c>
      <c r="AR11" s="372" t="str">
        <f>IF(MaGv!AR11="","",IF(MaGv!AR11="cn","cn"&amp;CHAR(10)&amp;VLOOKUP(MaGv!AR10,dscn,3,0),VLOOKUP(MaGv!AR11,dsma,5,0)&amp;CHAR(10)&amp;VLOOKUP(MaGv!AR11,dsma,4,0)))</f>
        <v/>
      </c>
      <c r="AS11" s="372" t="str">
        <f>IF(MaGv!AS11="","",IF(MaGv!AS11="cn","cn"&amp;CHAR(10)&amp;VLOOKUP(MaGv!AS10,dscn,3,0),VLOOKUP(MaGv!AS11,dsma,5,0)&amp;CHAR(10)&amp;VLOOKUP(MaGv!AS11,dsma,4,0)))</f>
        <v/>
      </c>
      <c r="AT11" s="385" t="str">
        <f>IF(MaGv!AT11="","",IF(MaGv!AT11="cn","cn"&amp;CHAR(10)&amp;VLOOKUP(MaGv!AT10,dscn,3,0),VLOOKUP(MaGv!AT11,dsma,5,0)&amp;CHAR(10)&amp;VLOOKUP(MaGv!AT11,dsma,4,0)))</f>
        <v/>
      </c>
      <c r="AU11" s="372" t="str">
        <f>IF(MaGv!AU11="","",IF(MaGv!AU11="cn","cn"&amp;CHAR(10)&amp;VLOOKUP(MaGv!AU10,dscn,3,0),VLOOKUP(MaGv!AU11,dsma,5,0)&amp;CHAR(10)&amp;VLOOKUP(MaGv!AU11,dsma,4,0)))</f>
        <v/>
      </c>
      <c r="AV11" s="372" t="str">
        <f>IF(MaGv!AV11="","",IF(MaGv!AV11="cn","cn"&amp;CHAR(10)&amp;VLOOKUP(MaGv!AV10,dscn,3,0),VLOOKUP(MaGv!AV11,dsma,5,0)&amp;CHAR(10)&amp;VLOOKUP(MaGv!AV11,dsma,4,0)))</f>
        <v/>
      </c>
      <c r="AW11" s="372" t="str">
        <f>IF(MaGv!AW11="","",IF(MaGv!AW11="cn","cn"&amp;CHAR(10)&amp;VLOOKUP(MaGv!AW10,dscn,3,0),VLOOKUP(MaGv!AW11,dsma,5,0)&amp;CHAR(10)&amp;VLOOKUP(MaGv!AW11,dsma,4,0)))</f>
        <v/>
      </c>
      <c r="AX11" s="372" t="str">
        <f>IF(MaGv!AX11="","",IF(MaGv!AX11="cn","cn"&amp;CHAR(10)&amp;VLOOKUP(MaGv!AX10,dscn,3,0),VLOOKUP(MaGv!AX11,dsma,5,0)&amp;CHAR(10)&amp;VLOOKUP(MaGv!AX11,dsma,4,0)))</f>
        <v/>
      </c>
      <c r="AY11" s="381" t="str">
        <f>IF(MaGv!AY11="","",IF(MaGv!AY11="cn","cn"&amp;CHAR(10)&amp;VLOOKUP(MaGv!AY10,dscn,3,0),VLOOKUP(MaGv!AY11,dsma,5,0)&amp;CHAR(10)&amp;VLOOKUP(MaGv!AY11,dsma,4,0)))</f>
        <v/>
      </c>
      <c r="AZ11" s="386" t="str">
        <f>IF(MaGv!AZ11="","",IF(MaGv!AZ11="cn","cn"&amp;CHAR(10)&amp;VLOOKUP(MaGv!AZ10,dscn,3,0),VLOOKUP(MaGv!AZ11,dsma,5,0)&amp;CHAR(10)&amp;VLOOKUP(MaGv!AZ11,dsma,4,0)))</f>
        <v/>
      </c>
      <c r="BA11" s="381"/>
      <c r="BB11" s="386"/>
    </row>
    <row r="12" ht="24.0" customHeight="1">
      <c r="A12" s="127"/>
      <c r="B12" s="377">
        <v>4.0</v>
      </c>
      <c r="C12" s="381" t="str">
        <f>IF(MaGv!C12="","",IF(MaGv!C12="cn","cn"&amp;CHAR(10)&amp;VLOOKUP(MaGv!C11,dscn,3,0),VLOOKUP(MaGv!C12,dsma,5,0)&amp;CHAR(10)&amp;VLOOKUP(MaGv!C12,dsma,4,0)))</f>
        <v>Toán
TRANG</v>
      </c>
      <c r="D12" s="381" t="str">
        <f>IF(MaGv!D12="","",IF(MaGv!D12="cn","cn"&amp;CHAR(10)&amp;VLOOKUP(MaGv!D11,dscn,3,0),VLOOKUP(MaGv!D12,dsma,5,0)&amp;CHAR(10)&amp;VLOOKUP(MaGv!D12,dsma,4,0)))</f>
        <v>Toán
L.TRANG</v>
      </c>
      <c r="E12" s="385" t="str">
        <f>IF(MaGv!E12="","",IF(MaGv!E12="cn","cn"&amp;CHAR(10)&amp;VLOOKUP(MaGv!E11,dscn,3,0),VLOOKUP(MaGv!E12,dsma,5,0)&amp;CHAR(10)&amp;VLOOKUP(MaGv!E12,dsma,4,0)))</f>
        <v>AVăn
HẠNH</v>
      </c>
      <c r="F12" s="381" t="str">
        <f>IF(MaGv!F12="","",IF(MaGv!F12="cn","cn"&amp;CHAR(10)&amp;VLOOKUP(MaGv!F11,dscn,3,0),VLOOKUP(MaGv!F12,dsma,5,0)&amp;CHAR(10)&amp;VLOOKUP(MaGv!F12,dsma,4,0)))</f>
        <v>Toán
ĐIỆP</v>
      </c>
      <c r="G12" s="381" t="str">
        <f>IF(MaGv!G12="","",IF(MaGv!G12="cn","cn"&amp;CHAR(10)&amp;VLOOKUP(MaGv!G11,dscn,3,0),VLOOKUP(MaGv!G12,dsma,5,0)&amp;CHAR(10)&amp;VLOOKUP(MaGv!G12,dsma,4,0)))</f>
        <v>Địa
HƯỜNG</v>
      </c>
      <c r="H12" s="372" t="str">
        <f>IF(MaGv!H12="","",IF(MaGv!H12="cn","cn"&amp;CHAR(10)&amp;VLOOKUP(MaGv!H11,dscn,3,0),VLOOKUP(MaGv!H12,dsma,5,0)&amp;CHAR(10)&amp;VLOOKUP(MaGv!H12,dsma,4,0)))</f>
        <v>Văn
VÂN </v>
      </c>
      <c r="I12" s="381" t="str">
        <f>IF(MaGv!I12="","",IF(MaGv!I12="cn","cn"&amp;CHAR(10)&amp;VLOOKUP(MaGv!I11,dscn,3,0),VLOOKUP(MaGv!I12,dsma,5,0)&amp;CHAR(10)&amp;VLOOKUP(MaGv!I12,dsma,4,0)))</f>
        <v>Văn 
LÝ</v>
      </c>
      <c r="J12" s="381" t="str">
        <f>IF(MaGv!J12="","",IF(MaGv!J12="cn","cn"&amp;CHAR(10)&amp;VLOOKUP(MaGv!J11,dscn,3,0),VLOOKUP(MaGv!J12,dsma,5,0)&amp;CHAR(10)&amp;VLOOKUP(MaGv!J12,dsma,4,0)))</f>
        <v>Hóa
NGHI</v>
      </c>
      <c r="K12" s="381" t="str">
        <f>IF(MaGv!K12="","",IF(MaGv!K12="cn","cn"&amp;CHAR(10)&amp;VLOOKUP(MaGv!K11,dscn,3,0),VLOOKUP(MaGv!K12,dsma,5,0)&amp;CHAR(10)&amp;VLOOKUP(MaGv!K12,dsma,4,0)))</f>
        <v>Văn 
MAI</v>
      </c>
      <c r="L12" s="381" t="str">
        <f>IF(MaGv!L12="","",IF(MaGv!L12="cn","cn"&amp;CHAR(10)&amp;VLOOKUP(MaGv!L11,dscn,3,0),VLOOKUP(MaGv!L12,dsma,5,0)&amp;CHAR(10)&amp;VLOOKUP(MaGv!L12,dsma,4,0)))</f>
        <v>Toán
THANH</v>
      </c>
      <c r="M12" s="381" t="str">
        <f>IF(MaGv!M12="","",IF(MaGv!M12="cn","cn"&amp;CHAR(10)&amp;VLOOKUP(MaGv!M11,dscn,3,0),VLOOKUP(MaGv!M12,dsma,5,0)&amp;CHAR(10)&amp;VLOOKUP(MaGv!M12,dsma,4,0)))</f>
        <v>Toán
T.MAI</v>
      </c>
      <c r="N12" s="381" t="str">
        <f>IF(MaGv!N12="","",IF(MaGv!N12="cn","cn"&amp;CHAR(10)&amp;VLOOKUP(MaGv!N11,dscn,3,0),VLOOKUP(MaGv!N12,dsma,5,0)&amp;CHAR(10)&amp;VLOOKUP(MaGv!N12,dsma,4,0)))</f>
        <v>AVăn
NGA</v>
      </c>
      <c r="O12" s="381" t="str">
        <f>IF(MaGv!O12="","",IF(MaGv!O12="cn","cn"&amp;CHAR(10)&amp;VLOOKUP(MaGv!O11,dscn,3,0),VLOOKUP(MaGv!O12,dsma,5,0)&amp;CHAR(10)&amp;VLOOKUP(MaGv!O12,dsma,4,0)))</f>
        <v>AVăn
MINH</v>
      </c>
      <c r="P12" s="381" t="str">
        <f>IF(MaGv!P12="","",IF(MaGv!P12="cn","cn"&amp;CHAR(10)&amp;VLOOKUP(MaGv!P11,dscn,3,0),VLOOKUP(MaGv!P12,dsma,5,0)&amp;CHAR(10)&amp;VLOOKUP(MaGv!P12,dsma,4,0)))</f>
        <v/>
      </c>
      <c r="Q12" s="372" t="str">
        <f>IF(MaGv!Q12="","",IF(MaGv!Q12="cn","cn"&amp;CHAR(10)&amp;VLOOKUP(MaGv!Q11,dscn,3,0),VLOOKUP(MaGv!Q12,dsma,5,0)&amp;CHAR(10)&amp;VLOOKUP(MaGv!Q12,dsma,4,0)))</f>
        <v/>
      </c>
      <c r="R12" s="381" t="str">
        <f>IF(MaGv!R12="","",IF(MaGv!R12="cn","cn"&amp;CHAR(10)&amp;VLOOKUP(MaGv!R11,dscn,3,0),VLOOKUP(MaGv!R12,dsma,5,0)&amp;CHAR(10)&amp;VLOOKUP(MaGv!R12,dsma,4,0)))</f>
        <v/>
      </c>
      <c r="S12" s="381" t="str">
        <f>IF(MaGv!S12="","",IF(MaGv!S12="cn","cn"&amp;CHAR(10)&amp;VLOOKUP(MaGv!S11,dscn,3,0),VLOOKUP(MaGv!S12,dsma,5,0)&amp;CHAR(10)&amp;VLOOKUP(MaGv!S12,dsma,4,0)))</f>
        <v/>
      </c>
      <c r="T12" s="381" t="str">
        <f>IF(MaGv!T12="","",IF(MaGv!T12="cn","cn"&amp;CHAR(10)&amp;VLOOKUP(MaGv!T11,dscn,3,0),VLOOKUP(MaGv!T12,dsma,5,0)&amp;CHAR(10)&amp;VLOOKUP(MaGv!T12,dsma,4,0)))</f>
        <v/>
      </c>
      <c r="U12" s="381" t="str">
        <f>IF(MaGv!U12="","",IF(MaGv!U12="cn","cn"&amp;CHAR(10)&amp;VLOOKUP(MaGv!U11,dscn,3,0),VLOOKUP(MaGv!U12,dsma,5,0)&amp;CHAR(10)&amp;VLOOKUP(MaGv!U12,dsma,4,0)))</f>
        <v/>
      </c>
      <c r="V12" s="381" t="str">
        <f>IF(MaGv!V12="","",IF(MaGv!V12="cn","cn"&amp;CHAR(10)&amp;VLOOKUP(MaGv!V11,dscn,3,0),VLOOKUP(MaGv!V12,dsma,5,0)&amp;CHAR(10)&amp;VLOOKUP(MaGv!V12,dsma,4,0)))</f>
        <v/>
      </c>
      <c r="W12" s="381" t="str">
        <f>IF(MaGv!W12="","",IF(MaGv!W12="cn","cn"&amp;CHAR(10)&amp;VLOOKUP(MaGv!W11,dscn,3,0),VLOOKUP(MaGv!W12,dsma,5,0)&amp;CHAR(10)&amp;VLOOKUP(MaGv!W12,dsma,4,0)))</f>
        <v/>
      </c>
      <c r="X12" s="381" t="str">
        <f>IF(MaGv!X12="","",IF(MaGv!X12="cn","cn"&amp;CHAR(10)&amp;VLOOKUP(MaGv!X11,dscn,3,0),VLOOKUP(MaGv!X12,dsma,5,0)&amp;CHAR(10)&amp;VLOOKUP(MaGv!X12,dsma,4,0)))</f>
        <v/>
      </c>
      <c r="Y12" s="381" t="str">
        <f>IF(MaGv!Y12="","",IF(MaGv!Y12="cn","cn"&amp;CHAR(10)&amp;VLOOKUP(MaGv!Y11,dscn,3,0),VLOOKUP(MaGv!Y12,dsma,5,0)&amp;CHAR(10)&amp;VLOOKUP(MaGv!Y12,dsma,4,0)))</f>
        <v/>
      </c>
      <c r="Z12" s="381" t="str">
        <f>IF(MaGv!Z12="","",IF(MaGv!Z12="cn","cn"&amp;CHAR(10)&amp;VLOOKUP(MaGv!Z11,dscn,3,0),VLOOKUP(MaGv!Z12,dsma,5,0)&amp;CHAR(10)&amp;VLOOKUP(MaGv!Z12,dsma,4,0)))</f>
        <v/>
      </c>
      <c r="AA12" s="381" t="str">
        <f>IF(MaGv!AA12="","",IF(MaGv!AA12="cn","cn"&amp;CHAR(10)&amp;VLOOKUP(MaGv!AA11,dscn,3,0),VLOOKUP(MaGv!AA12,dsma,5,0)&amp;CHAR(10)&amp;VLOOKUP(MaGv!AA12,dsma,4,0)))</f>
        <v/>
      </c>
      <c r="AB12" s="381" t="str">
        <f>IF(MaGv!AB12="","",IF(MaGv!AB12="cn","cn"&amp;CHAR(10)&amp;VLOOKUP(MaGv!AB11,dscn,3,0),VLOOKUP(MaGv!AB12,dsma,5,0)&amp;CHAR(10)&amp;VLOOKUP(MaGv!AB12,dsma,4,0)))</f>
        <v/>
      </c>
      <c r="AC12" s="381" t="str">
        <f>IF(MaGv!AC12="","",IF(MaGv!AC12="cn","cn"&amp;CHAR(10)&amp;VLOOKUP(MaGv!AC11,dscn,3,0),VLOOKUP(MaGv!AC12,dsma,5,0)&amp;CHAR(10)&amp;VLOOKUP(MaGv!AC12,dsma,4,0)))</f>
        <v/>
      </c>
      <c r="AD12" s="381" t="str">
        <f>IF(MaGv!AD12="","",IF(MaGv!AD12="cn","cn"&amp;CHAR(10)&amp;VLOOKUP(MaGv!AD11,dscn,3,0),VLOOKUP(MaGv!AD12,dsma,5,0)&amp;CHAR(10)&amp;VLOOKUP(MaGv!AD12,dsma,4,0)))</f>
        <v/>
      </c>
      <c r="AE12" s="381" t="str">
        <f>IF(MaGv!AE12="","",IF(MaGv!AE12="cn","cn"&amp;CHAR(10)&amp;VLOOKUP(MaGv!AE11,dscn,3,0),VLOOKUP(MaGv!AE12,dsma,5,0)&amp;CHAR(10)&amp;VLOOKUP(MaGv!AE12,dsma,4,0)))</f>
        <v/>
      </c>
      <c r="AF12" s="381" t="str">
        <f>IF(MaGv!AF12="","",IF(MaGv!AF12="cn","cn"&amp;CHAR(10)&amp;VLOOKUP(MaGv!AF11,dscn,3,0),VLOOKUP(MaGv!AF12,dsma,5,0)&amp;CHAR(10)&amp;VLOOKUP(MaGv!AF12,dsma,4,0)))</f>
        <v/>
      </c>
      <c r="AG12" s="381" t="str">
        <f>IF(MaGv!AG12="","",IF(MaGv!AG12="cn","cn"&amp;CHAR(10)&amp;VLOOKUP(MaGv!AG11,dscn,3,0),VLOOKUP(MaGv!AG12,dsma,5,0)&amp;CHAR(10)&amp;VLOOKUP(MaGv!AG12,dsma,4,0)))</f>
        <v/>
      </c>
      <c r="AH12" s="372" t="str">
        <f>IF(MaGv!AH12="","",IF(MaGv!AH12="cn","cn"&amp;CHAR(10)&amp;VLOOKUP(MaGv!AH11,dscn,3,0),VLOOKUP(MaGv!AH12,dsma,5,0)&amp;CHAR(10)&amp;VLOOKUP(MaGv!AH12,dsma,4,0)))</f>
        <v/>
      </c>
      <c r="AI12" s="372" t="str">
        <f>IF(MaGv!AI12="","",IF(MaGv!AI12="cn","cn"&amp;CHAR(10)&amp;VLOOKUP(MaGv!AI11,dscn,3,0),VLOOKUP(MaGv!AI12,dsma,5,0)&amp;CHAR(10)&amp;VLOOKUP(MaGv!AI12,dsma,4,0)))</f>
        <v/>
      </c>
      <c r="AJ12" s="372" t="str">
        <f>IF(MaGv!AJ12="","",IF(MaGv!AJ12="cn","cn"&amp;CHAR(10)&amp;VLOOKUP(MaGv!AJ11,dscn,3,0),VLOOKUP(MaGv!AJ12,dsma,5,0)&amp;CHAR(10)&amp;VLOOKUP(MaGv!AJ12,dsma,4,0)))</f>
        <v/>
      </c>
      <c r="AK12" s="372" t="str">
        <f>IF(MaGv!AK12="","",IF(MaGv!AK12="cn","cn"&amp;CHAR(10)&amp;VLOOKUP(MaGv!AK11,dscn,3,0),VLOOKUP(MaGv!AK12,dsma,5,0)&amp;CHAR(10)&amp;VLOOKUP(MaGv!AK12,dsma,4,0)))</f>
        <v/>
      </c>
      <c r="AL12" s="372" t="str">
        <f>IF(MaGv!AL12="","",IF(MaGv!AL12="cn","cn"&amp;CHAR(10)&amp;VLOOKUP(MaGv!AL11,dscn,3,0),VLOOKUP(MaGv!AL12,dsma,5,0)&amp;CHAR(10)&amp;VLOOKUP(MaGv!AL12,dsma,4,0)))</f>
        <v/>
      </c>
      <c r="AM12" s="372" t="str">
        <f>IF(MaGv!AM12="","",IF(MaGv!AM12="cn","cn"&amp;CHAR(10)&amp;VLOOKUP(MaGv!AM11,dscn,3,0),VLOOKUP(MaGv!AM12,dsma,5,0)&amp;CHAR(10)&amp;VLOOKUP(MaGv!AM12,dsma,4,0)))</f>
        <v/>
      </c>
      <c r="AN12" s="372" t="str">
        <f>IF(MaGv!AN12="","",IF(MaGv!AN12="cn","cn"&amp;CHAR(10)&amp;VLOOKUP(MaGv!AN11,dscn,3,0),VLOOKUP(MaGv!AN12,dsma,5,0)&amp;CHAR(10)&amp;VLOOKUP(MaGv!AN12,dsma,4,0)))</f>
        <v/>
      </c>
      <c r="AO12" s="372" t="str">
        <f>IF(MaGv!AO12="","",IF(MaGv!AO12="cn","cn"&amp;CHAR(10)&amp;VLOOKUP(MaGv!AO11,dscn,3,0),VLOOKUP(MaGv!AO12,dsma,5,0)&amp;CHAR(10)&amp;VLOOKUP(MaGv!AO12,dsma,4,0)))</f>
        <v/>
      </c>
      <c r="AP12" s="372" t="str">
        <f>IF(MaGv!AP12="","",IF(MaGv!AP12="cn","cn"&amp;CHAR(10)&amp;VLOOKUP(MaGv!AP11,dscn,3,0),VLOOKUP(MaGv!AP12,dsma,5,0)&amp;CHAR(10)&amp;VLOOKUP(MaGv!AP12,dsma,4,0)))</f>
        <v/>
      </c>
      <c r="AQ12" s="372" t="str">
        <f>IF(MaGv!AQ12="","",IF(MaGv!AQ12="cn","cn"&amp;CHAR(10)&amp;VLOOKUP(MaGv!AQ11,dscn,3,0),VLOOKUP(MaGv!AQ12,dsma,5,0)&amp;CHAR(10)&amp;VLOOKUP(MaGv!AQ12,dsma,4,0)))</f>
        <v/>
      </c>
      <c r="AR12" s="372" t="str">
        <f>IF(MaGv!AR12="","",IF(MaGv!AR12="cn","cn"&amp;CHAR(10)&amp;VLOOKUP(MaGv!AR11,dscn,3,0),VLOOKUP(MaGv!AR12,dsma,5,0)&amp;CHAR(10)&amp;VLOOKUP(MaGv!AR12,dsma,4,0)))</f>
        <v/>
      </c>
      <c r="AS12" s="372" t="str">
        <f>IF(MaGv!AS12="","",IF(MaGv!AS12="cn","cn"&amp;CHAR(10)&amp;VLOOKUP(MaGv!AS11,dscn,3,0),VLOOKUP(MaGv!AS12,dsma,5,0)&amp;CHAR(10)&amp;VLOOKUP(MaGv!AS12,dsma,4,0)))</f>
        <v/>
      </c>
      <c r="AT12" s="385" t="str">
        <f>IF(MaGv!AT12="","",IF(MaGv!AT12="cn","cn"&amp;CHAR(10)&amp;VLOOKUP(MaGv!AT11,dscn,3,0),VLOOKUP(MaGv!AT12,dsma,5,0)&amp;CHAR(10)&amp;VLOOKUP(MaGv!AT12,dsma,4,0)))</f>
        <v/>
      </c>
      <c r="AU12" s="372" t="str">
        <f>IF(MaGv!AU12="","",IF(MaGv!AU12="cn","cn"&amp;CHAR(10)&amp;VLOOKUP(MaGv!AU11,dscn,3,0),VLOOKUP(MaGv!AU12,dsma,5,0)&amp;CHAR(10)&amp;VLOOKUP(MaGv!AU12,dsma,4,0)))</f>
        <v/>
      </c>
      <c r="AV12" s="372" t="str">
        <f>IF(MaGv!AV12="","",IF(MaGv!AV12="cn","cn"&amp;CHAR(10)&amp;VLOOKUP(MaGv!AV11,dscn,3,0),VLOOKUP(MaGv!AV12,dsma,5,0)&amp;CHAR(10)&amp;VLOOKUP(MaGv!AV12,dsma,4,0)))</f>
        <v/>
      </c>
      <c r="AW12" s="372" t="str">
        <f>IF(MaGv!AW12="","",IF(MaGv!AW12="cn","cn"&amp;CHAR(10)&amp;VLOOKUP(MaGv!AW11,dscn,3,0),VLOOKUP(MaGv!AW12,dsma,5,0)&amp;CHAR(10)&amp;VLOOKUP(MaGv!AW12,dsma,4,0)))</f>
        <v/>
      </c>
      <c r="AX12" s="372" t="str">
        <f>IF(MaGv!AX12="","",IF(MaGv!AX12="cn","cn"&amp;CHAR(10)&amp;VLOOKUP(MaGv!AX11,dscn,3,0),VLOOKUP(MaGv!AX12,dsma,5,0)&amp;CHAR(10)&amp;VLOOKUP(MaGv!AX12,dsma,4,0)))</f>
        <v/>
      </c>
      <c r="AY12" s="381" t="str">
        <f>IF(MaGv!AY12="","",IF(MaGv!AY12="cn","cn"&amp;CHAR(10)&amp;VLOOKUP(MaGv!AY11,dscn,3,0),VLOOKUP(MaGv!AY12,dsma,5,0)&amp;CHAR(10)&amp;VLOOKUP(MaGv!AY12,dsma,4,0)))</f>
        <v/>
      </c>
      <c r="AZ12" s="386" t="str">
        <f>IF(MaGv!AZ12="","",IF(MaGv!AZ12="cn","cn"&amp;CHAR(10)&amp;VLOOKUP(MaGv!AZ11,dscn,3,0),VLOOKUP(MaGv!AZ12,dsma,5,0)&amp;CHAR(10)&amp;VLOOKUP(MaGv!AZ12,dsma,4,0)))</f>
        <v/>
      </c>
      <c r="BA12" s="381"/>
      <c r="BB12" s="386"/>
    </row>
    <row r="13" ht="24.0" customHeight="1">
      <c r="A13" s="396"/>
      <c r="B13" s="388">
        <v>5.0</v>
      </c>
      <c r="C13" s="389" t="str">
        <f>IF(MaGv!C13="","",IF(MaGv!C13="cn","cn"&amp;CHAR(10)&amp;VLOOKUP(MaGv!C12,dscn,3,0),VLOOKUP(MaGv!C13,dsma,5,0)&amp;CHAR(10)&amp;VLOOKUP(MaGv!C13,dsma,4,0)))</f>
        <v/>
      </c>
      <c r="D13" s="389" t="str">
        <f>IF(MaGv!D13="","",IF(MaGv!D13="cn","cn"&amp;CHAR(10)&amp;VLOOKUP(MaGv!D12,dscn,3,0),VLOOKUP(MaGv!D13,dsma,5,0)&amp;CHAR(10)&amp;VLOOKUP(MaGv!D13,dsma,4,0)))</f>
        <v/>
      </c>
      <c r="E13" s="389" t="str">
        <f>IF(MaGv!E13="","",IF(MaGv!E13="cn","cn"&amp;CHAR(10)&amp;VLOOKUP(MaGv!E12,dscn,3,0),VLOOKUP(MaGv!E13,dsma,5,0)&amp;CHAR(10)&amp;VLOOKUP(MaGv!E13,dsma,4,0)))</f>
        <v/>
      </c>
      <c r="F13" s="389" t="str">
        <f>IF(MaGv!F13="","",IF(MaGv!F13="cn","cn"&amp;CHAR(10)&amp;VLOOKUP(MaGv!F12,dscn,3,0),VLOOKUP(MaGv!F13,dsma,5,0)&amp;CHAR(10)&amp;VLOOKUP(MaGv!F13,dsma,4,0)))</f>
        <v/>
      </c>
      <c r="G13" s="391" t="str">
        <f>IF(MaGv!G13="","",IF(MaGv!G13="cn","cn"&amp;CHAR(10)&amp;VLOOKUP(MaGv!G12,dscn,3,0),VLOOKUP(MaGv!G13,dsma,5,0)&amp;CHAR(10)&amp;VLOOKUP(MaGv!G13,dsma,4,0)))</f>
        <v/>
      </c>
      <c r="H13" s="390" t="str">
        <f>IF(MaGv!H13="","",IF(MaGv!H13="cn","cn"&amp;CHAR(10)&amp;VLOOKUP(MaGv!H12,dscn,3,0),VLOOKUP(MaGv!H13,dsma,5,0)&amp;CHAR(10)&amp;VLOOKUP(MaGv!H13,dsma,4,0)))</f>
        <v/>
      </c>
      <c r="I13" s="389" t="str">
        <f>IF(MaGv!I13="","",IF(MaGv!I13="cn","cn"&amp;CHAR(10)&amp;VLOOKUP(MaGv!I12,dscn,3,0),VLOOKUP(MaGv!I13,dsma,5,0)&amp;CHAR(10)&amp;VLOOKUP(MaGv!I13,dsma,4,0)))</f>
        <v/>
      </c>
      <c r="J13" s="389" t="str">
        <f>IF(MaGv!J13="","",IF(MaGv!J13="cn","cn"&amp;CHAR(10)&amp;VLOOKUP(MaGv!J12,dscn,3,0),VLOOKUP(MaGv!J13,dsma,5,0)&amp;CHAR(10)&amp;VLOOKUP(MaGv!J13,dsma,4,0)))</f>
        <v/>
      </c>
      <c r="K13" s="389" t="str">
        <f>IF(MaGv!K13="","",IF(MaGv!K13="cn","cn"&amp;CHAR(10)&amp;VLOOKUP(MaGv!K12,dscn,3,0),VLOOKUP(MaGv!K13,dsma,5,0)&amp;CHAR(10)&amp;VLOOKUP(MaGv!K13,dsma,4,0)))</f>
        <v/>
      </c>
      <c r="L13" s="389" t="str">
        <f>IF(MaGv!L13="","",IF(MaGv!L13="cn","cn"&amp;CHAR(10)&amp;VLOOKUP(MaGv!L12,dscn,3,0),VLOOKUP(MaGv!L13,dsma,5,0)&amp;CHAR(10)&amp;VLOOKUP(MaGv!L13,dsma,4,0)))</f>
        <v/>
      </c>
      <c r="M13" s="389" t="str">
        <f>IF(MaGv!M13="","",IF(MaGv!M13="cn","cn"&amp;CHAR(10)&amp;VLOOKUP(MaGv!M12,dscn,3,0),VLOOKUP(MaGv!M13,dsma,5,0)&amp;CHAR(10)&amp;VLOOKUP(MaGv!M13,dsma,4,0)))</f>
        <v/>
      </c>
      <c r="N13" s="389" t="str">
        <f>IF(MaGv!N13="","",IF(MaGv!N13="cn","cn"&amp;CHAR(10)&amp;VLOOKUP(MaGv!N12,dscn,3,0),VLOOKUP(MaGv!N13,dsma,5,0)&amp;CHAR(10)&amp;VLOOKUP(MaGv!N13,dsma,4,0)))</f>
        <v/>
      </c>
      <c r="O13" s="389" t="str">
        <f>IF(MaGv!O13="","",IF(MaGv!O13="cn","cn"&amp;CHAR(10)&amp;VLOOKUP(MaGv!O12,dscn,3,0),VLOOKUP(MaGv!O13,dsma,5,0)&amp;CHAR(10)&amp;VLOOKUP(MaGv!O13,dsma,4,0)))</f>
        <v/>
      </c>
      <c r="P13" s="389" t="str">
        <f>IF(MaGv!P13="","",IF(MaGv!P13="cn","cn"&amp;CHAR(10)&amp;VLOOKUP(MaGv!P12,dscn,3,0),VLOOKUP(MaGv!P13,dsma,5,0)&amp;CHAR(10)&amp;VLOOKUP(MaGv!P13,dsma,4,0)))</f>
        <v/>
      </c>
      <c r="Q13" s="390" t="str">
        <f>IF(MaGv!Q13="","",IF(MaGv!Q13="cn","cn"&amp;CHAR(10)&amp;VLOOKUP(MaGv!Q12,dscn,3,0),VLOOKUP(MaGv!Q13,dsma,5,0)&amp;CHAR(10)&amp;VLOOKUP(MaGv!Q13,dsma,4,0)))</f>
        <v/>
      </c>
      <c r="R13" s="389" t="str">
        <f>IF(MaGv!R13="","",IF(MaGv!R13="cn","cn"&amp;CHAR(10)&amp;VLOOKUP(MaGv!R12,dscn,3,0),VLOOKUP(MaGv!R13,dsma,5,0)&amp;CHAR(10)&amp;VLOOKUP(MaGv!R13,dsma,4,0)))</f>
        <v/>
      </c>
      <c r="S13" s="389" t="str">
        <f>IF(MaGv!S13="","",IF(MaGv!S13="cn","cn"&amp;CHAR(10)&amp;VLOOKUP(MaGv!S12,dscn,3,0),VLOOKUP(MaGv!S13,dsma,5,0)&amp;CHAR(10)&amp;VLOOKUP(MaGv!S13,dsma,4,0)))</f>
        <v/>
      </c>
      <c r="T13" s="389" t="str">
        <f>IF(MaGv!T13="","",IF(MaGv!T13="cn","cn"&amp;CHAR(10)&amp;VLOOKUP(MaGv!T12,dscn,3,0),VLOOKUP(MaGv!T13,dsma,5,0)&amp;CHAR(10)&amp;VLOOKUP(MaGv!T13,dsma,4,0)))</f>
        <v/>
      </c>
      <c r="U13" s="389" t="str">
        <f>IF(MaGv!U13="","",IF(MaGv!U13="cn","cn"&amp;CHAR(10)&amp;VLOOKUP(MaGv!U12,dscn,3,0),VLOOKUP(MaGv!U13,dsma,5,0)&amp;CHAR(10)&amp;VLOOKUP(MaGv!U13,dsma,4,0)))</f>
        <v/>
      </c>
      <c r="V13" s="389" t="str">
        <f>IF(MaGv!V13="","",IF(MaGv!V13="cn","cn"&amp;CHAR(10)&amp;VLOOKUP(MaGv!V12,dscn,3,0),VLOOKUP(MaGv!V13,dsma,5,0)&amp;CHAR(10)&amp;VLOOKUP(MaGv!V13,dsma,4,0)))</f>
        <v/>
      </c>
      <c r="W13" s="389" t="str">
        <f>IF(MaGv!W13="","",IF(MaGv!W13="cn","cn"&amp;CHAR(10)&amp;VLOOKUP(MaGv!W12,dscn,3,0),VLOOKUP(MaGv!W13,dsma,5,0)&amp;CHAR(10)&amp;VLOOKUP(MaGv!W13,dsma,4,0)))</f>
        <v/>
      </c>
      <c r="X13" s="389" t="str">
        <f>IF(MaGv!X13="","",IF(MaGv!X13="cn","cn"&amp;CHAR(10)&amp;VLOOKUP(MaGv!X12,dscn,3,0),VLOOKUP(MaGv!X13,dsma,5,0)&amp;CHAR(10)&amp;VLOOKUP(MaGv!X13,dsma,4,0)))</f>
        <v/>
      </c>
      <c r="Y13" s="389" t="str">
        <f>IF(MaGv!Y13="","",IF(MaGv!Y13="cn","cn"&amp;CHAR(10)&amp;VLOOKUP(MaGv!Y12,dscn,3,0),VLOOKUP(MaGv!Y13,dsma,5,0)&amp;CHAR(10)&amp;VLOOKUP(MaGv!Y13,dsma,4,0)))</f>
        <v/>
      </c>
      <c r="Z13" s="389" t="str">
        <f>IF(MaGv!Z13="","",IF(MaGv!Z13="cn","cn"&amp;CHAR(10)&amp;VLOOKUP(MaGv!Z12,dscn,3,0),VLOOKUP(MaGv!Z13,dsma,5,0)&amp;CHAR(10)&amp;VLOOKUP(MaGv!Z13,dsma,4,0)))</f>
        <v/>
      </c>
      <c r="AA13" s="389" t="str">
        <f>IF(MaGv!AA13="","",IF(MaGv!AA13="cn","cn"&amp;CHAR(10)&amp;VLOOKUP(MaGv!AA12,dscn,3,0),VLOOKUP(MaGv!AA13,dsma,5,0)&amp;CHAR(10)&amp;VLOOKUP(MaGv!AA13,dsma,4,0)))</f>
        <v/>
      </c>
      <c r="AB13" s="389" t="str">
        <f>IF(MaGv!AB13="","",IF(MaGv!AB13="cn","cn"&amp;CHAR(10)&amp;VLOOKUP(MaGv!AB12,dscn,3,0),VLOOKUP(MaGv!AB13,dsma,5,0)&amp;CHAR(10)&amp;VLOOKUP(MaGv!AB13,dsma,4,0)))</f>
        <v/>
      </c>
      <c r="AC13" s="389" t="str">
        <f>IF(MaGv!AC13="","",IF(MaGv!AC13="cn","cn"&amp;CHAR(10)&amp;VLOOKUP(MaGv!AC12,dscn,3,0),VLOOKUP(MaGv!AC13,dsma,5,0)&amp;CHAR(10)&amp;VLOOKUP(MaGv!AC13,dsma,4,0)))</f>
        <v/>
      </c>
      <c r="AD13" s="389" t="str">
        <f>IF(MaGv!AD13="","",IF(MaGv!AD13="cn","cn"&amp;CHAR(10)&amp;VLOOKUP(MaGv!AD12,dscn,3,0),VLOOKUP(MaGv!AD13,dsma,5,0)&amp;CHAR(10)&amp;VLOOKUP(MaGv!AD13,dsma,4,0)))</f>
        <v/>
      </c>
      <c r="AE13" s="389" t="str">
        <f>IF(MaGv!AE13="","",IF(MaGv!AE13="cn","cn"&amp;CHAR(10)&amp;VLOOKUP(MaGv!AE12,dscn,3,0),VLOOKUP(MaGv!AE13,dsma,5,0)&amp;CHAR(10)&amp;VLOOKUP(MaGv!AE13,dsma,4,0)))</f>
        <v/>
      </c>
      <c r="AF13" s="389" t="str">
        <f>IF(MaGv!AF13="","",IF(MaGv!AF13="cn","cn"&amp;CHAR(10)&amp;VLOOKUP(MaGv!AF12,dscn,3,0),VLOOKUP(MaGv!AF13,dsma,5,0)&amp;CHAR(10)&amp;VLOOKUP(MaGv!AF13,dsma,4,0)))</f>
        <v/>
      </c>
      <c r="AG13" s="389" t="str">
        <f>IF(MaGv!AG13="","",IF(MaGv!AG13="cn","cn"&amp;CHAR(10)&amp;VLOOKUP(MaGv!AG12,dscn,3,0),VLOOKUP(MaGv!AG13,dsma,5,0)&amp;CHAR(10)&amp;VLOOKUP(MaGv!AG13,dsma,4,0)))</f>
        <v/>
      </c>
      <c r="AH13" s="390" t="str">
        <f>IF(MaGv!AH13="","",IF(MaGv!AH13="cn","cn"&amp;CHAR(10)&amp;VLOOKUP(MaGv!AH12,dscn,3,0),VLOOKUP(MaGv!AH13,dsma,5,0)&amp;CHAR(10)&amp;VLOOKUP(MaGv!AH13,dsma,4,0)))</f>
        <v/>
      </c>
      <c r="AI13" s="390" t="str">
        <f>IF(MaGv!AI13="","",IF(MaGv!AI13="cn","cn"&amp;CHAR(10)&amp;VLOOKUP(MaGv!AI12,dscn,3,0),VLOOKUP(MaGv!AI13,dsma,5,0)&amp;CHAR(10)&amp;VLOOKUP(MaGv!AI13,dsma,4,0)))</f>
        <v/>
      </c>
      <c r="AJ13" s="390" t="str">
        <f>IF(MaGv!AJ13="","",IF(MaGv!AJ13="cn","cn"&amp;CHAR(10)&amp;VLOOKUP(MaGv!AJ12,dscn,3,0),VLOOKUP(MaGv!AJ13,dsma,5,0)&amp;CHAR(10)&amp;VLOOKUP(MaGv!AJ13,dsma,4,0)))</f>
        <v/>
      </c>
      <c r="AK13" s="390" t="str">
        <f>IF(MaGv!AK13="","",IF(MaGv!AK13="cn","cn"&amp;CHAR(10)&amp;VLOOKUP(MaGv!AK12,dscn,3,0),VLOOKUP(MaGv!AK13,dsma,5,0)&amp;CHAR(10)&amp;VLOOKUP(MaGv!AK13,dsma,4,0)))</f>
        <v/>
      </c>
      <c r="AL13" s="390" t="str">
        <f>IF(MaGv!AL13="","",IF(MaGv!AL13="cn","cn"&amp;CHAR(10)&amp;VLOOKUP(MaGv!AL12,dscn,3,0),VLOOKUP(MaGv!AL13,dsma,5,0)&amp;CHAR(10)&amp;VLOOKUP(MaGv!AL13,dsma,4,0)))</f>
        <v/>
      </c>
      <c r="AM13" s="390" t="str">
        <f>IF(MaGv!AM13="","",IF(MaGv!AM13="cn","cn"&amp;CHAR(10)&amp;VLOOKUP(MaGv!AM12,dscn,3,0),VLOOKUP(MaGv!AM13,dsma,5,0)&amp;CHAR(10)&amp;VLOOKUP(MaGv!AM13,dsma,4,0)))</f>
        <v/>
      </c>
      <c r="AN13" s="390" t="str">
        <f>IF(MaGv!AN13="","",IF(MaGv!AN13="cn","cn"&amp;CHAR(10)&amp;VLOOKUP(MaGv!AN12,dscn,3,0),VLOOKUP(MaGv!AN13,dsma,5,0)&amp;CHAR(10)&amp;VLOOKUP(MaGv!AN13,dsma,4,0)))</f>
        <v/>
      </c>
      <c r="AO13" s="390" t="str">
        <f>IF(MaGv!AO13="","",IF(MaGv!AO13="cn","cn"&amp;CHAR(10)&amp;VLOOKUP(MaGv!AO12,dscn,3,0),VLOOKUP(MaGv!AO13,dsma,5,0)&amp;CHAR(10)&amp;VLOOKUP(MaGv!AO13,dsma,4,0)))</f>
        <v/>
      </c>
      <c r="AP13" s="390" t="str">
        <f>IF(MaGv!AP13="","",IF(MaGv!AP13="cn","cn"&amp;CHAR(10)&amp;VLOOKUP(MaGv!AP12,dscn,3,0),VLOOKUP(MaGv!AP13,dsma,5,0)&amp;CHAR(10)&amp;VLOOKUP(MaGv!AP13,dsma,4,0)))</f>
        <v/>
      </c>
      <c r="AQ13" s="390" t="str">
        <f>IF(MaGv!AQ13="","",IF(MaGv!AQ13="cn","cn"&amp;CHAR(10)&amp;VLOOKUP(MaGv!AQ12,dscn,3,0),VLOOKUP(MaGv!AQ13,dsma,5,0)&amp;CHAR(10)&amp;VLOOKUP(MaGv!AQ13,dsma,4,0)))</f>
        <v/>
      </c>
      <c r="AR13" s="390" t="str">
        <f>IF(MaGv!AR13="","",IF(MaGv!AR13="cn","cn"&amp;CHAR(10)&amp;VLOOKUP(MaGv!AR12,dscn,3,0),VLOOKUP(MaGv!AR13,dsma,5,0)&amp;CHAR(10)&amp;VLOOKUP(MaGv!AR13,dsma,4,0)))</f>
        <v/>
      </c>
      <c r="AS13" s="390" t="str">
        <f>IF(MaGv!AS13="","",IF(MaGv!AS13="cn","cn"&amp;CHAR(10)&amp;VLOOKUP(MaGv!AS12,dscn,3,0),VLOOKUP(MaGv!AS13,dsma,5,0)&amp;CHAR(10)&amp;VLOOKUP(MaGv!AS13,dsma,4,0)))</f>
        <v/>
      </c>
      <c r="AT13" s="391" t="str">
        <f>IF(MaGv!AT13="","",IF(MaGv!AT13="cn","cn"&amp;CHAR(10)&amp;VLOOKUP(MaGv!AT12,dscn,3,0),VLOOKUP(MaGv!AT13,dsma,5,0)&amp;CHAR(10)&amp;VLOOKUP(MaGv!AT13,dsma,4,0)))</f>
        <v/>
      </c>
      <c r="AU13" s="390" t="str">
        <f>IF(MaGv!AU13="","",IF(MaGv!AU13="cn","cn"&amp;CHAR(10)&amp;VLOOKUP(MaGv!AU12,dscn,3,0),VLOOKUP(MaGv!AU13,dsma,5,0)&amp;CHAR(10)&amp;VLOOKUP(MaGv!AU13,dsma,4,0)))</f>
        <v/>
      </c>
      <c r="AV13" s="390" t="str">
        <f>IF(MaGv!AV13="","",IF(MaGv!AV13="cn","cn"&amp;CHAR(10)&amp;VLOOKUP(MaGv!AV12,dscn,3,0),VLOOKUP(MaGv!AV13,dsma,5,0)&amp;CHAR(10)&amp;VLOOKUP(MaGv!AV13,dsma,4,0)))</f>
        <v/>
      </c>
      <c r="AW13" s="390" t="str">
        <f>IF(MaGv!AW13="","",IF(MaGv!AW13="cn","cn"&amp;CHAR(10)&amp;VLOOKUP(MaGv!AW12,dscn,3,0),VLOOKUP(MaGv!AW13,dsma,5,0)&amp;CHAR(10)&amp;VLOOKUP(MaGv!AW13,dsma,4,0)))</f>
        <v/>
      </c>
      <c r="AX13" s="390" t="str">
        <f>IF(MaGv!AX13="","",IF(MaGv!AX13="cn","cn"&amp;CHAR(10)&amp;VLOOKUP(MaGv!AX12,dscn,3,0),VLOOKUP(MaGv!AX13,dsma,5,0)&amp;CHAR(10)&amp;VLOOKUP(MaGv!AX13,dsma,4,0)))</f>
        <v/>
      </c>
      <c r="AY13" s="389" t="str">
        <f>IF(MaGv!AY13="","",IF(MaGv!AY13="cn","cn"&amp;CHAR(10)&amp;VLOOKUP(MaGv!AY12,dscn,3,0),VLOOKUP(MaGv!AY13,dsma,5,0)&amp;CHAR(10)&amp;VLOOKUP(MaGv!AY13,dsma,4,0)))</f>
        <v/>
      </c>
      <c r="AZ13" s="392" t="str">
        <f>IF(MaGv!AZ13="","",IF(MaGv!AZ13="cn","cn"&amp;CHAR(10)&amp;VLOOKUP(MaGv!AZ12,dscn,3,0),VLOOKUP(MaGv!AZ13,dsma,5,0)&amp;CHAR(10)&amp;VLOOKUP(MaGv!AZ13,dsma,4,0)))</f>
        <v/>
      </c>
      <c r="BA13" s="389"/>
      <c r="BB13" s="392"/>
    </row>
    <row r="14" ht="24.0" customHeight="1">
      <c r="A14" s="393" t="s">
        <v>526</v>
      </c>
      <c r="B14" s="394">
        <v>1.0</v>
      </c>
      <c r="C14" s="371" t="str">
        <f>IF(MaGv!C14="","",IF(MaGv!C14="cn","cn"&amp;CHAR(10)&amp;VLOOKUP(MaGv!C13,dscn,3,0),VLOOKUP(MaGv!C14,dsma,5,0)&amp;CHAR(10)&amp;VLOOKUP(MaGv!C14,dsma,4,0)))</f>
        <v>Toán
TRANG</v>
      </c>
      <c r="D14" s="371" t="str">
        <f>IF(MaGv!D14="","",IF(MaGv!D14="cn","cn"&amp;CHAR(10)&amp;VLOOKUP(MaGv!D13,dscn,3,0),VLOOKUP(MaGv!D14,dsma,5,0)&amp;CHAR(10)&amp;VLOOKUP(MaGv!D14,dsma,4,0)))</f>
        <v>Văn 
TRANG</v>
      </c>
      <c r="E14" s="371" t="str">
        <f>IF(MaGv!E14="","",IF(MaGv!E14="cn","cn"&amp;CHAR(10)&amp;VLOOKUP(MaGv!E13,dscn,3,0),VLOOKUP(MaGv!E14,dsma,5,0)&amp;CHAR(10)&amp;VLOOKUP(MaGv!E14,dsma,4,0)))</f>
        <v>AVăn
HẠNH</v>
      </c>
      <c r="F14" s="371" t="str">
        <f>IF(MaGv!F14="","",IF(MaGv!F14="cn","cn"&amp;CHAR(10)&amp;VLOOKUP(MaGv!F13,dscn,3,0),VLOOKUP(MaGv!F14,dsma,5,0)&amp;CHAR(10)&amp;VLOOKUP(MaGv!F14,dsma,4,0)))</f>
        <v>AVăn
VINH</v>
      </c>
      <c r="G14" s="397" t="str">
        <f>IF(MaGv!G14="","",IF(MaGv!G14="cn","cn"&amp;CHAR(10)&amp;VLOOKUP(MaGv!G13,dscn,3,0),VLOOKUP(MaGv!G14,dsma,5,0)&amp;CHAR(10)&amp;VLOOKUP(MaGv!G14,dsma,4,0)))</f>
        <v>Văn
VÂN </v>
      </c>
      <c r="H14" s="375" t="str">
        <f>IF(MaGv!H14="","",IF(MaGv!H14="cn","cn"&amp;CHAR(10)&amp;VLOOKUP(MaGv!H13,dscn,3,0),VLOOKUP(MaGv!H14,dsma,5,0)&amp;CHAR(10)&amp;VLOOKUP(MaGv!H14,dsma,4,0)))</f>
        <v>Toán
THẾ</v>
      </c>
      <c r="I14" s="371" t="str">
        <f>IF(MaGv!I14="","",IF(MaGv!I14="cn","cn"&amp;CHAR(10)&amp;VLOOKUP(MaGv!I13,dscn,3,0),VLOOKUP(MaGv!I14,dsma,5,0)&amp;CHAR(10)&amp;VLOOKUP(MaGv!I14,dsma,4,0)))</f>
        <v>Toán
T.MAI</v>
      </c>
      <c r="J14" s="371" t="str">
        <f>IF(MaGv!J14="","",IF(MaGv!J14="cn","cn"&amp;CHAR(10)&amp;VLOOKUP(MaGv!J13,dscn,3,0),VLOOKUP(MaGv!J14,dsma,5,0)&amp;CHAR(10)&amp;VLOOKUP(MaGv!J14,dsma,4,0)))</f>
        <v>Toán
ĐIỆP</v>
      </c>
      <c r="K14" s="371" t="str">
        <f>IF(MaGv!K14="","",IF(MaGv!K14="cn","cn"&amp;CHAR(10)&amp;VLOOKUP(MaGv!K13,dscn,3,0),VLOOKUP(MaGv!K14,dsma,5,0)&amp;CHAR(10)&amp;VLOOKUP(MaGv!K14,dsma,4,0)))</f>
        <v>Văn 
MAI</v>
      </c>
      <c r="L14" s="371" t="str">
        <f>IF(MaGv!L14="","",IF(MaGv!L14="cn","cn"&amp;CHAR(10)&amp;VLOOKUP(MaGv!L13,dscn,3,0),VLOOKUP(MaGv!L14,dsma,5,0)&amp;CHAR(10)&amp;VLOOKUP(MaGv!L14,dsma,4,0)))</f>
        <v>Toán
THANH</v>
      </c>
      <c r="M14" s="371" t="str">
        <f>IF(MaGv!M14="","",IF(MaGv!M14="cn","cn"&amp;CHAR(10)&amp;VLOOKUP(MaGv!M13,dscn,3,0),VLOOKUP(MaGv!M14,dsma,5,0)&amp;CHAR(10)&amp;VLOOKUP(MaGv!M14,dsma,4,0)))</f>
        <v>AVăn
PHƯƠNG</v>
      </c>
      <c r="N14" s="371" t="str">
        <f>IF(MaGv!N14="","",IF(MaGv!N14="cn","cn"&amp;CHAR(10)&amp;VLOOKUP(MaGv!N13,dscn,3,0),VLOOKUP(MaGv!N14,dsma,5,0)&amp;CHAR(10)&amp;VLOOKUP(MaGv!N14,dsma,4,0)))</f>
        <v>AVăn
NGA</v>
      </c>
      <c r="O14" s="371" t="str">
        <f>IF(MaGv!O14="","",IF(MaGv!O14="cn","cn"&amp;CHAR(10)&amp;VLOOKUP(MaGv!O13,dscn,3,0),VLOOKUP(MaGv!O14,dsma,5,0)&amp;CHAR(10)&amp;VLOOKUP(MaGv!O14,dsma,4,0)))</f>
        <v>Toán
PHƯỢNG</v>
      </c>
      <c r="P14" s="371" t="str">
        <f>IF(MaGv!P14="","",IF(MaGv!P14="cn","cn"&amp;CHAR(10)&amp;VLOOKUP(MaGv!P13,dscn,3,0),VLOOKUP(MaGv!P14,dsma,5,0)&amp;CHAR(10)&amp;VLOOKUP(MaGv!P14,dsma,4,0)))</f>
        <v/>
      </c>
      <c r="Q14" s="375" t="str">
        <f>IF(MaGv!Q14="","",IF(MaGv!Q14="cn","cn"&amp;CHAR(10)&amp;VLOOKUP(MaGv!Q13,dscn,3,0),VLOOKUP(MaGv!Q14,dsma,5,0)&amp;CHAR(10)&amp;VLOOKUP(MaGv!Q14,dsma,4,0)))</f>
        <v/>
      </c>
      <c r="R14" s="395" t="str">
        <f>IF(MaGv!R14="","",IF(MaGv!R14="cn","cn"&amp;CHAR(10)&amp;VLOOKUP(MaGv!R13,dscn,3,0),VLOOKUP(MaGv!R14,dsma,5,0)&amp;CHAR(10)&amp;VLOOKUP(MaGv!R14,dsma,4,0)))</f>
        <v/>
      </c>
      <c r="S14" s="371" t="str">
        <f>IF(MaGv!S14="","",IF(MaGv!S14="cn","cn"&amp;CHAR(10)&amp;VLOOKUP(MaGv!S13,dscn,3,0),VLOOKUP(MaGv!S14,dsma,5,0)&amp;CHAR(10)&amp;VLOOKUP(MaGv!S14,dsma,4,0)))</f>
        <v/>
      </c>
      <c r="T14" s="371" t="str">
        <f>IF(MaGv!T14="","",IF(MaGv!T14="cn","cn"&amp;CHAR(10)&amp;VLOOKUP(MaGv!T13,dscn,3,0),VLOOKUP(MaGv!T14,dsma,5,0)&amp;CHAR(10)&amp;VLOOKUP(MaGv!T14,dsma,4,0)))</f>
        <v/>
      </c>
      <c r="U14" s="371" t="str">
        <f>IF(MaGv!U14="","",IF(MaGv!U14="cn","cn"&amp;CHAR(10)&amp;VLOOKUP(MaGv!U13,dscn,3,0),VLOOKUP(MaGv!U14,dsma,5,0)&amp;CHAR(10)&amp;VLOOKUP(MaGv!U14,dsma,4,0)))</f>
        <v/>
      </c>
      <c r="V14" s="371" t="str">
        <f>IF(MaGv!V14="","",IF(MaGv!V14="cn","cn"&amp;CHAR(10)&amp;VLOOKUP(MaGv!V13,dscn,3,0),VLOOKUP(MaGv!V14,dsma,5,0)&amp;CHAR(10)&amp;VLOOKUP(MaGv!V14,dsma,4,0)))</f>
        <v/>
      </c>
      <c r="W14" s="371" t="str">
        <f>IF(MaGv!W14="","",IF(MaGv!W14="cn","cn"&amp;CHAR(10)&amp;VLOOKUP(MaGv!W13,dscn,3,0),VLOOKUP(MaGv!W14,dsma,5,0)&amp;CHAR(10)&amp;VLOOKUP(MaGv!W14,dsma,4,0)))</f>
        <v/>
      </c>
      <c r="X14" s="371" t="str">
        <f>IF(MaGv!X14="","",IF(MaGv!X14="cn","cn"&amp;CHAR(10)&amp;VLOOKUP(MaGv!X13,dscn,3,0),VLOOKUP(MaGv!X14,dsma,5,0)&amp;CHAR(10)&amp;VLOOKUP(MaGv!X14,dsma,4,0)))</f>
        <v/>
      </c>
      <c r="Y14" s="371" t="str">
        <f>IF(MaGv!Y14="","",IF(MaGv!Y14="cn","cn"&amp;CHAR(10)&amp;VLOOKUP(MaGv!Y13,dscn,3,0),VLOOKUP(MaGv!Y14,dsma,5,0)&amp;CHAR(10)&amp;VLOOKUP(MaGv!Y14,dsma,4,0)))</f>
        <v/>
      </c>
      <c r="Z14" s="371" t="str">
        <f>IF(MaGv!Z14="","",IF(MaGv!Z14="cn","cn"&amp;CHAR(10)&amp;VLOOKUP(MaGv!Z13,dscn,3,0),VLOOKUP(MaGv!Z14,dsma,5,0)&amp;CHAR(10)&amp;VLOOKUP(MaGv!Z14,dsma,4,0)))</f>
        <v/>
      </c>
      <c r="AA14" s="371" t="str">
        <f>IF(MaGv!AA14="","",IF(MaGv!AA14="cn","cn"&amp;CHAR(10)&amp;VLOOKUP(MaGv!AA13,dscn,3,0),VLOOKUP(MaGv!AA14,dsma,5,0)&amp;CHAR(10)&amp;VLOOKUP(MaGv!AA14,dsma,4,0)))</f>
        <v/>
      </c>
      <c r="AB14" s="371" t="str">
        <f>IF(MaGv!AB14="","",IF(MaGv!AB14="cn","cn"&amp;CHAR(10)&amp;VLOOKUP(MaGv!AB13,dscn,3,0),VLOOKUP(MaGv!AB14,dsma,5,0)&amp;CHAR(10)&amp;VLOOKUP(MaGv!AB14,dsma,4,0)))</f>
        <v/>
      </c>
      <c r="AC14" s="371" t="str">
        <f>IF(MaGv!AC14="","",IF(MaGv!AC14="cn","cn"&amp;CHAR(10)&amp;VLOOKUP(MaGv!AC13,dscn,3,0),VLOOKUP(MaGv!AC14,dsma,5,0)&amp;CHAR(10)&amp;VLOOKUP(MaGv!AC14,dsma,4,0)))</f>
        <v/>
      </c>
      <c r="AD14" s="371" t="str">
        <f>IF(MaGv!AD14="","",IF(MaGv!AD14="cn","cn"&amp;CHAR(10)&amp;VLOOKUP(MaGv!AD13,dscn,3,0),VLOOKUP(MaGv!AD14,dsma,5,0)&amp;CHAR(10)&amp;VLOOKUP(MaGv!AD14,dsma,4,0)))</f>
        <v/>
      </c>
      <c r="AE14" s="371" t="str">
        <f>IF(MaGv!AE14="","",IF(MaGv!AE14="cn","cn"&amp;CHAR(10)&amp;VLOOKUP(MaGv!AE13,dscn,3,0),VLOOKUP(MaGv!AE14,dsma,5,0)&amp;CHAR(10)&amp;VLOOKUP(MaGv!AE14,dsma,4,0)))</f>
        <v/>
      </c>
      <c r="AF14" s="371" t="str">
        <f>IF(MaGv!AF14="","",IF(MaGv!AF14="cn","cn"&amp;CHAR(10)&amp;VLOOKUP(MaGv!AF13,dscn,3,0),VLOOKUP(MaGv!AF14,dsma,5,0)&amp;CHAR(10)&amp;VLOOKUP(MaGv!AF14,dsma,4,0)))</f>
        <v/>
      </c>
      <c r="AG14" s="371" t="str">
        <f>IF(MaGv!AG14="","",IF(MaGv!AG14="cn","cn"&amp;CHAR(10)&amp;VLOOKUP(MaGv!AG13,dscn,3,0),VLOOKUP(MaGv!AG14,dsma,5,0)&amp;CHAR(10)&amp;VLOOKUP(MaGv!AG14,dsma,4,0)))</f>
        <v/>
      </c>
      <c r="AH14" s="375" t="str">
        <f>IF(MaGv!AH14="","",IF(MaGv!AH14="cn","cn"&amp;CHAR(10)&amp;VLOOKUP(MaGv!AH13,dscn,3,0),VLOOKUP(MaGv!AH14,dsma,5,0)&amp;CHAR(10)&amp;VLOOKUP(MaGv!AH14,dsma,4,0)))</f>
        <v/>
      </c>
      <c r="AI14" s="375" t="str">
        <f>IF(MaGv!AI14="","",IF(MaGv!AI14="cn","cn"&amp;CHAR(10)&amp;VLOOKUP(MaGv!AI13,dscn,3,0),VLOOKUP(MaGv!AI14,dsma,5,0)&amp;CHAR(10)&amp;VLOOKUP(MaGv!AI14,dsma,4,0)))</f>
        <v/>
      </c>
      <c r="AJ14" s="375" t="str">
        <f>IF(MaGv!AJ14="","",IF(MaGv!AJ14="cn","cn"&amp;CHAR(10)&amp;VLOOKUP(MaGv!AJ13,dscn,3,0),VLOOKUP(MaGv!AJ14,dsma,5,0)&amp;CHAR(10)&amp;VLOOKUP(MaGv!AJ14,dsma,4,0)))</f>
        <v/>
      </c>
      <c r="AK14" s="375" t="str">
        <f>IF(MaGv!AK14="","",IF(MaGv!AK14="cn","cn"&amp;CHAR(10)&amp;VLOOKUP(MaGv!AK13,dscn,3,0),VLOOKUP(MaGv!AK14,dsma,5,0)&amp;CHAR(10)&amp;VLOOKUP(MaGv!AK14,dsma,4,0)))</f>
        <v/>
      </c>
      <c r="AL14" s="375" t="str">
        <f>IF(MaGv!AL14="","",IF(MaGv!AL14="cn","cn"&amp;CHAR(10)&amp;VLOOKUP(MaGv!AL13,dscn,3,0),VLOOKUP(MaGv!AL14,dsma,5,0)&amp;CHAR(10)&amp;VLOOKUP(MaGv!AL14,dsma,4,0)))</f>
        <v/>
      </c>
      <c r="AM14" s="375" t="str">
        <f>IF(MaGv!AM14="","",IF(MaGv!AM14="cn","cn"&amp;CHAR(10)&amp;VLOOKUP(MaGv!AM13,dscn,3,0),VLOOKUP(MaGv!AM14,dsma,5,0)&amp;CHAR(10)&amp;VLOOKUP(MaGv!AM14,dsma,4,0)))</f>
        <v/>
      </c>
      <c r="AN14" s="375" t="str">
        <f>IF(MaGv!AN14="","",IF(MaGv!AN14="cn","cn"&amp;CHAR(10)&amp;VLOOKUP(MaGv!AN13,dscn,3,0),VLOOKUP(MaGv!AN14,dsma,5,0)&amp;CHAR(10)&amp;VLOOKUP(MaGv!AN14,dsma,4,0)))</f>
        <v/>
      </c>
      <c r="AO14" s="375" t="str">
        <f>IF(MaGv!AO14="","",IF(MaGv!AO14="cn","cn"&amp;CHAR(10)&amp;VLOOKUP(MaGv!AO13,dscn,3,0),VLOOKUP(MaGv!AO14,dsma,5,0)&amp;CHAR(10)&amp;VLOOKUP(MaGv!AO14,dsma,4,0)))</f>
        <v/>
      </c>
      <c r="AP14" s="375" t="str">
        <f>IF(MaGv!AP14="","",IF(MaGv!AP14="cn","cn"&amp;CHAR(10)&amp;VLOOKUP(MaGv!AP13,dscn,3,0),VLOOKUP(MaGv!AP14,dsma,5,0)&amp;CHAR(10)&amp;VLOOKUP(MaGv!AP14,dsma,4,0)))</f>
        <v/>
      </c>
      <c r="AQ14" s="375" t="str">
        <f>IF(MaGv!AQ14="","",IF(MaGv!AQ14="cn","cn"&amp;CHAR(10)&amp;VLOOKUP(MaGv!AQ13,dscn,3,0),VLOOKUP(MaGv!AQ14,dsma,5,0)&amp;CHAR(10)&amp;VLOOKUP(MaGv!AQ14,dsma,4,0)))</f>
        <v/>
      </c>
      <c r="AR14" s="375" t="str">
        <f>IF(MaGv!AR14="","",IF(MaGv!AR14="cn","cn"&amp;CHAR(10)&amp;VLOOKUP(MaGv!AR13,dscn,3,0),VLOOKUP(MaGv!AR14,dsma,5,0)&amp;CHAR(10)&amp;VLOOKUP(MaGv!AR14,dsma,4,0)))</f>
        <v/>
      </c>
      <c r="AS14" s="375" t="str">
        <f>IF(MaGv!AS14="","",IF(MaGv!AS14="cn","cn"&amp;CHAR(10)&amp;VLOOKUP(MaGv!AS13,dscn,3,0),VLOOKUP(MaGv!AS14,dsma,5,0)&amp;CHAR(10)&amp;VLOOKUP(MaGv!AS14,dsma,4,0)))</f>
        <v/>
      </c>
      <c r="AT14" s="395" t="str">
        <f>IF(MaGv!AT14="","",IF(MaGv!AT14="cn","cn"&amp;CHAR(10)&amp;VLOOKUP(MaGv!AT13,dscn,3,0),VLOOKUP(MaGv!AT14,dsma,5,0)&amp;CHAR(10)&amp;VLOOKUP(MaGv!AT14,dsma,4,0)))</f>
        <v/>
      </c>
      <c r="AU14" s="375" t="str">
        <f>IF(MaGv!AU14="","",IF(MaGv!AU14="cn","cn"&amp;CHAR(10)&amp;VLOOKUP(MaGv!AU13,dscn,3,0),VLOOKUP(MaGv!AU14,dsma,5,0)&amp;CHAR(10)&amp;VLOOKUP(MaGv!AU14,dsma,4,0)))</f>
        <v/>
      </c>
      <c r="AV14" s="375" t="str">
        <f>IF(MaGv!AV14="","",IF(MaGv!AV14="cn","cn"&amp;CHAR(10)&amp;VLOOKUP(MaGv!AV13,dscn,3,0),VLOOKUP(MaGv!AV14,dsma,5,0)&amp;CHAR(10)&amp;VLOOKUP(MaGv!AV14,dsma,4,0)))</f>
        <v/>
      </c>
      <c r="AW14" s="375" t="str">
        <f>IF(MaGv!AW14="","",IF(MaGv!AW14="cn","cn"&amp;CHAR(10)&amp;VLOOKUP(MaGv!AW13,dscn,3,0),VLOOKUP(MaGv!AW14,dsma,5,0)&amp;CHAR(10)&amp;VLOOKUP(MaGv!AW14,dsma,4,0)))</f>
        <v/>
      </c>
      <c r="AX14" s="375" t="str">
        <f>IF(MaGv!AX14="","",IF(MaGv!AX14="cn","cn"&amp;CHAR(10)&amp;VLOOKUP(MaGv!AX13,dscn,3,0),VLOOKUP(MaGv!AX14,dsma,5,0)&amp;CHAR(10)&amp;VLOOKUP(MaGv!AX14,dsma,4,0)))</f>
        <v/>
      </c>
      <c r="AY14" s="371" t="str">
        <f>IF(MaGv!AY14="","",IF(MaGv!AY14="cn","cn"&amp;CHAR(10)&amp;VLOOKUP(MaGv!AY13,dscn,3,0),VLOOKUP(MaGv!AY14,dsma,5,0)&amp;CHAR(10)&amp;VLOOKUP(MaGv!AY14,dsma,4,0)))</f>
        <v/>
      </c>
      <c r="AZ14" s="376" t="str">
        <f>IF(MaGv!AZ14="","",IF(MaGv!AZ14="cn","cn"&amp;CHAR(10)&amp;VLOOKUP(MaGv!AZ13,dscn,3,0),VLOOKUP(MaGv!AZ14,dsma,5,0)&amp;CHAR(10)&amp;VLOOKUP(MaGv!AZ14,dsma,4,0)))</f>
        <v/>
      </c>
      <c r="BA14" s="371"/>
      <c r="BB14" s="376"/>
    </row>
    <row r="15" ht="24.0" customHeight="1">
      <c r="A15" s="127"/>
      <c r="B15" s="377">
        <v>2.0</v>
      </c>
      <c r="C15" s="381" t="str">
        <f>IF(MaGv!C15="","",IF(MaGv!C15="cn","cn"&amp;CHAR(10)&amp;VLOOKUP(MaGv!C14,dscn,3,0),VLOOKUP(MaGv!C15,dsma,5,0)&amp;CHAR(10)&amp;VLOOKUP(MaGv!C15,dsma,4,0)))</f>
        <v>Toán
TRANG</v>
      </c>
      <c r="D15" s="381" t="str">
        <f>IF(MaGv!D15="","",IF(MaGv!D15="cn","cn"&amp;CHAR(10)&amp;VLOOKUP(MaGv!D14,dscn,3,0),VLOOKUP(MaGv!D15,dsma,5,0)&amp;CHAR(10)&amp;VLOOKUP(MaGv!D15,dsma,4,0)))</f>
        <v>Văn 
TRANG</v>
      </c>
      <c r="E15" s="381" t="str">
        <f>IF(MaGv!E15="","",IF(MaGv!E15="cn","cn"&amp;CHAR(10)&amp;VLOOKUP(MaGv!E14,dscn,3,0),VLOOKUP(MaGv!E15,dsma,5,0)&amp;CHAR(10)&amp;VLOOKUP(MaGv!E15,dsma,4,0)))</f>
        <v>AVăn
HẠNH</v>
      </c>
      <c r="F15" s="381" t="str">
        <f>IF(MaGv!F15="","",IF(MaGv!F15="cn","cn"&amp;CHAR(10)&amp;VLOOKUP(MaGv!F14,dscn,3,0),VLOOKUP(MaGv!F15,dsma,5,0)&amp;CHAR(10)&amp;VLOOKUP(MaGv!F15,dsma,4,0)))</f>
        <v>AVăn
VINH</v>
      </c>
      <c r="G15" s="381" t="str">
        <f>IF(MaGv!G15="","",IF(MaGv!G15="cn","cn"&amp;CHAR(10)&amp;VLOOKUP(MaGv!G14,dscn,3,0),VLOOKUP(MaGv!G15,dsma,5,0)&amp;CHAR(10)&amp;VLOOKUP(MaGv!G15,dsma,4,0)))</f>
        <v>Văn
VÂN </v>
      </c>
      <c r="H15" s="372" t="str">
        <f>IF(MaGv!H15="","",IF(MaGv!H15="cn","cn"&amp;CHAR(10)&amp;VLOOKUP(MaGv!H14,dscn,3,0),VLOOKUP(MaGv!H15,dsma,5,0)&amp;CHAR(10)&amp;VLOOKUP(MaGv!H15,dsma,4,0)))</f>
        <v>Toán
THẾ</v>
      </c>
      <c r="I15" s="381" t="str">
        <f>IF(MaGv!I15="","",IF(MaGv!I15="cn","cn"&amp;CHAR(10)&amp;VLOOKUP(MaGv!I14,dscn,3,0),VLOOKUP(MaGv!I15,dsma,5,0)&amp;CHAR(10)&amp;VLOOKUP(MaGv!I15,dsma,4,0)))</f>
        <v>Toán
T.MAI</v>
      </c>
      <c r="J15" s="381" t="str">
        <f>IF(MaGv!J15="","",IF(MaGv!J15="cn","cn"&amp;CHAR(10)&amp;VLOOKUP(MaGv!J14,dscn,3,0),VLOOKUP(MaGv!J15,dsma,5,0)&amp;CHAR(10)&amp;VLOOKUP(MaGv!J15,dsma,4,0)))</f>
        <v>Toán
ĐIỆP</v>
      </c>
      <c r="K15" s="381" t="str">
        <f>IF(MaGv!K15="","",IF(MaGv!K15="cn","cn"&amp;CHAR(10)&amp;VLOOKUP(MaGv!K14,dscn,3,0),VLOOKUP(MaGv!K15,dsma,5,0)&amp;CHAR(10)&amp;VLOOKUP(MaGv!K15,dsma,4,0)))</f>
        <v>Văn 
MAI</v>
      </c>
      <c r="L15" s="381" t="str">
        <f>IF(MaGv!L15="","",IF(MaGv!L15="cn","cn"&amp;CHAR(10)&amp;VLOOKUP(MaGv!L14,dscn,3,0),VLOOKUP(MaGv!L15,dsma,5,0)&amp;CHAR(10)&amp;VLOOKUP(MaGv!L15,dsma,4,0)))</f>
        <v>Toán
THANH</v>
      </c>
      <c r="M15" s="381" t="str">
        <f>IF(MaGv!M15="","",IF(MaGv!M15="cn","cn"&amp;CHAR(10)&amp;VLOOKUP(MaGv!M14,dscn,3,0),VLOOKUP(MaGv!M15,dsma,5,0)&amp;CHAR(10)&amp;VLOOKUP(MaGv!M15,dsma,4,0)))</f>
        <v>AVăn
PHƯƠNG</v>
      </c>
      <c r="N15" s="381" t="str">
        <f>IF(MaGv!N15="","",IF(MaGv!N15="cn","cn"&amp;CHAR(10)&amp;VLOOKUP(MaGv!N14,dscn,3,0),VLOOKUP(MaGv!N15,dsma,5,0)&amp;CHAR(10)&amp;VLOOKUP(MaGv!N15,dsma,4,0)))</f>
        <v>AVăn
NGA</v>
      </c>
      <c r="O15" s="381" t="str">
        <f>IF(MaGv!O15="","",IF(MaGv!O15="cn","cn"&amp;CHAR(10)&amp;VLOOKUP(MaGv!O14,dscn,3,0),VLOOKUP(MaGv!O15,dsma,5,0)&amp;CHAR(10)&amp;VLOOKUP(MaGv!O15,dsma,4,0)))</f>
        <v>Toán
PHƯỢNG</v>
      </c>
      <c r="P15" s="381" t="str">
        <f>IF(MaGv!P15="","",IF(MaGv!P15="cn","cn"&amp;CHAR(10)&amp;VLOOKUP(MaGv!P14,dscn,3,0),VLOOKUP(MaGv!P15,dsma,5,0)&amp;CHAR(10)&amp;VLOOKUP(MaGv!P15,dsma,4,0)))</f>
        <v/>
      </c>
      <c r="Q15" s="372" t="str">
        <f>IF(MaGv!Q15="","",IF(MaGv!Q15="cn","cn"&amp;CHAR(10)&amp;VLOOKUP(MaGv!Q14,dscn,3,0),VLOOKUP(MaGv!Q15,dsma,5,0)&amp;CHAR(10)&amp;VLOOKUP(MaGv!Q15,dsma,4,0)))</f>
        <v/>
      </c>
      <c r="R15" s="381" t="str">
        <f>IF(MaGv!R15="","",IF(MaGv!R15="cn","cn"&amp;CHAR(10)&amp;VLOOKUP(MaGv!R14,dscn,3,0),VLOOKUP(MaGv!R15,dsma,5,0)&amp;CHAR(10)&amp;VLOOKUP(MaGv!R15,dsma,4,0)))</f>
        <v/>
      </c>
      <c r="S15" s="381" t="str">
        <f>IF(MaGv!S15="","",IF(MaGv!S15="cn","cn"&amp;CHAR(10)&amp;VLOOKUP(MaGv!S14,dscn,3,0),VLOOKUP(MaGv!S15,dsma,5,0)&amp;CHAR(10)&amp;VLOOKUP(MaGv!S15,dsma,4,0)))</f>
        <v/>
      </c>
      <c r="T15" s="381" t="str">
        <f>IF(MaGv!T15="","",IF(MaGv!T15="cn","cn"&amp;CHAR(10)&amp;VLOOKUP(MaGv!T14,dscn,3,0),VLOOKUP(MaGv!T15,dsma,5,0)&amp;CHAR(10)&amp;VLOOKUP(MaGv!T15,dsma,4,0)))</f>
        <v/>
      </c>
      <c r="U15" s="381" t="str">
        <f>IF(MaGv!U15="","",IF(MaGv!U15="cn","cn"&amp;CHAR(10)&amp;VLOOKUP(MaGv!U14,dscn,3,0),VLOOKUP(MaGv!U15,dsma,5,0)&amp;CHAR(10)&amp;VLOOKUP(MaGv!U15,dsma,4,0)))</f>
        <v/>
      </c>
      <c r="V15" s="381" t="str">
        <f>IF(MaGv!V15="","",IF(MaGv!V15="cn","cn"&amp;CHAR(10)&amp;VLOOKUP(MaGv!V14,dscn,3,0),VLOOKUP(MaGv!V15,dsma,5,0)&amp;CHAR(10)&amp;VLOOKUP(MaGv!V15,dsma,4,0)))</f>
        <v/>
      </c>
      <c r="W15" s="381" t="str">
        <f>IF(MaGv!W15="","",IF(MaGv!W15="cn","cn"&amp;CHAR(10)&amp;VLOOKUP(MaGv!W14,dscn,3,0),VLOOKUP(MaGv!W15,dsma,5,0)&amp;CHAR(10)&amp;VLOOKUP(MaGv!W15,dsma,4,0)))</f>
        <v/>
      </c>
      <c r="X15" s="381" t="str">
        <f>IF(MaGv!X15="","",IF(MaGv!X15="cn","cn"&amp;CHAR(10)&amp;VLOOKUP(MaGv!X14,dscn,3,0),VLOOKUP(MaGv!X15,dsma,5,0)&amp;CHAR(10)&amp;VLOOKUP(MaGv!X15,dsma,4,0)))</f>
        <v/>
      </c>
      <c r="Y15" s="381" t="str">
        <f>IF(MaGv!Y15="","",IF(MaGv!Y15="cn","cn"&amp;CHAR(10)&amp;VLOOKUP(MaGv!Y14,dscn,3,0),VLOOKUP(MaGv!Y15,dsma,5,0)&amp;CHAR(10)&amp;VLOOKUP(MaGv!Y15,dsma,4,0)))</f>
        <v/>
      </c>
      <c r="Z15" s="381" t="str">
        <f>IF(MaGv!Z15="","",IF(MaGv!Z15="cn","cn"&amp;CHAR(10)&amp;VLOOKUP(MaGv!Z14,dscn,3,0),VLOOKUP(MaGv!Z15,dsma,5,0)&amp;CHAR(10)&amp;VLOOKUP(MaGv!Z15,dsma,4,0)))</f>
        <v/>
      </c>
      <c r="AA15" s="381" t="str">
        <f>IF(MaGv!AA15="","",IF(MaGv!AA15="cn","cn"&amp;CHAR(10)&amp;VLOOKUP(MaGv!AA14,dscn,3,0),VLOOKUP(MaGv!AA15,dsma,5,0)&amp;CHAR(10)&amp;VLOOKUP(MaGv!AA15,dsma,4,0)))</f>
        <v/>
      </c>
      <c r="AB15" s="381" t="str">
        <f>IF(MaGv!AB15="","",IF(MaGv!AB15="cn","cn"&amp;CHAR(10)&amp;VLOOKUP(MaGv!AB14,dscn,3,0),VLOOKUP(MaGv!AB15,dsma,5,0)&amp;CHAR(10)&amp;VLOOKUP(MaGv!AB15,dsma,4,0)))</f>
        <v/>
      </c>
      <c r="AC15" s="381" t="str">
        <f>IF(MaGv!AC15="","",IF(MaGv!AC15="cn","cn"&amp;CHAR(10)&amp;VLOOKUP(MaGv!AC14,dscn,3,0),VLOOKUP(MaGv!AC15,dsma,5,0)&amp;CHAR(10)&amp;VLOOKUP(MaGv!AC15,dsma,4,0)))</f>
        <v/>
      </c>
      <c r="AD15" s="381" t="str">
        <f>IF(MaGv!AD15="","",IF(MaGv!AD15="cn","cn"&amp;CHAR(10)&amp;VLOOKUP(MaGv!AD14,dscn,3,0),VLOOKUP(MaGv!AD15,dsma,5,0)&amp;CHAR(10)&amp;VLOOKUP(MaGv!AD15,dsma,4,0)))</f>
        <v/>
      </c>
      <c r="AE15" s="381" t="str">
        <f>IF(MaGv!AE15="","",IF(MaGv!AE15="cn","cn"&amp;CHAR(10)&amp;VLOOKUP(MaGv!AE14,dscn,3,0),VLOOKUP(MaGv!AE15,dsma,5,0)&amp;CHAR(10)&amp;VLOOKUP(MaGv!AE15,dsma,4,0)))</f>
        <v/>
      </c>
      <c r="AF15" s="381" t="str">
        <f>IF(MaGv!AF15="","",IF(MaGv!AF15="cn","cn"&amp;CHAR(10)&amp;VLOOKUP(MaGv!AF14,dscn,3,0),VLOOKUP(MaGv!AF15,dsma,5,0)&amp;CHAR(10)&amp;VLOOKUP(MaGv!AF15,dsma,4,0)))</f>
        <v/>
      </c>
      <c r="AG15" s="381" t="str">
        <f>IF(MaGv!AG15="","",IF(MaGv!AG15="cn","cn"&amp;CHAR(10)&amp;VLOOKUP(MaGv!AG14,dscn,3,0),VLOOKUP(MaGv!AG15,dsma,5,0)&amp;CHAR(10)&amp;VLOOKUP(MaGv!AG15,dsma,4,0)))</f>
        <v/>
      </c>
      <c r="AH15" s="372" t="str">
        <f>IF(MaGv!AH15="","",IF(MaGv!AH15="cn","cn"&amp;CHAR(10)&amp;VLOOKUP(MaGv!AH14,dscn,3,0),VLOOKUP(MaGv!AH15,dsma,5,0)&amp;CHAR(10)&amp;VLOOKUP(MaGv!AH15,dsma,4,0)))</f>
        <v/>
      </c>
      <c r="AI15" s="372" t="str">
        <f>IF(MaGv!AI15="","",IF(MaGv!AI15="cn","cn"&amp;CHAR(10)&amp;VLOOKUP(MaGv!AI14,dscn,3,0),VLOOKUP(MaGv!AI15,dsma,5,0)&amp;CHAR(10)&amp;VLOOKUP(MaGv!AI15,dsma,4,0)))</f>
        <v/>
      </c>
      <c r="AJ15" s="372" t="str">
        <f>IF(MaGv!AJ15="","",IF(MaGv!AJ15="cn","cn"&amp;CHAR(10)&amp;VLOOKUP(MaGv!AJ14,dscn,3,0),VLOOKUP(MaGv!AJ15,dsma,5,0)&amp;CHAR(10)&amp;VLOOKUP(MaGv!AJ15,dsma,4,0)))</f>
        <v/>
      </c>
      <c r="AK15" s="372" t="str">
        <f>IF(MaGv!AK15="","",IF(MaGv!AK15="cn","cn"&amp;CHAR(10)&amp;VLOOKUP(MaGv!AK14,dscn,3,0),VLOOKUP(MaGv!AK15,dsma,5,0)&amp;CHAR(10)&amp;VLOOKUP(MaGv!AK15,dsma,4,0)))</f>
        <v/>
      </c>
      <c r="AL15" s="372" t="str">
        <f>IF(MaGv!AL15="","",IF(MaGv!AL15="cn","cn"&amp;CHAR(10)&amp;VLOOKUP(MaGv!AL14,dscn,3,0),VLOOKUP(MaGv!AL15,dsma,5,0)&amp;CHAR(10)&amp;VLOOKUP(MaGv!AL15,dsma,4,0)))</f>
        <v/>
      </c>
      <c r="AM15" s="372" t="str">
        <f>IF(MaGv!AM15="","",IF(MaGv!AM15="cn","cn"&amp;CHAR(10)&amp;VLOOKUP(MaGv!AM14,dscn,3,0),VLOOKUP(MaGv!AM15,dsma,5,0)&amp;CHAR(10)&amp;VLOOKUP(MaGv!AM15,dsma,4,0)))</f>
        <v/>
      </c>
      <c r="AN15" s="372" t="str">
        <f>IF(MaGv!AN15="","",IF(MaGv!AN15="cn","cn"&amp;CHAR(10)&amp;VLOOKUP(MaGv!AN14,dscn,3,0),VLOOKUP(MaGv!AN15,dsma,5,0)&amp;CHAR(10)&amp;VLOOKUP(MaGv!AN15,dsma,4,0)))</f>
        <v/>
      </c>
      <c r="AO15" s="372" t="str">
        <f>IF(MaGv!AO15="","",IF(MaGv!AO15="cn","cn"&amp;CHAR(10)&amp;VLOOKUP(MaGv!AO14,dscn,3,0),VLOOKUP(MaGv!AO15,dsma,5,0)&amp;CHAR(10)&amp;VLOOKUP(MaGv!AO15,dsma,4,0)))</f>
        <v/>
      </c>
      <c r="AP15" s="372" t="str">
        <f>IF(MaGv!AP15="","",IF(MaGv!AP15="cn","cn"&amp;CHAR(10)&amp;VLOOKUP(MaGv!AP14,dscn,3,0),VLOOKUP(MaGv!AP15,dsma,5,0)&amp;CHAR(10)&amp;VLOOKUP(MaGv!AP15,dsma,4,0)))</f>
        <v/>
      </c>
      <c r="AQ15" s="372" t="str">
        <f>IF(MaGv!AQ15="","",IF(MaGv!AQ15="cn","cn"&amp;CHAR(10)&amp;VLOOKUP(MaGv!AQ14,dscn,3,0),VLOOKUP(MaGv!AQ15,dsma,5,0)&amp;CHAR(10)&amp;VLOOKUP(MaGv!AQ15,dsma,4,0)))</f>
        <v/>
      </c>
      <c r="AR15" s="372" t="str">
        <f>IF(MaGv!AR15="","",IF(MaGv!AR15="cn","cn"&amp;CHAR(10)&amp;VLOOKUP(MaGv!AR14,dscn,3,0),VLOOKUP(MaGv!AR15,dsma,5,0)&amp;CHAR(10)&amp;VLOOKUP(MaGv!AR15,dsma,4,0)))</f>
        <v/>
      </c>
      <c r="AS15" s="372" t="str">
        <f>IF(MaGv!AS15="","",IF(MaGv!AS15="cn","cn"&amp;CHAR(10)&amp;VLOOKUP(MaGv!AS14,dscn,3,0),VLOOKUP(MaGv!AS15,dsma,5,0)&amp;CHAR(10)&amp;VLOOKUP(MaGv!AS15,dsma,4,0)))</f>
        <v/>
      </c>
      <c r="AT15" s="385" t="str">
        <f>IF(MaGv!AT15="","",IF(MaGv!AT15="cn","cn"&amp;CHAR(10)&amp;VLOOKUP(MaGv!AT14,dscn,3,0),VLOOKUP(MaGv!AT15,dsma,5,0)&amp;CHAR(10)&amp;VLOOKUP(MaGv!AT15,dsma,4,0)))</f>
        <v/>
      </c>
      <c r="AU15" s="372" t="str">
        <f>IF(MaGv!AU15="","",IF(MaGv!AU15="cn","cn"&amp;CHAR(10)&amp;VLOOKUP(MaGv!AU14,dscn,3,0),VLOOKUP(MaGv!AU15,dsma,5,0)&amp;CHAR(10)&amp;VLOOKUP(MaGv!AU15,dsma,4,0)))</f>
        <v/>
      </c>
      <c r="AV15" s="372" t="str">
        <f>IF(MaGv!AV15="","",IF(MaGv!AV15="cn","cn"&amp;CHAR(10)&amp;VLOOKUP(MaGv!AV14,dscn,3,0),VLOOKUP(MaGv!AV15,dsma,5,0)&amp;CHAR(10)&amp;VLOOKUP(MaGv!AV15,dsma,4,0)))</f>
        <v/>
      </c>
      <c r="AW15" s="372" t="str">
        <f>IF(MaGv!AW15="","",IF(MaGv!AW15="cn","cn"&amp;CHAR(10)&amp;VLOOKUP(MaGv!AW14,dscn,3,0),VLOOKUP(MaGv!AW15,dsma,5,0)&amp;CHAR(10)&amp;VLOOKUP(MaGv!AW15,dsma,4,0)))</f>
        <v/>
      </c>
      <c r="AX15" s="372" t="str">
        <f>IF(MaGv!AX15="","",IF(MaGv!AX15="cn","cn"&amp;CHAR(10)&amp;VLOOKUP(MaGv!AX14,dscn,3,0),VLOOKUP(MaGv!AX15,dsma,5,0)&amp;CHAR(10)&amp;VLOOKUP(MaGv!AX15,dsma,4,0)))</f>
        <v/>
      </c>
      <c r="AY15" s="381" t="str">
        <f>IF(MaGv!AY15="","",IF(MaGv!AY15="cn","cn"&amp;CHAR(10)&amp;VLOOKUP(MaGv!AY14,dscn,3,0),VLOOKUP(MaGv!AY15,dsma,5,0)&amp;CHAR(10)&amp;VLOOKUP(MaGv!AY15,dsma,4,0)))</f>
        <v/>
      </c>
      <c r="AZ15" s="386" t="str">
        <f>IF(MaGv!AZ15="","",IF(MaGv!AZ15="cn","cn"&amp;CHAR(10)&amp;VLOOKUP(MaGv!AZ14,dscn,3,0),VLOOKUP(MaGv!AZ15,dsma,5,0)&amp;CHAR(10)&amp;VLOOKUP(MaGv!AZ15,dsma,4,0)))</f>
        <v/>
      </c>
      <c r="BA15" s="381"/>
      <c r="BB15" s="386"/>
    </row>
    <row r="16" ht="24.0" customHeight="1">
      <c r="A16" s="127"/>
      <c r="B16" s="377">
        <v>3.0</v>
      </c>
      <c r="C16" s="381" t="str">
        <f>IF(MaGv!C16="","",IF(MaGv!C16="cn","cn"&amp;CHAR(10)&amp;VLOOKUP(MaGv!C15,dscn,3,0),VLOOKUP(MaGv!C16,dsma,5,0)&amp;CHAR(10)&amp;VLOOKUP(MaGv!C16,dsma,4,0)))</f>
        <v>Văn
VÂN </v>
      </c>
      <c r="D16" s="381" t="str">
        <f>IF(MaGv!D16="","",IF(MaGv!D16="cn","cn"&amp;CHAR(10)&amp;VLOOKUP(MaGv!D15,dscn,3,0),VLOOKUP(MaGv!D16,dsma,5,0)&amp;CHAR(10)&amp;VLOOKUP(MaGv!D16,dsma,4,0)))</f>
        <v>AVăn
NGA</v>
      </c>
      <c r="E16" s="381" t="str">
        <f>IF(MaGv!E16="","",IF(MaGv!E16="cn","cn"&amp;CHAR(10)&amp;VLOOKUP(MaGv!E15,dscn,3,0),VLOOKUP(MaGv!E16,dsma,5,0)&amp;CHAR(10)&amp;VLOOKUP(MaGv!E16,dsma,4,0)))</f>
        <v>Toán
THANH</v>
      </c>
      <c r="F16" s="381" t="str">
        <f>IF(MaGv!F16="","",IF(MaGv!F16="cn","cn"&amp;CHAR(10)&amp;VLOOKUP(MaGv!F15,dscn,3,0),VLOOKUP(MaGv!F16,dsma,5,0)&amp;CHAR(10)&amp;VLOOKUP(MaGv!F16,dsma,4,0)))</f>
        <v>Toán
ĐIỆP</v>
      </c>
      <c r="G16" s="381" t="str">
        <f>IF(MaGv!G16="","",IF(MaGv!G16="cn","cn"&amp;CHAR(10)&amp;VLOOKUP(MaGv!G15,dscn,3,0),VLOOKUP(MaGv!G16,dsma,5,0)&amp;CHAR(10)&amp;VLOOKUP(MaGv!G16,dsma,4,0)))</f>
        <v>Toán
PHƯỢNG</v>
      </c>
      <c r="H16" s="372" t="str">
        <f>IF(MaGv!H16="","",IF(MaGv!H16="cn","cn"&amp;CHAR(10)&amp;VLOOKUP(MaGv!H15,dscn,3,0),VLOOKUP(MaGv!H16,dsma,5,0)&amp;CHAR(10)&amp;VLOOKUP(MaGv!H16,dsma,4,0)))</f>
        <v>Sinh
PHƯỚC</v>
      </c>
      <c r="I16" s="381" t="str">
        <f>IF(MaGv!I16="","",IF(MaGv!I16="cn","cn"&amp;CHAR(10)&amp;VLOOKUP(MaGv!I15,dscn,3,0),VLOOKUP(MaGv!I16,dsma,5,0)&amp;CHAR(10)&amp;VLOOKUP(MaGv!I16,dsma,4,0)))</f>
        <v>AVăn
VINH</v>
      </c>
      <c r="J16" s="381" t="str">
        <f>IF(MaGv!J16="","",IF(MaGv!J16="cn","cn"&amp;CHAR(10)&amp;VLOOKUP(MaGv!J15,dscn,3,0),VLOOKUP(MaGv!J16,dsma,5,0)&amp;CHAR(10)&amp;VLOOKUP(MaGv!J16,dsma,4,0)))</f>
        <v>AVăn
HẠNH</v>
      </c>
      <c r="K16" s="381" t="str">
        <f>IF(MaGv!K16="","",IF(MaGv!K16="cn","cn"&amp;CHAR(10)&amp;VLOOKUP(MaGv!K15,dscn,3,0),VLOOKUP(MaGv!K16,dsma,5,0)&amp;CHAR(10)&amp;VLOOKUP(MaGv!K16,dsma,4,0)))</f>
        <v>AVăn
PHƯƠNG</v>
      </c>
      <c r="L16" s="381" t="str">
        <f>IF(MaGv!L16="","",IF(MaGv!L16="cn","cn"&amp;CHAR(10)&amp;VLOOKUP(MaGv!L15,dscn,3,0),VLOOKUP(MaGv!L16,dsma,5,0)&amp;CHAR(10)&amp;VLOOKUP(MaGv!L16,dsma,4,0)))</f>
        <v>Văn 
TRANG</v>
      </c>
      <c r="M16" s="381" t="str">
        <f>IF(MaGv!M16="","",IF(MaGv!M16="cn","cn"&amp;CHAR(10)&amp;VLOOKUP(MaGv!M15,dscn,3,0),VLOOKUP(MaGv!M16,dsma,5,0)&amp;CHAR(10)&amp;VLOOKUP(MaGv!M16,dsma,4,0)))</f>
        <v>Toán
T.MAI</v>
      </c>
      <c r="N16" s="381" t="str">
        <f>IF(MaGv!N16="","",IF(MaGv!N16="cn","cn"&amp;CHAR(10)&amp;VLOOKUP(MaGv!N15,dscn,3,0),VLOOKUP(MaGv!N16,dsma,5,0)&amp;CHAR(10)&amp;VLOOKUP(MaGv!N16,dsma,4,0)))</f>
        <v>Toán
TRANG</v>
      </c>
      <c r="O16" s="381" t="str">
        <f>IF(MaGv!O16="","",IF(MaGv!O16="cn","cn"&amp;CHAR(10)&amp;VLOOKUP(MaGv!O15,dscn,3,0),VLOOKUP(MaGv!O16,dsma,5,0)&amp;CHAR(10)&amp;VLOOKUP(MaGv!O16,dsma,4,0)))</f>
        <v>Sử
THANH</v>
      </c>
      <c r="P16" s="381" t="str">
        <f>IF(MaGv!P16="","",IF(MaGv!P16="cn","cn"&amp;CHAR(10)&amp;VLOOKUP(MaGv!P15,dscn,3,0),VLOOKUP(MaGv!P16,dsma,5,0)&amp;CHAR(10)&amp;VLOOKUP(MaGv!P16,dsma,4,0)))</f>
        <v/>
      </c>
      <c r="Q16" s="372" t="str">
        <f>IF(MaGv!Q16="","",IF(MaGv!Q16="cn","cn"&amp;CHAR(10)&amp;VLOOKUP(MaGv!Q15,dscn,3,0),VLOOKUP(MaGv!Q16,dsma,5,0)&amp;CHAR(10)&amp;VLOOKUP(MaGv!Q16,dsma,4,0)))</f>
        <v/>
      </c>
      <c r="R16" s="381" t="str">
        <f>IF(MaGv!R16="","",IF(MaGv!R16="cn","cn"&amp;CHAR(10)&amp;VLOOKUP(MaGv!R15,dscn,3,0),VLOOKUP(MaGv!R16,dsma,5,0)&amp;CHAR(10)&amp;VLOOKUP(MaGv!R16,dsma,4,0)))</f>
        <v/>
      </c>
      <c r="S16" s="381" t="str">
        <f>IF(MaGv!S16="","",IF(MaGv!S16="cn","cn"&amp;CHAR(10)&amp;VLOOKUP(MaGv!S15,dscn,3,0),VLOOKUP(MaGv!S16,dsma,5,0)&amp;CHAR(10)&amp;VLOOKUP(MaGv!S16,dsma,4,0)))</f>
        <v/>
      </c>
      <c r="T16" s="381" t="str">
        <f>IF(MaGv!T16="","",IF(MaGv!T16="cn","cn"&amp;CHAR(10)&amp;VLOOKUP(MaGv!T15,dscn,3,0),VLOOKUP(MaGv!T16,dsma,5,0)&amp;CHAR(10)&amp;VLOOKUP(MaGv!T16,dsma,4,0)))</f>
        <v/>
      </c>
      <c r="U16" s="381" t="str">
        <f>IF(MaGv!U16="","",IF(MaGv!U16="cn","cn"&amp;CHAR(10)&amp;VLOOKUP(MaGv!U15,dscn,3,0),VLOOKUP(MaGv!U16,dsma,5,0)&amp;CHAR(10)&amp;VLOOKUP(MaGv!U16,dsma,4,0)))</f>
        <v/>
      </c>
      <c r="V16" s="381" t="str">
        <f>IF(MaGv!V16="","",IF(MaGv!V16="cn","cn"&amp;CHAR(10)&amp;VLOOKUP(MaGv!V15,dscn,3,0),VLOOKUP(MaGv!V16,dsma,5,0)&amp;CHAR(10)&amp;VLOOKUP(MaGv!V16,dsma,4,0)))</f>
        <v/>
      </c>
      <c r="W16" s="381" t="str">
        <f>IF(MaGv!W16="","",IF(MaGv!W16="cn","cn"&amp;CHAR(10)&amp;VLOOKUP(MaGv!W15,dscn,3,0),VLOOKUP(MaGv!W16,dsma,5,0)&amp;CHAR(10)&amp;VLOOKUP(MaGv!W16,dsma,4,0)))</f>
        <v/>
      </c>
      <c r="X16" s="381" t="str">
        <f>IF(MaGv!X16="","",IF(MaGv!X16="cn","cn"&amp;CHAR(10)&amp;VLOOKUP(MaGv!X15,dscn,3,0),VLOOKUP(MaGv!X16,dsma,5,0)&amp;CHAR(10)&amp;VLOOKUP(MaGv!X16,dsma,4,0)))</f>
        <v/>
      </c>
      <c r="Y16" s="381" t="str">
        <f>IF(MaGv!Y16="","",IF(MaGv!Y16="cn","cn"&amp;CHAR(10)&amp;VLOOKUP(MaGv!Y15,dscn,3,0),VLOOKUP(MaGv!Y16,dsma,5,0)&amp;CHAR(10)&amp;VLOOKUP(MaGv!Y16,dsma,4,0)))</f>
        <v/>
      </c>
      <c r="Z16" s="381" t="str">
        <f>IF(MaGv!Z16="","",IF(MaGv!Z16="cn","cn"&amp;CHAR(10)&amp;VLOOKUP(MaGv!Z15,dscn,3,0),VLOOKUP(MaGv!Z16,dsma,5,0)&amp;CHAR(10)&amp;VLOOKUP(MaGv!Z16,dsma,4,0)))</f>
        <v/>
      </c>
      <c r="AA16" s="381" t="str">
        <f>IF(MaGv!AA16="","",IF(MaGv!AA16="cn","cn"&amp;CHAR(10)&amp;VLOOKUP(MaGv!AA15,dscn,3,0),VLOOKUP(MaGv!AA16,dsma,5,0)&amp;CHAR(10)&amp;VLOOKUP(MaGv!AA16,dsma,4,0)))</f>
        <v/>
      </c>
      <c r="AB16" s="381" t="str">
        <f>IF(MaGv!AB16="","",IF(MaGv!AB16="cn","cn"&amp;CHAR(10)&amp;VLOOKUP(MaGv!AB15,dscn,3,0),VLOOKUP(MaGv!AB16,dsma,5,0)&amp;CHAR(10)&amp;VLOOKUP(MaGv!AB16,dsma,4,0)))</f>
        <v/>
      </c>
      <c r="AC16" s="381" t="str">
        <f>IF(MaGv!AC16="","",IF(MaGv!AC16="cn","cn"&amp;CHAR(10)&amp;VLOOKUP(MaGv!AC15,dscn,3,0),VLOOKUP(MaGv!AC16,dsma,5,0)&amp;CHAR(10)&amp;VLOOKUP(MaGv!AC16,dsma,4,0)))</f>
        <v/>
      </c>
      <c r="AD16" s="381" t="str">
        <f>IF(MaGv!AD16="","",IF(MaGv!AD16="cn","cn"&amp;CHAR(10)&amp;VLOOKUP(MaGv!AD15,dscn,3,0),VLOOKUP(MaGv!AD16,dsma,5,0)&amp;CHAR(10)&amp;VLOOKUP(MaGv!AD16,dsma,4,0)))</f>
        <v/>
      </c>
      <c r="AE16" s="381" t="str">
        <f>IF(MaGv!AE16="","",IF(MaGv!AE16="cn","cn"&amp;CHAR(10)&amp;VLOOKUP(MaGv!AE15,dscn,3,0),VLOOKUP(MaGv!AE16,dsma,5,0)&amp;CHAR(10)&amp;VLOOKUP(MaGv!AE16,dsma,4,0)))</f>
        <v/>
      </c>
      <c r="AF16" s="381" t="str">
        <f>IF(MaGv!AF16="","",IF(MaGv!AF16="cn","cn"&amp;CHAR(10)&amp;VLOOKUP(MaGv!AF15,dscn,3,0),VLOOKUP(MaGv!AF16,dsma,5,0)&amp;CHAR(10)&amp;VLOOKUP(MaGv!AF16,dsma,4,0)))</f>
        <v/>
      </c>
      <c r="AG16" s="381" t="str">
        <f>IF(MaGv!AG16="","",IF(MaGv!AG16="cn","cn"&amp;CHAR(10)&amp;VLOOKUP(MaGv!AG15,dscn,3,0),VLOOKUP(MaGv!AG16,dsma,5,0)&amp;CHAR(10)&amp;VLOOKUP(MaGv!AG16,dsma,4,0)))</f>
        <v/>
      </c>
      <c r="AH16" s="372" t="str">
        <f>IF(MaGv!AH16="","",IF(MaGv!AH16="cn","cn"&amp;CHAR(10)&amp;VLOOKUP(MaGv!AH15,dscn,3,0),VLOOKUP(MaGv!AH16,dsma,5,0)&amp;CHAR(10)&amp;VLOOKUP(MaGv!AH16,dsma,4,0)))</f>
        <v/>
      </c>
      <c r="AI16" s="372" t="str">
        <f>IF(MaGv!AI16="","",IF(MaGv!AI16="cn","cn"&amp;CHAR(10)&amp;VLOOKUP(MaGv!AI15,dscn,3,0),VLOOKUP(MaGv!AI16,dsma,5,0)&amp;CHAR(10)&amp;VLOOKUP(MaGv!AI16,dsma,4,0)))</f>
        <v/>
      </c>
      <c r="AJ16" s="372" t="str">
        <f>IF(MaGv!AJ16="","",IF(MaGv!AJ16="cn","cn"&amp;CHAR(10)&amp;VLOOKUP(MaGv!AJ15,dscn,3,0),VLOOKUP(MaGv!AJ16,dsma,5,0)&amp;CHAR(10)&amp;VLOOKUP(MaGv!AJ16,dsma,4,0)))</f>
        <v/>
      </c>
      <c r="AK16" s="372" t="str">
        <f>IF(MaGv!AK16="","",IF(MaGv!AK16="cn","cn"&amp;CHAR(10)&amp;VLOOKUP(MaGv!AK15,dscn,3,0),VLOOKUP(MaGv!AK16,dsma,5,0)&amp;CHAR(10)&amp;VLOOKUP(MaGv!AK16,dsma,4,0)))</f>
        <v/>
      </c>
      <c r="AL16" s="372" t="str">
        <f>IF(MaGv!AL16="","",IF(MaGv!AL16="cn","cn"&amp;CHAR(10)&amp;VLOOKUP(MaGv!AL15,dscn,3,0),VLOOKUP(MaGv!AL16,dsma,5,0)&amp;CHAR(10)&amp;VLOOKUP(MaGv!AL16,dsma,4,0)))</f>
        <v/>
      </c>
      <c r="AM16" s="372" t="str">
        <f>IF(MaGv!AM16="","",IF(MaGv!AM16="cn","cn"&amp;CHAR(10)&amp;VLOOKUP(MaGv!AM15,dscn,3,0),VLOOKUP(MaGv!AM16,dsma,5,0)&amp;CHAR(10)&amp;VLOOKUP(MaGv!AM16,dsma,4,0)))</f>
        <v/>
      </c>
      <c r="AN16" s="372" t="str">
        <f>IF(MaGv!AN16="","",IF(MaGv!AN16="cn","cn"&amp;CHAR(10)&amp;VLOOKUP(MaGv!AN15,dscn,3,0),VLOOKUP(MaGv!AN16,dsma,5,0)&amp;CHAR(10)&amp;VLOOKUP(MaGv!AN16,dsma,4,0)))</f>
        <v/>
      </c>
      <c r="AO16" s="372" t="str">
        <f>IF(MaGv!AO16="","",IF(MaGv!AO16="cn","cn"&amp;CHAR(10)&amp;VLOOKUP(MaGv!AO15,dscn,3,0),VLOOKUP(MaGv!AO16,dsma,5,0)&amp;CHAR(10)&amp;VLOOKUP(MaGv!AO16,dsma,4,0)))</f>
        <v/>
      </c>
      <c r="AP16" s="372" t="str">
        <f>IF(MaGv!AP16="","",IF(MaGv!AP16="cn","cn"&amp;CHAR(10)&amp;VLOOKUP(MaGv!AP15,dscn,3,0),VLOOKUP(MaGv!AP16,dsma,5,0)&amp;CHAR(10)&amp;VLOOKUP(MaGv!AP16,dsma,4,0)))</f>
        <v/>
      </c>
      <c r="AQ16" s="372" t="str">
        <f>IF(MaGv!AQ16="","",IF(MaGv!AQ16="cn","cn"&amp;CHAR(10)&amp;VLOOKUP(MaGv!AQ15,dscn,3,0),VLOOKUP(MaGv!AQ16,dsma,5,0)&amp;CHAR(10)&amp;VLOOKUP(MaGv!AQ16,dsma,4,0)))</f>
        <v/>
      </c>
      <c r="AR16" s="372" t="str">
        <f>IF(MaGv!AR16="","",IF(MaGv!AR16="cn","cn"&amp;CHAR(10)&amp;VLOOKUP(MaGv!AR15,dscn,3,0),VLOOKUP(MaGv!AR16,dsma,5,0)&amp;CHAR(10)&amp;VLOOKUP(MaGv!AR16,dsma,4,0)))</f>
        <v/>
      </c>
      <c r="AS16" s="372" t="str">
        <f>IF(MaGv!AS16="","",IF(MaGv!AS16="cn","cn"&amp;CHAR(10)&amp;VLOOKUP(MaGv!AS15,dscn,3,0),VLOOKUP(MaGv!AS16,dsma,5,0)&amp;CHAR(10)&amp;VLOOKUP(MaGv!AS16,dsma,4,0)))</f>
        <v/>
      </c>
      <c r="AT16" s="385" t="str">
        <f>IF(MaGv!AT16="","",IF(MaGv!AT16="cn","cn"&amp;CHAR(10)&amp;VLOOKUP(MaGv!AT15,dscn,3,0),VLOOKUP(MaGv!AT16,dsma,5,0)&amp;CHAR(10)&amp;VLOOKUP(MaGv!AT16,dsma,4,0)))</f>
        <v/>
      </c>
      <c r="AU16" s="372" t="str">
        <f>IF(MaGv!AU16="","",IF(MaGv!AU16="cn","cn"&amp;CHAR(10)&amp;VLOOKUP(MaGv!AU15,dscn,3,0),VLOOKUP(MaGv!AU16,dsma,5,0)&amp;CHAR(10)&amp;VLOOKUP(MaGv!AU16,dsma,4,0)))</f>
        <v/>
      </c>
      <c r="AV16" s="372" t="str">
        <f>IF(MaGv!AV16="","",IF(MaGv!AV16="cn","cn"&amp;CHAR(10)&amp;VLOOKUP(MaGv!AV15,dscn,3,0),VLOOKUP(MaGv!AV16,dsma,5,0)&amp;CHAR(10)&amp;VLOOKUP(MaGv!AV16,dsma,4,0)))</f>
        <v/>
      </c>
      <c r="AW16" s="372" t="str">
        <f>IF(MaGv!AW16="","",IF(MaGv!AW16="cn","cn"&amp;CHAR(10)&amp;VLOOKUP(MaGv!AW15,dscn,3,0),VLOOKUP(MaGv!AW16,dsma,5,0)&amp;CHAR(10)&amp;VLOOKUP(MaGv!AW16,dsma,4,0)))</f>
        <v/>
      </c>
      <c r="AX16" s="372" t="str">
        <f>IF(MaGv!AX16="","",IF(MaGv!AX16="cn","cn"&amp;CHAR(10)&amp;VLOOKUP(MaGv!AX15,dscn,3,0),VLOOKUP(MaGv!AX16,dsma,5,0)&amp;CHAR(10)&amp;VLOOKUP(MaGv!AX16,dsma,4,0)))</f>
        <v/>
      </c>
      <c r="AY16" s="381" t="str">
        <f>IF(MaGv!AY16="","",IF(MaGv!AY16="cn","cn"&amp;CHAR(10)&amp;VLOOKUP(MaGv!AY15,dscn,3,0),VLOOKUP(MaGv!AY16,dsma,5,0)&amp;CHAR(10)&amp;VLOOKUP(MaGv!AY16,dsma,4,0)))</f>
        <v/>
      </c>
      <c r="AZ16" s="386" t="str">
        <f>IF(MaGv!AZ16="","",IF(MaGv!AZ16="cn","cn"&amp;CHAR(10)&amp;VLOOKUP(MaGv!AZ15,dscn,3,0),VLOOKUP(MaGv!AZ16,dsma,5,0)&amp;CHAR(10)&amp;VLOOKUP(MaGv!AZ16,dsma,4,0)))</f>
        <v/>
      </c>
      <c r="BA16" s="381"/>
      <c r="BB16" s="386"/>
    </row>
    <row r="17" ht="24.0" customHeight="1">
      <c r="A17" s="127"/>
      <c r="B17" s="377">
        <v>4.0</v>
      </c>
      <c r="C17" s="381" t="str">
        <f>IF(MaGv!C17="","",IF(MaGv!C17="cn","cn"&amp;CHAR(10)&amp;VLOOKUP(MaGv!C16,dscn,3,0),VLOOKUP(MaGv!C17,dsma,5,0)&amp;CHAR(10)&amp;VLOOKUP(MaGv!C17,dsma,4,0)))</f>
        <v>Văn
VÂN </v>
      </c>
      <c r="D17" s="381" t="str">
        <f>IF(MaGv!D17="","",IF(MaGv!D17="cn","cn"&amp;CHAR(10)&amp;VLOOKUP(MaGv!D16,dscn,3,0),VLOOKUP(MaGv!D17,dsma,5,0)&amp;CHAR(10)&amp;VLOOKUP(MaGv!D17,dsma,4,0)))</f>
        <v>AVăn
NGA</v>
      </c>
      <c r="E17" s="381" t="str">
        <f>IF(MaGv!E17="","",IF(MaGv!E17="cn","cn"&amp;CHAR(10)&amp;VLOOKUP(MaGv!E16,dscn,3,0),VLOOKUP(MaGv!E17,dsma,5,0)&amp;CHAR(10)&amp;VLOOKUP(MaGv!E17,dsma,4,0)))</f>
        <v>Toán
THANH</v>
      </c>
      <c r="F17" s="381" t="str">
        <f>IF(MaGv!F17="","",IF(MaGv!F17="cn","cn"&amp;CHAR(10)&amp;VLOOKUP(MaGv!F16,dscn,3,0),VLOOKUP(MaGv!F17,dsma,5,0)&amp;CHAR(10)&amp;VLOOKUP(MaGv!F17,dsma,4,0)))</f>
        <v>Toán
ĐIỆP</v>
      </c>
      <c r="G17" s="385" t="str">
        <f>IF(MaGv!G17="","",IF(MaGv!G17="cn","cn"&amp;CHAR(10)&amp;VLOOKUP(MaGv!G16,dscn,3,0),VLOOKUP(MaGv!G17,dsma,5,0)&amp;CHAR(10)&amp;VLOOKUP(MaGv!G17,dsma,4,0)))</f>
        <v>Toán
PHƯỢNG</v>
      </c>
      <c r="H17" s="372" t="str">
        <f>IF(MaGv!H17="","",IF(MaGv!H17="cn","cn"&amp;CHAR(10)&amp;VLOOKUP(MaGv!H16,dscn,3,0),VLOOKUP(MaGv!H17,dsma,5,0)&amp;CHAR(10)&amp;VLOOKUP(MaGv!H17,dsma,4,0)))</f>
        <v>Sử
THANH</v>
      </c>
      <c r="I17" s="381" t="str">
        <f>IF(MaGv!I17="","",IF(MaGv!I17="cn","cn"&amp;CHAR(10)&amp;VLOOKUP(MaGv!I16,dscn,3,0),VLOOKUP(MaGv!I17,dsma,5,0)&amp;CHAR(10)&amp;VLOOKUP(MaGv!I17,dsma,4,0)))</f>
        <v>AVăn
VINH</v>
      </c>
      <c r="J17" s="381" t="str">
        <f>IF(MaGv!J17="","",IF(MaGv!J17="cn","cn"&amp;CHAR(10)&amp;VLOOKUP(MaGv!J16,dscn,3,0),VLOOKUP(MaGv!J17,dsma,5,0)&amp;CHAR(10)&amp;VLOOKUP(MaGv!J17,dsma,4,0)))</f>
        <v>AVăn
HẠNH</v>
      </c>
      <c r="K17" s="381" t="str">
        <f>IF(MaGv!K17="","",IF(MaGv!K17="cn","cn"&amp;CHAR(10)&amp;VLOOKUP(MaGv!K16,dscn,3,0),VLOOKUP(MaGv!K17,dsma,5,0)&amp;CHAR(10)&amp;VLOOKUP(MaGv!K17,dsma,4,0)))</f>
        <v>AVăn
PHƯƠNG</v>
      </c>
      <c r="L17" s="381" t="str">
        <f>IF(MaGv!L17="","",IF(MaGv!L17="cn","cn"&amp;CHAR(10)&amp;VLOOKUP(MaGv!L16,dscn,3,0),VLOOKUP(MaGv!L17,dsma,5,0)&amp;CHAR(10)&amp;VLOOKUP(MaGv!L17,dsma,4,0)))</f>
        <v>Văn 
TRANG</v>
      </c>
      <c r="M17" s="381" t="str">
        <f>IF(MaGv!M17="","",IF(MaGv!M17="cn","cn"&amp;CHAR(10)&amp;VLOOKUP(MaGv!M16,dscn,3,0),VLOOKUP(MaGv!M17,dsma,5,0)&amp;CHAR(10)&amp;VLOOKUP(MaGv!M17,dsma,4,0)))</f>
        <v>Toán
T.MAI</v>
      </c>
      <c r="N17" s="381" t="str">
        <f>IF(MaGv!N17="","",IF(MaGv!N17="cn","cn"&amp;CHAR(10)&amp;VLOOKUP(MaGv!N16,dscn,3,0),VLOOKUP(MaGv!N17,dsma,5,0)&amp;CHAR(10)&amp;VLOOKUP(MaGv!N17,dsma,4,0)))</f>
        <v>Toán
TRANG</v>
      </c>
      <c r="O17" s="381" t="str">
        <f>IF(MaGv!O17="","",IF(MaGv!O17="cn","cn"&amp;CHAR(10)&amp;VLOOKUP(MaGv!O16,dscn,3,0),VLOOKUP(MaGv!O17,dsma,5,0)&amp;CHAR(10)&amp;VLOOKUP(MaGv!O17,dsma,4,0)))</f>
        <v>Sinh
PHƯỚC</v>
      </c>
      <c r="P17" s="381" t="str">
        <f>IF(MaGv!P17="","",IF(MaGv!P17="cn","cn"&amp;CHAR(10)&amp;VLOOKUP(MaGv!P16,dscn,3,0),VLOOKUP(MaGv!P17,dsma,5,0)&amp;CHAR(10)&amp;VLOOKUP(MaGv!P17,dsma,4,0)))</f>
        <v/>
      </c>
      <c r="Q17" s="372" t="str">
        <f>IF(MaGv!Q17="","",IF(MaGv!Q17="cn","cn"&amp;CHAR(10)&amp;VLOOKUP(MaGv!Q16,dscn,3,0),VLOOKUP(MaGv!Q17,dsma,5,0)&amp;CHAR(10)&amp;VLOOKUP(MaGv!Q17,dsma,4,0)))</f>
        <v/>
      </c>
      <c r="R17" s="381" t="str">
        <f>IF(MaGv!R17="","",IF(MaGv!R17="cn","cn"&amp;CHAR(10)&amp;VLOOKUP(MaGv!R16,dscn,3,0),VLOOKUP(MaGv!R17,dsma,5,0)&amp;CHAR(10)&amp;VLOOKUP(MaGv!R17,dsma,4,0)))</f>
        <v/>
      </c>
      <c r="S17" s="381" t="str">
        <f>IF(MaGv!S17="","",IF(MaGv!S17="cn","cn"&amp;CHAR(10)&amp;VLOOKUP(MaGv!S16,dscn,3,0),VLOOKUP(MaGv!S17,dsma,5,0)&amp;CHAR(10)&amp;VLOOKUP(MaGv!S17,dsma,4,0)))</f>
        <v/>
      </c>
      <c r="T17" s="381" t="str">
        <f>IF(MaGv!T17="","",IF(MaGv!T17="cn","cn"&amp;CHAR(10)&amp;VLOOKUP(MaGv!T16,dscn,3,0),VLOOKUP(MaGv!T17,dsma,5,0)&amp;CHAR(10)&amp;VLOOKUP(MaGv!T17,dsma,4,0)))</f>
        <v/>
      </c>
      <c r="U17" s="381" t="str">
        <f>IF(MaGv!U17="","",IF(MaGv!U17="cn","cn"&amp;CHAR(10)&amp;VLOOKUP(MaGv!U16,dscn,3,0),VLOOKUP(MaGv!U17,dsma,5,0)&amp;CHAR(10)&amp;VLOOKUP(MaGv!U17,dsma,4,0)))</f>
        <v/>
      </c>
      <c r="V17" s="381" t="str">
        <f>IF(MaGv!V17="","",IF(MaGv!V17="cn","cn"&amp;CHAR(10)&amp;VLOOKUP(MaGv!V16,dscn,3,0),VLOOKUP(MaGv!V17,dsma,5,0)&amp;CHAR(10)&amp;VLOOKUP(MaGv!V17,dsma,4,0)))</f>
        <v/>
      </c>
      <c r="W17" s="381" t="str">
        <f>IF(MaGv!W17="","",IF(MaGv!W17="cn","cn"&amp;CHAR(10)&amp;VLOOKUP(MaGv!W16,dscn,3,0),VLOOKUP(MaGv!W17,dsma,5,0)&amp;CHAR(10)&amp;VLOOKUP(MaGv!W17,dsma,4,0)))</f>
        <v/>
      </c>
      <c r="X17" s="381" t="str">
        <f>IF(MaGv!X17="","",IF(MaGv!X17="cn","cn"&amp;CHAR(10)&amp;VLOOKUP(MaGv!X16,dscn,3,0),VLOOKUP(MaGv!X17,dsma,5,0)&amp;CHAR(10)&amp;VLOOKUP(MaGv!X17,dsma,4,0)))</f>
        <v/>
      </c>
      <c r="Y17" s="381" t="str">
        <f>IF(MaGv!Y17="","",IF(MaGv!Y17="cn","cn"&amp;CHAR(10)&amp;VLOOKUP(MaGv!Y16,dscn,3,0),VLOOKUP(MaGv!Y17,dsma,5,0)&amp;CHAR(10)&amp;VLOOKUP(MaGv!Y17,dsma,4,0)))</f>
        <v/>
      </c>
      <c r="Z17" s="381" t="str">
        <f>IF(MaGv!Z17="","",IF(MaGv!Z17="cn","cn"&amp;CHAR(10)&amp;VLOOKUP(MaGv!Z16,dscn,3,0),VLOOKUP(MaGv!Z17,dsma,5,0)&amp;CHAR(10)&amp;VLOOKUP(MaGv!Z17,dsma,4,0)))</f>
        <v/>
      </c>
      <c r="AA17" s="381" t="str">
        <f>IF(MaGv!AA17="","",IF(MaGv!AA17="cn","cn"&amp;CHAR(10)&amp;VLOOKUP(MaGv!AA16,dscn,3,0),VLOOKUP(MaGv!AA17,dsma,5,0)&amp;CHAR(10)&amp;VLOOKUP(MaGv!AA17,dsma,4,0)))</f>
        <v/>
      </c>
      <c r="AB17" s="381" t="str">
        <f>IF(MaGv!AB17="","",IF(MaGv!AB17="cn","cn"&amp;CHAR(10)&amp;VLOOKUP(MaGv!AB16,dscn,3,0),VLOOKUP(MaGv!AB17,dsma,5,0)&amp;CHAR(10)&amp;VLOOKUP(MaGv!AB17,dsma,4,0)))</f>
        <v/>
      </c>
      <c r="AC17" s="381" t="str">
        <f>IF(MaGv!AC17="","",IF(MaGv!AC17="cn","cn"&amp;CHAR(10)&amp;VLOOKUP(MaGv!AC16,dscn,3,0),VLOOKUP(MaGv!AC17,dsma,5,0)&amp;CHAR(10)&amp;VLOOKUP(MaGv!AC17,dsma,4,0)))</f>
        <v/>
      </c>
      <c r="AD17" s="381" t="str">
        <f>IF(MaGv!AD17="","",IF(MaGv!AD17="cn","cn"&amp;CHAR(10)&amp;VLOOKUP(MaGv!AD16,dscn,3,0),VLOOKUP(MaGv!AD17,dsma,5,0)&amp;CHAR(10)&amp;VLOOKUP(MaGv!AD17,dsma,4,0)))</f>
        <v/>
      </c>
      <c r="AE17" s="381" t="str">
        <f>IF(MaGv!AE17="","",IF(MaGv!AE17="cn","cn"&amp;CHAR(10)&amp;VLOOKUP(MaGv!AE16,dscn,3,0),VLOOKUP(MaGv!AE17,dsma,5,0)&amp;CHAR(10)&amp;VLOOKUP(MaGv!AE17,dsma,4,0)))</f>
        <v/>
      </c>
      <c r="AF17" s="381" t="str">
        <f>IF(MaGv!AF17="","",IF(MaGv!AF17="cn","cn"&amp;CHAR(10)&amp;VLOOKUP(MaGv!AF16,dscn,3,0),VLOOKUP(MaGv!AF17,dsma,5,0)&amp;CHAR(10)&amp;VLOOKUP(MaGv!AF17,dsma,4,0)))</f>
        <v/>
      </c>
      <c r="AG17" s="381" t="str">
        <f>IF(MaGv!AG17="","",IF(MaGv!AG17="cn","cn"&amp;CHAR(10)&amp;VLOOKUP(MaGv!AG16,dscn,3,0),VLOOKUP(MaGv!AG17,dsma,5,0)&amp;CHAR(10)&amp;VLOOKUP(MaGv!AG17,dsma,4,0)))</f>
        <v/>
      </c>
      <c r="AH17" s="372" t="str">
        <f>IF(MaGv!AH17="","",IF(MaGv!AH17="cn","cn"&amp;CHAR(10)&amp;VLOOKUP(MaGv!AH16,dscn,3,0),VLOOKUP(MaGv!AH17,dsma,5,0)&amp;CHAR(10)&amp;VLOOKUP(MaGv!AH17,dsma,4,0)))</f>
        <v/>
      </c>
      <c r="AI17" s="372" t="str">
        <f>IF(MaGv!AI17="","",IF(MaGv!AI17="cn","cn"&amp;CHAR(10)&amp;VLOOKUP(MaGv!AI16,dscn,3,0),VLOOKUP(MaGv!AI17,dsma,5,0)&amp;CHAR(10)&amp;VLOOKUP(MaGv!AI17,dsma,4,0)))</f>
        <v/>
      </c>
      <c r="AJ17" s="372" t="str">
        <f>IF(MaGv!AJ17="","",IF(MaGv!AJ17="cn","cn"&amp;CHAR(10)&amp;VLOOKUP(MaGv!AJ16,dscn,3,0),VLOOKUP(MaGv!AJ17,dsma,5,0)&amp;CHAR(10)&amp;VLOOKUP(MaGv!AJ17,dsma,4,0)))</f>
        <v/>
      </c>
      <c r="AK17" s="372" t="str">
        <f>IF(MaGv!AK17="","",IF(MaGv!AK17="cn","cn"&amp;CHAR(10)&amp;VLOOKUP(MaGv!AK16,dscn,3,0),VLOOKUP(MaGv!AK17,dsma,5,0)&amp;CHAR(10)&amp;VLOOKUP(MaGv!AK17,dsma,4,0)))</f>
        <v/>
      </c>
      <c r="AL17" s="372" t="str">
        <f>IF(MaGv!AL17="","",IF(MaGv!AL17="cn","cn"&amp;CHAR(10)&amp;VLOOKUP(MaGv!AL16,dscn,3,0),VLOOKUP(MaGv!AL17,dsma,5,0)&amp;CHAR(10)&amp;VLOOKUP(MaGv!AL17,dsma,4,0)))</f>
        <v/>
      </c>
      <c r="AM17" s="372" t="str">
        <f>IF(MaGv!AM17="","",IF(MaGv!AM17="cn","cn"&amp;CHAR(10)&amp;VLOOKUP(MaGv!AM16,dscn,3,0),VLOOKUP(MaGv!AM17,dsma,5,0)&amp;CHAR(10)&amp;VLOOKUP(MaGv!AM17,dsma,4,0)))</f>
        <v/>
      </c>
      <c r="AN17" s="372" t="str">
        <f>IF(MaGv!AN17="","",IF(MaGv!AN17="cn","cn"&amp;CHAR(10)&amp;VLOOKUP(MaGv!AN16,dscn,3,0),VLOOKUP(MaGv!AN17,dsma,5,0)&amp;CHAR(10)&amp;VLOOKUP(MaGv!AN17,dsma,4,0)))</f>
        <v/>
      </c>
      <c r="AO17" s="372" t="str">
        <f>IF(MaGv!AO17="","",IF(MaGv!AO17="cn","cn"&amp;CHAR(10)&amp;VLOOKUP(MaGv!AO16,dscn,3,0),VLOOKUP(MaGv!AO17,dsma,5,0)&amp;CHAR(10)&amp;VLOOKUP(MaGv!AO17,dsma,4,0)))</f>
        <v/>
      </c>
      <c r="AP17" s="372" t="str">
        <f>IF(MaGv!AP17="","",IF(MaGv!AP17="cn","cn"&amp;CHAR(10)&amp;VLOOKUP(MaGv!AP16,dscn,3,0),VLOOKUP(MaGv!AP17,dsma,5,0)&amp;CHAR(10)&amp;VLOOKUP(MaGv!AP17,dsma,4,0)))</f>
        <v/>
      </c>
      <c r="AQ17" s="372" t="str">
        <f>IF(MaGv!AQ17="","",IF(MaGv!AQ17="cn","cn"&amp;CHAR(10)&amp;VLOOKUP(MaGv!AQ16,dscn,3,0),VLOOKUP(MaGv!AQ17,dsma,5,0)&amp;CHAR(10)&amp;VLOOKUP(MaGv!AQ17,dsma,4,0)))</f>
        <v/>
      </c>
      <c r="AR17" s="372" t="str">
        <f>IF(MaGv!AR17="","",IF(MaGv!AR17="cn","cn"&amp;CHAR(10)&amp;VLOOKUP(MaGv!AR16,dscn,3,0),VLOOKUP(MaGv!AR17,dsma,5,0)&amp;CHAR(10)&amp;VLOOKUP(MaGv!AR17,dsma,4,0)))</f>
        <v/>
      </c>
      <c r="AS17" s="372" t="str">
        <f>IF(MaGv!AS17="","",IF(MaGv!AS17="cn","cn"&amp;CHAR(10)&amp;VLOOKUP(MaGv!AS16,dscn,3,0),VLOOKUP(MaGv!AS17,dsma,5,0)&amp;CHAR(10)&amp;VLOOKUP(MaGv!AS17,dsma,4,0)))</f>
        <v/>
      </c>
      <c r="AT17" s="385" t="str">
        <f>IF(MaGv!AT17="","",IF(MaGv!AT17="cn","cn"&amp;CHAR(10)&amp;VLOOKUP(MaGv!AT16,dscn,3,0),VLOOKUP(MaGv!AT17,dsma,5,0)&amp;CHAR(10)&amp;VLOOKUP(MaGv!AT17,dsma,4,0)))</f>
        <v/>
      </c>
      <c r="AU17" s="372" t="str">
        <f>IF(MaGv!AU17="","",IF(MaGv!AU17="cn","cn"&amp;CHAR(10)&amp;VLOOKUP(MaGv!AU16,dscn,3,0),VLOOKUP(MaGv!AU17,dsma,5,0)&amp;CHAR(10)&amp;VLOOKUP(MaGv!AU17,dsma,4,0)))</f>
        <v/>
      </c>
      <c r="AV17" s="372" t="str">
        <f>IF(MaGv!AV17="","",IF(MaGv!AV17="cn","cn"&amp;CHAR(10)&amp;VLOOKUP(MaGv!AV16,dscn,3,0),VLOOKUP(MaGv!AV17,dsma,5,0)&amp;CHAR(10)&amp;VLOOKUP(MaGv!AV17,dsma,4,0)))</f>
        <v/>
      </c>
      <c r="AW17" s="372" t="str">
        <f>IF(MaGv!AW17="","",IF(MaGv!AW17="cn","cn"&amp;CHAR(10)&amp;VLOOKUP(MaGv!AW16,dscn,3,0),VLOOKUP(MaGv!AW17,dsma,5,0)&amp;CHAR(10)&amp;VLOOKUP(MaGv!AW17,dsma,4,0)))</f>
        <v/>
      </c>
      <c r="AX17" s="372" t="str">
        <f>IF(MaGv!AX17="","",IF(MaGv!AX17="cn","cn"&amp;CHAR(10)&amp;VLOOKUP(MaGv!AX16,dscn,3,0),VLOOKUP(MaGv!AX17,dsma,5,0)&amp;CHAR(10)&amp;VLOOKUP(MaGv!AX17,dsma,4,0)))</f>
        <v/>
      </c>
      <c r="AY17" s="381" t="str">
        <f>IF(MaGv!AY17="","",IF(MaGv!AY17="cn","cn"&amp;CHAR(10)&amp;VLOOKUP(MaGv!AY16,dscn,3,0),VLOOKUP(MaGv!AY17,dsma,5,0)&amp;CHAR(10)&amp;VLOOKUP(MaGv!AY17,dsma,4,0)))</f>
        <v/>
      </c>
      <c r="AZ17" s="386" t="str">
        <f>IF(MaGv!AZ17="","",IF(MaGv!AZ17="cn","cn"&amp;CHAR(10)&amp;VLOOKUP(MaGv!AZ16,dscn,3,0),VLOOKUP(MaGv!AZ17,dsma,5,0)&amp;CHAR(10)&amp;VLOOKUP(MaGv!AZ17,dsma,4,0)))</f>
        <v/>
      </c>
      <c r="BA17" s="381"/>
      <c r="BB17" s="386"/>
    </row>
    <row r="18" ht="24.0" customHeight="1">
      <c r="A18" s="396"/>
      <c r="B18" s="388">
        <v>5.0</v>
      </c>
      <c r="C18" s="389" t="str">
        <f>IF(MaGv!C18="","",IF(MaGv!C18="cn","cn"&amp;CHAR(10)&amp;VLOOKUP(MaGv!C17,dscn,3,0),VLOOKUP(MaGv!C18,dsma,5,0)&amp;CHAR(10)&amp;VLOOKUP(MaGv!C18,dsma,4,0)))</f>
        <v/>
      </c>
      <c r="D18" s="389" t="str">
        <f>IF(MaGv!D18="","",IF(MaGv!D18="cn","cn"&amp;CHAR(10)&amp;VLOOKUP(MaGv!D17,dscn,3,0),VLOOKUP(MaGv!D18,dsma,5,0)&amp;CHAR(10)&amp;VLOOKUP(MaGv!D18,dsma,4,0)))</f>
        <v/>
      </c>
      <c r="E18" s="389" t="str">
        <f>IF(MaGv!E18="","",IF(MaGv!E18="cn","cn"&amp;CHAR(10)&amp;VLOOKUP(MaGv!E17,dscn,3,0),VLOOKUP(MaGv!E18,dsma,5,0)&amp;CHAR(10)&amp;VLOOKUP(MaGv!E18,dsma,4,0)))</f>
        <v/>
      </c>
      <c r="F18" s="389" t="str">
        <f>IF(MaGv!F18="","",IF(MaGv!F18="cn","cn"&amp;CHAR(10)&amp;VLOOKUP(MaGv!F17,dscn,3,0),VLOOKUP(MaGv!F18,dsma,5,0)&amp;CHAR(10)&amp;VLOOKUP(MaGv!F18,dsma,4,0)))</f>
        <v/>
      </c>
      <c r="G18" s="391" t="str">
        <f>IF(MaGv!G18="","",IF(MaGv!G18="cn","cn"&amp;CHAR(10)&amp;VLOOKUP(MaGv!G17,dscn,3,0),VLOOKUP(MaGv!G18,dsma,5,0)&amp;CHAR(10)&amp;VLOOKUP(MaGv!G18,dsma,4,0)))</f>
        <v/>
      </c>
      <c r="H18" s="390" t="str">
        <f>IF(MaGv!H18="","",IF(MaGv!H18="cn","cn"&amp;CHAR(10)&amp;VLOOKUP(MaGv!H17,dscn,3,0),VLOOKUP(MaGv!H18,dsma,5,0)&amp;CHAR(10)&amp;VLOOKUP(MaGv!H18,dsma,4,0)))</f>
        <v/>
      </c>
      <c r="I18" s="389" t="str">
        <f>IF(MaGv!I18="","",IF(MaGv!I18="cn","cn"&amp;CHAR(10)&amp;VLOOKUP(MaGv!I17,dscn,3,0),VLOOKUP(MaGv!I18,dsma,5,0)&amp;CHAR(10)&amp;VLOOKUP(MaGv!I18,dsma,4,0)))</f>
        <v/>
      </c>
      <c r="J18" s="389" t="str">
        <f>IF(MaGv!J18="","",IF(MaGv!J18="cn","cn"&amp;CHAR(10)&amp;VLOOKUP(MaGv!J17,dscn,3,0),VLOOKUP(MaGv!J18,dsma,5,0)&amp;CHAR(10)&amp;VLOOKUP(MaGv!J18,dsma,4,0)))</f>
        <v/>
      </c>
      <c r="K18" s="389" t="str">
        <f>IF(MaGv!K18="","",IF(MaGv!K18="cn","cn"&amp;CHAR(10)&amp;VLOOKUP(MaGv!K17,dscn,3,0),VLOOKUP(MaGv!K18,dsma,5,0)&amp;CHAR(10)&amp;VLOOKUP(MaGv!K18,dsma,4,0)))</f>
        <v/>
      </c>
      <c r="L18" s="389" t="str">
        <f>IF(MaGv!L18="","",IF(MaGv!L18="cn","cn"&amp;CHAR(10)&amp;VLOOKUP(MaGv!L17,dscn,3,0),VLOOKUP(MaGv!L18,dsma,5,0)&amp;CHAR(10)&amp;VLOOKUP(MaGv!L18,dsma,4,0)))</f>
        <v/>
      </c>
      <c r="M18" s="389" t="str">
        <f>IF(MaGv!M18="","",IF(MaGv!M18="cn","cn"&amp;CHAR(10)&amp;VLOOKUP(MaGv!M17,dscn,3,0),VLOOKUP(MaGv!M18,dsma,5,0)&amp;CHAR(10)&amp;VLOOKUP(MaGv!M18,dsma,4,0)))</f>
        <v/>
      </c>
      <c r="N18" s="389" t="str">
        <f>IF(MaGv!N18="","",IF(MaGv!N18="cn","cn"&amp;CHAR(10)&amp;VLOOKUP(MaGv!N17,dscn,3,0),VLOOKUP(MaGv!N18,dsma,5,0)&amp;CHAR(10)&amp;VLOOKUP(MaGv!N18,dsma,4,0)))</f>
        <v/>
      </c>
      <c r="O18" s="389" t="str">
        <f>IF(MaGv!O18="","",IF(MaGv!O18="cn","cn"&amp;CHAR(10)&amp;VLOOKUP(MaGv!O17,dscn,3,0),VLOOKUP(MaGv!O18,dsma,5,0)&amp;CHAR(10)&amp;VLOOKUP(MaGv!O18,dsma,4,0)))</f>
        <v/>
      </c>
      <c r="P18" s="389" t="str">
        <f>IF(MaGv!P18="","",IF(MaGv!P18="cn","cn"&amp;CHAR(10)&amp;VLOOKUP(MaGv!P17,dscn,3,0),VLOOKUP(MaGv!P18,dsma,5,0)&amp;CHAR(10)&amp;VLOOKUP(MaGv!P18,dsma,4,0)))</f>
        <v/>
      </c>
      <c r="Q18" s="390" t="str">
        <f>IF(MaGv!Q18="","",IF(MaGv!Q18="cn","cn"&amp;CHAR(10)&amp;VLOOKUP(MaGv!Q17,dscn,3,0),VLOOKUP(MaGv!Q18,dsma,5,0)&amp;CHAR(10)&amp;VLOOKUP(MaGv!Q18,dsma,4,0)))</f>
        <v/>
      </c>
      <c r="R18" s="389" t="str">
        <f>IF(MaGv!R18="","",IF(MaGv!R18="cn","cn"&amp;CHAR(10)&amp;VLOOKUP(MaGv!R17,dscn,3,0),VLOOKUP(MaGv!R18,dsma,5,0)&amp;CHAR(10)&amp;VLOOKUP(MaGv!R18,dsma,4,0)))</f>
        <v/>
      </c>
      <c r="S18" s="389" t="str">
        <f>IF(MaGv!S18="","",IF(MaGv!S18="cn","cn"&amp;CHAR(10)&amp;VLOOKUP(MaGv!S17,dscn,3,0),VLOOKUP(MaGv!S18,dsma,5,0)&amp;CHAR(10)&amp;VLOOKUP(MaGv!S18,dsma,4,0)))</f>
        <v/>
      </c>
      <c r="T18" s="389" t="str">
        <f>IF(MaGv!T18="","",IF(MaGv!T18="cn","cn"&amp;CHAR(10)&amp;VLOOKUP(MaGv!T17,dscn,3,0),VLOOKUP(MaGv!T18,dsma,5,0)&amp;CHAR(10)&amp;VLOOKUP(MaGv!T18,dsma,4,0)))</f>
        <v/>
      </c>
      <c r="U18" s="389" t="str">
        <f>IF(MaGv!U18="","",IF(MaGv!U18="cn","cn"&amp;CHAR(10)&amp;VLOOKUP(MaGv!U17,dscn,3,0),VLOOKUP(MaGv!U18,dsma,5,0)&amp;CHAR(10)&amp;VLOOKUP(MaGv!U18,dsma,4,0)))</f>
        <v/>
      </c>
      <c r="V18" s="389" t="str">
        <f>IF(MaGv!V18="","",IF(MaGv!V18="cn","cn"&amp;CHAR(10)&amp;VLOOKUP(MaGv!V17,dscn,3,0),VLOOKUP(MaGv!V18,dsma,5,0)&amp;CHAR(10)&amp;VLOOKUP(MaGv!V18,dsma,4,0)))</f>
        <v/>
      </c>
      <c r="W18" s="389" t="str">
        <f>IF(MaGv!W18="","",IF(MaGv!W18="cn","cn"&amp;CHAR(10)&amp;VLOOKUP(MaGv!W17,dscn,3,0),VLOOKUP(MaGv!W18,dsma,5,0)&amp;CHAR(10)&amp;VLOOKUP(MaGv!W18,dsma,4,0)))</f>
        <v/>
      </c>
      <c r="X18" s="389" t="str">
        <f>IF(MaGv!X18="","",IF(MaGv!X18="cn","cn"&amp;CHAR(10)&amp;VLOOKUP(MaGv!X17,dscn,3,0),VLOOKUP(MaGv!X18,dsma,5,0)&amp;CHAR(10)&amp;VLOOKUP(MaGv!X18,dsma,4,0)))</f>
        <v/>
      </c>
      <c r="Y18" s="389" t="str">
        <f>IF(MaGv!Y18="","",IF(MaGv!Y18="cn","cn"&amp;CHAR(10)&amp;VLOOKUP(MaGv!Y17,dscn,3,0),VLOOKUP(MaGv!Y18,dsma,5,0)&amp;CHAR(10)&amp;VLOOKUP(MaGv!Y18,dsma,4,0)))</f>
        <v/>
      </c>
      <c r="Z18" s="389" t="str">
        <f>IF(MaGv!Z18="","",IF(MaGv!Z18="cn","cn"&amp;CHAR(10)&amp;VLOOKUP(MaGv!Z17,dscn,3,0),VLOOKUP(MaGv!Z18,dsma,5,0)&amp;CHAR(10)&amp;VLOOKUP(MaGv!Z18,dsma,4,0)))</f>
        <v/>
      </c>
      <c r="AA18" s="389" t="str">
        <f>IF(MaGv!AA18="","",IF(MaGv!AA18="cn","cn"&amp;CHAR(10)&amp;VLOOKUP(MaGv!AA17,dscn,3,0),VLOOKUP(MaGv!AA18,dsma,5,0)&amp;CHAR(10)&amp;VLOOKUP(MaGv!AA18,dsma,4,0)))</f>
        <v/>
      </c>
      <c r="AB18" s="389" t="str">
        <f>IF(MaGv!AB18="","",IF(MaGv!AB18="cn","cn"&amp;CHAR(10)&amp;VLOOKUP(MaGv!AB17,dscn,3,0),VLOOKUP(MaGv!AB18,dsma,5,0)&amp;CHAR(10)&amp;VLOOKUP(MaGv!AB18,dsma,4,0)))</f>
        <v/>
      </c>
      <c r="AC18" s="389" t="str">
        <f>IF(MaGv!AC18="","",IF(MaGv!AC18="cn","cn"&amp;CHAR(10)&amp;VLOOKUP(MaGv!AC17,dscn,3,0),VLOOKUP(MaGv!AC18,dsma,5,0)&amp;CHAR(10)&amp;VLOOKUP(MaGv!AC18,dsma,4,0)))</f>
        <v/>
      </c>
      <c r="AD18" s="389" t="str">
        <f>IF(MaGv!AD18="","",IF(MaGv!AD18="cn","cn"&amp;CHAR(10)&amp;VLOOKUP(MaGv!AD17,dscn,3,0),VLOOKUP(MaGv!AD18,dsma,5,0)&amp;CHAR(10)&amp;VLOOKUP(MaGv!AD18,dsma,4,0)))</f>
        <v/>
      </c>
      <c r="AE18" s="389" t="str">
        <f>IF(MaGv!AE18="","",IF(MaGv!AE18="cn","cn"&amp;CHAR(10)&amp;VLOOKUP(MaGv!AE17,dscn,3,0),VLOOKUP(MaGv!AE18,dsma,5,0)&amp;CHAR(10)&amp;VLOOKUP(MaGv!AE18,dsma,4,0)))</f>
        <v/>
      </c>
      <c r="AF18" s="389" t="str">
        <f>IF(MaGv!AF18="","",IF(MaGv!AF18="cn","cn"&amp;CHAR(10)&amp;VLOOKUP(MaGv!AF17,dscn,3,0),VLOOKUP(MaGv!AF18,dsma,5,0)&amp;CHAR(10)&amp;VLOOKUP(MaGv!AF18,dsma,4,0)))</f>
        <v/>
      </c>
      <c r="AG18" s="389" t="str">
        <f>IF(MaGv!AG18="","",IF(MaGv!AG18="cn","cn"&amp;CHAR(10)&amp;VLOOKUP(MaGv!AG17,dscn,3,0),VLOOKUP(MaGv!AG18,dsma,5,0)&amp;CHAR(10)&amp;VLOOKUP(MaGv!AG18,dsma,4,0)))</f>
        <v/>
      </c>
      <c r="AH18" s="390" t="str">
        <f>IF(MaGv!AH18="","",IF(MaGv!AH18="cn","cn"&amp;CHAR(10)&amp;VLOOKUP(MaGv!AH17,dscn,3,0),VLOOKUP(MaGv!AH18,dsma,5,0)&amp;CHAR(10)&amp;VLOOKUP(MaGv!AH18,dsma,4,0)))</f>
        <v/>
      </c>
      <c r="AI18" s="390" t="str">
        <f>IF(MaGv!AI18="","",IF(MaGv!AI18="cn","cn"&amp;CHAR(10)&amp;VLOOKUP(MaGv!AI17,dscn,3,0),VLOOKUP(MaGv!AI18,dsma,5,0)&amp;CHAR(10)&amp;VLOOKUP(MaGv!AI18,dsma,4,0)))</f>
        <v/>
      </c>
      <c r="AJ18" s="390" t="str">
        <f>IF(MaGv!AJ18="","",IF(MaGv!AJ18="cn","cn"&amp;CHAR(10)&amp;VLOOKUP(MaGv!AJ17,dscn,3,0),VLOOKUP(MaGv!AJ18,dsma,5,0)&amp;CHAR(10)&amp;VLOOKUP(MaGv!AJ18,dsma,4,0)))</f>
        <v/>
      </c>
      <c r="AK18" s="390" t="str">
        <f>IF(MaGv!AK18="","",IF(MaGv!AK18="cn","cn"&amp;CHAR(10)&amp;VLOOKUP(MaGv!AK17,dscn,3,0),VLOOKUP(MaGv!AK18,dsma,5,0)&amp;CHAR(10)&amp;VLOOKUP(MaGv!AK18,dsma,4,0)))</f>
        <v/>
      </c>
      <c r="AL18" s="390" t="str">
        <f>IF(MaGv!AL18="","",IF(MaGv!AL18="cn","cn"&amp;CHAR(10)&amp;VLOOKUP(MaGv!AL17,dscn,3,0),VLOOKUP(MaGv!AL18,dsma,5,0)&amp;CHAR(10)&amp;VLOOKUP(MaGv!AL18,dsma,4,0)))</f>
        <v/>
      </c>
      <c r="AM18" s="390" t="str">
        <f>IF(MaGv!AM18="","",IF(MaGv!AM18="cn","cn"&amp;CHAR(10)&amp;VLOOKUP(MaGv!AM17,dscn,3,0),VLOOKUP(MaGv!AM18,dsma,5,0)&amp;CHAR(10)&amp;VLOOKUP(MaGv!AM18,dsma,4,0)))</f>
        <v/>
      </c>
      <c r="AN18" s="390" t="str">
        <f>IF(MaGv!AN18="","",IF(MaGv!AN18="cn","cn"&amp;CHAR(10)&amp;VLOOKUP(MaGv!AN17,dscn,3,0),VLOOKUP(MaGv!AN18,dsma,5,0)&amp;CHAR(10)&amp;VLOOKUP(MaGv!AN18,dsma,4,0)))</f>
        <v/>
      </c>
      <c r="AO18" s="390" t="str">
        <f>IF(MaGv!AO18="","",IF(MaGv!AO18="cn","cn"&amp;CHAR(10)&amp;VLOOKUP(MaGv!AO17,dscn,3,0),VLOOKUP(MaGv!AO18,dsma,5,0)&amp;CHAR(10)&amp;VLOOKUP(MaGv!AO18,dsma,4,0)))</f>
        <v/>
      </c>
      <c r="AP18" s="390" t="str">
        <f>IF(MaGv!AP18="","",IF(MaGv!AP18="cn","cn"&amp;CHAR(10)&amp;VLOOKUP(MaGv!AP17,dscn,3,0),VLOOKUP(MaGv!AP18,dsma,5,0)&amp;CHAR(10)&amp;VLOOKUP(MaGv!AP18,dsma,4,0)))</f>
        <v/>
      </c>
      <c r="AQ18" s="390" t="str">
        <f>IF(MaGv!AQ18="","",IF(MaGv!AQ18="cn","cn"&amp;CHAR(10)&amp;VLOOKUP(MaGv!AQ17,dscn,3,0),VLOOKUP(MaGv!AQ18,dsma,5,0)&amp;CHAR(10)&amp;VLOOKUP(MaGv!AQ18,dsma,4,0)))</f>
        <v/>
      </c>
      <c r="AR18" s="390" t="str">
        <f>IF(MaGv!AR18="","",IF(MaGv!AR18="cn","cn"&amp;CHAR(10)&amp;VLOOKUP(MaGv!AR17,dscn,3,0),VLOOKUP(MaGv!AR18,dsma,5,0)&amp;CHAR(10)&amp;VLOOKUP(MaGv!AR18,dsma,4,0)))</f>
        <v/>
      </c>
      <c r="AS18" s="390" t="str">
        <f>IF(MaGv!AS18="","",IF(MaGv!AS18="cn","cn"&amp;CHAR(10)&amp;VLOOKUP(MaGv!AS17,dscn,3,0),VLOOKUP(MaGv!AS18,dsma,5,0)&amp;CHAR(10)&amp;VLOOKUP(MaGv!AS18,dsma,4,0)))</f>
        <v/>
      </c>
      <c r="AT18" s="391" t="str">
        <f>IF(MaGv!AT18="","",IF(MaGv!AT18="cn","cn"&amp;CHAR(10)&amp;VLOOKUP(MaGv!AT17,dscn,3,0),VLOOKUP(MaGv!AT18,dsma,5,0)&amp;CHAR(10)&amp;VLOOKUP(MaGv!AT18,dsma,4,0)))</f>
        <v/>
      </c>
      <c r="AU18" s="390" t="str">
        <f>IF(MaGv!AU18="","",IF(MaGv!AU18="cn","cn"&amp;CHAR(10)&amp;VLOOKUP(MaGv!AU17,dscn,3,0),VLOOKUP(MaGv!AU18,dsma,5,0)&amp;CHAR(10)&amp;VLOOKUP(MaGv!AU18,dsma,4,0)))</f>
        <v/>
      </c>
      <c r="AV18" s="390" t="str">
        <f>IF(MaGv!AV18="","",IF(MaGv!AV18="cn","cn"&amp;CHAR(10)&amp;VLOOKUP(MaGv!AV17,dscn,3,0),VLOOKUP(MaGv!AV18,dsma,5,0)&amp;CHAR(10)&amp;VLOOKUP(MaGv!AV18,dsma,4,0)))</f>
        <v/>
      </c>
      <c r="AW18" s="390" t="str">
        <f>IF(MaGv!AW18="","",IF(MaGv!AW18="cn","cn"&amp;CHAR(10)&amp;VLOOKUP(MaGv!AW17,dscn,3,0),VLOOKUP(MaGv!AW18,dsma,5,0)&amp;CHAR(10)&amp;VLOOKUP(MaGv!AW18,dsma,4,0)))</f>
        <v/>
      </c>
      <c r="AX18" s="390" t="str">
        <f>IF(MaGv!AX18="","",IF(MaGv!AX18="cn","cn"&amp;CHAR(10)&amp;VLOOKUP(MaGv!AX17,dscn,3,0),VLOOKUP(MaGv!AX18,dsma,5,0)&amp;CHAR(10)&amp;VLOOKUP(MaGv!AX18,dsma,4,0)))</f>
        <v/>
      </c>
      <c r="AY18" s="389" t="str">
        <f>IF(MaGv!AY18="","",IF(MaGv!AY18="cn","cn"&amp;CHAR(10)&amp;VLOOKUP(MaGv!AY17,dscn,3,0),VLOOKUP(MaGv!AY18,dsma,5,0)&amp;CHAR(10)&amp;VLOOKUP(MaGv!AY18,dsma,4,0)))</f>
        <v/>
      </c>
      <c r="AZ18" s="392" t="str">
        <f>IF(MaGv!AZ18="","",IF(MaGv!AZ18="cn","cn"&amp;CHAR(10)&amp;VLOOKUP(MaGv!AZ17,dscn,3,0),VLOOKUP(MaGv!AZ18,dsma,5,0)&amp;CHAR(10)&amp;VLOOKUP(MaGv!AZ18,dsma,4,0)))</f>
        <v/>
      </c>
      <c r="BA18" s="389"/>
      <c r="BB18" s="392"/>
    </row>
    <row r="19" ht="24.0" customHeight="1">
      <c r="A19" s="393" t="s">
        <v>527</v>
      </c>
      <c r="B19" s="394">
        <v>1.0</v>
      </c>
      <c r="C19" s="371" t="str">
        <f>IF(MaGv!C19="","",IF(MaGv!C19="cn","cn"&amp;CHAR(10)&amp;VLOOKUP(MaGv!C18,dscn,3,0),VLOOKUP(MaGv!C19,dsma,5,0)&amp;CHAR(10)&amp;VLOOKUP(MaGv!C19,dsma,4,0)))</f>
        <v>Sinh
B. NGỌC</v>
      </c>
      <c r="D19" s="371" t="str">
        <f>IF(MaGv!D19="","",IF(MaGv!D19="cn","cn"&amp;CHAR(10)&amp;VLOOKUP(MaGv!D18,dscn,3,0),VLOOKUP(MaGv!D19,dsma,5,0)&amp;CHAR(10)&amp;VLOOKUP(MaGv!D19,dsma,4,0)))</f>
        <v>AVăn
NGA</v>
      </c>
      <c r="E19" s="371" t="str">
        <f>IF(MaGv!E19="","",IF(MaGv!E19="cn","cn"&amp;CHAR(10)&amp;VLOOKUP(MaGv!E18,dscn,3,0),VLOOKUP(MaGv!E19,dsma,5,0)&amp;CHAR(10)&amp;VLOOKUP(MaGv!E19,dsma,4,0)))</f>
        <v>Văn 
XUYẾN</v>
      </c>
      <c r="F19" s="371" t="str">
        <f>IF(MaGv!F19="","",IF(MaGv!F19="cn","cn"&amp;CHAR(10)&amp;VLOOKUP(MaGv!F18,dscn,3,0),VLOOKUP(MaGv!F19,dsma,5,0)&amp;CHAR(10)&amp;VLOOKUP(MaGv!F19,dsma,4,0)))</f>
        <v>Văn 
MAI</v>
      </c>
      <c r="G19" s="371" t="str">
        <f>IF(MaGv!G19="","",IF(MaGv!G19="cn","cn"&amp;CHAR(10)&amp;VLOOKUP(MaGv!G18,dscn,3,0),VLOOKUP(MaGv!G19,dsma,5,0)&amp;CHAR(10)&amp;VLOOKUP(MaGv!G19,dsma,4,0)))</f>
        <v>Toán
PHƯỢNG</v>
      </c>
      <c r="H19" s="375" t="str">
        <f>IF(MaGv!H19="","",IF(MaGv!H19="cn","cn"&amp;CHAR(10)&amp;VLOOKUP(MaGv!H18,dscn,3,0),VLOOKUP(MaGv!H19,dsma,5,0)&amp;CHAR(10)&amp;VLOOKUP(MaGv!H19,dsma,4,0)))</f>
        <v>Văn
VÂN </v>
      </c>
      <c r="I19" s="371" t="str">
        <f>IF(MaGv!I19="","",IF(MaGv!I19="cn","cn"&amp;CHAR(10)&amp;VLOOKUP(MaGv!I18,dscn,3,0),VLOOKUP(MaGv!I19,dsma,5,0)&amp;CHAR(10)&amp;VLOOKUP(MaGv!I19,dsma,4,0)))</f>
        <v>Văn 
LÝ</v>
      </c>
      <c r="J19" s="371" t="str">
        <f>IF(MaGv!J19="","",IF(MaGv!J19="cn","cn"&amp;CHAR(10)&amp;VLOOKUP(MaGv!J18,dscn,3,0),VLOOKUP(MaGv!J19,dsma,5,0)&amp;CHAR(10)&amp;VLOOKUP(MaGv!J19,dsma,4,0)))</f>
        <v>Toán
ĐIỆP</v>
      </c>
      <c r="K19" s="371" t="str">
        <f>IF(MaGv!K19="","",IF(MaGv!K19="cn","cn"&amp;CHAR(10)&amp;VLOOKUP(MaGv!K18,dscn,3,0),VLOOKUP(MaGv!K19,dsma,5,0)&amp;CHAR(10)&amp;VLOOKUP(MaGv!K19,dsma,4,0)))</f>
        <v>Toán
L.TRANG</v>
      </c>
      <c r="L19" s="371" t="str">
        <f>IF(MaGv!L19="","",IF(MaGv!L19="cn","cn"&amp;CHAR(10)&amp;VLOOKUP(MaGv!L18,dscn,3,0),VLOOKUP(MaGv!L19,dsma,5,0)&amp;CHAR(10)&amp;VLOOKUP(MaGv!L19,dsma,4,0)))</f>
        <v>Sinh
PHƯỚC</v>
      </c>
      <c r="M19" s="371" t="str">
        <f>IF(MaGv!M19="","",IF(MaGv!M19="cn","cn"&amp;CHAR(10)&amp;VLOOKUP(MaGv!M18,dscn,3,0),VLOOKUP(MaGv!M19,dsma,5,0)&amp;CHAR(10)&amp;VLOOKUP(MaGv!M19,dsma,4,0)))</f>
        <v>CD
HỒNG</v>
      </c>
      <c r="N19" s="371" t="str">
        <f>IF(MaGv!N19="","",IF(MaGv!N19="cn","cn"&amp;CHAR(10)&amp;VLOOKUP(MaGv!N18,dscn,3,0),VLOOKUP(MaGv!N19,dsma,5,0)&amp;CHAR(10)&amp;VLOOKUP(MaGv!N19,dsma,4,0)))</f>
        <v>CD
THỦY</v>
      </c>
      <c r="O19" s="371" t="str">
        <f>IF(MaGv!O19="","",IF(MaGv!O19="cn","cn"&amp;CHAR(10)&amp;VLOOKUP(MaGv!O18,dscn,3,0),VLOOKUP(MaGv!O19,dsma,5,0)&amp;CHAR(10)&amp;VLOOKUP(MaGv!O19,dsma,4,0)))</f>
        <v>AVăn
MINH</v>
      </c>
      <c r="P19" s="371" t="str">
        <f>IF(MaGv!P19="","",IF(MaGv!P19="cn","cn"&amp;CHAR(10)&amp;VLOOKUP(MaGv!P18,dscn,3,0),VLOOKUP(MaGv!P19,dsma,5,0)&amp;CHAR(10)&amp;VLOOKUP(MaGv!P19,dsma,4,0)))</f>
        <v/>
      </c>
      <c r="Q19" s="375" t="str">
        <f>IF(MaGv!Q19="","",IF(MaGv!Q19="cn","cn"&amp;CHAR(10)&amp;VLOOKUP(MaGv!Q18,dscn,3,0),VLOOKUP(MaGv!Q19,dsma,5,0)&amp;CHAR(10)&amp;VLOOKUP(MaGv!Q19,dsma,4,0)))</f>
        <v/>
      </c>
      <c r="R19" s="371" t="str">
        <f>IF(MaGv!R19="","",IF(MaGv!R19="cn","cn"&amp;CHAR(10)&amp;VLOOKUP(MaGv!R18,dscn,3,0),VLOOKUP(MaGv!R19,dsma,5,0)&amp;CHAR(10)&amp;VLOOKUP(MaGv!R19,dsma,4,0)))</f>
        <v/>
      </c>
      <c r="S19" s="371" t="str">
        <f>IF(MaGv!S19="","",IF(MaGv!S19="cn","cn"&amp;CHAR(10)&amp;VLOOKUP(MaGv!S18,dscn,3,0),VLOOKUP(MaGv!S19,dsma,5,0)&amp;CHAR(10)&amp;VLOOKUP(MaGv!S19,dsma,4,0)))</f>
        <v/>
      </c>
      <c r="T19" s="371" t="str">
        <f>IF(MaGv!T19="","",IF(MaGv!T19="cn","cn"&amp;CHAR(10)&amp;VLOOKUP(MaGv!T18,dscn,3,0),VLOOKUP(MaGv!T19,dsma,5,0)&amp;CHAR(10)&amp;VLOOKUP(MaGv!T19,dsma,4,0)))</f>
        <v/>
      </c>
      <c r="U19" s="371" t="str">
        <f>IF(MaGv!U19="","",IF(MaGv!U19="cn","cn"&amp;CHAR(10)&amp;VLOOKUP(MaGv!U18,dscn,3,0),VLOOKUP(MaGv!U19,dsma,5,0)&amp;CHAR(10)&amp;VLOOKUP(MaGv!U19,dsma,4,0)))</f>
        <v/>
      </c>
      <c r="V19" s="371" t="str">
        <f>IF(MaGv!V19="","",IF(MaGv!V19="cn","cn"&amp;CHAR(10)&amp;VLOOKUP(MaGv!V18,dscn,3,0),VLOOKUP(MaGv!V19,dsma,5,0)&amp;CHAR(10)&amp;VLOOKUP(MaGv!V19,dsma,4,0)))</f>
        <v/>
      </c>
      <c r="W19" s="371" t="str">
        <f>IF(MaGv!W19="","",IF(MaGv!W19="cn","cn"&amp;CHAR(10)&amp;VLOOKUP(MaGv!W18,dscn,3,0),VLOOKUP(MaGv!W19,dsma,5,0)&amp;CHAR(10)&amp;VLOOKUP(MaGv!W19,dsma,4,0)))</f>
        <v/>
      </c>
      <c r="X19" s="371" t="str">
        <f>IF(MaGv!X19="","",IF(MaGv!X19="cn","cn"&amp;CHAR(10)&amp;VLOOKUP(MaGv!X18,dscn,3,0),VLOOKUP(MaGv!X19,dsma,5,0)&amp;CHAR(10)&amp;VLOOKUP(MaGv!X19,dsma,4,0)))</f>
        <v/>
      </c>
      <c r="Y19" s="371" t="str">
        <f>IF(MaGv!Y19="","",IF(MaGv!Y19="cn","cn"&amp;CHAR(10)&amp;VLOOKUP(MaGv!Y18,dscn,3,0),VLOOKUP(MaGv!Y19,dsma,5,0)&amp;CHAR(10)&amp;VLOOKUP(MaGv!Y19,dsma,4,0)))</f>
        <v/>
      </c>
      <c r="Z19" s="371" t="str">
        <f>IF(MaGv!Z19="","",IF(MaGv!Z19="cn","cn"&amp;CHAR(10)&amp;VLOOKUP(MaGv!Z18,dscn,3,0),VLOOKUP(MaGv!Z19,dsma,5,0)&amp;CHAR(10)&amp;VLOOKUP(MaGv!Z19,dsma,4,0)))</f>
        <v/>
      </c>
      <c r="AA19" s="371" t="str">
        <f>IF(MaGv!AA19="","",IF(MaGv!AA19="cn","cn"&amp;CHAR(10)&amp;VLOOKUP(MaGv!AA18,dscn,3,0),VLOOKUP(MaGv!AA19,dsma,5,0)&amp;CHAR(10)&amp;VLOOKUP(MaGv!AA19,dsma,4,0)))</f>
        <v/>
      </c>
      <c r="AB19" s="371" t="str">
        <f>IF(MaGv!AB19="","",IF(MaGv!AB19="cn","cn"&amp;CHAR(10)&amp;VLOOKUP(MaGv!AB18,dscn,3,0),VLOOKUP(MaGv!AB19,dsma,5,0)&amp;CHAR(10)&amp;VLOOKUP(MaGv!AB19,dsma,4,0)))</f>
        <v/>
      </c>
      <c r="AC19" s="371" t="str">
        <f>IF(MaGv!AC19="","",IF(MaGv!AC19="cn","cn"&amp;CHAR(10)&amp;VLOOKUP(MaGv!AC18,dscn,3,0),VLOOKUP(MaGv!AC19,dsma,5,0)&amp;CHAR(10)&amp;VLOOKUP(MaGv!AC19,dsma,4,0)))</f>
        <v/>
      </c>
      <c r="AD19" s="371" t="str">
        <f>IF(MaGv!AD19="","",IF(MaGv!AD19="cn","cn"&amp;CHAR(10)&amp;VLOOKUP(MaGv!AD18,dscn,3,0),VLOOKUP(MaGv!AD19,dsma,5,0)&amp;CHAR(10)&amp;VLOOKUP(MaGv!AD19,dsma,4,0)))</f>
        <v/>
      </c>
      <c r="AE19" s="371" t="str">
        <f>IF(MaGv!AE19="","",IF(MaGv!AE19="cn","cn"&amp;CHAR(10)&amp;VLOOKUP(MaGv!AE18,dscn,3,0),VLOOKUP(MaGv!AE19,dsma,5,0)&amp;CHAR(10)&amp;VLOOKUP(MaGv!AE19,dsma,4,0)))</f>
        <v/>
      </c>
      <c r="AF19" s="371" t="str">
        <f>IF(MaGv!AF19="","",IF(MaGv!AF19="cn","cn"&amp;CHAR(10)&amp;VLOOKUP(MaGv!AF18,dscn,3,0),VLOOKUP(MaGv!AF19,dsma,5,0)&amp;CHAR(10)&amp;VLOOKUP(MaGv!AF19,dsma,4,0)))</f>
        <v/>
      </c>
      <c r="AG19" s="371" t="str">
        <f>IF(MaGv!AG19="","",IF(MaGv!AG19="cn","cn"&amp;CHAR(10)&amp;VLOOKUP(MaGv!AG18,dscn,3,0),VLOOKUP(MaGv!AG19,dsma,5,0)&amp;CHAR(10)&amp;VLOOKUP(MaGv!AG19,dsma,4,0)))</f>
        <v/>
      </c>
      <c r="AH19" s="375" t="str">
        <f>IF(MaGv!AH19="","",IF(MaGv!AH19="cn","cn"&amp;CHAR(10)&amp;VLOOKUP(MaGv!AH18,dscn,3,0),VLOOKUP(MaGv!AH19,dsma,5,0)&amp;CHAR(10)&amp;VLOOKUP(MaGv!AH19,dsma,4,0)))</f>
        <v/>
      </c>
      <c r="AI19" s="375" t="str">
        <f>IF(MaGv!AI19="","",IF(MaGv!AI19="cn","cn"&amp;CHAR(10)&amp;VLOOKUP(MaGv!AI18,dscn,3,0),VLOOKUP(MaGv!AI19,dsma,5,0)&amp;CHAR(10)&amp;VLOOKUP(MaGv!AI19,dsma,4,0)))</f>
        <v/>
      </c>
      <c r="AJ19" s="375" t="str">
        <f>IF(MaGv!AJ19="","",IF(MaGv!AJ19="cn","cn"&amp;CHAR(10)&amp;VLOOKUP(MaGv!AJ18,dscn,3,0),VLOOKUP(MaGv!AJ19,dsma,5,0)&amp;CHAR(10)&amp;VLOOKUP(MaGv!AJ19,dsma,4,0)))</f>
        <v/>
      </c>
      <c r="AK19" s="375" t="str">
        <f>IF(MaGv!AK19="","",IF(MaGv!AK19="cn","cn"&amp;CHAR(10)&amp;VLOOKUP(MaGv!AK18,dscn,3,0),VLOOKUP(MaGv!AK19,dsma,5,0)&amp;CHAR(10)&amp;VLOOKUP(MaGv!AK19,dsma,4,0)))</f>
        <v/>
      </c>
      <c r="AL19" s="375" t="str">
        <f>IF(MaGv!AL19="","",IF(MaGv!AL19="cn","cn"&amp;CHAR(10)&amp;VLOOKUP(MaGv!AL18,dscn,3,0),VLOOKUP(MaGv!AL19,dsma,5,0)&amp;CHAR(10)&amp;VLOOKUP(MaGv!AL19,dsma,4,0)))</f>
        <v/>
      </c>
      <c r="AM19" s="375" t="str">
        <f>IF(MaGv!AM19="","",IF(MaGv!AM19="cn","cn"&amp;CHAR(10)&amp;VLOOKUP(MaGv!AM18,dscn,3,0),VLOOKUP(MaGv!AM19,dsma,5,0)&amp;CHAR(10)&amp;VLOOKUP(MaGv!AM19,dsma,4,0)))</f>
        <v/>
      </c>
      <c r="AN19" s="375" t="str">
        <f>IF(MaGv!AN19="","",IF(MaGv!AN19="cn","cn"&amp;CHAR(10)&amp;VLOOKUP(MaGv!AN18,dscn,3,0),VLOOKUP(MaGv!AN19,dsma,5,0)&amp;CHAR(10)&amp;VLOOKUP(MaGv!AN19,dsma,4,0)))</f>
        <v/>
      </c>
      <c r="AO19" s="375" t="str">
        <f>IF(MaGv!AO19="","",IF(MaGv!AO19="cn","cn"&amp;CHAR(10)&amp;VLOOKUP(MaGv!AO18,dscn,3,0),VLOOKUP(MaGv!AO19,dsma,5,0)&amp;CHAR(10)&amp;VLOOKUP(MaGv!AO19,dsma,4,0)))</f>
        <v/>
      </c>
      <c r="AP19" s="375" t="str">
        <f>IF(MaGv!AP19="","",IF(MaGv!AP19="cn","cn"&amp;CHAR(10)&amp;VLOOKUP(MaGv!AP18,dscn,3,0),VLOOKUP(MaGv!AP19,dsma,5,0)&amp;CHAR(10)&amp;VLOOKUP(MaGv!AP19,dsma,4,0)))</f>
        <v/>
      </c>
      <c r="AQ19" s="375" t="str">
        <f>IF(MaGv!AQ19="","",IF(MaGv!AQ19="cn","cn"&amp;CHAR(10)&amp;VLOOKUP(MaGv!AQ18,dscn,3,0),VLOOKUP(MaGv!AQ19,dsma,5,0)&amp;CHAR(10)&amp;VLOOKUP(MaGv!AQ19,dsma,4,0)))</f>
        <v/>
      </c>
      <c r="AR19" s="375" t="str">
        <f>IF(MaGv!AR19="","",IF(MaGv!AR19="cn","cn"&amp;CHAR(10)&amp;VLOOKUP(MaGv!AR18,dscn,3,0),VLOOKUP(MaGv!AR19,dsma,5,0)&amp;CHAR(10)&amp;VLOOKUP(MaGv!AR19,dsma,4,0)))</f>
        <v/>
      </c>
      <c r="AS19" s="375" t="str">
        <f>IF(MaGv!AS19="","",IF(MaGv!AS19="cn","cn"&amp;CHAR(10)&amp;VLOOKUP(MaGv!AS18,dscn,3,0),VLOOKUP(MaGv!AS19,dsma,5,0)&amp;CHAR(10)&amp;VLOOKUP(MaGv!AS19,dsma,4,0)))</f>
        <v/>
      </c>
      <c r="AT19" s="395" t="str">
        <f>IF(MaGv!AT19="","",IF(MaGv!AT19="cn","cn"&amp;CHAR(10)&amp;VLOOKUP(MaGv!AT18,dscn,3,0),VLOOKUP(MaGv!AT19,dsma,5,0)&amp;CHAR(10)&amp;VLOOKUP(MaGv!AT19,dsma,4,0)))</f>
        <v/>
      </c>
      <c r="AU19" s="375" t="str">
        <f>IF(MaGv!AU19="","",IF(MaGv!AU19="cn","cn"&amp;CHAR(10)&amp;VLOOKUP(MaGv!AU18,dscn,3,0),VLOOKUP(MaGv!AU19,dsma,5,0)&amp;CHAR(10)&amp;VLOOKUP(MaGv!AU19,dsma,4,0)))</f>
        <v/>
      </c>
      <c r="AV19" s="375" t="str">
        <f>IF(MaGv!AV19="","",IF(MaGv!AV19="cn","cn"&amp;CHAR(10)&amp;VLOOKUP(MaGv!AV18,dscn,3,0),VLOOKUP(MaGv!AV19,dsma,5,0)&amp;CHAR(10)&amp;VLOOKUP(MaGv!AV19,dsma,4,0)))</f>
        <v/>
      </c>
      <c r="AW19" s="375" t="str">
        <f>IF(MaGv!AW19="","",IF(MaGv!AW19="cn","cn"&amp;CHAR(10)&amp;VLOOKUP(MaGv!AW18,dscn,3,0),VLOOKUP(MaGv!AW19,dsma,5,0)&amp;CHAR(10)&amp;VLOOKUP(MaGv!AW19,dsma,4,0)))</f>
        <v/>
      </c>
      <c r="AX19" s="375" t="str">
        <f>IF(MaGv!AX19="","",IF(MaGv!AX19="cn","cn"&amp;CHAR(10)&amp;VLOOKUP(MaGv!AX18,dscn,3,0),VLOOKUP(MaGv!AX19,dsma,5,0)&amp;CHAR(10)&amp;VLOOKUP(MaGv!AX19,dsma,4,0)))</f>
        <v/>
      </c>
      <c r="AY19" s="371" t="str">
        <f>IF(MaGv!AY19="","",IF(MaGv!AY19="cn","cn"&amp;CHAR(10)&amp;VLOOKUP(MaGv!AY18,dscn,3,0),VLOOKUP(MaGv!AY19,dsma,5,0)&amp;CHAR(10)&amp;VLOOKUP(MaGv!AY19,dsma,4,0)))</f>
        <v/>
      </c>
      <c r="AZ19" s="376" t="str">
        <f>IF(MaGv!AZ19="","",IF(MaGv!AZ19="cn","cn"&amp;CHAR(10)&amp;VLOOKUP(MaGv!AZ18,dscn,3,0),VLOOKUP(MaGv!AZ19,dsma,5,0)&amp;CHAR(10)&amp;VLOOKUP(MaGv!AZ19,dsma,4,0)))</f>
        <v/>
      </c>
      <c r="BA19" s="371"/>
      <c r="BB19" s="376"/>
    </row>
    <row r="20" ht="24.0" customHeight="1">
      <c r="A20" s="127"/>
      <c r="B20" s="377">
        <v>2.0</v>
      </c>
      <c r="C20" s="381" t="str">
        <f>IF(MaGv!C20="","",IF(MaGv!C20="cn","cn"&amp;CHAR(10)&amp;VLOOKUP(MaGv!C19,dscn,3,0),VLOOKUP(MaGv!C20,dsma,5,0)&amp;CHAR(10)&amp;VLOOKUP(MaGv!C20,dsma,4,0)))</f>
        <v>CD
THỦY</v>
      </c>
      <c r="D20" s="381" t="str">
        <f>IF(MaGv!D20="","",IF(MaGv!D20="cn","cn"&amp;CHAR(10)&amp;VLOOKUP(MaGv!D19,dscn,3,0),VLOOKUP(MaGv!D20,dsma,5,0)&amp;CHAR(10)&amp;VLOOKUP(MaGv!D20,dsma,4,0)))</f>
        <v>AVăn
NGA</v>
      </c>
      <c r="E20" s="381" t="str">
        <f>IF(MaGv!E20="","",IF(MaGv!E20="cn","cn"&amp;CHAR(10)&amp;VLOOKUP(MaGv!E19,dscn,3,0),VLOOKUP(MaGv!E20,dsma,5,0)&amp;CHAR(10)&amp;VLOOKUP(MaGv!E20,dsma,4,0)))</f>
        <v>Văn 
XUYẾN</v>
      </c>
      <c r="F20" s="381" t="str">
        <f>IF(MaGv!F20="","",IF(MaGv!F20="cn","cn"&amp;CHAR(10)&amp;VLOOKUP(MaGv!F19,dscn,3,0),VLOOKUP(MaGv!F20,dsma,5,0)&amp;CHAR(10)&amp;VLOOKUP(MaGv!F20,dsma,4,0)))</f>
        <v>Văn 
MAI</v>
      </c>
      <c r="G20" s="381" t="str">
        <f>IF(MaGv!G20="","",IF(MaGv!G20="cn","cn"&amp;CHAR(10)&amp;VLOOKUP(MaGv!G19,dscn,3,0),VLOOKUP(MaGv!G20,dsma,5,0)&amp;CHAR(10)&amp;VLOOKUP(MaGv!G20,dsma,4,0)))</f>
        <v>Toán
PHƯỢNG</v>
      </c>
      <c r="H20" s="372" t="str">
        <f>IF(MaGv!H20="","",IF(MaGv!H20="cn","cn"&amp;CHAR(10)&amp;VLOOKUP(MaGv!H19,dscn,3,0),VLOOKUP(MaGv!H20,dsma,5,0)&amp;CHAR(10)&amp;VLOOKUP(MaGv!H20,dsma,4,0)))</f>
        <v>Văn
VÂN </v>
      </c>
      <c r="I20" s="381" t="str">
        <f>IF(MaGv!I20="","",IF(MaGv!I20="cn","cn"&amp;CHAR(10)&amp;VLOOKUP(MaGv!I19,dscn,3,0),VLOOKUP(MaGv!I20,dsma,5,0)&amp;CHAR(10)&amp;VLOOKUP(MaGv!I20,dsma,4,0)))</f>
        <v>Văn 
LÝ</v>
      </c>
      <c r="J20" s="381" t="str">
        <f>IF(MaGv!J20="","",IF(MaGv!J20="cn","cn"&amp;CHAR(10)&amp;VLOOKUP(MaGv!J19,dscn,3,0),VLOOKUP(MaGv!J20,dsma,5,0)&amp;CHAR(10)&amp;VLOOKUP(MaGv!J20,dsma,4,0)))</f>
        <v>Toán
ĐIỆP</v>
      </c>
      <c r="K20" s="381" t="str">
        <f>IF(MaGv!K20="","",IF(MaGv!K20="cn","cn"&amp;CHAR(10)&amp;VLOOKUP(MaGv!K19,dscn,3,0),VLOOKUP(MaGv!K20,dsma,5,0)&amp;CHAR(10)&amp;VLOOKUP(MaGv!K20,dsma,4,0)))</f>
        <v>Toán
L.TRANG</v>
      </c>
      <c r="L20" s="381" t="str">
        <f>IF(MaGv!L20="","",IF(MaGv!L20="cn","cn"&amp;CHAR(10)&amp;VLOOKUP(MaGv!L19,dscn,3,0),VLOOKUP(MaGv!L20,dsma,5,0)&amp;CHAR(10)&amp;VLOOKUP(MaGv!L20,dsma,4,0)))</f>
        <v>CD
HỒNG</v>
      </c>
      <c r="M20" s="381" t="str">
        <f>IF(MaGv!M20="","",IF(MaGv!M20="cn","cn"&amp;CHAR(10)&amp;VLOOKUP(MaGv!M19,dscn,3,0),VLOOKUP(MaGv!M20,dsma,5,0)&amp;CHAR(10)&amp;VLOOKUP(MaGv!M20,dsma,4,0)))</f>
        <v>Sinh
PHƯỚC</v>
      </c>
      <c r="N20" s="381" t="str">
        <f>IF(MaGv!N20="","",IF(MaGv!N20="cn","cn"&amp;CHAR(10)&amp;VLOOKUP(MaGv!N19,dscn,3,0),VLOOKUP(MaGv!N20,dsma,5,0)&amp;CHAR(10)&amp;VLOOKUP(MaGv!N20,dsma,4,0)))</f>
        <v>Sinh
B. NGỌC</v>
      </c>
      <c r="O20" s="381" t="str">
        <f>IF(MaGv!O20="","",IF(MaGv!O20="cn","cn"&amp;CHAR(10)&amp;VLOOKUP(MaGv!O19,dscn,3,0),VLOOKUP(MaGv!O20,dsma,5,0)&amp;CHAR(10)&amp;VLOOKUP(MaGv!O20,dsma,4,0)))</f>
        <v>AVăn
MINH</v>
      </c>
      <c r="P20" s="381" t="str">
        <f>IF(MaGv!P20="","",IF(MaGv!P20="cn","cn"&amp;CHAR(10)&amp;VLOOKUP(MaGv!P19,dscn,3,0),VLOOKUP(MaGv!P20,dsma,5,0)&amp;CHAR(10)&amp;VLOOKUP(MaGv!P20,dsma,4,0)))</f>
        <v/>
      </c>
      <c r="Q20" s="372" t="str">
        <f>IF(MaGv!Q20="","",IF(MaGv!Q20="cn","cn"&amp;CHAR(10)&amp;VLOOKUP(MaGv!Q19,dscn,3,0),VLOOKUP(MaGv!Q20,dsma,5,0)&amp;CHAR(10)&amp;VLOOKUP(MaGv!Q20,dsma,4,0)))</f>
        <v/>
      </c>
      <c r="R20" s="381" t="str">
        <f>IF(MaGv!R20="","",IF(MaGv!R20="cn","cn"&amp;CHAR(10)&amp;VLOOKUP(MaGv!R19,dscn,3,0),VLOOKUP(MaGv!R20,dsma,5,0)&amp;CHAR(10)&amp;VLOOKUP(MaGv!R20,dsma,4,0)))</f>
        <v/>
      </c>
      <c r="S20" s="381" t="str">
        <f>IF(MaGv!S20="","",IF(MaGv!S20="cn","cn"&amp;CHAR(10)&amp;VLOOKUP(MaGv!S19,dscn,3,0),VLOOKUP(MaGv!S20,dsma,5,0)&amp;CHAR(10)&amp;VLOOKUP(MaGv!S20,dsma,4,0)))</f>
        <v/>
      </c>
      <c r="T20" s="381" t="str">
        <f>IF(MaGv!T20="","",IF(MaGv!T20="cn","cn"&amp;CHAR(10)&amp;VLOOKUP(MaGv!T19,dscn,3,0),VLOOKUP(MaGv!T20,dsma,5,0)&amp;CHAR(10)&amp;VLOOKUP(MaGv!T20,dsma,4,0)))</f>
        <v/>
      </c>
      <c r="U20" s="381" t="str">
        <f>IF(MaGv!U20="","",IF(MaGv!U20="cn","cn"&amp;CHAR(10)&amp;VLOOKUP(MaGv!U19,dscn,3,0),VLOOKUP(MaGv!U20,dsma,5,0)&amp;CHAR(10)&amp;VLOOKUP(MaGv!U20,dsma,4,0)))</f>
        <v/>
      </c>
      <c r="V20" s="381" t="str">
        <f>IF(MaGv!V20="","",IF(MaGv!V20="cn","cn"&amp;CHAR(10)&amp;VLOOKUP(MaGv!V19,dscn,3,0),VLOOKUP(MaGv!V20,dsma,5,0)&amp;CHAR(10)&amp;VLOOKUP(MaGv!V20,dsma,4,0)))</f>
        <v/>
      </c>
      <c r="W20" s="381" t="str">
        <f>IF(MaGv!W20="","",IF(MaGv!W20="cn","cn"&amp;CHAR(10)&amp;VLOOKUP(MaGv!W19,dscn,3,0),VLOOKUP(MaGv!W20,dsma,5,0)&amp;CHAR(10)&amp;VLOOKUP(MaGv!W20,dsma,4,0)))</f>
        <v/>
      </c>
      <c r="X20" s="381" t="str">
        <f>IF(MaGv!X20="","",IF(MaGv!X20="cn","cn"&amp;CHAR(10)&amp;VLOOKUP(MaGv!X19,dscn,3,0),VLOOKUP(MaGv!X20,dsma,5,0)&amp;CHAR(10)&amp;VLOOKUP(MaGv!X20,dsma,4,0)))</f>
        <v/>
      </c>
      <c r="Y20" s="381" t="str">
        <f>IF(MaGv!Y20="","",IF(MaGv!Y20="cn","cn"&amp;CHAR(10)&amp;VLOOKUP(MaGv!Y19,dscn,3,0),VLOOKUP(MaGv!Y20,dsma,5,0)&amp;CHAR(10)&amp;VLOOKUP(MaGv!Y20,dsma,4,0)))</f>
        <v/>
      </c>
      <c r="Z20" s="381" t="str">
        <f>IF(MaGv!Z20="","",IF(MaGv!Z20="cn","cn"&amp;CHAR(10)&amp;VLOOKUP(MaGv!Z19,dscn,3,0),VLOOKUP(MaGv!Z20,dsma,5,0)&amp;CHAR(10)&amp;VLOOKUP(MaGv!Z20,dsma,4,0)))</f>
        <v/>
      </c>
      <c r="AA20" s="381" t="str">
        <f>IF(MaGv!AA20="","",IF(MaGv!AA20="cn","cn"&amp;CHAR(10)&amp;VLOOKUP(MaGv!AA19,dscn,3,0),VLOOKUP(MaGv!AA20,dsma,5,0)&amp;CHAR(10)&amp;VLOOKUP(MaGv!AA20,dsma,4,0)))</f>
        <v/>
      </c>
      <c r="AB20" s="381" t="str">
        <f>IF(MaGv!AB20="","",IF(MaGv!AB20="cn","cn"&amp;CHAR(10)&amp;VLOOKUP(MaGv!AB19,dscn,3,0),VLOOKUP(MaGv!AB20,dsma,5,0)&amp;CHAR(10)&amp;VLOOKUP(MaGv!AB20,dsma,4,0)))</f>
        <v/>
      </c>
      <c r="AC20" s="381" t="str">
        <f>IF(MaGv!AC20="","",IF(MaGv!AC20="cn","cn"&amp;CHAR(10)&amp;VLOOKUP(MaGv!AC19,dscn,3,0),VLOOKUP(MaGv!AC20,dsma,5,0)&amp;CHAR(10)&amp;VLOOKUP(MaGv!AC20,dsma,4,0)))</f>
        <v/>
      </c>
      <c r="AD20" s="381" t="str">
        <f>IF(MaGv!AD20="","",IF(MaGv!AD20="cn","cn"&amp;CHAR(10)&amp;VLOOKUP(MaGv!AD19,dscn,3,0),VLOOKUP(MaGv!AD20,dsma,5,0)&amp;CHAR(10)&amp;VLOOKUP(MaGv!AD20,dsma,4,0)))</f>
        <v/>
      </c>
      <c r="AE20" s="381" t="str">
        <f>IF(MaGv!AE20="","",IF(MaGv!AE20="cn","cn"&amp;CHAR(10)&amp;VLOOKUP(MaGv!AE19,dscn,3,0),VLOOKUP(MaGv!AE20,dsma,5,0)&amp;CHAR(10)&amp;VLOOKUP(MaGv!AE20,dsma,4,0)))</f>
        <v/>
      </c>
      <c r="AF20" s="381" t="str">
        <f>IF(MaGv!AF20="","",IF(MaGv!AF20="cn","cn"&amp;CHAR(10)&amp;VLOOKUP(MaGv!AF19,dscn,3,0),VLOOKUP(MaGv!AF20,dsma,5,0)&amp;CHAR(10)&amp;VLOOKUP(MaGv!AF20,dsma,4,0)))</f>
        <v/>
      </c>
      <c r="AG20" s="381" t="str">
        <f>IF(MaGv!AG20="","",IF(MaGv!AG20="cn","cn"&amp;CHAR(10)&amp;VLOOKUP(MaGv!AG19,dscn,3,0),VLOOKUP(MaGv!AG20,dsma,5,0)&amp;CHAR(10)&amp;VLOOKUP(MaGv!AG20,dsma,4,0)))</f>
        <v/>
      </c>
      <c r="AH20" s="372" t="str">
        <f>IF(MaGv!AH20="","",IF(MaGv!AH20="cn","cn"&amp;CHAR(10)&amp;VLOOKUP(MaGv!AH19,dscn,3,0),VLOOKUP(MaGv!AH20,dsma,5,0)&amp;CHAR(10)&amp;VLOOKUP(MaGv!AH20,dsma,4,0)))</f>
        <v/>
      </c>
      <c r="AI20" s="372" t="str">
        <f>IF(MaGv!AI20="","",IF(MaGv!AI20="cn","cn"&amp;CHAR(10)&amp;VLOOKUP(MaGv!AI19,dscn,3,0),VLOOKUP(MaGv!AI20,dsma,5,0)&amp;CHAR(10)&amp;VLOOKUP(MaGv!AI20,dsma,4,0)))</f>
        <v/>
      </c>
      <c r="AJ20" s="372" t="str">
        <f>IF(MaGv!AJ20="","",IF(MaGv!AJ20="cn","cn"&amp;CHAR(10)&amp;VLOOKUP(MaGv!AJ19,dscn,3,0),VLOOKUP(MaGv!AJ20,dsma,5,0)&amp;CHAR(10)&amp;VLOOKUP(MaGv!AJ20,dsma,4,0)))</f>
        <v/>
      </c>
      <c r="AK20" s="372" t="str">
        <f>IF(MaGv!AK20="","",IF(MaGv!AK20="cn","cn"&amp;CHAR(10)&amp;VLOOKUP(MaGv!AK19,dscn,3,0),VLOOKUP(MaGv!AK20,dsma,5,0)&amp;CHAR(10)&amp;VLOOKUP(MaGv!AK20,dsma,4,0)))</f>
        <v/>
      </c>
      <c r="AL20" s="372" t="str">
        <f>IF(MaGv!AL20="","",IF(MaGv!AL20="cn","cn"&amp;CHAR(10)&amp;VLOOKUP(MaGv!AL19,dscn,3,0),VLOOKUP(MaGv!AL20,dsma,5,0)&amp;CHAR(10)&amp;VLOOKUP(MaGv!AL20,dsma,4,0)))</f>
        <v/>
      </c>
      <c r="AM20" s="372" t="str">
        <f>IF(MaGv!AM20="","",IF(MaGv!AM20="cn","cn"&amp;CHAR(10)&amp;VLOOKUP(MaGv!AM19,dscn,3,0),VLOOKUP(MaGv!AM20,dsma,5,0)&amp;CHAR(10)&amp;VLOOKUP(MaGv!AM20,dsma,4,0)))</f>
        <v/>
      </c>
      <c r="AN20" s="372" t="str">
        <f>IF(MaGv!AN20="","",IF(MaGv!AN20="cn","cn"&amp;CHAR(10)&amp;VLOOKUP(MaGv!AN19,dscn,3,0),VLOOKUP(MaGv!AN20,dsma,5,0)&amp;CHAR(10)&amp;VLOOKUP(MaGv!AN20,dsma,4,0)))</f>
        <v/>
      </c>
      <c r="AO20" s="372" t="str">
        <f>IF(MaGv!AO20="","",IF(MaGv!AO20="cn","cn"&amp;CHAR(10)&amp;VLOOKUP(MaGv!AO19,dscn,3,0),VLOOKUP(MaGv!AO20,dsma,5,0)&amp;CHAR(10)&amp;VLOOKUP(MaGv!AO20,dsma,4,0)))</f>
        <v/>
      </c>
      <c r="AP20" s="372" t="str">
        <f>IF(MaGv!AP20="","",IF(MaGv!AP20="cn","cn"&amp;CHAR(10)&amp;VLOOKUP(MaGv!AP19,dscn,3,0),VLOOKUP(MaGv!AP20,dsma,5,0)&amp;CHAR(10)&amp;VLOOKUP(MaGv!AP20,dsma,4,0)))</f>
        <v/>
      </c>
      <c r="AQ20" s="372" t="str">
        <f>IF(MaGv!AQ20="","",IF(MaGv!AQ20="cn","cn"&amp;CHAR(10)&amp;VLOOKUP(MaGv!AQ19,dscn,3,0),VLOOKUP(MaGv!AQ20,dsma,5,0)&amp;CHAR(10)&amp;VLOOKUP(MaGv!AQ20,dsma,4,0)))</f>
        <v/>
      </c>
      <c r="AR20" s="372" t="str">
        <f>IF(MaGv!AR20="","",IF(MaGv!AR20="cn","cn"&amp;CHAR(10)&amp;VLOOKUP(MaGv!AR19,dscn,3,0),VLOOKUP(MaGv!AR20,dsma,5,0)&amp;CHAR(10)&amp;VLOOKUP(MaGv!AR20,dsma,4,0)))</f>
        <v/>
      </c>
      <c r="AS20" s="372" t="str">
        <f>IF(MaGv!AS20="","",IF(MaGv!AS20="cn","cn"&amp;CHAR(10)&amp;VLOOKUP(MaGv!AS19,dscn,3,0),VLOOKUP(MaGv!AS20,dsma,5,0)&amp;CHAR(10)&amp;VLOOKUP(MaGv!AS20,dsma,4,0)))</f>
        <v/>
      </c>
      <c r="AT20" s="385" t="str">
        <f>IF(MaGv!AT20="","",IF(MaGv!AT20="cn","cn"&amp;CHAR(10)&amp;VLOOKUP(MaGv!AT19,dscn,3,0),VLOOKUP(MaGv!AT20,dsma,5,0)&amp;CHAR(10)&amp;VLOOKUP(MaGv!AT20,dsma,4,0)))</f>
        <v/>
      </c>
      <c r="AU20" s="372" t="str">
        <f>IF(MaGv!AU20="","",IF(MaGv!AU20="cn","cn"&amp;CHAR(10)&amp;VLOOKUP(MaGv!AU19,dscn,3,0),VLOOKUP(MaGv!AU20,dsma,5,0)&amp;CHAR(10)&amp;VLOOKUP(MaGv!AU20,dsma,4,0)))</f>
        <v/>
      </c>
      <c r="AV20" s="372" t="str">
        <f>IF(MaGv!AV20="","",IF(MaGv!AV20="cn","cn"&amp;CHAR(10)&amp;VLOOKUP(MaGv!AV19,dscn,3,0),VLOOKUP(MaGv!AV20,dsma,5,0)&amp;CHAR(10)&amp;VLOOKUP(MaGv!AV20,dsma,4,0)))</f>
        <v/>
      </c>
      <c r="AW20" s="372" t="str">
        <f>IF(MaGv!AW20="","",IF(MaGv!AW20="cn","cn"&amp;CHAR(10)&amp;VLOOKUP(MaGv!AW19,dscn,3,0),VLOOKUP(MaGv!AW20,dsma,5,0)&amp;CHAR(10)&amp;VLOOKUP(MaGv!AW20,dsma,4,0)))</f>
        <v/>
      </c>
      <c r="AX20" s="372" t="str">
        <f>IF(MaGv!AX20="","",IF(MaGv!AX20="cn","cn"&amp;CHAR(10)&amp;VLOOKUP(MaGv!AX19,dscn,3,0),VLOOKUP(MaGv!AX20,dsma,5,0)&amp;CHAR(10)&amp;VLOOKUP(MaGv!AX20,dsma,4,0)))</f>
        <v/>
      </c>
      <c r="AY20" s="381" t="str">
        <f>IF(MaGv!AY20="","",IF(MaGv!AY20="cn","cn"&amp;CHAR(10)&amp;VLOOKUP(MaGv!AY19,dscn,3,0),VLOOKUP(MaGv!AY20,dsma,5,0)&amp;CHAR(10)&amp;VLOOKUP(MaGv!AY20,dsma,4,0)))</f>
        <v/>
      </c>
      <c r="AZ20" s="386" t="str">
        <f>IF(MaGv!AZ20="","",IF(MaGv!AZ20="cn","cn"&amp;CHAR(10)&amp;VLOOKUP(MaGv!AZ19,dscn,3,0),VLOOKUP(MaGv!AZ20,dsma,5,0)&amp;CHAR(10)&amp;VLOOKUP(MaGv!AZ20,dsma,4,0)))</f>
        <v/>
      </c>
      <c r="BA20" s="381"/>
      <c r="BB20" s="386"/>
    </row>
    <row r="21" ht="24.0" customHeight="1">
      <c r="A21" s="127"/>
      <c r="B21" s="377">
        <v>3.0</v>
      </c>
      <c r="C21" s="381" t="str">
        <f>IF(MaGv!C21="","",IF(MaGv!C21="cn","cn"&amp;CHAR(10)&amp;VLOOKUP(MaGv!C20,dscn,3,0),VLOOKUP(MaGv!C21,dsma,5,0)&amp;CHAR(10)&amp;VLOOKUP(MaGv!C21,dsma,4,0)))</f>
        <v>AVăn
MINH</v>
      </c>
      <c r="D21" s="381" t="str">
        <f>IF(MaGv!D21="","",IF(MaGv!D21="cn","cn"&amp;CHAR(10)&amp;VLOOKUP(MaGv!D20,dscn,3,0),VLOOKUP(MaGv!D21,dsma,5,0)&amp;CHAR(10)&amp;VLOOKUP(MaGv!D21,dsma,4,0)))</f>
        <v>Toán
L.TRANG</v>
      </c>
      <c r="E21" s="381" t="str">
        <f>IF(MaGv!E21="","",IF(MaGv!E21="cn","cn"&amp;CHAR(10)&amp;VLOOKUP(MaGv!E20,dscn,3,0),VLOOKUP(MaGv!E21,dsma,5,0)&amp;CHAR(10)&amp;VLOOKUP(MaGv!E21,dsma,4,0)))</f>
        <v>CD
HỒNG</v>
      </c>
      <c r="F21" s="381" t="str">
        <f>IF(MaGv!F21="","",IF(MaGv!F21="cn","cn"&amp;CHAR(10)&amp;VLOOKUP(MaGv!F20,dscn,3,0),VLOOKUP(MaGv!F21,dsma,5,0)&amp;CHAR(10)&amp;VLOOKUP(MaGv!F21,dsma,4,0)))</f>
        <v>Toán
ĐIỆP</v>
      </c>
      <c r="G21" s="381" t="str">
        <f>IF(MaGv!G21="","",IF(MaGv!G21="cn","cn"&amp;CHAR(10)&amp;VLOOKUP(MaGv!G20,dscn,3,0),VLOOKUP(MaGv!G21,dsma,5,0)&amp;CHAR(10)&amp;VLOOKUP(MaGv!G21,dsma,4,0)))</f>
        <v>AVăn
PHƯƠNG</v>
      </c>
      <c r="H21" s="372" t="str">
        <f>IF(MaGv!H21="","",IF(MaGv!H21="cn","cn"&amp;CHAR(10)&amp;VLOOKUP(MaGv!H20,dscn,3,0),VLOOKUP(MaGv!H21,dsma,5,0)&amp;CHAR(10)&amp;VLOOKUP(MaGv!H21,dsma,4,0)))</f>
        <v>Toán
THẾ</v>
      </c>
      <c r="I21" s="398" t="str">
        <f>IF(MaGv!I21="","",IF(MaGv!I21="cn","cn"&amp;CHAR(10)&amp;VLOOKUP(MaGv!I20,dscn,3,0),VLOOKUP(MaGv!I21,dsma,5,0)&amp;CHAR(10)&amp;VLOOKUP(MaGv!I21,dsma,4,0)))</f>
        <v>Sinh
B. NGỌC</v>
      </c>
      <c r="J21" s="381" t="str">
        <f>IF(MaGv!J21="","",IF(MaGv!J21="cn","cn"&amp;CHAR(10)&amp;VLOOKUP(MaGv!J20,dscn,3,0),VLOOKUP(MaGv!J21,dsma,5,0)&amp;CHAR(10)&amp;VLOOKUP(MaGv!J21,dsma,4,0)))</f>
        <v>Văn
VÂN </v>
      </c>
      <c r="K21" s="381" t="str">
        <f>IF(MaGv!K21="","",IF(MaGv!K21="cn","cn"&amp;CHAR(10)&amp;VLOOKUP(MaGv!K20,dscn,3,0),VLOOKUP(MaGv!K21,dsma,5,0)&amp;CHAR(10)&amp;VLOOKUP(MaGv!K21,dsma,4,0)))</f>
        <v>Sinh
B. NGỌC</v>
      </c>
      <c r="L21" s="381" t="str">
        <f>IF(MaGv!L21="","",IF(MaGv!L21="cn","cn"&amp;CHAR(10)&amp;VLOOKUP(MaGv!L20,dscn,3,0),VLOOKUP(MaGv!L21,dsma,5,0)&amp;CHAR(10)&amp;VLOOKUP(MaGv!L21,dsma,4,0)))</f>
        <v>AVăn
NGA</v>
      </c>
      <c r="M21" s="381" t="str">
        <f>IF(MaGv!M21="","",IF(MaGv!M21="cn","cn"&amp;CHAR(10)&amp;VLOOKUP(MaGv!M20,dscn,3,0),VLOOKUP(MaGv!M21,dsma,5,0)&amp;CHAR(10)&amp;VLOOKUP(MaGv!M21,dsma,4,0)))</f>
        <v>Văn 
MAI</v>
      </c>
      <c r="N21" s="381" t="str">
        <f>IF(MaGv!N21="","",IF(MaGv!N21="cn","cn"&amp;CHAR(10)&amp;VLOOKUP(MaGv!N20,dscn,3,0),VLOOKUP(MaGv!N21,dsma,5,0)&amp;CHAR(10)&amp;VLOOKUP(MaGv!N21,dsma,4,0)))</f>
        <v>Văn 
XUYẾN</v>
      </c>
      <c r="O21" s="381" t="str">
        <f>IF(MaGv!O21="","",IF(MaGv!O21="cn","cn"&amp;CHAR(10)&amp;VLOOKUP(MaGv!O20,dscn,3,0),VLOOKUP(MaGv!O21,dsma,5,0)&amp;CHAR(10)&amp;VLOOKUP(MaGv!O21,dsma,4,0)))</f>
        <v>Toán
PHƯỢNG</v>
      </c>
      <c r="P21" s="381" t="str">
        <f>IF(MaGv!P21="","",IF(MaGv!P21="cn","cn"&amp;CHAR(10)&amp;VLOOKUP(MaGv!P20,dscn,3,0),VLOOKUP(MaGv!P21,dsma,5,0)&amp;CHAR(10)&amp;VLOOKUP(MaGv!P21,dsma,4,0)))</f>
        <v/>
      </c>
      <c r="Q21" s="372" t="str">
        <f>IF(MaGv!Q21="","",IF(MaGv!Q21="cn","cn"&amp;CHAR(10)&amp;VLOOKUP(MaGv!Q20,dscn,3,0),VLOOKUP(MaGv!Q21,dsma,5,0)&amp;CHAR(10)&amp;VLOOKUP(MaGv!Q21,dsma,4,0)))</f>
        <v/>
      </c>
      <c r="R21" s="381" t="str">
        <f>IF(MaGv!R21="","",IF(MaGv!R21="cn","cn"&amp;CHAR(10)&amp;VLOOKUP(MaGv!R20,dscn,3,0),VLOOKUP(MaGv!R21,dsma,5,0)&amp;CHAR(10)&amp;VLOOKUP(MaGv!R21,dsma,4,0)))</f>
        <v/>
      </c>
      <c r="S21" s="381" t="str">
        <f>IF(MaGv!S21="","",IF(MaGv!S21="cn","cn"&amp;CHAR(10)&amp;VLOOKUP(MaGv!S20,dscn,3,0),VLOOKUP(MaGv!S21,dsma,5,0)&amp;CHAR(10)&amp;VLOOKUP(MaGv!S21,dsma,4,0)))</f>
        <v/>
      </c>
      <c r="T21" s="381" t="str">
        <f>IF(MaGv!T21="","",IF(MaGv!T21="cn","cn"&amp;CHAR(10)&amp;VLOOKUP(MaGv!T20,dscn,3,0),VLOOKUP(MaGv!T21,dsma,5,0)&amp;CHAR(10)&amp;VLOOKUP(MaGv!T21,dsma,4,0)))</f>
        <v/>
      </c>
      <c r="U21" s="381" t="str">
        <f>IF(MaGv!U21="","",IF(MaGv!U21="cn","cn"&amp;CHAR(10)&amp;VLOOKUP(MaGv!U20,dscn,3,0),VLOOKUP(MaGv!U21,dsma,5,0)&amp;CHAR(10)&amp;VLOOKUP(MaGv!U21,dsma,4,0)))</f>
        <v/>
      </c>
      <c r="V21" s="381" t="str">
        <f>IF(MaGv!V21="","",IF(MaGv!V21="cn","cn"&amp;CHAR(10)&amp;VLOOKUP(MaGv!V20,dscn,3,0),VLOOKUP(MaGv!V21,dsma,5,0)&amp;CHAR(10)&amp;VLOOKUP(MaGv!V21,dsma,4,0)))</f>
        <v/>
      </c>
      <c r="W21" s="381" t="str">
        <f>IF(MaGv!W21="","",IF(MaGv!W21="cn","cn"&amp;CHAR(10)&amp;VLOOKUP(MaGv!W20,dscn,3,0),VLOOKUP(MaGv!W21,dsma,5,0)&amp;CHAR(10)&amp;VLOOKUP(MaGv!W21,dsma,4,0)))</f>
        <v/>
      </c>
      <c r="X21" s="381" t="str">
        <f>IF(MaGv!X21="","",IF(MaGv!X21="cn","cn"&amp;CHAR(10)&amp;VLOOKUP(MaGv!X20,dscn,3,0),VLOOKUP(MaGv!X21,dsma,5,0)&amp;CHAR(10)&amp;VLOOKUP(MaGv!X21,dsma,4,0)))</f>
        <v/>
      </c>
      <c r="Y21" s="381" t="str">
        <f>IF(MaGv!Y21="","",IF(MaGv!Y21="cn","cn"&amp;CHAR(10)&amp;VLOOKUP(MaGv!Y20,dscn,3,0),VLOOKUP(MaGv!Y21,dsma,5,0)&amp;CHAR(10)&amp;VLOOKUP(MaGv!Y21,dsma,4,0)))</f>
        <v/>
      </c>
      <c r="Z21" s="381" t="str">
        <f>IF(MaGv!Z21="","",IF(MaGv!Z21="cn","cn"&amp;CHAR(10)&amp;VLOOKUP(MaGv!Z20,dscn,3,0),VLOOKUP(MaGv!Z21,dsma,5,0)&amp;CHAR(10)&amp;VLOOKUP(MaGv!Z21,dsma,4,0)))</f>
        <v/>
      </c>
      <c r="AA21" s="381" t="str">
        <f>IF(MaGv!AA21="","",IF(MaGv!AA21="cn","cn"&amp;CHAR(10)&amp;VLOOKUP(MaGv!AA20,dscn,3,0),VLOOKUP(MaGv!AA21,dsma,5,0)&amp;CHAR(10)&amp;VLOOKUP(MaGv!AA21,dsma,4,0)))</f>
        <v/>
      </c>
      <c r="AB21" s="381" t="str">
        <f>IF(MaGv!AB21="","",IF(MaGv!AB21="cn","cn"&amp;CHAR(10)&amp;VLOOKUP(MaGv!AB20,dscn,3,0),VLOOKUP(MaGv!AB21,dsma,5,0)&amp;CHAR(10)&amp;VLOOKUP(MaGv!AB21,dsma,4,0)))</f>
        <v/>
      </c>
      <c r="AC21" s="381" t="str">
        <f>IF(MaGv!AC21="","",IF(MaGv!AC21="cn","cn"&amp;CHAR(10)&amp;VLOOKUP(MaGv!AC20,dscn,3,0),VLOOKUP(MaGv!AC21,dsma,5,0)&amp;CHAR(10)&amp;VLOOKUP(MaGv!AC21,dsma,4,0)))</f>
        <v/>
      </c>
      <c r="AD21" s="381" t="str">
        <f>IF(MaGv!AD21="","",IF(MaGv!AD21="cn","cn"&amp;CHAR(10)&amp;VLOOKUP(MaGv!AD20,dscn,3,0),VLOOKUP(MaGv!AD21,dsma,5,0)&amp;CHAR(10)&amp;VLOOKUP(MaGv!AD21,dsma,4,0)))</f>
        <v/>
      </c>
      <c r="AE21" s="381" t="str">
        <f>IF(MaGv!AE21="","",IF(MaGv!AE21="cn","cn"&amp;CHAR(10)&amp;VLOOKUP(MaGv!AE20,dscn,3,0),VLOOKUP(MaGv!AE21,dsma,5,0)&amp;CHAR(10)&amp;VLOOKUP(MaGv!AE21,dsma,4,0)))</f>
        <v/>
      </c>
      <c r="AF21" s="381" t="str">
        <f>IF(MaGv!AF21="","",IF(MaGv!AF21="cn","cn"&amp;CHAR(10)&amp;VLOOKUP(MaGv!AF20,dscn,3,0),VLOOKUP(MaGv!AF21,dsma,5,0)&amp;CHAR(10)&amp;VLOOKUP(MaGv!AF21,dsma,4,0)))</f>
        <v/>
      </c>
      <c r="AG21" s="381" t="str">
        <f>IF(MaGv!AG21="","",IF(MaGv!AG21="cn","cn"&amp;CHAR(10)&amp;VLOOKUP(MaGv!AG20,dscn,3,0),VLOOKUP(MaGv!AG21,dsma,5,0)&amp;CHAR(10)&amp;VLOOKUP(MaGv!AG21,dsma,4,0)))</f>
        <v/>
      </c>
      <c r="AH21" s="372" t="str">
        <f>IF(MaGv!AH21="","",IF(MaGv!AH21="cn","cn"&amp;CHAR(10)&amp;VLOOKUP(MaGv!AH20,dscn,3,0),VLOOKUP(MaGv!AH21,dsma,5,0)&amp;CHAR(10)&amp;VLOOKUP(MaGv!AH21,dsma,4,0)))</f>
        <v/>
      </c>
      <c r="AI21" s="372" t="str">
        <f>IF(MaGv!AI21="","",IF(MaGv!AI21="cn","cn"&amp;CHAR(10)&amp;VLOOKUP(MaGv!AI20,dscn,3,0),VLOOKUP(MaGv!AI21,dsma,5,0)&amp;CHAR(10)&amp;VLOOKUP(MaGv!AI21,dsma,4,0)))</f>
        <v/>
      </c>
      <c r="AJ21" s="372" t="str">
        <f>IF(MaGv!AJ21="","",IF(MaGv!AJ21="cn","cn"&amp;CHAR(10)&amp;VLOOKUP(MaGv!AJ20,dscn,3,0),VLOOKUP(MaGv!AJ21,dsma,5,0)&amp;CHAR(10)&amp;VLOOKUP(MaGv!AJ21,dsma,4,0)))</f>
        <v/>
      </c>
      <c r="AK21" s="372" t="str">
        <f>IF(MaGv!AK21="","",IF(MaGv!AK21="cn","cn"&amp;CHAR(10)&amp;VLOOKUP(MaGv!AK20,dscn,3,0),VLOOKUP(MaGv!AK21,dsma,5,0)&amp;CHAR(10)&amp;VLOOKUP(MaGv!AK21,dsma,4,0)))</f>
        <v/>
      </c>
      <c r="AL21" s="372" t="str">
        <f>IF(MaGv!AL21="","",IF(MaGv!AL21="cn","cn"&amp;CHAR(10)&amp;VLOOKUP(MaGv!AL20,dscn,3,0),VLOOKUP(MaGv!AL21,dsma,5,0)&amp;CHAR(10)&amp;VLOOKUP(MaGv!AL21,dsma,4,0)))</f>
        <v/>
      </c>
      <c r="AM21" s="372" t="str">
        <f>IF(MaGv!AM21="","",IF(MaGv!AM21="cn","cn"&amp;CHAR(10)&amp;VLOOKUP(MaGv!AM20,dscn,3,0),VLOOKUP(MaGv!AM21,dsma,5,0)&amp;CHAR(10)&amp;VLOOKUP(MaGv!AM21,dsma,4,0)))</f>
        <v/>
      </c>
      <c r="AN21" s="372" t="str">
        <f>IF(MaGv!AN21="","",IF(MaGv!AN21="cn","cn"&amp;CHAR(10)&amp;VLOOKUP(MaGv!AN20,dscn,3,0),VLOOKUP(MaGv!AN21,dsma,5,0)&amp;CHAR(10)&amp;VLOOKUP(MaGv!AN21,dsma,4,0)))</f>
        <v/>
      </c>
      <c r="AO21" s="372" t="str">
        <f>IF(MaGv!AO21="","",IF(MaGv!AO21="cn","cn"&amp;CHAR(10)&amp;VLOOKUP(MaGv!AO20,dscn,3,0),VLOOKUP(MaGv!AO21,dsma,5,0)&amp;CHAR(10)&amp;VLOOKUP(MaGv!AO21,dsma,4,0)))</f>
        <v/>
      </c>
      <c r="AP21" s="372" t="str">
        <f>IF(MaGv!AP21="","",IF(MaGv!AP21="cn","cn"&amp;CHAR(10)&amp;VLOOKUP(MaGv!AP20,dscn,3,0),VLOOKUP(MaGv!AP21,dsma,5,0)&amp;CHAR(10)&amp;VLOOKUP(MaGv!AP21,dsma,4,0)))</f>
        <v/>
      </c>
      <c r="AQ21" s="372" t="str">
        <f>IF(MaGv!AQ21="","",IF(MaGv!AQ21="cn","cn"&amp;CHAR(10)&amp;VLOOKUP(MaGv!AQ20,dscn,3,0),VLOOKUP(MaGv!AQ21,dsma,5,0)&amp;CHAR(10)&amp;VLOOKUP(MaGv!AQ21,dsma,4,0)))</f>
        <v/>
      </c>
      <c r="AR21" s="372" t="str">
        <f>IF(MaGv!AR21="","",IF(MaGv!AR21="cn","cn"&amp;CHAR(10)&amp;VLOOKUP(MaGv!AR20,dscn,3,0),VLOOKUP(MaGv!AR21,dsma,5,0)&amp;CHAR(10)&amp;VLOOKUP(MaGv!AR21,dsma,4,0)))</f>
        <v/>
      </c>
      <c r="AS21" s="372" t="str">
        <f>IF(MaGv!AS21="","",IF(MaGv!AS21="cn","cn"&amp;CHAR(10)&amp;VLOOKUP(MaGv!AS20,dscn,3,0),VLOOKUP(MaGv!AS21,dsma,5,0)&amp;CHAR(10)&amp;VLOOKUP(MaGv!AS21,dsma,4,0)))</f>
        <v/>
      </c>
      <c r="AT21" s="385" t="str">
        <f>IF(MaGv!AT21="","",IF(MaGv!AT21="cn","cn"&amp;CHAR(10)&amp;VLOOKUP(MaGv!AT20,dscn,3,0),VLOOKUP(MaGv!AT21,dsma,5,0)&amp;CHAR(10)&amp;VLOOKUP(MaGv!AT21,dsma,4,0)))</f>
        <v/>
      </c>
      <c r="AU21" s="372" t="str">
        <f>IF(MaGv!AU21="","",IF(MaGv!AU21="cn","cn"&amp;CHAR(10)&amp;VLOOKUP(MaGv!AU20,dscn,3,0),VLOOKUP(MaGv!AU21,dsma,5,0)&amp;CHAR(10)&amp;VLOOKUP(MaGv!AU21,dsma,4,0)))</f>
        <v/>
      </c>
      <c r="AV21" s="372" t="str">
        <f>IF(MaGv!AV21="","",IF(MaGv!AV21="cn","cn"&amp;CHAR(10)&amp;VLOOKUP(MaGv!AV20,dscn,3,0),VLOOKUP(MaGv!AV21,dsma,5,0)&amp;CHAR(10)&amp;VLOOKUP(MaGv!AV21,dsma,4,0)))</f>
        <v/>
      </c>
      <c r="AW21" s="372" t="str">
        <f>IF(MaGv!AW21="","",IF(MaGv!AW21="cn","cn"&amp;CHAR(10)&amp;VLOOKUP(MaGv!AW20,dscn,3,0),VLOOKUP(MaGv!AW21,dsma,5,0)&amp;CHAR(10)&amp;VLOOKUP(MaGv!AW21,dsma,4,0)))</f>
        <v/>
      </c>
      <c r="AX21" s="372" t="str">
        <f>IF(MaGv!AX21="","",IF(MaGv!AX21="cn","cn"&amp;CHAR(10)&amp;VLOOKUP(MaGv!AX20,dscn,3,0),VLOOKUP(MaGv!AX21,dsma,5,0)&amp;CHAR(10)&amp;VLOOKUP(MaGv!AX21,dsma,4,0)))</f>
        <v/>
      </c>
      <c r="AY21" s="381" t="str">
        <f>IF(MaGv!AY21="","",IF(MaGv!AY21="cn","cn"&amp;CHAR(10)&amp;VLOOKUP(MaGv!AY20,dscn,3,0),VLOOKUP(MaGv!AY21,dsma,5,0)&amp;CHAR(10)&amp;VLOOKUP(MaGv!AY21,dsma,4,0)))</f>
        <v/>
      </c>
      <c r="AZ21" s="386" t="str">
        <f>IF(MaGv!AZ21="","",IF(MaGv!AZ21="cn","cn"&amp;CHAR(10)&amp;VLOOKUP(MaGv!AZ20,dscn,3,0),VLOOKUP(MaGv!AZ21,dsma,5,0)&amp;CHAR(10)&amp;VLOOKUP(MaGv!AZ21,dsma,4,0)))</f>
        <v/>
      </c>
      <c r="BA21" s="381"/>
      <c r="BB21" s="386"/>
    </row>
    <row r="22" ht="24.0" customHeight="1">
      <c r="A22" s="127"/>
      <c r="B22" s="377">
        <v>4.0</v>
      </c>
      <c r="C22" s="381" t="str">
        <f>IF(MaGv!C22="","",IF(MaGv!C22="cn","cn"&amp;CHAR(10)&amp;VLOOKUP(MaGv!C21,dscn,3,0),VLOOKUP(MaGv!C22,dsma,5,0)&amp;CHAR(10)&amp;VLOOKUP(MaGv!C22,dsma,4,0)))</f>
        <v>AVăn
MINH</v>
      </c>
      <c r="D22" s="381" t="str">
        <f>IF(MaGv!D22="","",IF(MaGv!D22="cn","cn"&amp;CHAR(10)&amp;VLOOKUP(MaGv!D21,dscn,3,0),VLOOKUP(MaGv!D22,dsma,5,0)&amp;CHAR(10)&amp;VLOOKUP(MaGv!D22,dsma,4,0)))</f>
        <v>Toán
L.TRANG</v>
      </c>
      <c r="E22" s="381" t="str">
        <f>IF(MaGv!E22="","",IF(MaGv!E22="cn","cn"&amp;CHAR(10)&amp;VLOOKUP(MaGv!E21,dscn,3,0),VLOOKUP(MaGv!E22,dsma,5,0)&amp;CHAR(10)&amp;VLOOKUP(MaGv!E22,dsma,4,0)))</f>
        <v>Sinh
B. NGỌC</v>
      </c>
      <c r="F22" s="381" t="str">
        <f>IF(MaGv!F22="","",IF(MaGv!F22="cn","cn"&amp;CHAR(10)&amp;VLOOKUP(MaGv!F21,dscn,3,0),VLOOKUP(MaGv!F22,dsma,5,0)&amp;CHAR(10)&amp;VLOOKUP(MaGv!F22,dsma,4,0)))</f>
        <v>Toán
ĐIỆP</v>
      </c>
      <c r="G22" s="381" t="str">
        <f>IF(MaGv!G22="","",IF(MaGv!G22="cn","cn"&amp;CHAR(10)&amp;VLOOKUP(MaGv!G21,dscn,3,0),VLOOKUP(MaGv!G22,dsma,5,0)&amp;CHAR(10)&amp;VLOOKUP(MaGv!G22,dsma,4,0)))</f>
        <v>AVăn
PHƯƠNG</v>
      </c>
      <c r="H22" s="372" t="str">
        <f>IF(MaGv!H22="","",IF(MaGv!H22="cn","cn"&amp;CHAR(10)&amp;VLOOKUP(MaGv!H21,dscn,3,0),VLOOKUP(MaGv!H22,dsma,5,0)&amp;CHAR(10)&amp;VLOOKUP(MaGv!H22,dsma,4,0)))</f>
        <v>Toán
THẾ</v>
      </c>
      <c r="I22" s="381" t="str">
        <f>IF(MaGv!I22="","",IF(MaGv!I22="cn","cn"&amp;CHAR(10)&amp;VLOOKUP(MaGv!I21,dscn,3,0),VLOOKUP(MaGv!I22,dsma,5,0)&amp;CHAR(10)&amp;VLOOKUP(MaGv!I22,dsma,4,0)))</f>
        <v>CD
THỦY</v>
      </c>
      <c r="J22" s="381" t="str">
        <f>IF(MaGv!J22="","",IF(MaGv!J22="cn","cn"&amp;CHAR(10)&amp;VLOOKUP(MaGv!J21,dscn,3,0),VLOOKUP(MaGv!J22,dsma,5,0)&amp;CHAR(10)&amp;VLOOKUP(MaGv!J22,dsma,4,0)))</f>
        <v>Văn
VÂN </v>
      </c>
      <c r="K22" s="381" t="str">
        <f>IF(MaGv!K22="","",IF(MaGv!K22="cn","cn"&amp;CHAR(10)&amp;VLOOKUP(MaGv!K21,dscn,3,0),VLOOKUP(MaGv!K22,dsma,5,0)&amp;CHAR(10)&amp;VLOOKUP(MaGv!K22,dsma,4,0)))</f>
        <v>CD
HỒNG</v>
      </c>
      <c r="L22" s="381" t="str">
        <f>IF(MaGv!L22="","",IF(MaGv!L22="cn","cn"&amp;CHAR(10)&amp;VLOOKUP(MaGv!L21,dscn,3,0),VLOOKUP(MaGv!L22,dsma,5,0)&amp;CHAR(10)&amp;VLOOKUP(MaGv!L22,dsma,4,0)))</f>
        <v>AVăn
NGA</v>
      </c>
      <c r="M22" s="381" t="str">
        <f>IF(MaGv!M22="","",IF(MaGv!M22="cn","cn"&amp;CHAR(10)&amp;VLOOKUP(MaGv!M21,dscn,3,0),VLOOKUP(MaGv!M22,dsma,5,0)&amp;CHAR(10)&amp;VLOOKUP(MaGv!M22,dsma,4,0)))</f>
        <v>Văn 
MAI</v>
      </c>
      <c r="N22" s="381" t="str">
        <f>IF(MaGv!N22="","",IF(MaGv!N22="cn","cn"&amp;CHAR(10)&amp;VLOOKUP(MaGv!N21,dscn,3,0),VLOOKUP(MaGv!N22,dsma,5,0)&amp;CHAR(10)&amp;VLOOKUP(MaGv!N22,dsma,4,0)))</f>
        <v>Văn 
XUYẾN</v>
      </c>
      <c r="O22" s="381" t="str">
        <f>IF(MaGv!O22="","",IF(MaGv!O22="cn","cn"&amp;CHAR(10)&amp;VLOOKUP(MaGv!O21,dscn,3,0),VLOOKUP(MaGv!O22,dsma,5,0)&amp;CHAR(10)&amp;VLOOKUP(MaGv!O22,dsma,4,0)))</f>
        <v>Toán
PHƯỢNG</v>
      </c>
      <c r="P22" s="381" t="str">
        <f>IF(MaGv!P22="","",IF(MaGv!P22="cn","cn"&amp;CHAR(10)&amp;VLOOKUP(MaGv!P21,dscn,3,0),VLOOKUP(MaGv!P22,dsma,5,0)&amp;CHAR(10)&amp;VLOOKUP(MaGv!P22,dsma,4,0)))</f>
        <v/>
      </c>
      <c r="Q22" s="372" t="str">
        <f>IF(MaGv!Q22="","",IF(MaGv!Q22="cn","cn"&amp;CHAR(10)&amp;VLOOKUP(MaGv!Q21,dscn,3,0),VLOOKUP(MaGv!Q22,dsma,5,0)&amp;CHAR(10)&amp;VLOOKUP(MaGv!Q22,dsma,4,0)))</f>
        <v/>
      </c>
      <c r="R22" s="381" t="str">
        <f>IF(MaGv!R22="","",IF(MaGv!R22="cn","cn"&amp;CHAR(10)&amp;VLOOKUP(MaGv!R21,dscn,3,0),VLOOKUP(MaGv!R22,dsma,5,0)&amp;CHAR(10)&amp;VLOOKUP(MaGv!R22,dsma,4,0)))</f>
        <v/>
      </c>
      <c r="S22" s="381" t="str">
        <f>IF(MaGv!S22="","",IF(MaGv!S22="cn","cn"&amp;CHAR(10)&amp;VLOOKUP(MaGv!S21,dscn,3,0),VLOOKUP(MaGv!S22,dsma,5,0)&amp;CHAR(10)&amp;VLOOKUP(MaGv!S22,dsma,4,0)))</f>
        <v/>
      </c>
      <c r="T22" s="381" t="str">
        <f>IF(MaGv!T22="","",IF(MaGv!T22="cn","cn"&amp;CHAR(10)&amp;VLOOKUP(MaGv!T21,dscn,3,0),VLOOKUP(MaGv!T22,dsma,5,0)&amp;CHAR(10)&amp;VLOOKUP(MaGv!T22,dsma,4,0)))</f>
        <v/>
      </c>
      <c r="U22" s="381" t="str">
        <f>IF(MaGv!U22="","",IF(MaGv!U22="cn","cn"&amp;CHAR(10)&amp;VLOOKUP(MaGv!U21,dscn,3,0),VLOOKUP(MaGv!U22,dsma,5,0)&amp;CHAR(10)&amp;VLOOKUP(MaGv!U22,dsma,4,0)))</f>
        <v/>
      </c>
      <c r="V22" s="381" t="str">
        <f>IF(MaGv!V22="","",IF(MaGv!V22="cn","cn"&amp;CHAR(10)&amp;VLOOKUP(MaGv!V21,dscn,3,0),VLOOKUP(MaGv!V22,dsma,5,0)&amp;CHAR(10)&amp;VLOOKUP(MaGv!V22,dsma,4,0)))</f>
        <v/>
      </c>
      <c r="W22" s="381" t="str">
        <f>IF(MaGv!W22="","",IF(MaGv!W22="cn","cn"&amp;CHAR(10)&amp;VLOOKUP(MaGv!W21,dscn,3,0),VLOOKUP(MaGv!W22,dsma,5,0)&amp;CHAR(10)&amp;VLOOKUP(MaGv!W22,dsma,4,0)))</f>
        <v/>
      </c>
      <c r="X22" s="381" t="str">
        <f>IF(MaGv!X22="","",IF(MaGv!X22="cn","cn"&amp;CHAR(10)&amp;VLOOKUP(MaGv!X21,dscn,3,0),VLOOKUP(MaGv!X22,dsma,5,0)&amp;CHAR(10)&amp;VLOOKUP(MaGv!X22,dsma,4,0)))</f>
        <v/>
      </c>
      <c r="Y22" s="381" t="str">
        <f>IF(MaGv!Y22="","",IF(MaGv!Y22="cn","cn"&amp;CHAR(10)&amp;VLOOKUP(MaGv!Y21,dscn,3,0),VLOOKUP(MaGv!Y22,dsma,5,0)&amp;CHAR(10)&amp;VLOOKUP(MaGv!Y22,dsma,4,0)))</f>
        <v/>
      </c>
      <c r="Z22" s="381" t="str">
        <f>IF(MaGv!Z22="","",IF(MaGv!Z22="cn","cn"&amp;CHAR(10)&amp;VLOOKUP(MaGv!Z21,dscn,3,0),VLOOKUP(MaGv!Z22,dsma,5,0)&amp;CHAR(10)&amp;VLOOKUP(MaGv!Z22,dsma,4,0)))</f>
        <v/>
      </c>
      <c r="AA22" s="381" t="str">
        <f>IF(MaGv!AA22="","",IF(MaGv!AA22="cn","cn"&amp;CHAR(10)&amp;VLOOKUP(MaGv!AA21,dscn,3,0),VLOOKUP(MaGv!AA22,dsma,5,0)&amp;CHAR(10)&amp;VLOOKUP(MaGv!AA22,dsma,4,0)))</f>
        <v/>
      </c>
      <c r="AB22" s="381" t="str">
        <f>IF(MaGv!AB22="","",IF(MaGv!AB22="cn","cn"&amp;CHAR(10)&amp;VLOOKUP(MaGv!AB21,dscn,3,0),VLOOKUP(MaGv!AB22,dsma,5,0)&amp;CHAR(10)&amp;VLOOKUP(MaGv!AB22,dsma,4,0)))</f>
        <v/>
      </c>
      <c r="AC22" s="381" t="str">
        <f>IF(MaGv!AC22="","",IF(MaGv!AC22="cn","cn"&amp;CHAR(10)&amp;VLOOKUP(MaGv!AC21,dscn,3,0),VLOOKUP(MaGv!AC22,dsma,5,0)&amp;CHAR(10)&amp;VLOOKUP(MaGv!AC22,dsma,4,0)))</f>
        <v/>
      </c>
      <c r="AD22" s="381" t="str">
        <f>IF(MaGv!AD22="","",IF(MaGv!AD22="cn","cn"&amp;CHAR(10)&amp;VLOOKUP(MaGv!AD21,dscn,3,0),VLOOKUP(MaGv!AD22,dsma,5,0)&amp;CHAR(10)&amp;VLOOKUP(MaGv!AD22,dsma,4,0)))</f>
        <v/>
      </c>
      <c r="AE22" s="381" t="str">
        <f>IF(MaGv!AE22="","",IF(MaGv!AE22="cn","cn"&amp;CHAR(10)&amp;VLOOKUP(MaGv!AE21,dscn,3,0),VLOOKUP(MaGv!AE22,dsma,5,0)&amp;CHAR(10)&amp;VLOOKUP(MaGv!AE22,dsma,4,0)))</f>
        <v/>
      </c>
      <c r="AF22" s="381" t="str">
        <f>IF(MaGv!AF22="","",IF(MaGv!AF22="cn","cn"&amp;CHAR(10)&amp;VLOOKUP(MaGv!AF21,dscn,3,0),VLOOKUP(MaGv!AF22,dsma,5,0)&amp;CHAR(10)&amp;VLOOKUP(MaGv!AF22,dsma,4,0)))</f>
        <v/>
      </c>
      <c r="AG22" s="381" t="str">
        <f>IF(MaGv!AG22="","",IF(MaGv!AG22="cn","cn"&amp;CHAR(10)&amp;VLOOKUP(MaGv!AG21,dscn,3,0),VLOOKUP(MaGv!AG22,dsma,5,0)&amp;CHAR(10)&amp;VLOOKUP(MaGv!AG22,dsma,4,0)))</f>
        <v/>
      </c>
      <c r="AH22" s="372" t="str">
        <f>IF(MaGv!AH22="","",IF(MaGv!AH22="cn","cn"&amp;CHAR(10)&amp;VLOOKUP(MaGv!AH21,dscn,3,0),VLOOKUP(MaGv!AH22,dsma,5,0)&amp;CHAR(10)&amp;VLOOKUP(MaGv!AH22,dsma,4,0)))</f>
        <v/>
      </c>
      <c r="AI22" s="372" t="str">
        <f>IF(MaGv!AI22="","",IF(MaGv!AI22="cn","cn"&amp;CHAR(10)&amp;VLOOKUP(MaGv!AI21,dscn,3,0),VLOOKUP(MaGv!AI22,dsma,5,0)&amp;CHAR(10)&amp;VLOOKUP(MaGv!AI22,dsma,4,0)))</f>
        <v/>
      </c>
      <c r="AJ22" s="372" t="str">
        <f>IF(MaGv!AJ22="","",IF(MaGv!AJ22="cn","cn"&amp;CHAR(10)&amp;VLOOKUP(MaGv!AJ21,dscn,3,0),VLOOKUP(MaGv!AJ22,dsma,5,0)&amp;CHAR(10)&amp;VLOOKUP(MaGv!AJ22,dsma,4,0)))</f>
        <v/>
      </c>
      <c r="AK22" s="372" t="str">
        <f>IF(MaGv!AK22="","",IF(MaGv!AK22="cn","cn"&amp;CHAR(10)&amp;VLOOKUP(MaGv!AK21,dscn,3,0),VLOOKUP(MaGv!AK22,dsma,5,0)&amp;CHAR(10)&amp;VLOOKUP(MaGv!AK22,dsma,4,0)))</f>
        <v/>
      </c>
      <c r="AL22" s="372" t="str">
        <f>IF(MaGv!AL22="","",IF(MaGv!AL22="cn","cn"&amp;CHAR(10)&amp;VLOOKUP(MaGv!AL21,dscn,3,0),VLOOKUP(MaGv!AL22,dsma,5,0)&amp;CHAR(10)&amp;VLOOKUP(MaGv!AL22,dsma,4,0)))</f>
        <v/>
      </c>
      <c r="AM22" s="372" t="str">
        <f>IF(MaGv!AM22="","",IF(MaGv!AM22="cn","cn"&amp;CHAR(10)&amp;VLOOKUP(MaGv!AM21,dscn,3,0),VLOOKUP(MaGv!AM22,dsma,5,0)&amp;CHAR(10)&amp;VLOOKUP(MaGv!AM22,dsma,4,0)))</f>
        <v/>
      </c>
      <c r="AN22" s="372" t="str">
        <f>IF(MaGv!AN22="","",IF(MaGv!AN22="cn","cn"&amp;CHAR(10)&amp;VLOOKUP(MaGv!AN21,dscn,3,0),VLOOKUP(MaGv!AN22,dsma,5,0)&amp;CHAR(10)&amp;VLOOKUP(MaGv!AN22,dsma,4,0)))</f>
        <v/>
      </c>
      <c r="AO22" s="372" t="str">
        <f>IF(MaGv!AO22="","",IF(MaGv!AO22="cn","cn"&amp;CHAR(10)&amp;VLOOKUP(MaGv!AO21,dscn,3,0),VLOOKUP(MaGv!AO22,dsma,5,0)&amp;CHAR(10)&amp;VLOOKUP(MaGv!AO22,dsma,4,0)))</f>
        <v/>
      </c>
      <c r="AP22" s="372" t="str">
        <f>IF(MaGv!AP22="","",IF(MaGv!AP22="cn","cn"&amp;CHAR(10)&amp;VLOOKUP(MaGv!AP21,dscn,3,0),VLOOKUP(MaGv!AP22,dsma,5,0)&amp;CHAR(10)&amp;VLOOKUP(MaGv!AP22,dsma,4,0)))</f>
        <v/>
      </c>
      <c r="AQ22" s="372" t="str">
        <f>IF(MaGv!AQ22="","",IF(MaGv!AQ22="cn","cn"&amp;CHAR(10)&amp;VLOOKUP(MaGv!AQ21,dscn,3,0),VLOOKUP(MaGv!AQ22,dsma,5,0)&amp;CHAR(10)&amp;VLOOKUP(MaGv!AQ22,dsma,4,0)))</f>
        <v/>
      </c>
      <c r="AR22" s="372" t="str">
        <f>IF(MaGv!AR22="","",IF(MaGv!AR22="cn","cn"&amp;CHAR(10)&amp;VLOOKUP(MaGv!AR21,dscn,3,0),VLOOKUP(MaGv!AR22,dsma,5,0)&amp;CHAR(10)&amp;VLOOKUP(MaGv!AR22,dsma,4,0)))</f>
        <v/>
      </c>
      <c r="AS22" s="372" t="str">
        <f>IF(MaGv!AS22="","",IF(MaGv!AS22="cn","cn"&amp;CHAR(10)&amp;VLOOKUP(MaGv!AS21,dscn,3,0),VLOOKUP(MaGv!AS22,dsma,5,0)&amp;CHAR(10)&amp;VLOOKUP(MaGv!AS22,dsma,4,0)))</f>
        <v/>
      </c>
      <c r="AT22" s="385" t="str">
        <f>IF(MaGv!AT22="","",IF(MaGv!AT22="cn","cn"&amp;CHAR(10)&amp;VLOOKUP(MaGv!AT21,dscn,3,0),VLOOKUP(MaGv!AT22,dsma,5,0)&amp;CHAR(10)&amp;VLOOKUP(MaGv!AT22,dsma,4,0)))</f>
        <v/>
      </c>
      <c r="AU22" s="372" t="str">
        <f>IF(MaGv!AU22="","",IF(MaGv!AU22="cn","cn"&amp;CHAR(10)&amp;VLOOKUP(MaGv!AU21,dscn,3,0),VLOOKUP(MaGv!AU22,dsma,5,0)&amp;CHAR(10)&amp;VLOOKUP(MaGv!AU22,dsma,4,0)))</f>
        <v/>
      </c>
      <c r="AV22" s="372" t="str">
        <f>IF(MaGv!AV22="","",IF(MaGv!AV22="cn","cn"&amp;CHAR(10)&amp;VLOOKUP(MaGv!AV21,dscn,3,0),VLOOKUP(MaGv!AV22,dsma,5,0)&amp;CHAR(10)&amp;VLOOKUP(MaGv!AV22,dsma,4,0)))</f>
        <v/>
      </c>
      <c r="AW22" s="372" t="str">
        <f>IF(MaGv!AW22="","",IF(MaGv!AW22="cn","cn"&amp;CHAR(10)&amp;VLOOKUP(MaGv!AW21,dscn,3,0),VLOOKUP(MaGv!AW22,dsma,5,0)&amp;CHAR(10)&amp;VLOOKUP(MaGv!AW22,dsma,4,0)))</f>
        <v/>
      </c>
      <c r="AX22" s="372" t="str">
        <f>IF(MaGv!AX22="","",IF(MaGv!AX22="cn","cn"&amp;CHAR(10)&amp;VLOOKUP(MaGv!AX21,dscn,3,0),VLOOKUP(MaGv!AX22,dsma,5,0)&amp;CHAR(10)&amp;VLOOKUP(MaGv!AX22,dsma,4,0)))</f>
        <v/>
      </c>
      <c r="AY22" s="381" t="str">
        <f>IF(MaGv!AY22="","",IF(MaGv!AY22="cn","cn"&amp;CHAR(10)&amp;VLOOKUP(MaGv!AY21,dscn,3,0),VLOOKUP(MaGv!AY22,dsma,5,0)&amp;CHAR(10)&amp;VLOOKUP(MaGv!AY22,dsma,4,0)))</f>
        <v/>
      </c>
      <c r="AZ22" s="386" t="str">
        <f>IF(MaGv!AZ22="","",IF(MaGv!AZ22="cn","cn"&amp;CHAR(10)&amp;VLOOKUP(MaGv!AZ21,dscn,3,0),VLOOKUP(MaGv!AZ22,dsma,5,0)&amp;CHAR(10)&amp;VLOOKUP(MaGv!AZ22,dsma,4,0)))</f>
        <v/>
      </c>
      <c r="BA22" s="381"/>
      <c r="BB22" s="386"/>
    </row>
    <row r="23" ht="24.0" customHeight="1">
      <c r="A23" s="396"/>
      <c r="B23" s="388">
        <v>5.0</v>
      </c>
      <c r="C23" s="389" t="str">
        <f>IF(MaGv!C23="","",IF(MaGv!C23="cn","cn"&amp;CHAR(10)&amp;VLOOKUP(MaGv!C22,dscn,3,0),VLOOKUP(MaGv!C23,dsma,5,0)&amp;CHAR(10)&amp;VLOOKUP(MaGv!C23,dsma,4,0)))</f>
        <v/>
      </c>
      <c r="D23" s="389" t="str">
        <f>IF(MaGv!D23="","",IF(MaGv!D23="cn","cn"&amp;CHAR(10)&amp;VLOOKUP(MaGv!D22,dscn,3,0),VLOOKUP(MaGv!D23,dsma,5,0)&amp;CHAR(10)&amp;VLOOKUP(MaGv!D23,dsma,4,0)))</f>
        <v/>
      </c>
      <c r="E23" s="389" t="str">
        <f>IF(MaGv!E23="","",IF(MaGv!E23="cn","cn"&amp;CHAR(10)&amp;VLOOKUP(MaGv!E22,dscn,3,0),VLOOKUP(MaGv!E23,dsma,5,0)&amp;CHAR(10)&amp;VLOOKUP(MaGv!E23,dsma,4,0)))</f>
        <v/>
      </c>
      <c r="F23" s="389" t="str">
        <f>IF(MaGv!F23="","",IF(MaGv!F23="cn","cn"&amp;CHAR(10)&amp;VLOOKUP(MaGv!F22,dscn,3,0),VLOOKUP(MaGv!F23,dsma,5,0)&amp;CHAR(10)&amp;VLOOKUP(MaGv!F23,dsma,4,0)))</f>
        <v/>
      </c>
      <c r="G23" s="389" t="str">
        <f>IF(MaGv!G23="","",IF(MaGv!G23="cn","cn"&amp;CHAR(10)&amp;VLOOKUP(MaGv!G22,dscn,3,0),VLOOKUP(MaGv!G23,dsma,5,0)&amp;CHAR(10)&amp;VLOOKUP(MaGv!G23,dsma,4,0)))</f>
        <v/>
      </c>
      <c r="H23" s="390" t="str">
        <f>IF(MaGv!H23="","",IF(MaGv!H23="cn","cn"&amp;CHAR(10)&amp;VLOOKUP(MaGv!H22,dscn,3,0),VLOOKUP(MaGv!H23,dsma,5,0)&amp;CHAR(10)&amp;VLOOKUP(MaGv!H23,dsma,4,0)))</f>
        <v/>
      </c>
      <c r="I23" s="389" t="str">
        <f>IF(MaGv!I23="","",IF(MaGv!I23="cn","cn"&amp;CHAR(10)&amp;VLOOKUP(MaGv!I22,dscn,3,0),VLOOKUP(MaGv!I23,dsma,5,0)&amp;CHAR(10)&amp;VLOOKUP(MaGv!I23,dsma,4,0)))</f>
        <v/>
      </c>
      <c r="J23" s="389" t="str">
        <f>IF(MaGv!J23="","",IF(MaGv!J23="cn","cn"&amp;CHAR(10)&amp;VLOOKUP(MaGv!J22,dscn,3,0),VLOOKUP(MaGv!J23,dsma,5,0)&amp;CHAR(10)&amp;VLOOKUP(MaGv!J23,dsma,4,0)))</f>
        <v/>
      </c>
      <c r="K23" s="389" t="str">
        <f>IF(MaGv!K23="","",IF(MaGv!K23="cn","cn"&amp;CHAR(10)&amp;VLOOKUP(MaGv!K22,dscn,3,0),VLOOKUP(MaGv!K23,dsma,5,0)&amp;CHAR(10)&amp;VLOOKUP(MaGv!K23,dsma,4,0)))</f>
        <v/>
      </c>
      <c r="L23" s="389" t="str">
        <f>IF(MaGv!L23="","",IF(MaGv!L23="cn","cn"&amp;CHAR(10)&amp;VLOOKUP(MaGv!L22,dscn,3,0),VLOOKUP(MaGv!L23,dsma,5,0)&amp;CHAR(10)&amp;VLOOKUP(MaGv!L23,dsma,4,0)))</f>
        <v/>
      </c>
      <c r="M23" s="389" t="str">
        <f>IF(MaGv!M23="","",IF(MaGv!M23="cn","cn"&amp;CHAR(10)&amp;VLOOKUP(MaGv!M22,dscn,3,0),VLOOKUP(MaGv!M23,dsma,5,0)&amp;CHAR(10)&amp;VLOOKUP(MaGv!M23,dsma,4,0)))</f>
        <v/>
      </c>
      <c r="N23" s="389" t="str">
        <f>IF(MaGv!N23="","",IF(MaGv!N23="cn","cn"&amp;CHAR(10)&amp;VLOOKUP(MaGv!N22,dscn,3,0),VLOOKUP(MaGv!N23,dsma,5,0)&amp;CHAR(10)&amp;VLOOKUP(MaGv!N23,dsma,4,0)))</f>
        <v/>
      </c>
      <c r="O23" s="389" t="str">
        <f>IF(MaGv!O23="","",IF(MaGv!O23="cn","cn"&amp;CHAR(10)&amp;VLOOKUP(MaGv!O22,dscn,3,0),VLOOKUP(MaGv!O23,dsma,5,0)&amp;CHAR(10)&amp;VLOOKUP(MaGv!O23,dsma,4,0)))</f>
        <v/>
      </c>
      <c r="P23" s="389" t="str">
        <f>IF(MaGv!P23="","",IF(MaGv!P23="cn","cn"&amp;CHAR(10)&amp;VLOOKUP(MaGv!P22,dscn,3,0),VLOOKUP(MaGv!P23,dsma,5,0)&amp;CHAR(10)&amp;VLOOKUP(MaGv!P23,dsma,4,0)))</f>
        <v/>
      </c>
      <c r="Q23" s="390" t="str">
        <f>IF(MaGv!Q23="","",IF(MaGv!Q23="cn","cn"&amp;CHAR(10)&amp;VLOOKUP(MaGv!Q22,dscn,3,0),VLOOKUP(MaGv!Q23,dsma,5,0)&amp;CHAR(10)&amp;VLOOKUP(MaGv!Q23,dsma,4,0)))</f>
        <v/>
      </c>
      <c r="R23" s="389" t="str">
        <f>IF(MaGv!R23="","",IF(MaGv!R23="cn","cn"&amp;CHAR(10)&amp;VLOOKUP(MaGv!R22,dscn,3,0),VLOOKUP(MaGv!R23,dsma,5,0)&amp;CHAR(10)&amp;VLOOKUP(MaGv!R23,dsma,4,0)))</f>
        <v/>
      </c>
      <c r="S23" s="389" t="str">
        <f>IF(MaGv!S23="","",IF(MaGv!S23="cn","cn"&amp;CHAR(10)&amp;VLOOKUP(MaGv!S22,dscn,3,0),VLOOKUP(MaGv!S23,dsma,5,0)&amp;CHAR(10)&amp;VLOOKUP(MaGv!S23,dsma,4,0)))</f>
        <v/>
      </c>
      <c r="T23" s="389" t="str">
        <f>IF(MaGv!T23="","",IF(MaGv!T23="cn","cn"&amp;CHAR(10)&amp;VLOOKUP(MaGv!T22,dscn,3,0),VLOOKUP(MaGv!T23,dsma,5,0)&amp;CHAR(10)&amp;VLOOKUP(MaGv!T23,dsma,4,0)))</f>
        <v/>
      </c>
      <c r="U23" s="389" t="str">
        <f>IF(MaGv!U23="","",IF(MaGv!U23="cn","cn"&amp;CHAR(10)&amp;VLOOKUP(MaGv!U22,dscn,3,0),VLOOKUP(MaGv!U23,dsma,5,0)&amp;CHAR(10)&amp;VLOOKUP(MaGv!U23,dsma,4,0)))</f>
        <v/>
      </c>
      <c r="V23" s="389" t="str">
        <f>IF(MaGv!V23="","",IF(MaGv!V23="cn","cn"&amp;CHAR(10)&amp;VLOOKUP(MaGv!V22,dscn,3,0),VLOOKUP(MaGv!V23,dsma,5,0)&amp;CHAR(10)&amp;VLOOKUP(MaGv!V23,dsma,4,0)))</f>
        <v/>
      </c>
      <c r="W23" s="389" t="str">
        <f>IF(MaGv!W23="","",IF(MaGv!W23="cn","cn"&amp;CHAR(10)&amp;VLOOKUP(MaGv!W22,dscn,3,0),VLOOKUP(MaGv!W23,dsma,5,0)&amp;CHAR(10)&amp;VLOOKUP(MaGv!W23,dsma,4,0)))</f>
        <v/>
      </c>
      <c r="X23" s="389" t="str">
        <f>IF(MaGv!X23="","",IF(MaGv!X23="cn","cn"&amp;CHAR(10)&amp;VLOOKUP(MaGv!X22,dscn,3,0),VLOOKUP(MaGv!X23,dsma,5,0)&amp;CHAR(10)&amp;VLOOKUP(MaGv!X23,dsma,4,0)))</f>
        <v/>
      </c>
      <c r="Y23" s="389" t="str">
        <f>IF(MaGv!Y23="","",IF(MaGv!Y23="cn","cn"&amp;CHAR(10)&amp;VLOOKUP(MaGv!Y22,dscn,3,0),VLOOKUP(MaGv!Y23,dsma,5,0)&amp;CHAR(10)&amp;VLOOKUP(MaGv!Y23,dsma,4,0)))</f>
        <v/>
      </c>
      <c r="Z23" s="389" t="str">
        <f>IF(MaGv!Z23="","",IF(MaGv!Z23="cn","cn"&amp;CHAR(10)&amp;VLOOKUP(MaGv!Z22,dscn,3,0),VLOOKUP(MaGv!Z23,dsma,5,0)&amp;CHAR(10)&amp;VLOOKUP(MaGv!Z23,dsma,4,0)))</f>
        <v/>
      </c>
      <c r="AA23" s="389" t="str">
        <f>IF(MaGv!AA23="","",IF(MaGv!AA23="cn","cn"&amp;CHAR(10)&amp;VLOOKUP(MaGv!AA22,dscn,3,0),VLOOKUP(MaGv!AA23,dsma,5,0)&amp;CHAR(10)&amp;VLOOKUP(MaGv!AA23,dsma,4,0)))</f>
        <v/>
      </c>
      <c r="AB23" s="389" t="str">
        <f>IF(MaGv!AB23="","",IF(MaGv!AB23="cn","cn"&amp;CHAR(10)&amp;VLOOKUP(MaGv!AB22,dscn,3,0),VLOOKUP(MaGv!AB23,dsma,5,0)&amp;CHAR(10)&amp;VLOOKUP(MaGv!AB23,dsma,4,0)))</f>
        <v/>
      </c>
      <c r="AC23" s="389" t="str">
        <f>IF(MaGv!AC23="","",IF(MaGv!AC23="cn","cn"&amp;CHAR(10)&amp;VLOOKUP(MaGv!AC22,dscn,3,0),VLOOKUP(MaGv!AC23,dsma,5,0)&amp;CHAR(10)&amp;VLOOKUP(MaGv!AC23,dsma,4,0)))</f>
        <v/>
      </c>
      <c r="AD23" s="389" t="str">
        <f>IF(MaGv!AD23="","",IF(MaGv!AD23="cn","cn"&amp;CHAR(10)&amp;VLOOKUP(MaGv!AD22,dscn,3,0),VLOOKUP(MaGv!AD23,dsma,5,0)&amp;CHAR(10)&amp;VLOOKUP(MaGv!AD23,dsma,4,0)))</f>
        <v/>
      </c>
      <c r="AE23" s="389" t="str">
        <f>IF(MaGv!AE23="","",IF(MaGv!AE23="cn","cn"&amp;CHAR(10)&amp;VLOOKUP(MaGv!AE22,dscn,3,0),VLOOKUP(MaGv!AE23,dsma,5,0)&amp;CHAR(10)&amp;VLOOKUP(MaGv!AE23,dsma,4,0)))</f>
        <v/>
      </c>
      <c r="AF23" s="389" t="str">
        <f>IF(MaGv!AF23="","",IF(MaGv!AF23="cn","cn"&amp;CHAR(10)&amp;VLOOKUP(MaGv!AF22,dscn,3,0),VLOOKUP(MaGv!AF23,dsma,5,0)&amp;CHAR(10)&amp;VLOOKUP(MaGv!AF23,dsma,4,0)))</f>
        <v/>
      </c>
      <c r="AG23" s="389" t="str">
        <f>IF(MaGv!AG23="","",IF(MaGv!AG23="cn","cn"&amp;CHAR(10)&amp;VLOOKUP(MaGv!AG22,dscn,3,0),VLOOKUP(MaGv!AG23,dsma,5,0)&amp;CHAR(10)&amp;VLOOKUP(MaGv!AG23,dsma,4,0)))</f>
        <v/>
      </c>
      <c r="AH23" s="390" t="str">
        <f>IF(MaGv!AH23="","",IF(MaGv!AH23="cn","cn"&amp;CHAR(10)&amp;VLOOKUP(MaGv!AH22,dscn,3,0),VLOOKUP(MaGv!AH23,dsma,5,0)&amp;CHAR(10)&amp;VLOOKUP(MaGv!AH23,dsma,4,0)))</f>
        <v/>
      </c>
      <c r="AI23" s="390" t="str">
        <f>IF(MaGv!AI23="","",IF(MaGv!AI23="cn","cn"&amp;CHAR(10)&amp;VLOOKUP(MaGv!AI22,dscn,3,0),VLOOKUP(MaGv!AI23,dsma,5,0)&amp;CHAR(10)&amp;VLOOKUP(MaGv!AI23,dsma,4,0)))</f>
        <v/>
      </c>
      <c r="AJ23" s="390" t="str">
        <f>IF(MaGv!AJ23="","",IF(MaGv!AJ23="cn","cn"&amp;CHAR(10)&amp;VLOOKUP(MaGv!AJ22,dscn,3,0),VLOOKUP(MaGv!AJ23,dsma,5,0)&amp;CHAR(10)&amp;VLOOKUP(MaGv!AJ23,dsma,4,0)))</f>
        <v/>
      </c>
      <c r="AK23" s="390" t="str">
        <f>IF(MaGv!AK23="","",IF(MaGv!AK23="cn","cn"&amp;CHAR(10)&amp;VLOOKUP(MaGv!AK22,dscn,3,0),VLOOKUP(MaGv!AK23,dsma,5,0)&amp;CHAR(10)&amp;VLOOKUP(MaGv!AK23,dsma,4,0)))</f>
        <v/>
      </c>
      <c r="AL23" s="390" t="str">
        <f>IF(MaGv!AL23="","",IF(MaGv!AL23="cn","cn"&amp;CHAR(10)&amp;VLOOKUP(MaGv!AL22,dscn,3,0),VLOOKUP(MaGv!AL23,dsma,5,0)&amp;CHAR(10)&amp;VLOOKUP(MaGv!AL23,dsma,4,0)))</f>
        <v/>
      </c>
      <c r="AM23" s="390" t="str">
        <f>IF(MaGv!AM23="","",IF(MaGv!AM23="cn","cn"&amp;CHAR(10)&amp;VLOOKUP(MaGv!AM22,dscn,3,0),VLOOKUP(MaGv!AM23,dsma,5,0)&amp;CHAR(10)&amp;VLOOKUP(MaGv!AM23,dsma,4,0)))</f>
        <v/>
      </c>
      <c r="AN23" s="390" t="str">
        <f>IF(MaGv!AN23="","",IF(MaGv!AN23="cn","cn"&amp;CHAR(10)&amp;VLOOKUP(MaGv!AN22,dscn,3,0),VLOOKUP(MaGv!AN23,dsma,5,0)&amp;CHAR(10)&amp;VLOOKUP(MaGv!AN23,dsma,4,0)))</f>
        <v/>
      </c>
      <c r="AO23" s="390" t="str">
        <f>IF(MaGv!AO23="","",IF(MaGv!AO23="cn","cn"&amp;CHAR(10)&amp;VLOOKUP(MaGv!AO22,dscn,3,0),VLOOKUP(MaGv!AO23,dsma,5,0)&amp;CHAR(10)&amp;VLOOKUP(MaGv!AO23,dsma,4,0)))</f>
        <v/>
      </c>
      <c r="AP23" s="390" t="str">
        <f>IF(MaGv!AP23="","",IF(MaGv!AP23="cn","cn"&amp;CHAR(10)&amp;VLOOKUP(MaGv!AP22,dscn,3,0),VLOOKUP(MaGv!AP23,dsma,5,0)&amp;CHAR(10)&amp;VLOOKUP(MaGv!AP23,dsma,4,0)))</f>
        <v/>
      </c>
      <c r="AQ23" s="390" t="str">
        <f>IF(MaGv!AQ23="","",IF(MaGv!AQ23="cn","cn"&amp;CHAR(10)&amp;VLOOKUP(MaGv!AQ22,dscn,3,0),VLOOKUP(MaGv!AQ23,dsma,5,0)&amp;CHAR(10)&amp;VLOOKUP(MaGv!AQ23,dsma,4,0)))</f>
        <v/>
      </c>
      <c r="AR23" s="390" t="str">
        <f>IF(MaGv!AR23="","",IF(MaGv!AR23="cn","cn"&amp;CHAR(10)&amp;VLOOKUP(MaGv!AR22,dscn,3,0),VLOOKUP(MaGv!AR23,dsma,5,0)&amp;CHAR(10)&amp;VLOOKUP(MaGv!AR23,dsma,4,0)))</f>
        <v/>
      </c>
      <c r="AS23" s="390" t="str">
        <f>IF(MaGv!AS23="","",IF(MaGv!AS23="cn","cn"&amp;CHAR(10)&amp;VLOOKUP(MaGv!AS22,dscn,3,0),VLOOKUP(MaGv!AS23,dsma,5,0)&amp;CHAR(10)&amp;VLOOKUP(MaGv!AS23,dsma,4,0)))</f>
        <v/>
      </c>
      <c r="AT23" s="391" t="str">
        <f>IF(MaGv!AT23="","",IF(MaGv!AT23="cn","cn"&amp;CHAR(10)&amp;VLOOKUP(MaGv!AT22,dscn,3,0),VLOOKUP(MaGv!AT23,dsma,5,0)&amp;CHAR(10)&amp;VLOOKUP(MaGv!AT23,dsma,4,0)))</f>
        <v/>
      </c>
      <c r="AU23" s="390" t="str">
        <f>IF(MaGv!AU23="","",IF(MaGv!AU23="cn","cn"&amp;CHAR(10)&amp;VLOOKUP(MaGv!AU22,dscn,3,0),VLOOKUP(MaGv!AU23,dsma,5,0)&amp;CHAR(10)&amp;VLOOKUP(MaGv!AU23,dsma,4,0)))</f>
        <v/>
      </c>
      <c r="AV23" s="390" t="str">
        <f>IF(MaGv!AV23="","",IF(MaGv!AV23="cn","cn"&amp;CHAR(10)&amp;VLOOKUP(MaGv!AV22,dscn,3,0),VLOOKUP(MaGv!AV23,dsma,5,0)&amp;CHAR(10)&amp;VLOOKUP(MaGv!AV23,dsma,4,0)))</f>
        <v/>
      </c>
      <c r="AW23" s="390" t="str">
        <f>IF(MaGv!AW23="","",IF(MaGv!AW23="cn","cn"&amp;CHAR(10)&amp;VLOOKUP(MaGv!AW22,dscn,3,0),VLOOKUP(MaGv!AW23,dsma,5,0)&amp;CHAR(10)&amp;VLOOKUP(MaGv!AW23,dsma,4,0)))</f>
        <v/>
      </c>
      <c r="AX23" s="390" t="str">
        <f>IF(MaGv!AX23="","",IF(MaGv!AX23="cn","cn"&amp;CHAR(10)&amp;VLOOKUP(MaGv!AX22,dscn,3,0),VLOOKUP(MaGv!AX23,dsma,5,0)&amp;CHAR(10)&amp;VLOOKUP(MaGv!AX23,dsma,4,0)))</f>
        <v/>
      </c>
      <c r="AY23" s="389" t="str">
        <f>IF(MaGv!AY23="","",IF(MaGv!AY23="cn","cn"&amp;CHAR(10)&amp;VLOOKUP(MaGv!AY22,dscn,3,0),VLOOKUP(MaGv!AY23,dsma,5,0)&amp;CHAR(10)&amp;VLOOKUP(MaGv!AY23,dsma,4,0)))</f>
        <v/>
      </c>
      <c r="AZ23" s="392" t="str">
        <f>IF(MaGv!AZ23="","",IF(MaGv!AZ23="cn","cn"&amp;CHAR(10)&amp;VLOOKUP(MaGv!AZ22,dscn,3,0),VLOOKUP(MaGv!AZ23,dsma,5,0)&amp;CHAR(10)&amp;VLOOKUP(MaGv!AZ23,dsma,4,0)))</f>
        <v/>
      </c>
      <c r="BA23" s="389"/>
      <c r="BB23" s="392"/>
    </row>
    <row r="24" ht="24.0" customHeight="1">
      <c r="A24" s="393" t="s">
        <v>528</v>
      </c>
      <c r="B24" s="394">
        <v>1.0</v>
      </c>
      <c r="C24" s="371" t="str">
        <f>IF(MaGv!C24="","",IF(MaGv!C24="cn","cn"&amp;CHAR(10)&amp;VLOOKUP(MaGv!C23,dscn,3,0),VLOOKUP(MaGv!C24,dsma,5,0)&amp;CHAR(10)&amp;VLOOKUP(MaGv!C24,dsma,4,0)))</f>
        <v>Lý
MIÊN</v>
      </c>
      <c r="D24" s="371" t="str">
        <f>IF(MaGv!D24="","",IF(MaGv!D24="cn","cn"&amp;CHAR(10)&amp;VLOOKUP(MaGv!D23,dscn,3,0),VLOOKUP(MaGv!D24,dsma,5,0)&amp;CHAR(10)&amp;VLOOKUP(MaGv!D24,dsma,4,0)))</f>
        <v>Sinh
PHƯỚC</v>
      </c>
      <c r="E24" s="371" t="str">
        <f>IF(MaGv!E24="","",IF(MaGv!E24="cn","cn"&amp;CHAR(10)&amp;VLOOKUP(MaGv!E23,dscn,3,0),VLOOKUP(MaGv!E24,dsma,5,0)&amp;CHAR(10)&amp;VLOOKUP(MaGv!E24,dsma,4,0)))</f>
        <v>Địa
THỦY</v>
      </c>
      <c r="F24" s="371" t="str">
        <f>IF(MaGv!F24="","",IF(MaGv!F24="cn","cn"&amp;CHAR(10)&amp;VLOOKUP(MaGv!F23,dscn,3,0),VLOOKUP(MaGv!F24,dsma,5,0)&amp;CHAR(10)&amp;VLOOKUP(MaGv!F24,dsma,4,0)))</f>
        <v>Sử
THÚY</v>
      </c>
      <c r="G24" s="371" t="str">
        <f>IF(MaGv!G24="","",IF(MaGv!G24="cn","cn"&amp;CHAR(10)&amp;VLOOKUP(MaGv!G23,dscn,3,0),VLOOKUP(MaGv!G24,dsma,5,0)&amp;CHAR(10)&amp;VLOOKUP(MaGv!G24,dsma,4,0)))</f>
        <v>Sử
THANH</v>
      </c>
      <c r="H24" s="375" t="str">
        <f>IF(MaGv!H24="","",IF(MaGv!H24="cn","cn"&amp;CHAR(10)&amp;VLOOKUP(MaGv!H23,dscn,3,0),VLOOKUP(MaGv!H24,dsma,5,0)&amp;CHAR(10)&amp;VLOOKUP(MaGv!H24,dsma,4,0)))</f>
        <v>Hóa
NGA</v>
      </c>
      <c r="I24" s="399" t="str">
        <f>IF(MaGv!I24="","",IF(MaGv!I24="cn","cn"&amp;CHAR(10)&amp;VLOOKUP(MaGv!I23,dscn,3,0),VLOOKUP(MaGv!I24,dsma,5,0)&amp;CHAR(10)&amp;VLOOKUP(MaGv!I24,dsma,4,0)))</f>
        <v>Lý
HƯƠNG</v>
      </c>
      <c r="J24" s="371" t="str">
        <f>IF(MaGv!J24="","",IF(MaGv!J24="cn","cn"&amp;CHAR(10)&amp;VLOOKUP(MaGv!J23,dscn,3,0),VLOOKUP(MaGv!J24,dsma,5,0)&amp;CHAR(10)&amp;VLOOKUP(MaGv!J24,dsma,4,0)))</f>
        <v>Lý
HÀ</v>
      </c>
      <c r="K24" s="371" t="str">
        <f>IF(MaGv!K24="","",IF(MaGv!K24="cn","cn"&amp;CHAR(10)&amp;VLOOKUP(MaGv!K23,dscn,3,0),VLOOKUP(MaGv!K24,dsma,5,0)&amp;CHAR(10)&amp;VLOOKUP(MaGv!K24,dsma,4,0)))</f>
        <v>Lý
HƯƠNG</v>
      </c>
      <c r="L24" s="371" t="str">
        <f>IF(MaGv!L24="","",IF(MaGv!L24="cn","cn"&amp;CHAR(10)&amp;VLOOKUP(MaGv!L23,dscn,3,0),VLOOKUP(MaGv!L24,dsma,5,0)&amp;CHAR(10)&amp;VLOOKUP(MaGv!L24,dsma,4,0)))</f>
        <v>Hóa
SONG</v>
      </c>
      <c r="M24" s="371" t="str">
        <f>IF(MaGv!M24="","",IF(MaGv!M24="cn","cn"&amp;CHAR(10)&amp;VLOOKUP(MaGv!M23,dscn,3,0),VLOOKUP(MaGv!M24,dsma,5,0)&amp;CHAR(10)&amp;VLOOKUP(MaGv!M24,dsma,4,0)))</f>
        <v>Sử
NINH</v>
      </c>
      <c r="N24" s="371" t="str">
        <f>IF(MaGv!N24="","",IF(MaGv!N24="cn","cn"&amp;CHAR(10)&amp;VLOOKUP(MaGv!N23,dscn,3,0),VLOOKUP(MaGv!N24,dsma,5,0)&amp;CHAR(10)&amp;VLOOKUP(MaGv!N24,dsma,4,0)))</f>
        <v>Địa
L.HƯỜNG</v>
      </c>
      <c r="O24" s="371" t="str">
        <f>IF(MaGv!O24="","",IF(MaGv!O24="cn","cn"&amp;CHAR(10)&amp;VLOOKUP(MaGv!O23,dscn,3,0),VLOOKUP(MaGv!O24,dsma,5,0)&amp;CHAR(10)&amp;VLOOKUP(MaGv!O24,dsma,4,0)))</f>
        <v>CD
THỦY</v>
      </c>
      <c r="P24" s="371" t="str">
        <f>IF(MaGv!P24="","",IF(MaGv!P24="cn","cn"&amp;CHAR(10)&amp;VLOOKUP(MaGv!P23,dscn,3,0),VLOOKUP(MaGv!P24,dsma,5,0)&amp;CHAR(10)&amp;VLOOKUP(MaGv!P24,dsma,4,0)))</f>
        <v/>
      </c>
      <c r="Q24" s="375" t="str">
        <f>IF(MaGv!Q24="","",IF(MaGv!Q24="cn","cn"&amp;CHAR(10)&amp;VLOOKUP(MaGv!Q23,dscn,3,0),VLOOKUP(MaGv!Q24,dsma,5,0)&amp;CHAR(10)&amp;VLOOKUP(MaGv!Q24,dsma,4,0)))</f>
        <v/>
      </c>
      <c r="R24" s="371" t="str">
        <f>IF(MaGv!R24="","",IF(MaGv!R24="cn","cn"&amp;CHAR(10)&amp;VLOOKUP(MaGv!R23,dscn,3,0),VLOOKUP(MaGv!R24,dsma,5,0)&amp;CHAR(10)&amp;VLOOKUP(MaGv!R24,dsma,4,0)))</f>
        <v/>
      </c>
      <c r="S24" s="371" t="str">
        <f>IF(MaGv!S24="","",IF(MaGv!S24="cn","cn"&amp;CHAR(10)&amp;VLOOKUP(MaGv!S23,dscn,3,0),VLOOKUP(MaGv!S24,dsma,5,0)&amp;CHAR(10)&amp;VLOOKUP(MaGv!S24,dsma,4,0)))</f>
        <v/>
      </c>
      <c r="T24" s="371" t="str">
        <f>IF(MaGv!T24="","",IF(MaGv!T24="cn","cn"&amp;CHAR(10)&amp;VLOOKUP(MaGv!T23,dscn,3,0),VLOOKUP(MaGv!T24,dsma,5,0)&amp;CHAR(10)&amp;VLOOKUP(MaGv!T24,dsma,4,0)))</f>
        <v/>
      </c>
      <c r="U24" s="371" t="str">
        <f>IF(MaGv!U24="","",IF(MaGv!U24="cn","cn"&amp;CHAR(10)&amp;VLOOKUP(MaGv!U23,dscn,3,0),VLOOKUP(MaGv!U24,dsma,5,0)&amp;CHAR(10)&amp;VLOOKUP(MaGv!U24,dsma,4,0)))</f>
        <v/>
      </c>
      <c r="V24" s="371" t="str">
        <f>IF(MaGv!V24="","",IF(MaGv!V24="cn","cn"&amp;CHAR(10)&amp;VLOOKUP(MaGv!V23,dscn,3,0),VLOOKUP(MaGv!V24,dsma,5,0)&amp;CHAR(10)&amp;VLOOKUP(MaGv!V24,dsma,4,0)))</f>
        <v/>
      </c>
      <c r="W24" s="371" t="str">
        <f>IF(MaGv!W24="","",IF(MaGv!W24="cn","cn"&amp;CHAR(10)&amp;VLOOKUP(MaGv!W23,dscn,3,0),VLOOKUP(MaGv!W24,dsma,5,0)&amp;CHAR(10)&amp;VLOOKUP(MaGv!W24,dsma,4,0)))</f>
        <v/>
      </c>
      <c r="X24" s="371" t="str">
        <f>IF(MaGv!X24="","",IF(MaGv!X24="cn","cn"&amp;CHAR(10)&amp;VLOOKUP(MaGv!X23,dscn,3,0),VLOOKUP(MaGv!X24,dsma,5,0)&amp;CHAR(10)&amp;VLOOKUP(MaGv!X24,dsma,4,0)))</f>
        <v/>
      </c>
      <c r="Y24" s="371" t="str">
        <f>IF(MaGv!Y24="","",IF(MaGv!Y24="cn","cn"&amp;CHAR(10)&amp;VLOOKUP(MaGv!Y23,dscn,3,0),VLOOKUP(MaGv!Y24,dsma,5,0)&amp;CHAR(10)&amp;VLOOKUP(MaGv!Y24,dsma,4,0)))</f>
        <v/>
      </c>
      <c r="Z24" s="371" t="str">
        <f>IF(MaGv!Z24="","",IF(MaGv!Z24="cn","cn"&amp;CHAR(10)&amp;VLOOKUP(MaGv!Z23,dscn,3,0),VLOOKUP(MaGv!Z24,dsma,5,0)&amp;CHAR(10)&amp;VLOOKUP(MaGv!Z24,dsma,4,0)))</f>
        <v/>
      </c>
      <c r="AA24" s="371" t="str">
        <f>IF(MaGv!AA24="","",IF(MaGv!AA24="cn","cn"&amp;CHAR(10)&amp;VLOOKUP(MaGv!AA23,dscn,3,0),VLOOKUP(MaGv!AA24,dsma,5,0)&amp;CHAR(10)&amp;VLOOKUP(MaGv!AA24,dsma,4,0)))</f>
        <v/>
      </c>
      <c r="AB24" s="371" t="str">
        <f>IF(MaGv!AB24="","",IF(MaGv!AB24="cn","cn"&amp;CHAR(10)&amp;VLOOKUP(MaGv!AB23,dscn,3,0),VLOOKUP(MaGv!AB24,dsma,5,0)&amp;CHAR(10)&amp;VLOOKUP(MaGv!AB24,dsma,4,0)))</f>
        <v/>
      </c>
      <c r="AC24" s="371" t="str">
        <f>IF(MaGv!AC24="","",IF(MaGv!AC24="cn","cn"&amp;CHAR(10)&amp;VLOOKUP(MaGv!AC23,dscn,3,0),VLOOKUP(MaGv!AC24,dsma,5,0)&amp;CHAR(10)&amp;VLOOKUP(MaGv!AC24,dsma,4,0)))</f>
        <v/>
      </c>
      <c r="AD24" s="371" t="str">
        <f>IF(MaGv!AD24="","",IF(MaGv!AD24="cn","cn"&amp;CHAR(10)&amp;VLOOKUP(MaGv!AD23,dscn,3,0),VLOOKUP(MaGv!AD24,dsma,5,0)&amp;CHAR(10)&amp;VLOOKUP(MaGv!AD24,dsma,4,0)))</f>
        <v/>
      </c>
      <c r="AE24" s="371" t="str">
        <f>IF(MaGv!AE24="","",IF(MaGv!AE24="cn","cn"&amp;CHAR(10)&amp;VLOOKUP(MaGv!AE23,dscn,3,0),VLOOKUP(MaGv!AE24,dsma,5,0)&amp;CHAR(10)&amp;VLOOKUP(MaGv!AE24,dsma,4,0)))</f>
        <v/>
      </c>
      <c r="AF24" s="371" t="str">
        <f>IF(MaGv!AF24="","",IF(MaGv!AF24="cn","cn"&amp;CHAR(10)&amp;VLOOKUP(MaGv!AF23,dscn,3,0),VLOOKUP(MaGv!AF24,dsma,5,0)&amp;CHAR(10)&amp;VLOOKUP(MaGv!AF24,dsma,4,0)))</f>
        <v/>
      </c>
      <c r="AG24" s="371" t="str">
        <f>IF(MaGv!AG24="","",IF(MaGv!AG24="cn","cn"&amp;CHAR(10)&amp;VLOOKUP(MaGv!AG23,dscn,3,0),VLOOKUP(MaGv!AG24,dsma,5,0)&amp;CHAR(10)&amp;VLOOKUP(MaGv!AG24,dsma,4,0)))</f>
        <v/>
      </c>
      <c r="AH24" s="375" t="str">
        <f>IF(MaGv!AH24="","",IF(MaGv!AH24="cn","cn"&amp;CHAR(10)&amp;VLOOKUP(MaGv!AH23,dscn,3,0),VLOOKUP(MaGv!AH24,dsma,5,0)&amp;CHAR(10)&amp;VLOOKUP(MaGv!AH24,dsma,4,0)))</f>
        <v/>
      </c>
      <c r="AI24" s="375" t="str">
        <f>IF(MaGv!AI24="","",IF(MaGv!AI24="cn","cn"&amp;CHAR(10)&amp;VLOOKUP(MaGv!AI23,dscn,3,0),VLOOKUP(MaGv!AI24,dsma,5,0)&amp;CHAR(10)&amp;VLOOKUP(MaGv!AI24,dsma,4,0)))</f>
        <v/>
      </c>
      <c r="AJ24" s="375" t="str">
        <f>IF(MaGv!AJ24="","",IF(MaGv!AJ24="cn","cn"&amp;CHAR(10)&amp;VLOOKUP(MaGv!AJ23,dscn,3,0),VLOOKUP(MaGv!AJ24,dsma,5,0)&amp;CHAR(10)&amp;VLOOKUP(MaGv!AJ24,dsma,4,0)))</f>
        <v/>
      </c>
      <c r="AK24" s="375" t="str">
        <f>IF(MaGv!AK24="","",IF(MaGv!AK24="cn","cn"&amp;CHAR(10)&amp;VLOOKUP(MaGv!AK23,dscn,3,0),VLOOKUP(MaGv!AK24,dsma,5,0)&amp;CHAR(10)&amp;VLOOKUP(MaGv!AK24,dsma,4,0)))</f>
        <v/>
      </c>
      <c r="AL24" s="375" t="str">
        <f>IF(MaGv!AL24="","",IF(MaGv!AL24="cn","cn"&amp;CHAR(10)&amp;VLOOKUP(MaGv!AL23,dscn,3,0),VLOOKUP(MaGv!AL24,dsma,5,0)&amp;CHAR(10)&amp;VLOOKUP(MaGv!AL24,dsma,4,0)))</f>
        <v/>
      </c>
      <c r="AM24" s="375" t="str">
        <f>IF(MaGv!AM24="","",IF(MaGv!AM24="cn","cn"&amp;CHAR(10)&amp;VLOOKUP(MaGv!AM23,dscn,3,0),VLOOKUP(MaGv!AM24,dsma,5,0)&amp;CHAR(10)&amp;VLOOKUP(MaGv!AM24,dsma,4,0)))</f>
        <v/>
      </c>
      <c r="AN24" s="375" t="str">
        <f>IF(MaGv!AN24="","",IF(MaGv!AN24="cn","cn"&amp;CHAR(10)&amp;VLOOKUP(MaGv!AN23,dscn,3,0),VLOOKUP(MaGv!AN24,dsma,5,0)&amp;CHAR(10)&amp;VLOOKUP(MaGv!AN24,dsma,4,0)))</f>
        <v/>
      </c>
      <c r="AO24" s="375" t="str">
        <f>IF(MaGv!AO24="","",IF(MaGv!AO24="cn","cn"&amp;CHAR(10)&amp;VLOOKUP(MaGv!AO23,dscn,3,0),VLOOKUP(MaGv!AO24,dsma,5,0)&amp;CHAR(10)&amp;VLOOKUP(MaGv!AO24,dsma,4,0)))</f>
        <v/>
      </c>
      <c r="AP24" s="375" t="str">
        <f>IF(MaGv!AP24="","",IF(MaGv!AP24="cn","cn"&amp;CHAR(10)&amp;VLOOKUP(MaGv!AP23,dscn,3,0),VLOOKUP(MaGv!AP24,dsma,5,0)&amp;CHAR(10)&amp;VLOOKUP(MaGv!AP24,dsma,4,0)))</f>
        <v/>
      </c>
      <c r="AQ24" s="375" t="str">
        <f>IF(MaGv!AQ24="","",IF(MaGv!AQ24="cn","cn"&amp;CHAR(10)&amp;VLOOKUP(MaGv!AQ23,dscn,3,0),VLOOKUP(MaGv!AQ24,dsma,5,0)&amp;CHAR(10)&amp;VLOOKUP(MaGv!AQ24,dsma,4,0)))</f>
        <v/>
      </c>
      <c r="AR24" s="375" t="str">
        <f>IF(MaGv!AR24="","",IF(MaGv!AR24="cn","cn"&amp;CHAR(10)&amp;VLOOKUP(MaGv!AR23,dscn,3,0),VLOOKUP(MaGv!AR24,dsma,5,0)&amp;CHAR(10)&amp;VLOOKUP(MaGv!AR24,dsma,4,0)))</f>
        <v/>
      </c>
      <c r="AS24" s="375" t="str">
        <f>IF(MaGv!AS24="","",IF(MaGv!AS24="cn","cn"&amp;CHAR(10)&amp;VLOOKUP(MaGv!AS23,dscn,3,0),VLOOKUP(MaGv!AS24,dsma,5,0)&amp;CHAR(10)&amp;VLOOKUP(MaGv!AS24,dsma,4,0)))</f>
        <v/>
      </c>
      <c r="AT24" s="395" t="str">
        <f>IF(MaGv!AT24="","",IF(MaGv!AT24="cn","cn"&amp;CHAR(10)&amp;VLOOKUP(MaGv!AT23,dscn,3,0),VLOOKUP(MaGv!AT24,dsma,5,0)&amp;CHAR(10)&amp;VLOOKUP(MaGv!AT24,dsma,4,0)))</f>
        <v/>
      </c>
      <c r="AU24" s="375" t="str">
        <f>IF(MaGv!AU24="","",IF(MaGv!AU24="cn","cn"&amp;CHAR(10)&amp;VLOOKUP(MaGv!AU23,dscn,3,0),VLOOKUP(MaGv!AU24,dsma,5,0)&amp;CHAR(10)&amp;VLOOKUP(MaGv!AU24,dsma,4,0)))</f>
        <v/>
      </c>
      <c r="AV24" s="375" t="str">
        <f>IF(MaGv!AV24="","",IF(MaGv!AV24="cn","cn"&amp;CHAR(10)&amp;VLOOKUP(MaGv!AV23,dscn,3,0),VLOOKUP(MaGv!AV24,dsma,5,0)&amp;CHAR(10)&amp;VLOOKUP(MaGv!AV24,dsma,4,0)))</f>
        <v/>
      </c>
      <c r="AW24" s="375" t="str">
        <f>IF(MaGv!AW24="","",IF(MaGv!AW24="cn","cn"&amp;CHAR(10)&amp;VLOOKUP(MaGv!AW23,dscn,3,0),VLOOKUP(MaGv!AW24,dsma,5,0)&amp;CHAR(10)&amp;VLOOKUP(MaGv!AW24,dsma,4,0)))</f>
        <v/>
      </c>
      <c r="AX24" s="375" t="str">
        <f>IF(MaGv!AX24="","",IF(MaGv!AX24="cn","cn"&amp;CHAR(10)&amp;VLOOKUP(MaGv!AX23,dscn,3,0),VLOOKUP(MaGv!AX24,dsma,5,0)&amp;CHAR(10)&amp;VLOOKUP(MaGv!AX24,dsma,4,0)))</f>
        <v/>
      </c>
      <c r="AY24" s="371" t="str">
        <f>IF(MaGv!AY24="","",IF(MaGv!AY24="cn","cn"&amp;CHAR(10)&amp;VLOOKUP(MaGv!AY23,dscn,3,0),VLOOKUP(MaGv!AY24,dsma,5,0)&amp;CHAR(10)&amp;VLOOKUP(MaGv!AY24,dsma,4,0)))</f>
        <v/>
      </c>
      <c r="AZ24" s="376" t="str">
        <f>IF(MaGv!AZ24="","",IF(MaGv!AZ24="cn","cn"&amp;CHAR(10)&amp;VLOOKUP(MaGv!AZ23,dscn,3,0),VLOOKUP(MaGv!AZ24,dsma,5,0)&amp;CHAR(10)&amp;VLOOKUP(MaGv!AZ24,dsma,4,0)))</f>
        <v/>
      </c>
      <c r="BA24" s="371"/>
      <c r="BB24" s="376"/>
    </row>
    <row r="25" ht="24.0" customHeight="1">
      <c r="A25" s="127"/>
      <c r="B25" s="377">
        <v>2.0</v>
      </c>
      <c r="C25" s="381" t="str">
        <f>IF(MaGv!C25="","",IF(MaGv!C25="cn","cn"&amp;CHAR(10)&amp;VLOOKUP(MaGv!C24,dscn,3,0),VLOOKUP(MaGv!C25,dsma,5,0)&amp;CHAR(10)&amp;VLOOKUP(MaGv!C25,dsma,4,0)))</f>
        <v>Địa
L.HƯỜNG</v>
      </c>
      <c r="D25" s="381" t="str">
        <f>IF(MaGv!D25="","",IF(MaGv!D25="cn","cn"&amp;CHAR(10)&amp;VLOOKUP(MaGv!D24,dscn,3,0),VLOOKUP(MaGv!D25,dsma,5,0)&amp;CHAR(10)&amp;VLOOKUP(MaGv!D25,dsma,4,0)))</f>
        <v>Sử
THÚY</v>
      </c>
      <c r="E25" s="381" t="str">
        <f>IF(MaGv!E25="","",IF(MaGv!E25="cn","cn"&amp;CHAR(10)&amp;VLOOKUP(MaGv!E24,dscn,3,0),VLOOKUP(MaGv!E25,dsma,5,0)&amp;CHAR(10)&amp;VLOOKUP(MaGv!E25,dsma,4,0)))</f>
        <v>Lý
HƯƠNG</v>
      </c>
      <c r="F25" s="381" t="str">
        <f>IF(MaGv!F25="","",IF(MaGv!F25="cn","cn"&amp;CHAR(10)&amp;VLOOKUP(MaGv!F24,dscn,3,0),VLOOKUP(MaGv!F25,dsma,5,0)&amp;CHAR(10)&amp;VLOOKUP(MaGv!F25,dsma,4,0)))</f>
        <v>Sinh
PHƯỚC</v>
      </c>
      <c r="G25" s="381" t="str">
        <f>IF(MaGv!G25="","",IF(MaGv!G25="cn","cn"&amp;CHAR(10)&amp;VLOOKUP(MaGv!G24,dscn,3,0),VLOOKUP(MaGv!G25,dsma,5,0)&amp;CHAR(10)&amp;VLOOKUP(MaGv!G25,dsma,4,0)))</f>
        <v>Lý
HÀ</v>
      </c>
      <c r="H25" s="372" t="str">
        <f>IF(MaGv!H25="","",IF(MaGv!H25="cn","cn"&amp;CHAR(10)&amp;VLOOKUP(MaGv!H24,dscn,3,0),VLOOKUP(MaGv!H25,dsma,5,0)&amp;CHAR(10)&amp;VLOOKUP(MaGv!H25,dsma,4,0)))</f>
        <v>CD
THỦY</v>
      </c>
      <c r="I25" s="381" t="str">
        <f>IF(MaGv!I25="","",IF(MaGv!I25="cn","cn"&amp;CHAR(10)&amp;VLOOKUP(MaGv!I24,dscn,3,0),VLOOKUP(MaGv!I25,dsma,5,0)&amp;CHAR(10)&amp;VLOOKUP(MaGv!I25,dsma,4,0)))</f>
        <v>Địa
HƯỜNG</v>
      </c>
      <c r="J25" s="381" t="str">
        <f>IF(MaGv!J25="","",IF(MaGv!J25="cn","cn"&amp;CHAR(10)&amp;VLOOKUP(MaGv!J24,dscn,3,0),VLOOKUP(MaGv!J25,dsma,5,0)&amp;CHAR(10)&amp;VLOOKUP(MaGv!J25,dsma,4,0)))</f>
        <v>Sử
THANH</v>
      </c>
      <c r="K25" s="381" t="str">
        <f>IF(MaGv!K25="","",IF(MaGv!K25="cn","cn"&amp;CHAR(10)&amp;VLOOKUP(MaGv!K24,dscn,3,0),VLOOKUP(MaGv!K25,dsma,5,0)&amp;CHAR(10)&amp;VLOOKUP(MaGv!K25,dsma,4,0)))</f>
        <v>Địa
THỦY</v>
      </c>
      <c r="L25" s="381" t="str">
        <f>IF(MaGv!L25="","",IF(MaGv!L25="cn","cn"&amp;CHAR(10)&amp;VLOOKUP(MaGv!L24,dscn,3,0),VLOOKUP(MaGv!L25,dsma,5,0)&amp;CHAR(10)&amp;VLOOKUP(MaGv!L25,dsma,4,0)))</f>
        <v>Sử
NINH</v>
      </c>
      <c r="M25" s="381" t="str">
        <f>IF(MaGv!M25="","",IF(MaGv!M25="cn","cn"&amp;CHAR(10)&amp;VLOOKUP(MaGv!M24,dscn,3,0),VLOOKUP(MaGv!M25,dsma,5,0)&amp;CHAR(10)&amp;VLOOKUP(MaGv!M25,dsma,4,0)))</f>
        <v>Hóa
SONG</v>
      </c>
      <c r="N25" s="381" t="str">
        <f>IF(MaGv!N25="","",IF(MaGv!N25="cn","cn"&amp;CHAR(10)&amp;VLOOKUP(MaGv!N24,dscn,3,0),VLOOKUP(MaGv!N25,dsma,5,0)&amp;CHAR(10)&amp;VLOOKUP(MaGv!N25,dsma,4,0)))</f>
        <v>Lý
MIÊN</v>
      </c>
      <c r="O25" s="381" t="str">
        <f>IF(MaGv!O25="","",IF(MaGv!O25="cn","cn"&amp;CHAR(10)&amp;VLOOKUP(MaGv!O24,dscn,3,0),VLOOKUP(MaGv!O25,dsma,5,0)&amp;CHAR(10)&amp;VLOOKUP(MaGv!O25,dsma,4,0)))</f>
        <v>Hóa
NGA</v>
      </c>
      <c r="P25" s="381" t="str">
        <f>IF(MaGv!P25="","",IF(MaGv!P25="cn","cn"&amp;CHAR(10)&amp;VLOOKUP(MaGv!P24,dscn,3,0),VLOOKUP(MaGv!P25,dsma,5,0)&amp;CHAR(10)&amp;VLOOKUP(MaGv!P25,dsma,4,0)))</f>
        <v/>
      </c>
      <c r="Q25" s="372" t="str">
        <f>IF(MaGv!Q25="","",IF(MaGv!Q25="cn","cn"&amp;CHAR(10)&amp;VLOOKUP(MaGv!Q24,dscn,3,0),VLOOKUP(MaGv!Q25,dsma,5,0)&amp;CHAR(10)&amp;VLOOKUP(MaGv!Q25,dsma,4,0)))</f>
        <v/>
      </c>
      <c r="R25" s="381" t="str">
        <f>IF(MaGv!R25="","",IF(MaGv!R25="cn","cn"&amp;CHAR(10)&amp;VLOOKUP(MaGv!R24,dscn,3,0),VLOOKUP(MaGv!R25,dsma,5,0)&amp;CHAR(10)&amp;VLOOKUP(MaGv!R25,dsma,4,0)))</f>
        <v/>
      </c>
      <c r="S25" s="381" t="str">
        <f>IF(MaGv!S25="","",IF(MaGv!S25="cn","cn"&amp;CHAR(10)&amp;VLOOKUP(MaGv!S24,dscn,3,0),VLOOKUP(MaGv!S25,dsma,5,0)&amp;CHAR(10)&amp;VLOOKUP(MaGv!S25,dsma,4,0)))</f>
        <v/>
      </c>
      <c r="T25" s="381" t="str">
        <f>IF(MaGv!T25="","",IF(MaGv!T25="cn","cn"&amp;CHAR(10)&amp;VLOOKUP(MaGv!T24,dscn,3,0),VLOOKUP(MaGv!T25,dsma,5,0)&amp;CHAR(10)&amp;VLOOKUP(MaGv!T25,dsma,4,0)))</f>
        <v/>
      </c>
      <c r="U25" s="381" t="str">
        <f>IF(MaGv!U25="","",IF(MaGv!U25="cn","cn"&amp;CHAR(10)&amp;VLOOKUP(MaGv!U24,dscn,3,0),VLOOKUP(MaGv!U25,dsma,5,0)&amp;CHAR(10)&amp;VLOOKUP(MaGv!U25,dsma,4,0)))</f>
        <v/>
      </c>
      <c r="V25" s="381" t="str">
        <f>IF(MaGv!V25="","",IF(MaGv!V25="cn","cn"&amp;CHAR(10)&amp;VLOOKUP(MaGv!V24,dscn,3,0),VLOOKUP(MaGv!V25,dsma,5,0)&amp;CHAR(10)&amp;VLOOKUP(MaGv!V25,dsma,4,0)))</f>
        <v/>
      </c>
      <c r="W25" s="381" t="str">
        <f>IF(MaGv!W25="","",IF(MaGv!W25="cn","cn"&amp;CHAR(10)&amp;VLOOKUP(MaGv!W24,dscn,3,0),VLOOKUP(MaGv!W25,dsma,5,0)&amp;CHAR(10)&amp;VLOOKUP(MaGv!W25,dsma,4,0)))</f>
        <v/>
      </c>
      <c r="X25" s="381" t="str">
        <f>IF(MaGv!X25="","",IF(MaGv!X25="cn","cn"&amp;CHAR(10)&amp;VLOOKUP(MaGv!X24,dscn,3,0),VLOOKUP(MaGv!X25,dsma,5,0)&amp;CHAR(10)&amp;VLOOKUP(MaGv!X25,dsma,4,0)))</f>
        <v/>
      </c>
      <c r="Y25" s="381" t="str">
        <f>IF(MaGv!Y25="","",IF(MaGv!Y25="cn","cn"&amp;CHAR(10)&amp;VLOOKUP(MaGv!Y24,dscn,3,0),VLOOKUP(MaGv!Y25,dsma,5,0)&amp;CHAR(10)&amp;VLOOKUP(MaGv!Y25,dsma,4,0)))</f>
        <v/>
      </c>
      <c r="Z25" s="381" t="str">
        <f>IF(MaGv!Z25="","",IF(MaGv!Z25="cn","cn"&amp;CHAR(10)&amp;VLOOKUP(MaGv!Z24,dscn,3,0),VLOOKUP(MaGv!Z25,dsma,5,0)&amp;CHAR(10)&amp;VLOOKUP(MaGv!Z25,dsma,4,0)))</f>
        <v/>
      </c>
      <c r="AA25" s="381" t="str">
        <f>IF(MaGv!AA25="","",IF(MaGv!AA25="cn","cn"&amp;CHAR(10)&amp;VLOOKUP(MaGv!AA24,dscn,3,0),VLOOKUP(MaGv!AA25,dsma,5,0)&amp;CHAR(10)&amp;VLOOKUP(MaGv!AA25,dsma,4,0)))</f>
        <v/>
      </c>
      <c r="AB25" s="381" t="str">
        <f>IF(MaGv!AB25="","",IF(MaGv!AB25="cn","cn"&amp;CHAR(10)&amp;VLOOKUP(MaGv!AB24,dscn,3,0),VLOOKUP(MaGv!AB25,dsma,5,0)&amp;CHAR(10)&amp;VLOOKUP(MaGv!AB25,dsma,4,0)))</f>
        <v/>
      </c>
      <c r="AC25" s="381" t="str">
        <f>IF(MaGv!AC25="","",IF(MaGv!AC25="cn","cn"&amp;CHAR(10)&amp;VLOOKUP(MaGv!AC24,dscn,3,0),VLOOKUP(MaGv!AC25,dsma,5,0)&amp;CHAR(10)&amp;VLOOKUP(MaGv!AC25,dsma,4,0)))</f>
        <v/>
      </c>
      <c r="AD25" s="381" t="str">
        <f>IF(MaGv!AD25="","",IF(MaGv!AD25="cn","cn"&amp;CHAR(10)&amp;VLOOKUP(MaGv!AD24,dscn,3,0),VLOOKUP(MaGv!AD25,dsma,5,0)&amp;CHAR(10)&amp;VLOOKUP(MaGv!AD25,dsma,4,0)))</f>
        <v/>
      </c>
      <c r="AE25" s="381" t="str">
        <f>IF(MaGv!AE25="","",IF(MaGv!AE25="cn","cn"&amp;CHAR(10)&amp;VLOOKUP(MaGv!AE24,dscn,3,0),VLOOKUP(MaGv!AE25,dsma,5,0)&amp;CHAR(10)&amp;VLOOKUP(MaGv!AE25,dsma,4,0)))</f>
        <v/>
      </c>
      <c r="AF25" s="381" t="str">
        <f>IF(MaGv!AF25="","",IF(MaGv!AF25="cn","cn"&amp;CHAR(10)&amp;VLOOKUP(MaGv!AF24,dscn,3,0),VLOOKUP(MaGv!AF25,dsma,5,0)&amp;CHAR(10)&amp;VLOOKUP(MaGv!AF25,dsma,4,0)))</f>
        <v/>
      </c>
      <c r="AG25" s="381" t="str">
        <f>IF(MaGv!AG25="","",IF(MaGv!AG25="cn","cn"&amp;CHAR(10)&amp;VLOOKUP(MaGv!AG24,dscn,3,0),VLOOKUP(MaGv!AG25,dsma,5,0)&amp;CHAR(10)&amp;VLOOKUP(MaGv!AG25,dsma,4,0)))</f>
        <v/>
      </c>
      <c r="AH25" s="372" t="str">
        <f>IF(MaGv!AH25="","",IF(MaGv!AH25="cn","cn"&amp;CHAR(10)&amp;VLOOKUP(MaGv!AH24,dscn,3,0),VLOOKUP(MaGv!AH25,dsma,5,0)&amp;CHAR(10)&amp;VLOOKUP(MaGv!AH25,dsma,4,0)))</f>
        <v/>
      </c>
      <c r="AI25" s="372" t="str">
        <f>IF(MaGv!AI25="","",IF(MaGv!AI25="cn","cn"&amp;CHAR(10)&amp;VLOOKUP(MaGv!AI24,dscn,3,0),VLOOKUP(MaGv!AI25,dsma,5,0)&amp;CHAR(10)&amp;VLOOKUP(MaGv!AI25,dsma,4,0)))</f>
        <v/>
      </c>
      <c r="AJ25" s="372" t="str">
        <f>IF(MaGv!AJ25="","",IF(MaGv!AJ25="cn","cn"&amp;CHAR(10)&amp;VLOOKUP(MaGv!AJ24,dscn,3,0),VLOOKUP(MaGv!AJ25,dsma,5,0)&amp;CHAR(10)&amp;VLOOKUP(MaGv!AJ25,dsma,4,0)))</f>
        <v/>
      </c>
      <c r="AK25" s="372" t="str">
        <f>IF(MaGv!AK25="","",IF(MaGv!AK25="cn","cn"&amp;CHAR(10)&amp;VLOOKUP(MaGv!AK24,dscn,3,0),VLOOKUP(MaGv!AK25,dsma,5,0)&amp;CHAR(10)&amp;VLOOKUP(MaGv!AK25,dsma,4,0)))</f>
        <v/>
      </c>
      <c r="AL25" s="372" t="str">
        <f>IF(MaGv!AL25="","",IF(MaGv!AL25="cn","cn"&amp;CHAR(10)&amp;VLOOKUP(MaGv!AL24,dscn,3,0),VLOOKUP(MaGv!AL25,dsma,5,0)&amp;CHAR(10)&amp;VLOOKUP(MaGv!AL25,dsma,4,0)))</f>
        <v/>
      </c>
      <c r="AM25" s="372" t="str">
        <f>IF(MaGv!AM25="","",IF(MaGv!AM25="cn","cn"&amp;CHAR(10)&amp;VLOOKUP(MaGv!AM24,dscn,3,0),VLOOKUP(MaGv!AM25,dsma,5,0)&amp;CHAR(10)&amp;VLOOKUP(MaGv!AM25,dsma,4,0)))</f>
        <v/>
      </c>
      <c r="AN25" s="372" t="str">
        <f>IF(MaGv!AN25="","",IF(MaGv!AN25="cn","cn"&amp;CHAR(10)&amp;VLOOKUP(MaGv!AN24,dscn,3,0),VLOOKUP(MaGv!AN25,dsma,5,0)&amp;CHAR(10)&amp;VLOOKUP(MaGv!AN25,dsma,4,0)))</f>
        <v/>
      </c>
      <c r="AO25" s="372" t="str">
        <f>IF(MaGv!AO25="","",IF(MaGv!AO25="cn","cn"&amp;CHAR(10)&amp;VLOOKUP(MaGv!AO24,dscn,3,0),VLOOKUP(MaGv!AO25,dsma,5,0)&amp;CHAR(10)&amp;VLOOKUP(MaGv!AO25,dsma,4,0)))</f>
        <v/>
      </c>
      <c r="AP25" s="372" t="str">
        <f>IF(MaGv!AP25="","",IF(MaGv!AP25="cn","cn"&amp;CHAR(10)&amp;VLOOKUP(MaGv!AP24,dscn,3,0),VLOOKUP(MaGv!AP25,dsma,5,0)&amp;CHAR(10)&amp;VLOOKUP(MaGv!AP25,dsma,4,0)))</f>
        <v/>
      </c>
      <c r="AQ25" s="372" t="str">
        <f>IF(MaGv!AQ25="","",IF(MaGv!AQ25="cn","cn"&amp;CHAR(10)&amp;VLOOKUP(MaGv!AQ24,dscn,3,0),VLOOKUP(MaGv!AQ25,dsma,5,0)&amp;CHAR(10)&amp;VLOOKUP(MaGv!AQ25,dsma,4,0)))</f>
        <v/>
      </c>
      <c r="AR25" s="372" t="str">
        <f>IF(MaGv!AR25="","",IF(MaGv!AR25="cn","cn"&amp;CHAR(10)&amp;VLOOKUP(MaGv!AR24,dscn,3,0),VLOOKUP(MaGv!AR25,dsma,5,0)&amp;CHAR(10)&amp;VLOOKUP(MaGv!AR25,dsma,4,0)))</f>
        <v/>
      </c>
      <c r="AS25" s="372" t="str">
        <f>IF(MaGv!AS25="","",IF(MaGv!AS25="cn","cn"&amp;CHAR(10)&amp;VLOOKUP(MaGv!AS24,dscn,3,0),VLOOKUP(MaGv!AS25,dsma,5,0)&amp;CHAR(10)&amp;VLOOKUP(MaGv!AS25,dsma,4,0)))</f>
        <v/>
      </c>
      <c r="AT25" s="385" t="str">
        <f>IF(MaGv!AT25="","",IF(MaGv!AT25="cn","cn"&amp;CHAR(10)&amp;VLOOKUP(MaGv!AT24,dscn,3,0),VLOOKUP(MaGv!AT25,dsma,5,0)&amp;CHAR(10)&amp;VLOOKUP(MaGv!AT25,dsma,4,0)))</f>
        <v/>
      </c>
      <c r="AU25" s="372" t="str">
        <f>IF(MaGv!AU25="","",IF(MaGv!AU25="cn","cn"&amp;CHAR(10)&amp;VLOOKUP(MaGv!AU24,dscn,3,0),VLOOKUP(MaGv!AU25,dsma,5,0)&amp;CHAR(10)&amp;VLOOKUP(MaGv!AU25,dsma,4,0)))</f>
        <v/>
      </c>
      <c r="AV25" s="372" t="str">
        <f>IF(MaGv!AV25="","",IF(MaGv!AV25="cn","cn"&amp;CHAR(10)&amp;VLOOKUP(MaGv!AV24,dscn,3,0),VLOOKUP(MaGv!AV25,dsma,5,0)&amp;CHAR(10)&amp;VLOOKUP(MaGv!AV25,dsma,4,0)))</f>
        <v/>
      </c>
      <c r="AW25" s="372" t="str">
        <f>IF(MaGv!AW25="","",IF(MaGv!AW25="cn","cn"&amp;CHAR(10)&amp;VLOOKUP(MaGv!AW24,dscn,3,0),VLOOKUP(MaGv!AW25,dsma,5,0)&amp;CHAR(10)&amp;VLOOKUP(MaGv!AW25,dsma,4,0)))</f>
        <v/>
      </c>
      <c r="AX25" s="372" t="str">
        <f>IF(MaGv!AX25="","",IF(MaGv!AX25="cn","cn"&amp;CHAR(10)&amp;VLOOKUP(MaGv!AX24,dscn,3,0),VLOOKUP(MaGv!AX25,dsma,5,0)&amp;CHAR(10)&amp;VLOOKUP(MaGv!AX25,dsma,4,0)))</f>
        <v/>
      </c>
      <c r="AY25" s="381" t="str">
        <f>IF(MaGv!AY25="","",IF(MaGv!AY25="cn","cn"&amp;CHAR(10)&amp;VLOOKUP(MaGv!AY24,dscn,3,0),VLOOKUP(MaGv!AY25,dsma,5,0)&amp;CHAR(10)&amp;VLOOKUP(MaGv!AY25,dsma,4,0)))</f>
        <v/>
      </c>
      <c r="AZ25" s="386" t="str">
        <f>IF(MaGv!AZ25="","",IF(MaGv!AZ25="cn","cn"&amp;CHAR(10)&amp;VLOOKUP(MaGv!AZ24,dscn,3,0),VLOOKUP(MaGv!AZ25,dsma,5,0)&amp;CHAR(10)&amp;VLOOKUP(MaGv!AZ25,dsma,4,0)))</f>
        <v/>
      </c>
      <c r="BA25" s="381"/>
      <c r="BB25" s="386"/>
    </row>
    <row r="26" ht="24.0" customHeight="1">
      <c r="A26" s="127"/>
      <c r="B26" s="377">
        <v>3.0</v>
      </c>
      <c r="C26" s="381" t="str">
        <f>IF(MaGv!C26="","",IF(MaGv!C26="cn","cn"&amp;CHAR(10)&amp;VLOOKUP(MaGv!C25,dscn,3,0),VLOOKUP(MaGv!C26,dsma,5,0)&amp;CHAR(10)&amp;VLOOKUP(MaGv!C26,dsma,4,0)))</f>
        <v>Hóa
THI</v>
      </c>
      <c r="D26" s="381" t="str">
        <f>IF(MaGv!D26="","",IF(MaGv!D26="cn","cn"&amp;CHAR(10)&amp;VLOOKUP(MaGv!D25,dscn,3,0),VLOOKUP(MaGv!D26,dsma,5,0)&amp;CHAR(10)&amp;VLOOKUP(MaGv!D26,dsma,4,0)))</f>
        <v>Hóa
NGA</v>
      </c>
      <c r="E26" s="381" t="str">
        <f>IF(MaGv!E26="","",IF(MaGv!E26="cn","cn"&amp;CHAR(10)&amp;VLOOKUP(MaGv!E25,dscn,3,0),VLOOKUP(MaGv!E26,dsma,5,0)&amp;CHAR(10)&amp;VLOOKUP(MaGv!E26,dsma,4,0)))</f>
        <v>Sử
THANH</v>
      </c>
      <c r="F26" s="381" t="str">
        <f>IF(MaGv!F26="","",IF(MaGv!F26="cn","cn"&amp;CHAR(10)&amp;VLOOKUP(MaGv!F25,dscn,3,0),VLOOKUP(MaGv!F26,dsma,5,0)&amp;CHAR(10)&amp;VLOOKUP(MaGv!F26,dsma,4,0)))</f>
        <v>CD
HỒNG</v>
      </c>
      <c r="G26" s="381" t="str">
        <f>IF(MaGv!G26="","",IF(MaGv!G26="cn","cn"&amp;CHAR(10)&amp;VLOOKUP(MaGv!G25,dscn,3,0),VLOOKUP(MaGv!G26,dsma,5,0)&amp;CHAR(10)&amp;VLOOKUP(MaGv!G26,dsma,4,0)))</f>
        <v>Sinh
PHƯỚC</v>
      </c>
      <c r="H26" s="372" t="str">
        <f>IF(MaGv!H26="","",IF(MaGv!H26="cn","cn"&amp;CHAR(10)&amp;VLOOKUP(MaGv!H25,dscn,3,0),VLOOKUP(MaGv!H26,dsma,5,0)&amp;CHAR(10)&amp;VLOOKUP(MaGv!H26,dsma,4,0)))</f>
        <v>Lý
HƯƠNG</v>
      </c>
      <c r="I26" s="398" t="str">
        <f>IF(MaGv!I26="","",IF(MaGv!I26="cn","cn"&amp;CHAR(10)&amp;VLOOKUP(MaGv!I25,dscn,3,0),VLOOKUP(MaGv!I26,dsma,5,0)&amp;CHAR(10)&amp;VLOOKUP(MaGv!I26,dsma,4,0)))</f>
        <v>Hóa
THÁI</v>
      </c>
      <c r="J26" s="381" t="str">
        <f>IF(MaGv!J26="","",IF(MaGv!J26="cn","cn"&amp;CHAR(10)&amp;VLOOKUP(MaGv!J25,dscn,3,0),VLOOKUP(MaGv!J26,dsma,5,0)&amp;CHAR(10)&amp;VLOOKUP(MaGv!J26,dsma,4,0)))</f>
        <v>CD
HƯƠNG</v>
      </c>
      <c r="K26" s="381" t="str">
        <f>IF(MaGv!K26="","",IF(MaGv!K26="cn","cn"&amp;CHAR(10)&amp;VLOOKUP(MaGv!K25,dscn,3,0),VLOOKUP(MaGv!K26,dsma,5,0)&amp;CHAR(10)&amp;VLOOKUP(MaGv!K26,dsma,4,0)))</f>
        <v>Hóa
THÁI</v>
      </c>
      <c r="L26" s="381" t="str">
        <f>IF(MaGv!L26="","",IF(MaGv!L26="cn","cn"&amp;CHAR(10)&amp;VLOOKUP(MaGv!L25,dscn,3,0),VLOOKUP(MaGv!L26,dsma,5,0)&amp;CHAR(10)&amp;VLOOKUP(MaGv!L26,dsma,4,0)))</f>
        <v>Lý
MIÊN</v>
      </c>
      <c r="M26" s="381" t="str">
        <f>IF(MaGv!M26="","",IF(MaGv!M26="cn","cn"&amp;CHAR(10)&amp;VLOOKUP(MaGv!M25,dscn,3,0),VLOOKUP(MaGv!M26,dsma,5,0)&amp;CHAR(10)&amp;VLOOKUP(MaGv!M26,dsma,4,0)))</f>
        <v>Địa
L.HƯỜNG</v>
      </c>
      <c r="N26" s="381" t="str">
        <f>IF(MaGv!N26="","",IF(MaGv!N26="cn","cn"&amp;CHAR(10)&amp;VLOOKUP(MaGv!N25,dscn,3,0),VLOOKUP(MaGv!N26,dsma,5,0)&amp;CHAR(10)&amp;VLOOKUP(MaGv!N26,dsma,4,0)))</f>
        <v>Sử
THÚY</v>
      </c>
      <c r="O26" s="381" t="str">
        <f>IF(MaGv!O26="","",IF(MaGv!O26="cn","cn"&amp;CHAR(10)&amp;VLOOKUP(MaGv!O25,dscn,3,0),VLOOKUP(MaGv!O26,dsma,5,0)&amp;CHAR(10)&amp;VLOOKUP(MaGv!O26,dsma,4,0)))</f>
        <v>Địa
THỦY</v>
      </c>
      <c r="P26" s="381" t="str">
        <f>IF(MaGv!P26="","",IF(MaGv!P26="cn","cn"&amp;CHAR(10)&amp;VLOOKUP(MaGv!P25,dscn,3,0),VLOOKUP(MaGv!P26,dsma,5,0)&amp;CHAR(10)&amp;VLOOKUP(MaGv!P26,dsma,4,0)))</f>
        <v/>
      </c>
      <c r="Q26" s="372" t="str">
        <f>IF(MaGv!Q26="","",IF(MaGv!Q26="cn","cn"&amp;CHAR(10)&amp;VLOOKUP(MaGv!Q25,dscn,3,0),VLOOKUP(MaGv!Q26,dsma,5,0)&amp;CHAR(10)&amp;VLOOKUP(MaGv!Q26,dsma,4,0)))</f>
        <v/>
      </c>
      <c r="R26" s="381" t="str">
        <f>IF(MaGv!R26="","",IF(MaGv!R26="cn","cn"&amp;CHAR(10)&amp;VLOOKUP(MaGv!R25,dscn,3,0),VLOOKUP(MaGv!R26,dsma,5,0)&amp;CHAR(10)&amp;VLOOKUP(MaGv!R26,dsma,4,0)))</f>
        <v/>
      </c>
      <c r="S26" s="381" t="str">
        <f>IF(MaGv!S26="","",IF(MaGv!S26="cn","cn"&amp;CHAR(10)&amp;VLOOKUP(MaGv!S25,dscn,3,0),VLOOKUP(MaGv!S26,dsma,5,0)&amp;CHAR(10)&amp;VLOOKUP(MaGv!S26,dsma,4,0)))</f>
        <v/>
      </c>
      <c r="T26" s="381" t="str">
        <f>IF(MaGv!T26="","",IF(MaGv!T26="cn","cn"&amp;CHAR(10)&amp;VLOOKUP(MaGv!T25,dscn,3,0),VLOOKUP(MaGv!T26,dsma,5,0)&amp;CHAR(10)&amp;VLOOKUP(MaGv!T26,dsma,4,0)))</f>
        <v/>
      </c>
      <c r="U26" s="381" t="str">
        <f>IF(MaGv!U26="","",IF(MaGv!U26="cn","cn"&amp;CHAR(10)&amp;VLOOKUP(MaGv!U25,dscn,3,0),VLOOKUP(MaGv!U26,dsma,5,0)&amp;CHAR(10)&amp;VLOOKUP(MaGv!U26,dsma,4,0)))</f>
        <v/>
      </c>
      <c r="V26" s="381" t="str">
        <f>IF(MaGv!V26="","",IF(MaGv!V26="cn","cn"&amp;CHAR(10)&amp;VLOOKUP(MaGv!V25,dscn,3,0),VLOOKUP(MaGv!V26,dsma,5,0)&amp;CHAR(10)&amp;VLOOKUP(MaGv!V26,dsma,4,0)))</f>
        <v/>
      </c>
      <c r="W26" s="381" t="str">
        <f>IF(MaGv!W26="","",IF(MaGv!W26="cn","cn"&amp;CHAR(10)&amp;VLOOKUP(MaGv!W25,dscn,3,0),VLOOKUP(MaGv!W26,dsma,5,0)&amp;CHAR(10)&amp;VLOOKUP(MaGv!W26,dsma,4,0)))</f>
        <v/>
      </c>
      <c r="X26" s="381" t="str">
        <f>IF(MaGv!X26="","",IF(MaGv!X26="cn","cn"&amp;CHAR(10)&amp;VLOOKUP(MaGv!X25,dscn,3,0),VLOOKUP(MaGv!X26,dsma,5,0)&amp;CHAR(10)&amp;VLOOKUP(MaGv!X26,dsma,4,0)))</f>
        <v/>
      </c>
      <c r="Y26" s="381" t="str">
        <f>IF(MaGv!Y26="","",IF(MaGv!Y26="cn","cn"&amp;CHAR(10)&amp;VLOOKUP(MaGv!Y25,dscn,3,0),VLOOKUP(MaGv!Y26,dsma,5,0)&amp;CHAR(10)&amp;VLOOKUP(MaGv!Y26,dsma,4,0)))</f>
        <v/>
      </c>
      <c r="Z26" s="381" t="str">
        <f>IF(MaGv!Z26="","",IF(MaGv!Z26="cn","cn"&amp;CHAR(10)&amp;VLOOKUP(MaGv!Z25,dscn,3,0),VLOOKUP(MaGv!Z26,dsma,5,0)&amp;CHAR(10)&amp;VLOOKUP(MaGv!Z26,dsma,4,0)))</f>
        <v/>
      </c>
      <c r="AA26" s="381" t="str">
        <f>IF(MaGv!AA26="","",IF(MaGv!AA26="cn","cn"&amp;CHAR(10)&amp;VLOOKUP(MaGv!AA25,dscn,3,0),VLOOKUP(MaGv!AA26,dsma,5,0)&amp;CHAR(10)&amp;VLOOKUP(MaGv!AA26,dsma,4,0)))</f>
        <v/>
      </c>
      <c r="AB26" s="381" t="str">
        <f>IF(MaGv!AB26="","",IF(MaGv!AB26="cn","cn"&amp;CHAR(10)&amp;VLOOKUP(MaGv!AB25,dscn,3,0),VLOOKUP(MaGv!AB26,dsma,5,0)&amp;CHAR(10)&amp;VLOOKUP(MaGv!AB26,dsma,4,0)))</f>
        <v/>
      </c>
      <c r="AC26" s="381" t="str">
        <f>IF(MaGv!AC26="","",IF(MaGv!AC26="cn","cn"&amp;CHAR(10)&amp;VLOOKUP(MaGv!AC25,dscn,3,0),VLOOKUP(MaGv!AC26,dsma,5,0)&amp;CHAR(10)&amp;VLOOKUP(MaGv!AC26,dsma,4,0)))</f>
        <v/>
      </c>
      <c r="AD26" s="381" t="str">
        <f>IF(MaGv!AD26="","",IF(MaGv!AD26="cn","cn"&amp;CHAR(10)&amp;VLOOKUP(MaGv!AD25,dscn,3,0),VLOOKUP(MaGv!AD26,dsma,5,0)&amp;CHAR(10)&amp;VLOOKUP(MaGv!AD26,dsma,4,0)))</f>
        <v/>
      </c>
      <c r="AE26" s="381" t="str">
        <f>IF(MaGv!AE26="","",IF(MaGv!AE26="cn","cn"&amp;CHAR(10)&amp;VLOOKUP(MaGv!AE25,dscn,3,0),VLOOKUP(MaGv!AE26,dsma,5,0)&amp;CHAR(10)&amp;VLOOKUP(MaGv!AE26,dsma,4,0)))</f>
        <v/>
      </c>
      <c r="AF26" s="381" t="str">
        <f>IF(MaGv!AF26="","",IF(MaGv!AF26="cn","cn"&amp;CHAR(10)&amp;VLOOKUP(MaGv!AF25,dscn,3,0),VLOOKUP(MaGv!AF26,dsma,5,0)&amp;CHAR(10)&amp;VLOOKUP(MaGv!AF26,dsma,4,0)))</f>
        <v/>
      </c>
      <c r="AG26" s="381" t="str">
        <f>IF(MaGv!AG26="","",IF(MaGv!AG26="cn","cn"&amp;CHAR(10)&amp;VLOOKUP(MaGv!AG25,dscn,3,0),VLOOKUP(MaGv!AG26,dsma,5,0)&amp;CHAR(10)&amp;VLOOKUP(MaGv!AG26,dsma,4,0)))</f>
        <v/>
      </c>
      <c r="AH26" s="372" t="str">
        <f>IF(MaGv!AH26="","",IF(MaGv!AH26="cn","cn"&amp;CHAR(10)&amp;VLOOKUP(MaGv!AH25,dscn,3,0),VLOOKUP(MaGv!AH26,dsma,5,0)&amp;CHAR(10)&amp;VLOOKUP(MaGv!AH26,dsma,4,0)))</f>
        <v/>
      </c>
      <c r="AI26" s="372" t="str">
        <f>IF(MaGv!AI26="","",IF(MaGv!AI26="cn","cn"&amp;CHAR(10)&amp;VLOOKUP(MaGv!AI25,dscn,3,0),VLOOKUP(MaGv!AI26,dsma,5,0)&amp;CHAR(10)&amp;VLOOKUP(MaGv!AI26,dsma,4,0)))</f>
        <v/>
      </c>
      <c r="AJ26" s="372" t="str">
        <f>IF(MaGv!AJ26="","",IF(MaGv!AJ26="cn","cn"&amp;CHAR(10)&amp;VLOOKUP(MaGv!AJ25,dscn,3,0),VLOOKUP(MaGv!AJ26,dsma,5,0)&amp;CHAR(10)&amp;VLOOKUP(MaGv!AJ26,dsma,4,0)))</f>
        <v/>
      </c>
      <c r="AK26" s="372" t="str">
        <f>IF(MaGv!AK26="","",IF(MaGv!AK26="cn","cn"&amp;CHAR(10)&amp;VLOOKUP(MaGv!AK25,dscn,3,0),VLOOKUP(MaGv!AK26,dsma,5,0)&amp;CHAR(10)&amp;VLOOKUP(MaGv!AK26,dsma,4,0)))</f>
        <v/>
      </c>
      <c r="AL26" s="372" t="str">
        <f>IF(MaGv!AL26="","",IF(MaGv!AL26="cn","cn"&amp;CHAR(10)&amp;VLOOKUP(MaGv!AL25,dscn,3,0),VLOOKUP(MaGv!AL26,dsma,5,0)&amp;CHAR(10)&amp;VLOOKUP(MaGv!AL26,dsma,4,0)))</f>
        <v/>
      </c>
      <c r="AM26" s="372" t="str">
        <f>IF(MaGv!AM26="","",IF(MaGv!AM26="cn","cn"&amp;CHAR(10)&amp;VLOOKUP(MaGv!AM25,dscn,3,0),VLOOKUP(MaGv!AM26,dsma,5,0)&amp;CHAR(10)&amp;VLOOKUP(MaGv!AM26,dsma,4,0)))</f>
        <v/>
      </c>
      <c r="AN26" s="372" t="str">
        <f>IF(MaGv!AN26="","",IF(MaGv!AN26="cn","cn"&amp;CHAR(10)&amp;VLOOKUP(MaGv!AN25,dscn,3,0),VLOOKUP(MaGv!AN26,dsma,5,0)&amp;CHAR(10)&amp;VLOOKUP(MaGv!AN26,dsma,4,0)))</f>
        <v/>
      </c>
      <c r="AO26" s="372" t="str">
        <f>IF(MaGv!AO26="","",IF(MaGv!AO26="cn","cn"&amp;CHAR(10)&amp;VLOOKUP(MaGv!AO25,dscn,3,0),VLOOKUP(MaGv!AO26,dsma,5,0)&amp;CHAR(10)&amp;VLOOKUP(MaGv!AO26,dsma,4,0)))</f>
        <v/>
      </c>
      <c r="AP26" s="372" t="str">
        <f>IF(MaGv!AP26="","",IF(MaGv!AP26="cn","cn"&amp;CHAR(10)&amp;VLOOKUP(MaGv!AP25,dscn,3,0),VLOOKUP(MaGv!AP26,dsma,5,0)&amp;CHAR(10)&amp;VLOOKUP(MaGv!AP26,dsma,4,0)))</f>
        <v/>
      </c>
      <c r="AQ26" s="372" t="str">
        <f>IF(MaGv!AQ26="","",IF(MaGv!AQ26="cn","cn"&amp;CHAR(10)&amp;VLOOKUP(MaGv!AQ25,dscn,3,0),VLOOKUP(MaGv!AQ26,dsma,5,0)&amp;CHAR(10)&amp;VLOOKUP(MaGv!AQ26,dsma,4,0)))</f>
        <v/>
      </c>
      <c r="AR26" s="372" t="str">
        <f>IF(MaGv!AR26="","",IF(MaGv!AR26="cn","cn"&amp;CHAR(10)&amp;VLOOKUP(MaGv!AR25,dscn,3,0),VLOOKUP(MaGv!AR26,dsma,5,0)&amp;CHAR(10)&amp;VLOOKUP(MaGv!AR26,dsma,4,0)))</f>
        <v/>
      </c>
      <c r="AS26" s="372" t="str">
        <f>IF(MaGv!AS26="","",IF(MaGv!AS26="cn","cn"&amp;CHAR(10)&amp;VLOOKUP(MaGv!AS25,dscn,3,0),VLOOKUP(MaGv!AS26,dsma,5,0)&amp;CHAR(10)&amp;VLOOKUP(MaGv!AS26,dsma,4,0)))</f>
        <v/>
      </c>
      <c r="AT26" s="385" t="str">
        <f>IF(MaGv!AT26="","",IF(MaGv!AT26="cn","cn"&amp;CHAR(10)&amp;VLOOKUP(MaGv!AT25,dscn,3,0),VLOOKUP(MaGv!AT26,dsma,5,0)&amp;CHAR(10)&amp;VLOOKUP(MaGv!AT26,dsma,4,0)))</f>
        <v/>
      </c>
      <c r="AU26" s="372" t="str">
        <f>IF(MaGv!AU26="","",IF(MaGv!AU26="cn","cn"&amp;CHAR(10)&amp;VLOOKUP(MaGv!AU25,dscn,3,0),VLOOKUP(MaGv!AU26,dsma,5,0)&amp;CHAR(10)&amp;VLOOKUP(MaGv!AU26,dsma,4,0)))</f>
        <v/>
      </c>
      <c r="AV26" s="372" t="str">
        <f>IF(MaGv!AV26="","",IF(MaGv!AV26="cn","cn"&amp;CHAR(10)&amp;VLOOKUP(MaGv!AV25,dscn,3,0),VLOOKUP(MaGv!AV26,dsma,5,0)&amp;CHAR(10)&amp;VLOOKUP(MaGv!AV26,dsma,4,0)))</f>
        <v/>
      </c>
      <c r="AW26" s="372" t="str">
        <f>IF(MaGv!AW26="","",IF(MaGv!AW26="cn","cn"&amp;CHAR(10)&amp;VLOOKUP(MaGv!AW25,dscn,3,0),VLOOKUP(MaGv!AW26,dsma,5,0)&amp;CHAR(10)&amp;VLOOKUP(MaGv!AW26,dsma,4,0)))</f>
        <v/>
      </c>
      <c r="AX26" s="372" t="str">
        <f>IF(MaGv!AX26="","",IF(MaGv!AX26="cn","cn"&amp;CHAR(10)&amp;VLOOKUP(MaGv!AX25,dscn,3,0),VLOOKUP(MaGv!AX26,dsma,5,0)&amp;CHAR(10)&amp;VLOOKUP(MaGv!AX26,dsma,4,0)))</f>
        <v/>
      </c>
      <c r="AY26" s="381" t="str">
        <f>IF(MaGv!AY26="","",IF(MaGv!AY26="cn","cn"&amp;CHAR(10)&amp;VLOOKUP(MaGv!AY25,dscn,3,0),VLOOKUP(MaGv!AY26,dsma,5,0)&amp;CHAR(10)&amp;VLOOKUP(MaGv!AY26,dsma,4,0)))</f>
        <v/>
      </c>
      <c r="AZ26" s="386" t="str">
        <f>IF(MaGv!AZ26="","",IF(MaGv!AZ26="cn","cn"&amp;CHAR(10)&amp;VLOOKUP(MaGv!AZ25,dscn,3,0),VLOOKUP(MaGv!AZ26,dsma,5,0)&amp;CHAR(10)&amp;VLOOKUP(MaGv!AZ26,dsma,4,0)))</f>
        <v/>
      </c>
      <c r="BA26" s="381"/>
      <c r="BB26" s="386"/>
    </row>
    <row r="27" ht="24.0" customHeight="1">
      <c r="A27" s="127"/>
      <c r="B27" s="377">
        <v>4.0</v>
      </c>
      <c r="C27" s="381" t="str">
        <f>IF(MaGv!C27="","",IF(MaGv!C27="cn","cn"&amp;CHAR(10)&amp;VLOOKUP(MaGv!C26,dscn,3,0),VLOOKUP(MaGv!C27,dsma,5,0)&amp;CHAR(10)&amp;VLOOKUP(MaGv!C27,dsma,4,0)))</f>
        <v>Sử
THÚY</v>
      </c>
      <c r="D27" s="381" t="str">
        <f>IF(MaGv!D27="","",IF(MaGv!D27="cn","cn"&amp;CHAR(10)&amp;VLOOKUP(MaGv!D26,dscn,3,0),VLOOKUP(MaGv!D27,dsma,5,0)&amp;CHAR(10)&amp;VLOOKUP(MaGv!D27,dsma,4,0)))</f>
        <v>CD
HỒNG</v>
      </c>
      <c r="E27" s="381" t="str">
        <f>IF(MaGv!E27="","",IF(MaGv!E27="cn","cn"&amp;CHAR(10)&amp;VLOOKUP(MaGv!E26,dscn,3,0),VLOOKUP(MaGv!E27,dsma,5,0)&amp;CHAR(10)&amp;VLOOKUP(MaGv!E27,dsma,4,0)))</f>
        <v>Hóa
THÁI</v>
      </c>
      <c r="F27" s="381" t="str">
        <f>IF(MaGv!F27="","",IF(MaGv!F27="cn","cn"&amp;CHAR(10)&amp;VLOOKUP(MaGv!F26,dscn,3,0),VLOOKUP(MaGv!F27,dsma,5,0)&amp;CHAR(10)&amp;VLOOKUP(MaGv!F27,dsma,4,0)))</f>
        <v>Hóa
NGA</v>
      </c>
      <c r="G27" s="381" t="str">
        <f>IF(MaGv!G27="","",IF(MaGv!G27="cn","cn"&amp;CHAR(10)&amp;VLOOKUP(MaGv!G26,dscn,3,0),VLOOKUP(MaGv!G27,dsma,5,0)&amp;CHAR(10)&amp;VLOOKUP(MaGv!G27,dsma,4,0)))</f>
        <v>CD
HƯƠNG</v>
      </c>
      <c r="H27" s="372" t="str">
        <f>IF(MaGv!H27="","",IF(MaGv!H27="cn","cn"&amp;CHAR(10)&amp;VLOOKUP(MaGv!H26,dscn,3,0),VLOOKUP(MaGv!H27,dsma,5,0)&amp;CHAR(10)&amp;VLOOKUP(MaGv!H27,dsma,4,0)))</f>
        <v>Địa
THỦY</v>
      </c>
      <c r="I27" s="381" t="str">
        <f>IF(MaGv!I27="","",IF(MaGv!I27="cn","cn"&amp;CHAR(10)&amp;VLOOKUP(MaGv!I26,dscn,3,0),VLOOKUP(MaGv!I27,dsma,5,0)&amp;CHAR(10)&amp;VLOOKUP(MaGv!I27,dsma,4,0)))</f>
        <v>Sử
NINH</v>
      </c>
      <c r="J27" s="381" t="str">
        <f>IF(MaGv!J27="","",IF(MaGv!J27="cn","cn"&amp;CHAR(10)&amp;VLOOKUP(MaGv!J26,dscn,3,0),VLOOKUP(MaGv!J27,dsma,5,0)&amp;CHAR(10)&amp;VLOOKUP(MaGv!J27,dsma,4,0)))</f>
        <v>Sinh
PHƯỚC</v>
      </c>
      <c r="K27" s="381" t="str">
        <f>IF(MaGv!K27="","",IF(MaGv!K27="cn","cn"&amp;CHAR(10)&amp;VLOOKUP(MaGv!K26,dscn,3,0),VLOOKUP(MaGv!K27,dsma,5,0)&amp;CHAR(10)&amp;VLOOKUP(MaGv!K27,dsma,4,0)))</f>
        <v>Sử
THANH</v>
      </c>
      <c r="L27" s="381" t="str">
        <f>IF(MaGv!L27="","",IF(MaGv!L27="cn","cn"&amp;CHAR(10)&amp;VLOOKUP(MaGv!L26,dscn,3,0),VLOOKUP(MaGv!L27,dsma,5,0)&amp;CHAR(10)&amp;VLOOKUP(MaGv!L27,dsma,4,0)))</f>
        <v>Địa
L.HƯỜNG</v>
      </c>
      <c r="M27" s="381" t="str">
        <f>IF(MaGv!M27="","",IF(MaGv!M27="cn","cn"&amp;CHAR(10)&amp;VLOOKUP(MaGv!M26,dscn,3,0),VLOOKUP(MaGv!M27,dsma,5,0)&amp;CHAR(10)&amp;VLOOKUP(MaGv!M27,dsma,4,0)))</f>
        <v>Lý
MIÊN</v>
      </c>
      <c r="N27" s="381" t="str">
        <f>IF(MaGv!N27="","",IF(MaGv!N27="cn","cn"&amp;CHAR(10)&amp;VLOOKUP(MaGv!N26,dscn,3,0),VLOOKUP(MaGv!N27,dsma,5,0)&amp;CHAR(10)&amp;VLOOKUP(MaGv!N27,dsma,4,0)))</f>
        <v>Hóa
THI</v>
      </c>
      <c r="O27" s="381" t="str">
        <f>IF(MaGv!O27="","",IF(MaGv!O27="cn","cn"&amp;CHAR(10)&amp;VLOOKUP(MaGv!O26,dscn,3,0),VLOOKUP(MaGv!O27,dsma,5,0)&amp;CHAR(10)&amp;VLOOKUP(MaGv!O27,dsma,4,0)))</f>
        <v>Lý
HƯƠNG</v>
      </c>
      <c r="P27" s="381" t="str">
        <f>IF(MaGv!P27="","",IF(MaGv!P27="cn","cn"&amp;CHAR(10)&amp;VLOOKUP(MaGv!P26,dscn,3,0),VLOOKUP(MaGv!P27,dsma,5,0)&amp;CHAR(10)&amp;VLOOKUP(MaGv!P27,dsma,4,0)))</f>
        <v/>
      </c>
      <c r="Q27" s="372" t="str">
        <f>IF(MaGv!Q27="","",IF(MaGv!Q27="cn","cn"&amp;CHAR(10)&amp;VLOOKUP(MaGv!Q26,dscn,3,0),VLOOKUP(MaGv!Q27,dsma,5,0)&amp;CHAR(10)&amp;VLOOKUP(MaGv!Q27,dsma,4,0)))</f>
        <v/>
      </c>
      <c r="R27" s="381" t="str">
        <f>IF(MaGv!R27="","",IF(MaGv!R27="cn","cn"&amp;CHAR(10)&amp;VLOOKUP(MaGv!R26,dscn,3,0),VLOOKUP(MaGv!R27,dsma,5,0)&amp;CHAR(10)&amp;VLOOKUP(MaGv!R27,dsma,4,0)))</f>
        <v/>
      </c>
      <c r="S27" s="381" t="str">
        <f>IF(MaGv!S27="","",IF(MaGv!S27="cn","cn"&amp;CHAR(10)&amp;VLOOKUP(MaGv!S26,dscn,3,0),VLOOKUP(MaGv!S27,dsma,5,0)&amp;CHAR(10)&amp;VLOOKUP(MaGv!S27,dsma,4,0)))</f>
        <v/>
      </c>
      <c r="T27" s="381" t="str">
        <f>IF(MaGv!T27="","",IF(MaGv!T27="cn","cn"&amp;CHAR(10)&amp;VLOOKUP(MaGv!T26,dscn,3,0),VLOOKUP(MaGv!T27,dsma,5,0)&amp;CHAR(10)&amp;VLOOKUP(MaGv!T27,dsma,4,0)))</f>
        <v/>
      </c>
      <c r="U27" s="381" t="str">
        <f>IF(MaGv!U27="","",IF(MaGv!U27="cn","cn"&amp;CHAR(10)&amp;VLOOKUP(MaGv!U26,dscn,3,0),VLOOKUP(MaGv!U27,dsma,5,0)&amp;CHAR(10)&amp;VLOOKUP(MaGv!U27,dsma,4,0)))</f>
        <v/>
      </c>
      <c r="V27" s="381" t="str">
        <f>IF(MaGv!V27="","",IF(MaGv!V27="cn","cn"&amp;CHAR(10)&amp;VLOOKUP(MaGv!V26,dscn,3,0),VLOOKUP(MaGv!V27,dsma,5,0)&amp;CHAR(10)&amp;VLOOKUP(MaGv!V27,dsma,4,0)))</f>
        <v/>
      </c>
      <c r="W27" s="381" t="str">
        <f>IF(MaGv!W27="","",IF(MaGv!W27="cn","cn"&amp;CHAR(10)&amp;VLOOKUP(MaGv!W26,dscn,3,0),VLOOKUP(MaGv!W27,dsma,5,0)&amp;CHAR(10)&amp;VLOOKUP(MaGv!W27,dsma,4,0)))</f>
        <v/>
      </c>
      <c r="X27" s="381" t="str">
        <f>IF(MaGv!X27="","",IF(MaGv!X27="cn","cn"&amp;CHAR(10)&amp;VLOOKUP(MaGv!X26,dscn,3,0),VLOOKUP(MaGv!X27,dsma,5,0)&amp;CHAR(10)&amp;VLOOKUP(MaGv!X27,dsma,4,0)))</f>
        <v/>
      </c>
      <c r="Y27" s="381" t="str">
        <f>IF(MaGv!Y27="","",IF(MaGv!Y27="cn","cn"&amp;CHAR(10)&amp;VLOOKUP(MaGv!Y26,dscn,3,0),VLOOKUP(MaGv!Y27,dsma,5,0)&amp;CHAR(10)&amp;VLOOKUP(MaGv!Y27,dsma,4,0)))</f>
        <v/>
      </c>
      <c r="Z27" s="381" t="str">
        <f>IF(MaGv!Z27="","",IF(MaGv!Z27="cn","cn"&amp;CHAR(10)&amp;VLOOKUP(MaGv!Z26,dscn,3,0),VLOOKUP(MaGv!Z27,dsma,5,0)&amp;CHAR(10)&amp;VLOOKUP(MaGv!Z27,dsma,4,0)))</f>
        <v/>
      </c>
      <c r="AA27" s="381" t="str">
        <f>IF(MaGv!AA27="","",IF(MaGv!AA27="cn","cn"&amp;CHAR(10)&amp;VLOOKUP(MaGv!AA26,dscn,3,0),VLOOKUP(MaGv!AA27,dsma,5,0)&amp;CHAR(10)&amp;VLOOKUP(MaGv!AA27,dsma,4,0)))</f>
        <v/>
      </c>
      <c r="AB27" s="381" t="str">
        <f>IF(MaGv!AB27="","",IF(MaGv!AB27="cn","cn"&amp;CHAR(10)&amp;VLOOKUP(MaGv!AB26,dscn,3,0),VLOOKUP(MaGv!AB27,dsma,5,0)&amp;CHAR(10)&amp;VLOOKUP(MaGv!AB27,dsma,4,0)))</f>
        <v/>
      </c>
      <c r="AC27" s="381" t="str">
        <f>IF(MaGv!AC27="","",IF(MaGv!AC27="cn","cn"&amp;CHAR(10)&amp;VLOOKUP(MaGv!AC26,dscn,3,0),VLOOKUP(MaGv!AC27,dsma,5,0)&amp;CHAR(10)&amp;VLOOKUP(MaGv!AC27,dsma,4,0)))</f>
        <v/>
      </c>
      <c r="AD27" s="381" t="str">
        <f>IF(MaGv!AD27="","",IF(MaGv!AD27="cn","cn"&amp;CHAR(10)&amp;VLOOKUP(MaGv!AD26,dscn,3,0),VLOOKUP(MaGv!AD27,dsma,5,0)&amp;CHAR(10)&amp;VLOOKUP(MaGv!AD27,dsma,4,0)))</f>
        <v/>
      </c>
      <c r="AE27" s="381" t="str">
        <f>IF(MaGv!AE27="","",IF(MaGv!AE27="cn","cn"&amp;CHAR(10)&amp;VLOOKUP(MaGv!AE26,dscn,3,0),VLOOKUP(MaGv!AE27,dsma,5,0)&amp;CHAR(10)&amp;VLOOKUP(MaGv!AE27,dsma,4,0)))</f>
        <v/>
      </c>
      <c r="AF27" s="381" t="str">
        <f>IF(MaGv!AF27="","",IF(MaGv!AF27="cn","cn"&amp;CHAR(10)&amp;VLOOKUP(MaGv!AF26,dscn,3,0),VLOOKUP(MaGv!AF27,dsma,5,0)&amp;CHAR(10)&amp;VLOOKUP(MaGv!AF27,dsma,4,0)))</f>
        <v/>
      </c>
      <c r="AG27" s="381" t="str">
        <f>IF(MaGv!AG27="","",IF(MaGv!AG27="cn","cn"&amp;CHAR(10)&amp;VLOOKUP(MaGv!AG26,dscn,3,0),VLOOKUP(MaGv!AG27,dsma,5,0)&amp;CHAR(10)&amp;VLOOKUP(MaGv!AG27,dsma,4,0)))</f>
        <v/>
      </c>
      <c r="AH27" s="372" t="str">
        <f>IF(MaGv!AH27="","",IF(MaGv!AH27="cn","cn"&amp;CHAR(10)&amp;VLOOKUP(MaGv!AH26,dscn,3,0),VLOOKUP(MaGv!AH27,dsma,5,0)&amp;CHAR(10)&amp;VLOOKUP(MaGv!AH27,dsma,4,0)))</f>
        <v/>
      </c>
      <c r="AI27" s="372" t="str">
        <f>IF(MaGv!AI27="","",IF(MaGv!AI27="cn","cn"&amp;CHAR(10)&amp;VLOOKUP(MaGv!AI26,dscn,3,0),VLOOKUP(MaGv!AI27,dsma,5,0)&amp;CHAR(10)&amp;VLOOKUP(MaGv!AI27,dsma,4,0)))</f>
        <v/>
      </c>
      <c r="AJ27" s="372" t="str">
        <f>IF(MaGv!AJ27="","",IF(MaGv!AJ27="cn","cn"&amp;CHAR(10)&amp;VLOOKUP(MaGv!AJ26,dscn,3,0),VLOOKUP(MaGv!AJ27,dsma,5,0)&amp;CHAR(10)&amp;VLOOKUP(MaGv!AJ27,dsma,4,0)))</f>
        <v/>
      </c>
      <c r="AK27" s="372" t="str">
        <f>IF(MaGv!AK27="","",IF(MaGv!AK27="cn","cn"&amp;CHAR(10)&amp;VLOOKUP(MaGv!AK26,dscn,3,0),VLOOKUP(MaGv!AK27,dsma,5,0)&amp;CHAR(10)&amp;VLOOKUP(MaGv!AK27,dsma,4,0)))</f>
        <v/>
      </c>
      <c r="AL27" s="372" t="str">
        <f>IF(MaGv!AL27="","",IF(MaGv!AL27="cn","cn"&amp;CHAR(10)&amp;VLOOKUP(MaGv!AL26,dscn,3,0),VLOOKUP(MaGv!AL27,dsma,5,0)&amp;CHAR(10)&amp;VLOOKUP(MaGv!AL27,dsma,4,0)))</f>
        <v/>
      </c>
      <c r="AM27" s="372" t="str">
        <f>IF(MaGv!AM27="","",IF(MaGv!AM27="cn","cn"&amp;CHAR(10)&amp;VLOOKUP(MaGv!AM26,dscn,3,0),VLOOKUP(MaGv!AM27,dsma,5,0)&amp;CHAR(10)&amp;VLOOKUP(MaGv!AM27,dsma,4,0)))</f>
        <v/>
      </c>
      <c r="AN27" s="372" t="str">
        <f>IF(MaGv!AN27="","",IF(MaGv!AN27="cn","cn"&amp;CHAR(10)&amp;VLOOKUP(MaGv!AN26,dscn,3,0),VLOOKUP(MaGv!AN27,dsma,5,0)&amp;CHAR(10)&amp;VLOOKUP(MaGv!AN27,dsma,4,0)))</f>
        <v/>
      </c>
      <c r="AO27" s="372" t="str">
        <f>IF(MaGv!AO27="","",IF(MaGv!AO27="cn","cn"&amp;CHAR(10)&amp;VLOOKUP(MaGv!AO26,dscn,3,0),VLOOKUP(MaGv!AO27,dsma,5,0)&amp;CHAR(10)&amp;VLOOKUP(MaGv!AO27,dsma,4,0)))</f>
        <v/>
      </c>
      <c r="AP27" s="372" t="str">
        <f>IF(MaGv!AP27="","",IF(MaGv!AP27="cn","cn"&amp;CHAR(10)&amp;VLOOKUP(MaGv!AP26,dscn,3,0),VLOOKUP(MaGv!AP27,dsma,5,0)&amp;CHAR(10)&amp;VLOOKUP(MaGv!AP27,dsma,4,0)))</f>
        <v/>
      </c>
      <c r="AQ27" s="372" t="str">
        <f>IF(MaGv!AQ27="","",IF(MaGv!AQ27="cn","cn"&amp;CHAR(10)&amp;VLOOKUP(MaGv!AQ26,dscn,3,0),VLOOKUP(MaGv!AQ27,dsma,5,0)&amp;CHAR(10)&amp;VLOOKUP(MaGv!AQ27,dsma,4,0)))</f>
        <v/>
      </c>
      <c r="AR27" s="372" t="str">
        <f>IF(MaGv!AR27="","",IF(MaGv!AR27="cn","cn"&amp;CHAR(10)&amp;VLOOKUP(MaGv!AR26,dscn,3,0),VLOOKUP(MaGv!AR27,dsma,5,0)&amp;CHAR(10)&amp;VLOOKUP(MaGv!AR27,dsma,4,0)))</f>
        <v/>
      </c>
      <c r="AS27" s="372" t="str">
        <f>IF(MaGv!AS27="","",IF(MaGv!AS27="cn","cn"&amp;CHAR(10)&amp;VLOOKUP(MaGv!AS26,dscn,3,0),VLOOKUP(MaGv!AS27,dsma,5,0)&amp;CHAR(10)&amp;VLOOKUP(MaGv!AS27,dsma,4,0)))</f>
        <v/>
      </c>
      <c r="AT27" s="385" t="str">
        <f>IF(MaGv!AT27="","",IF(MaGv!AT27="cn","cn"&amp;CHAR(10)&amp;VLOOKUP(MaGv!AT26,dscn,3,0),VLOOKUP(MaGv!AT27,dsma,5,0)&amp;CHAR(10)&amp;VLOOKUP(MaGv!AT27,dsma,4,0)))</f>
        <v/>
      </c>
      <c r="AU27" s="372" t="str">
        <f>IF(MaGv!AU27="","",IF(MaGv!AU27="cn","cn"&amp;CHAR(10)&amp;VLOOKUP(MaGv!AU26,dscn,3,0),VLOOKUP(MaGv!AU27,dsma,5,0)&amp;CHAR(10)&amp;VLOOKUP(MaGv!AU27,dsma,4,0)))</f>
        <v/>
      </c>
      <c r="AV27" s="372" t="str">
        <f>IF(MaGv!AV27="","",IF(MaGv!AV27="cn","cn"&amp;CHAR(10)&amp;VLOOKUP(MaGv!AV26,dscn,3,0),VLOOKUP(MaGv!AV27,dsma,5,0)&amp;CHAR(10)&amp;VLOOKUP(MaGv!AV27,dsma,4,0)))</f>
        <v/>
      </c>
      <c r="AW27" s="372" t="str">
        <f>IF(MaGv!AW27="","",IF(MaGv!AW27="cn","cn"&amp;CHAR(10)&amp;VLOOKUP(MaGv!AW26,dscn,3,0),VLOOKUP(MaGv!AW27,dsma,5,0)&amp;CHAR(10)&amp;VLOOKUP(MaGv!AW27,dsma,4,0)))</f>
        <v/>
      </c>
      <c r="AX27" s="372" t="str">
        <f>IF(MaGv!AX27="","",IF(MaGv!AX27="cn","cn"&amp;CHAR(10)&amp;VLOOKUP(MaGv!AX26,dscn,3,0),VLOOKUP(MaGv!AX27,dsma,5,0)&amp;CHAR(10)&amp;VLOOKUP(MaGv!AX27,dsma,4,0)))</f>
        <v/>
      </c>
      <c r="AY27" s="381" t="str">
        <f>IF(MaGv!AY27="","",IF(MaGv!AY27="cn","cn"&amp;CHAR(10)&amp;VLOOKUP(MaGv!AY26,dscn,3,0),VLOOKUP(MaGv!AY27,dsma,5,0)&amp;CHAR(10)&amp;VLOOKUP(MaGv!AY27,dsma,4,0)))</f>
        <v/>
      </c>
      <c r="AZ27" s="386" t="str">
        <f>IF(MaGv!AZ27="","",IF(MaGv!AZ27="cn","cn"&amp;CHAR(10)&amp;VLOOKUP(MaGv!AZ26,dscn,3,0),VLOOKUP(MaGv!AZ27,dsma,5,0)&amp;CHAR(10)&amp;VLOOKUP(MaGv!AZ27,dsma,4,0)))</f>
        <v/>
      </c>
      <c r="BA27" s="381"/>
      <c r="BB27" s="386"/>
    </row>
    <row r="28" ht="24.0" customHeight="1">
      <c r="A28" s="396"/>
      <c r="B28" s="388">
        <v>5.0</v>
      </c>
      <c r="C28" s="389" t="str">
        <f>IF(MaGv!C28="","",IF(MaGv!C28="cn","cn"&amp;CHAR(10)&amp;VLOOKUP(MaGv!C27,dscn,3,0),VLOOKUP(MaGv!C28,dsma,5,0)&amp;CHAR(10)&amp;VLOOKUP(MaGv!C28,dsma,4,0)))</f>
        <v/>
      </c>
      <c r="D28" s="389" t="str">
        <f>IF(MaGv!D28="","",IF(MaGv!D28="cn","cn"&amp;CHAR(10)&amp;VLOOKUP(MaGv!D27,dscn,3,0),VLOOKUP(MaGv!D28,dsma,5,0)&amp;CHAR(10)&amp;VLOOKUP(MaGv!D28,dsma,4,0)))</f>
        <v/>
      </c>
      <c r="E28" s="389" t="str">
        <f>IF(MaGv!E28="","",IF(MaGv!E28="cn","cn"&amp;CHAR(10)&amp;VLOOKUP(MaGv!E27,dscn,3,0),VLOOKUP(MaGv!E28,dsma,5,0)&amp;CHAR(10)&amp;VLOOKUP(MaGv!E28,dsma,4,0)))</f>
        <v/>
      </c>
      <c r="F28" s="389" t="str">
        <f>IF(MaGv!F28="","",IF(MaGv!F28="cn","cn"&amp;CHAR(10)&amp;VLOOKUP(MaGv!F27,dscn,3,0),VLOOKUP(MaGv!F28,dsma,5,0)&amp;CHAR(10)&amp;VLOOKUP(MaGv!F28,dsma,4,0)))</f>
        <v/>
      </c>
      <c r="G28" s="389" t="str">
        <f>IF(MaGv!G28="","",IF(MaGv!G28="cn","cn"&amp;CHAR(10)&amp;VLOOKUP(MaGv!G27,dscn,3,0),VLOOKUP(MaGv!G28,dsma,5,0)&amp;CHAR(10)&amp;VLOOKUP(MaGv!G28,dsma,4,0)))</f>
        <v/>
      </c>
      <c r="H28" s="390" t="str">
        <f>IF(MaGv!H28="","",IF(MaGv!H28="cn","cn"&amp;CHAR(10)&amp;VLOOKUP(MaGv!H27,dscn,3,0),VLOOKUP(MaGv!H28,dsma,5,0)&amp;CHAR(10)&amp;VLOOKUP(MaGv!H28,dsma,4,0)))</f>
        <v/>
      </c>
      <c r="I28" s="389" t="str">
        <f>IF(MaGv!I28="","",IF(MaGv!I28="cn","cn"&amp;CHAR(10)&amp;VLOOKUP(MaGv!I27,dscn,3,0),VLOOKUP(MaGv!I28,dsma,5,0)&amp;CHAR(10)&amp;VLOOKUP(MaGv!I28,dsma,4,0)))</f>
        <v/>
      </c>
      <c r="J28" s="389" t="str">
        <f>IF(MaGv!J28="","",IF(MaGv!J28="cn","cn"&amp;CHAR(10)&amp;VLOOKUP(MaGv!J27,dscn,3,0),VLOOKUP(MaGv!J28,dsma,5,0)&amp;CHAR(10)&amp;VLOOKUP(MaGv!J28,dsma,4,0)))</f>
        <v/>
      </c>
      <c r="K28" s="389" t="str">
        <f>IF(MaGv!K28="","",IF(MaGv!K28="cn","cn"&amp;CHAR(10)&amp;VLOOKUP(MaGv!K27,dscn,3,0),VLOOKUP(MaGv!K28,dsma,5,0)&amp;CHAR(10)&amp;VLOOKUP(MaGv!K28,dsma,4,0)))</f>
        <v/>
      </c>
      <c r="L28" s="389" t="str">
        <f>IF(MaGv!L28="","",IF(MaGv!L28="cn","cn"&amp;CHAR(10)&amp;VLOOKUP(MaGv!L27,dscn,3,0),VLOOKUP(MaGv!L28,dsma,5,0)&amp;CHAR(10)&amp;VLOOKUP(MaGv!L28,dsma,4,0)))</f>
        <v/>
      </c>
      <c r="M28" s="389" t="str">
        <f>IF(MaGv!M28="","",IF(MaGv!M28="cn","cn"&amp;CHAR(10)&amp;VLOOKUP(MaGv!M27,dscn,3,0),VLOOKUP(MaGv!M28,dsma,5,0)&amp;CHAR(10)&amp;VLOOKUP(MaGv!M28,dsma,4,0)))</f>
        <v/>
      </c>
      <c r="N28" s="389" t="str">
        <f>IF(MaGv!N28="","",IF(MaGv!N28="cn","cn"&amp;CHAR(10)&amp;VLOOKUP(MaGv!N27,dscn,3,0),VLOOKUP(MaGv!N28,dsma,5,0)&amp;CHAR(10)&amp;VLOOKUP(MaGv!N28,dsma,4,0)))</f>
        <v/>
      </c>
      <c r="O28" s="389" t="str">
        <f>IF(MaGv!O28="","",IF(MaGv!O28="cn","cn"&amp;CHAR(10)&amp;VLOOKUP(MaGv!O27,dscn,3,0),VLOOKUP(MaGv!O28,dsma,5,0)&amp;CHAR(10)&amp;VLOOKUP(MaGv!O28,dsma,4,0)))</f>
        <v/>
      </c>
      <c r="P28" s="389" t="str">
        <f>IF(MaGv!P28="","",IF(MaGv!P28="cn","cn"&amp;CHAR(10)&amp;VLOOKUP(MaGv!P27,dscn,3,0),VLOOKUP(MaGv!P28,dsma,5,0)&amp;CHAR(10)&amp;VLOOKUP(MaGv!P28,dsma,4,0)))</f>
        <v/>
      </c>
      <c r="Q28" s="390" t="str">
        <f>IF(MaGv!Q28="","",IF(MaGv!Q28="cn","cn"&amp;CHAR(10)&amp;VLOOKUP(MaGv!Q27,dscn,3,0),VLOOKUP(MaGv!Q28,dsma,5,0)&amp;CHAR(10)&amp;VLOOKUP(MaGv!Q28,dsma,4,0)))</f>
        <v/>
      </c>
      <c r="R28" s="389" t="str">
        <f>IF(MaGv!R28="","",IF(MaGv!R28="cn","cn"&amp;CHAR(10)&amp;VLOOKUP(MaGv!R27,dscn,3,0),VLOOKUP(MaGv!R28,dsma,5,0)&amp;CHAR(10)&amp;VLOOKUP(MaGv!R28,dsma,4,0)))</f>
        <v/>
      </c>
      <c r="S28" s="389" t="str">
        <f>IF(MaGv!S28="","",IF(MaGv!S28="cn","cn"&amp;CHAR(10)&amp;VLOOKUP(MaGv!S27,dscn,3,0),VLOOKUP(MaGv!S28,dsma,5,0)&amp;CHAR(10)&amp;VLOOKUP(MaGv!S28,dsma,4,0)))</f>
        <v/>
      </c>
      <c r="T28" s="389" t="str">
        <f>IF(MaGv!T28="","",IF(MaGv!T28="cn","cn"&amp;CHAR(10)&amp;VLOOKUP(MaGv!T27,dscn,3,0),VLOOKUP(MaGv!T28,dsma,5,0)&amp;CHAR(10)&amp;VLOOKUP(MaGv!T28,dsma,4,0)))</f>
        <v/>
      </c>
      <c r="U28" s="389" t="str">
        <f>IF(MaGv!U28="","",IF(MaGv!U28="cn","cn"&amp;CHAR(10)&amp;VLOOKUP(MaGv!U27,dscn,3,0),VLOOKUP(MaGv!U28,dsma,5,0)&amp;CHAR(10)&amp;VLOOKUP(MaGv!U28,dsma,4,0)))</f>
        <v/>
      </c>
      <c r="V28" s="389" t="str">
        <f>IF(MaGv!V28="","",IF(MaGv!V28="cn","cn"&amp;CHAR(10)&amp;VLOOKUP(MaGv!V27,dscn,3,0),VLOOKUP(MaGv!V28,dsma,5,0)&amp;CHAR(10)&amp;VLOOKUP(MaGv!V28,dsma,4,0)))</f>
        <v/>
      </c>
      <c r="W28" s="389" t="str">
        <f>IF(MaGv!W28="","",IF(MaGv!W28="cn","cn"&amp;CHAR(10)&amp;VLOOKUP(MaGv!W27,dscn,3,0),VLOOKUP(MaGv!W28,dsma,5,0)&amp;CHAR(10)&amp;VLOOKUP(MaGv!W28,dsma,4,0)))</f>
        <v/>
      </c>
      <c r="X28" s="389" t="str">
        <f>IF(MaGv!X28="","",IF(MaGv!X28="cn","cn"&amp;CHAR(10)&amp;VLOOKUP(MaGv!X27,dscn,3,0),VLOOKUP(MaGv!X28,dsma,5,0)&amp;CHAR(10)&amp;VLOOKUP(MaGv!X28,dsma,4,0)))</f>
        <v/>
      </c>
      <c r="Y28" s="389" t="str">
        <f>IF(MaGv!Y28="","",IF(MaGv!Y28="cn","cn"&amp;CHAR(10)&amp;VLOOKUP(MaGv!Y27,dscn,3,0),VLOOKUP(MaGv!Y28,dsma,5,0)&amp;CHAR(10)&amp;VLOOKUP(MaGv!Y28,dsma,4,0)))</f>
        <v/>
      </c>
      <c r="Z28" s="389" t="str">
        <f>IF(MaGv!Z28="","",IF(MaGv!Z28="cn","cn"&amp;CHAR(10)&amp;VLOOKUP(MaGv!Z27,dscn,3,0),VLOOKUP(MaGv!Z28,dsma,5,0)&amp;CHAR(10)&amp;VLOOKUP(MaGv!Z28,dsma,4,0)))</f>
        <v/>
      </c>
      <c r="AA28" s="389" t="str">
        <f>IF(MaGv!AA28="","",IF(MaGv!AA28="cn","cn"&amp;CHAR(10)&amp;VLOOKUP(MaGv!AA27,dscn,3,0),VLOOKUP(MaGv!AA28,dsma,5,0)&amp;CHAR(10)&amp;VLOOKUP(MaGv!AA28,dsma,4,0)))</f>
        <v/>
      </c>
      <c r="AB28" s="389" t="str">
        <f>IF(MaGv!AB28="","",IF(MaGv!AB28="cn","cn"&amp;CHAR(10)&amp;VLOOKUP(MaGv!AB27,dscn,3,0),VLOOKUP(MaGv!AB28,dsma,5,0)&amp;CHAR(10)&amp;VLOOKUP(MaGv!AB28,dsma,4,0)))</f>
        <v/>
      </c>
      <c r="AC28" s="389" t="str">
        <f>IF(MaGv!AC28="","",IF(MaGv!AC28="cn","cn"&amp;CHAR(10)&amp;VLOOKUP(MaGv!AC27,dscn,3,0),VLOOKUP(MaGv!AC28,dsma,5,0)&amp;CHAR(10)&amp;VLOOKUP(MaGv!AC28,dsma,4,0)))</f>
        <v/>
      </c>
      <c r="AD28" s="389" t="str">
        <f>IF(MaGv!AD28="","",IF(MaGv!AD28="cn","cn"&amp;CHAR(10)&amp;VLOOKUP(MaGv!AD27,dscn,3,0),VLOOKUP(MaGv!AD28,dsma,5,0)&amp;CHAR(10)&amp;VLOOKUP(MaGv!AD28,dsma,4,0)))</f>
        <v/>
      </c>
      <c r="AE28" s="389" t="str">
        <f>IF(MaGv!AE28="","",IF(MaGv!AE28="cn","cn"&amp;CHAR(10)&amp;VLOOKUP(MaGv!AE27,dscn,3,0),VLOOKUP(MaGv!AE28,dsma,5,0)&amp;CHAR(10)&amp;VLOOKUP(MaGv!AE28,dsma,4,0)))</f>
        <v/>
      </c>
      <c r="AF28" s="389" t="str">
        <f>IF(MaGv!AF28="","",IF(MaGv!AF28="cn","cn"&amp;CHAR(10)&amp;VLOOKUP(MaGv!AF27,dscn,3,0),VLOOKUP(MaGv!AF28,dsma,5,0)&amp;CHAR(10)&amp;VLOOKUP(MaGv!AF28,dsma,4,0)))</f>
        <v/>
      </c>
      <c r="AG28" s="389" t="str">
        <f>IF(MaGv!AG28="","",IF(MaGv!AG28="cn","cn"&amp;CHAR(10)&amp;VLOOKUP(MaGv!AG27,dscn,3,0),VLOOKUP(MaGv!AG28,dsma,5,0)&amp;CHAR(10)&amp;VLOOKUP(MaGv!AG28,dsma,4,0)))</f>
        <v/>
      </c>
      <c r="AH28" s="390" t="str">
        <f>IF(MaGv!AH28="","",IF(MaGv!AH28="cn","cn"&amp;CHAR(10)&amp;VLOOKUP(MaGv!AH27,dscn,3,0),VLOOKUP(MaGv!AH28,dsma,5,0)&amp;CHAR(10)&amp;VLOOKUP(MaGv!AH28,dsma,4,0)))</f>
        <v/>
      </c>
      <c r="AI28" s="390" t="str">
        <f>IF(MaGv!AI28="","",IF(MaGv!AI28="cn","cn"&amp;CHAR(10)&amp;VLOOKUP(MaGv!AI27,dscn,3,0),VLOOKUP(MaGv!AI28,dsma,5,0)&amp;CHAR(10)&amp;VLOOKUP(MaGv!AI28,dsma,4,0)))</f>
        <v/>
      </c>
      <c r="AJ28" s="390" t="str">
        <f>IF(MaGv!AJ28="","",IF(MaGv!AJ28="cn","cn"&amp;CHAR(10)&amp;VLOOKUP(MaGv!AJ27,dscn,3,0),VLOOKUP(MaGv!AJ28,dsma,5,0)&amp;CHAR(10)&amp;VLOOKUP(MaGv!AJ28,dsma,4,0)))</f>
        <v/>
      </c>
      <c r="AK28" s="390" t="str">
        <f>IF(MaGv!AK28="","",IF(MaGv!AK28="cn","cn"&amp;CHAR(10)&amp;VLOOKUP(MaGv!AK27,dscn,3,0),VLOOKUP(MaGv!AK28,dsma,5,0)&amp;CHAR(10)&amp;VLOOKUP(MaGv!AK28,dsma,4,0)))</f>
        <v/>
      </c>
      <c r="AL28" s="390" t="str">
        <f>IF(MaGv!AL28="","",IF(MaGv!AL28="cn","cn"&amp;CHAR(10)&amp;VLOOKUP(MaGv!AL27,dscn,3,0),VLOOKUP(MaGv!AL28,dsma,5,0)&amp;CHAR(10)&amp;VLOOKUP(MaGv!AL28,dsma,4,0)))</f>
        <v/>
      </c>
      <c r="AM28" s="390" t="str">
        <f>IF(MaGv!AM28="","",IF(MaGv!AM28="cn","cn"&amp;CHAR(10)&amp;VLOOKUP(MaGv!AM27,dscn,3,0),VLOOKUP(MaGv!AM28,dsma,5,0)&amp;CHAR(10)&amp;VLOOKUP(MaGv!AM28,dsma,4,0)))</f>
        <v/>
      </c>
      <c r="AN28" s="390" t="str">
        <f>IF(MaGv!AN28="","",IF(MaGv!AN28="cn","cn"&amp;CHAR(10)&amp;VLOOKUP(MaGv!AN27,dscn,3,0),VLOOKUP(MaGv!AN28,dsma,5,0)&amp;CHAR(10)&amp;VLOOKUP(MaGv!AN28,dsma,4,0)))</f>
        <v/>
      </c>
      <c r="AO28" s="390" t="str">
        <f>IF(MaGv!AO28="","",IF(MaGv!AO28="cn","cn"&amp;CHAR(10)&amp;VLOOKUP(MaGv!AO27,dscn,3,0),VLOOKUP(MaGv!AO28,dsma,5,0)&amp;CHAR(10)&amp;VLOOKUP(MaGv!AO28,dsma,4,0)))</f>
        <v/>
      </c>
      <c r="AP28" s="390" t="str">
        <f>IF(MaGv!AP28="","",IF(MaGv!AP28="cn","cn"&amp;CHAR(10)&amp;VLOOKUP(MaGv!AP27,dscn,3,0),VLOOKUP(MaGv!AP28,dsma,5,0)&amp;CHAR(10)&amp;VLOOKUP(MaGv!AP28,dsma,4,0)))</f>
        <v/>
      </c>
      <c r="AQ28" s="390" t="str">
        <f>IF(MaGv!AQ28="","",IF(MaGv!AQ28="cn","cn"&amp;CHAR(10)&amp;VLOOKUP(MaGv!AQ27,dscn,3,0),VLOOKUP(MaGv!AQ28,dsma,5,0)&amp;CHAR(10)&amp;VLOOKUP(MaGv!AQ28,dsma,4,0)))</f>
        <v/>
      </c>
      <c r="AR28" s="390" t="str">
        <f>IF(MaGv!AR28="","",IF(MaGv!AR28="cn","cn"&amp;CHAR(10)&amp;VLOOKUP(MaGv!AR27,dscn,3,0),VLOOKUP(MaGv!AR28,dsma,5,0)&amp;CHAR(10)&amp;VLOOKUP(MaGv!AR28,dsma,4,0)))</f>
        <v/>
      </c>
      <c r="AS28" s="390" t="str">
        <f>IF(MaGv!AS28="","",IF(MaGv!AS28="cn","cn"&amp;CHAR(10)&amp;VLOOKUP(MaGv!AS27,dscn,3,0),VLOOKUP(MaGv!AS28,dsma,5,0)&amp;CHAR(10)&amp;VLOOKUP(MaGv!AS28,dsma,4,0)))</f>
        <v/>
      </c>
      <c r="AT28" s="391" t="str">
        <f>IF(MaGv!AT28="","",IF(MaGv!AT28="cn","cn"&amp;CHAR(10)&amp;VLOOKUP(MaGv!AT27,dscn,3,0),VLOOKUP(MaGv!AT28,dsma,5,0)&amp;CHAR(10)&amp;VLOOKUP(MaGv!AT28,dsma,4,0)))</f>
        <v/>
      </c>
      <c r="AU28" s="390" t="str">
        <f>IF(MaGv!AU28="","",IF(MaGv!AU28="cn","cn"&amp;CHAR(10)&amp;VLOOKUP(MaGv!AU27,dscn,3,0),VLOOKUP(MaGv!AU28,dsma,5,0)&amp;CHAR(10)&amp;VLOOKUP(MaGv!AU28,dsma,4,0)))</f>
        <v/>
      </c>
      <c r="AV28" s="390" t="str">
        <f>IF(MaGv!AV28="","",IF(MaGv!AV28="cn","cn"&amp;CHAR(10)&amp;VLOOKUP(MaGv!AV27,dscn,3,0),VLOOKUP(MaGv!AV28,dsma,5,0)&amp;CHAR(10)&amp;VLOOKUP(MaGv!AV28,dsma,4,0)))</f>
        <v/>
      </c>
      <c r="AW28" s="390" t="str">
        <f>IF(MaGv!AW28="","",IF(MaGv!AW28="cn","cn"&amp;CHAR(10)&amp;VLOOKUP(MaGv!AW27,dscn,3,0),VLOOKUP(MaGv!AW28,dsma,5,0)&amp;CHAR(10)&amp;VLOOKUP(MaGv!AW28,dsma,4,0)))</f>
        <v/>
      </c>
      <c r="AX28" s="390" t="str">
        <f>IF(MaGv!AX28="","",IF(MaGv!AX28="cn","cn"&amp;CHAR(10)&amp;VLOOKUP(MaGv!AX27,dscn,3,0),VLOOKUP(MaGv!AX28,dsma,5,0)&amp;CHAR(10)&amp;VLOOKUP(MaGv!AX28,dsma,4,0)))</f>
        <v/>
      </c>
      <c r="AY28" s="389" t="str">
        <f>IF(MaGv!AY28="","",IF(MaGv!AY28="cn","cn"&amp;CHAR(10)&amp;VLOOKUP(MaGv!AY27,dscn,3,0),VLOOKUP(MaGv!AY28,dsma,5,0)&amp;CHAR(10)&amp;VLOOKUP(MaGv!AY28,dsma,4,0)))</f>
        <v/>
      </c>
      <c r="AZ28" s="392" t="str">
        <f>IF(MaGv!AZ28="","",IF(MaGv!AZ28="cn","cn"&amp;CHAR(10)&amp;VLOOKUP(MaGv!AZ27,dscn,3,0),VLOOKUP(MaGv!AZ28,dsma,5,0)&amp;CHAR(10)&amp;VLOOKUP(MaGv!AZ28,dsma,4,0)))</f>
        <v/>
      </c>
      <c r="BA28" s="389"/>
      <c r="BB28" s="392"/>
    </row>
    <row r="29" ht="24.0" customHeight="1">
      <c r="A29" s="393" t="s">
        <v>529</v>
      </c>
      <c r="B29" s="394">
        <v>1.0</v>
      </c>
      <c r="C29" s="371" t="str">
        <f>IF(MaGv!C29="","",IF(MaGv!C29="cn","cn"&amp;CHAR(10)&amp;VLOOKUP(MaGv!C28,dscn,3,0),VLOOKUP(MaGv!C29,dsma,5,0)&amp;CHAR(10)&amp;VLOOKUP(MaGv!C29,dsma,4,0)))</f>
        <v/>
      </c>
      <c r="D29" s="371" t="str">
        <f>IF(MaGv!D29="","",IF(MaGv!D29="cn","cn"&amp;CHAR(10)&amp;VLOOKUP(MaGv!D28,dscn,3,0),VLOOKUP(MaGv!D29,dsma,5,0)&amp;CHAR(10)&amp;VLOOKUP(MaGv!D29,dsma,4,0)))</f>
        <v/>
      </c>
      <c r="E29" s="371" t="str">
        <f>IF(MaGv!E29="","",IF(MaGv!E29="cn","cn"&amp;CHAR(10)&amp;VLOOKUP(MaGv!E28,dscn,3,0),VLOOKUP(MaGv!E29,dsma,5,0)&amp;CHAR(10)&amp;VLOOKUP(MaGv!E29,dsma,4,0)))</f>
        <v/>
      </c>
      <c r="F29" s="371" t="str">
        <f>IF(MaGv!F29="","",IF(MaGv!F29="cn","cn"&amp;CHAR(10)&amp;VLOOKUP(MaGv!F28,dscn,3,0),VLOOKUP(MaGv!F29,dsma,5,0)&amp;CHAR(10)&amp;VLOOKUP(MaGv!F29,dsma,4,0)))</f>
        <v/>
      </c>
      <c r="G29" s="371" t="str">
        <f>IF(MaGv!G29="","",IF(MaGv!G29="cn","cn"&amp;CHAR(10)&amp;VLOOKUP(MaGv!G28,dscn,3,0),VLOOKUP(MaGv!G29,dsma,5,0)&amp;CHAR(10)&amp;VLOOKUP(MaGv!G29,dsma,4,0)))</f>
        <v/>
      </c>
      <c r="H29" s="375" t="str">
        <f>IF(MaGv!H29="","",IF(MaGv!H29="cn","cn"&amp;CHAR(10)&amp;VLOOKUP(MaGv!H28,dscn,3,0),VLOOKUP(MaGv!H29,dsma,5,0)&amp;CHAR(10)&amp;VLOOKUP(MaGv!H29,dsma,4,0)))</f>
        <v/>
      </c>
      <c r="I29" s="371" t="str">
        <f>IF(MaGv!I29="","",IF(MaGv!I29="cn","cn"&amp;CHAR(10)&amp;VLOOKUP(MaGv!I28,dscn,3,0),VLOOKUP(MaGv!I29,dsma,5,0)&amp;CHAR(10)&amp;VLOOKUP(MaGv!I29,dsma,4,0)))</f>
        <v/>
      </c>
      <c r="J29" s="371" t="str">
        <f>IF(MaGv!J29="","",IF(MaGv!J29="cn","cn"&amp;CHAR(10)&amp;VLOOKUP(MaGv!J28,dscn,3,0),VLOOKUP(MaGv!J29,dsma,5,0)&amp;CHAR(10)&amp;VLOOKUP(MaGv!J29,dsma,4,0)))</f>
        <v/>
      </c>
      <c r="K29" s="371" t="str">
        <f>IF(MaGv!K29="","",IF(MaGv!K29="cn","cn"&amp;CHAR(10)&amp;VLOOKUP(MaGv!K28,dscn,3,0),VLOOKUP(MaGv!K29,dsma,5,0)&amp;CHAR(10)&amp;VLOOKUP(MaGv!K29,dsma,4,0)))</f>
        <v/>
      </c>
      <c r="L29" s="371" t="str">
        <f>IF(MaGv!L29="","",IF(MaGv!L29="cn","cn"&amp;CHAR(10)&amp;VLOOKUP(MaGv!L28,dscn,3,0),VLOOKUP(MaGv!L29,dsma,5,0)&amp;CHAR(10)&amp;VLOOKUP(MaGv!L29,dsma,4,0)))</f>
        <v/>
      </c>
      <c r="M29" s="371" t="str">
        <f>IF(MaGv!M29="","",IF(MaGv!M29="cn","cn"&amp;CHAR(10)&amp;VLOOKUP(MaGv!M28,dscn,3,0),VLOOKUP(MaGv!M29,dsma,5,0)&amp;CHAR(10)&amp;VLOOKUP(MaGv!M29,dsma,4,0)))</f>
        <v/>
      </c>
      <c r="N29" s="371" t="str">
        <f>IF(MaGv!N29="","",IF(MaGv!N29="cn","cn"&amp;CHAR(10)&amp;VLOOKUP(MaGv!N28,dscn,3,0),VLOOKUP(MaGv!N29,dsma,5,0)&amp;CHAR(10)&amp;VLOOKUP(MaGv!N29,dsma,4,0)))</f>
        <v/>
      </c>
      <c r="O29" s="371" t="str">
        <f>IF(MaGv!O29="","",IF(MaGv!O29="cn","cn"&amp;CHAR(10)&amp;VLOOKUP(MaGv!O28,dscn,3,0),VLOOKUP(MaGv!O29,dsma,5,0)&amp;CHAR(10)&amp;VLOOKUP(MaGv!O29,dsma,4,0)))</f>
        <v/>
      </c>
      <c r="P29" s="371" t="str">
        <f>IF(MaGv!P29="","",IF(MaGv!P29="cn","cn"&amp;CHAR(10)&amp;VLOOKUP(MaGv!P28,dscn,3,0),VLOOKUP(MaGv!P29,dsma,5,0)&amp;CHAR(10)&amp;VLOOKUP(MaGv!P29,dsma,4,0)))</f>
        <v/>
      </c>
      <c r="Q29" s="375" t="str">
        <f>IF(MaGv!Q29="","",IF(MaGv!Q29="cn","cn"&amp;CHAR(10)&amp;VLOOKUP(MaGv!Q28,dscn,3,0),VLOOKUP(MaGv!Q29,dsma,5,0)&amp;CHAR(10)&amp;VLOOKUP(MaGv!Q29,dsma,4,0)))</f>
        <v/>
      </c>
      <c r="R29" s="371" t="str">
        <f>IF(MaGv!R29="","",IF(MaGv!R29="cn","cn"&amp;CHAR(10)&amp;VLOOKUP(MaGv!R28,dscn,3,0),VLOOKUP(MaGv!R29,dsma,5,0)&amp;CHAR(10)&amp;VLOOKUP(MaGv!R29,dsma,4,0)))</f>
        <v/>
      </c>
      <c r="S29" s="371" t="str">
        <f>IF(MaGv!S29="","",IF(MaGv!S29="cn","cn"&amp;CHAR(10)&amp;VLOOKUP(MaGv!S28,dscn,3,0),VLOOKUP(MaGv!S29,dsma,5,0)&amp;CHAR(10)&amp;VLOOKUP(MaGv!S29,dsma,4,0)))</f>
        <v/>
      </c>
      <c r="T29" s="371" t="str">
        <f>IF(MaGv!T29="","",IF(MaGv!T29="cn","cn"&amp;CHAR(10)&amp;VLOOKUP(MaGv!T28,dscn,3,0),VLOOKUP(MaGv!T29,dsma,5,0)&amp;CHAR(10)&amp;VLOOKUP(MaGv!T29,dsma,4,0)))</f>
        <v/>
      </c>
      <c r="U29" s="371" t="str">
        <f>IF(MaGv!U29="","",IF(MaGv!U29="cn","cn"&amp;CHAR(10)&amp;VLOOKUP(MaGv!U28,dscn,3,0),VLOOKUP(MaGv!U29,dsma,5,0)&amp;CHAR(10)&amp;VLOOKUP(MaGv!U29,dsma,4,0)))</f>
        <v/>
      </c>
      <c r="V29" s="371" t="str">
        <f>IF(MaGv!V29="","",IF(MaGv!V29="cn","cn"&amp;CHAR(10)&amp;VLOOKUP(MaGv!V28,dscn,3,0),VLOOKUP(MaGv!V29,dsma,5,0)&amp;CHAR(10)&amp;VLOOKUP(MaGv!V29,dsma,4,0)))</f>
        <v/>
      </c>
      <c r="W29" s="371" t="str">
        <f>IF(MaGv!W29="","",IF(MaGv!W29="cn","cn"&amp;CHAR(10)&amp;VLOOKUP(MaGv!W28,dscn,3,0),VLOOKUP(MaGv!W29,dsma,5,0)&amp;CHAR(10)&amp;VLOOKUP(MaGv!W29,dsma,4,0)))</f>
        <v/>
      </c>
      <c r="X29" s="371" t="str">
        <f>IF(MaGv!X29="","",IF(MaGv!X29="cn","cn"&amp;CHAR(10)&amp;VLOOKUP(MaGv!X28,dscn,3,0),VLOOKUP(MaGv!X29,dsma,5,0)&amp;CHAR(10)&amp;VLOOKUP(MaGv!X29,dsma,4,0)))</f>
        <v/>
      </c>
      <c r="Y29" s="371" t="str">
        <f>IF(MaGv!Y29="","",IF(MaGv!Y29="cn","cn"&amp;CHAR(10)&amp;VLOOKUP(MaGv!Y28,dscn,3,0),VLOOKUP(MaGv!Y29,dsma,5,0)&amp;CHAR(10)&amp;VLOOKUP(MaGv!Y29,dsma,4,0)))</f>
        <v/>
      </c>
      <c r="Z29" s="371" t="str">
        <f>IF(MaGv!Z29="","",IF(MaGv!Z29="cn","cn"&amp;CHAR(10)&amp;VLOOKUP(MaGv!Z28,dscn,3,0),VLOOKUP(MaGv!Z29,dsma,5,0)&amp;CHAR(10)&amp;VLOOKUP(MaGv!Z29,dsma,4,0)))</f>
        <v/>
      </c>
      <c r="AA29" s="371" t="str">
        <f>IF(MaGv!AA29="","",IF(MaGv!AA29="cn","cn"&amp;CHAR(10)&amp;VLOOKUP(MaGv!AA28,dscn,3,0),VLOOKUP(MaGv!AA29,dsma,5,0)&amp;CHAR(10)&amp;VLOOKUP(MaGv!AA29,dsma,4,0)))</f>
        <v/>
      </c>
      <c r="AB29" s="371" t="str">
        <f>IF(MaGv!AB29="","",IF(MaGv!AB29="cn","cn"&amp;CHAR(10)&amp;VLOOKUP(MaGv!AB28,dscn,3,0),VLOOKUP(MaGv!AB29,dsma,5,0)&amp;CHAR(10)&amp;VLOOKUP(MaGv!AB29,dsma,4,0)))</f>
        <v/>
      </c>
      <c r="AC29" s="371" t="str">
        <f>IF(MaGv!AC29="","",IF(MaGv!AC29="cn","cn"&amp;CHAR(10)&amp;VLOOKUP(MaGv!AC28,dscn,3,0),VLOOKUP(MaGv!AC29,dsma,5,0)&amp;CHAR(10)&amp;VLOOKUP(MaGv!AC29,dsma,4,0)))</f>
        <v/>
      </c>
      <c r="AD29" s="371" t="str">
        <f>IF(MaGv!AD29="","",IF(MaGv!AD29="cn","cn"&amp;CHAR(10)&amp;VLOOKUP(MaGv!AD28,dscn,3,0),VLOOKUP(MaGv!AD29,dsma,5,0)&amp;CHAR(10)&amp;VLOOKUP(MaGv!AD29,dsma,4,0)))</f>
        <v/>
      </c>
      <c r="AE29" s="371" t="str">
        <f>IF(MaGv!AE29="","",IF(MaGv!AE29="cn","cn"&amp;CHAR(10)&amp;VLOOKUP(MaGv!AE28,dscn,3,0),VLOOKUP(MaGv!AE29,dsma,5,0)&amp;CHAR(10)&amp;VLOOKUP(MaGv!AE29,dsma,4,0)))</f>
        <v/>
      </c>
      <c r="AF29" s="371" t="str">
        <f>IF(MaGv!AF29="","",IF(MaGv!AF29="cn","cn"&amp;CHAR(10)&amp;VLOOKUP(MaGv!AF28,dscn,3,0),VLOOKUP(MaGv!AF29,dsma,5,0)&amp;CHAR(10)&amp;VLOOKUP(MaGv!AF29,dsma,4,0)))</f>
        <v/>
      </c>
      <c r="AG29" s="371" t="str">
        <f>IF(MaGv!AG29="","",IF(MaGv!AG29="cn","cn"&amp;CHAR(10)&amp;VLOOKUP(MaGv!AG28,dscn,3,0),VLOOKUP(MaGv!AG29,dsma,5,0)&amp;CHAR(10)&amp;VLOOKUP(MaGv!AG29,dsma,4,0)))</f>
        <v/>
      </c>
      <c r="AH29" s="375" t="str">
        <f>IF(MaGv!AH29="","",IF(MaGv!AH29="cn","cn"&amp;CHAR(10)&amp;VLOOKUP(MaGv!AH28,dscn,3,0),VLOOKUP(MaGv!AH29,dsma,5,0)&amp;CHAR(10)&amp;VLOOKUP(MaGv!AH29,dsma,4,0)))</f>
        <v/>
      </c>
      <c r="AI29" s="375" t="str">
        <f>IF(MaGv!AI29="","",IF(MaGv!AI29="cn","cn"&amp;CHAR(10)&amp;VLOOKUP(MaGv!AI28,dscn,3,0),VLOOKUP(MaGv!AI29,dsma,5,0)&amp;CHAR(10)&amp;VLOOKUP(MaGv!AI29,dsma,4,0)))</f>
        <v/>
      </c>
      <c r="AJ29" s="375" t="str">
        <f>IF(MaGv!AJ29="","",IF(MaGv!AJ29="cn","cn"&amp;CHAR(10)&amp;VLOOKUP(MaGv!AJ28,dscn,3,0),VLOOKUP(MaGv!AJ29,dsma,5,0)&amp;CHAR(10)&amp;VLOOKUP(MaGv!AJ29,dsma,4,0)))</f>
        <v/>
      </c>
      <c r="AK29" s="375" t="str">
        <f>IF(MaGv!AK29="","",IF(MaGv!AK29="cn","cn"&amp;CHAR(10)&amp;VLOOKUP(MaGv!AK28,dscn,3,0),VLOOKUP(MaGv!AK29,dsma,5,0)&amp;CHAR(10)&amp;VLOOKUP(MaGv!AK29,dsma,4,0)))</f>
        <v/>
      </c>
      <c r="AL29" s="375" t="str">
        <f>IF(MaGv!AL29="","",IF(MaGv!AL29="cn","cn"&amp;CHAR(10)&amp;VLOOKUP(MaGv!AL28,dscn,3,0),VLOOKUP(MaGv!AL29,dsma,5,0)&amp;CHAR(10)&amp;VLOOKUP(MaGv!AL29,dsma,4,0)))</f>
        <v/>
      </c>
      <c r="AM29" s="375" t="str">
        <f>IF(MaGv!AM29="","",IF(MaGv!AM29="cn","cn"&amp;CHAR(10)&amp;VLOOKUP(MaGv!AM28,dscn,3,0),VLOOKUP(MaGv!AM29,dsma,5,0)&amp;CHAR(10)&amp;VLOOKUP(MaGv!AM29,dsma,4,0)))</f>
        <v/>
      </c>
      <c r="AN29" s="375" t="str">
        <f>IF(MaGv!AN29="","",IF(MaGv!AN29="cn","cn"&amp;CHAR(10)&amp;VLOOKUP(MaGv!AN28,dscn,3,0),VLOOKUP(MaGv!AN29,dsma,5,0)&amp;CHAR(10)&amp;VLOOKUP(MaGv!AN29,dsma,4,0)))</f>
        <v/>
      </c>
      <c r="AO29" s="375" t="str">
        <f>IF(MaGv!AO29="","",IF(MaGv!AO29="cn","cn"&amp;CHAR(10)&amp;VLOOKUP(MaGv!AO28,dscn,3,0),VLOOKUP(MaGv!AO29,dsma,5,0)&amp;CHAR(10)&amp;VLOOKUP(MaGv!AO29,dsma,4,0)))</f>
        <v/>
      </c>
      <c r="AP29" s="375" t="str">
        <f>IF(MaGv!AP29="","",IF(MaGv!AP29="cn","cn"&amp;CHAR(10)&amp;VLOOKUP(MaGv!AP28,dscn,3,0),VLOOKUP(MaGv!AP29,dsma,5,0)&amp;CHAR(10)&amp;VLOOKUP(MaGv!AP29,dsma,4,0)))</f>
        <v/>
      </c>
      <c r="AQ29" s="375" t="str">
        <f>IF(MaGv!AQ29="","",IF(MaGv!AQ29="cn","cn"&amp;CHAR(10)&amp;VLOOKUP(MaGv!AQ28,dscn,3,0),VLOOKUP(MaGv!AQ29,dsma,5,0)&amp;CHAR(10)&amp;VLOOKUP(MaGv!AQ29,dsma,4,0)))</f>
        <v/>
      </c>
      <c r="AR29" s="375" t="str">
        <f>IF(MaGv!AR29="","",IF(MaGv!AR29="cn","cn"&amp;CHAR(10)&amp;VLOOKUP(MaGv!AR28,dscn,3,0),VLOOKUP(MaGv!AR29,dsma,5,0)&amp;CHAR(10)&amp;VLOOKUP(MaGv!AR29,dsma,4,0)))</f>
        <v/>
      </c>
      <c r="AS29" s="375" t="str">
        <f>IF(MaGv!AS29="","",IF(MaGv!AS29="cn","cn"&amp;CHAR(10)&amp;VLOOKUP(MaGv!AS28,dscn,3,0),VLOOKUP(MaGv!AS29,dsma,5,0)&amp;CHAR(10)&amp;VLOOKUP(MaGv!AS29,dsma,4,0)))</f>
        <v/>
      </c>
      <c r="AT29" s="395" t="str">
        <f>IF(MaGv!AT29="","",IF(MaGv!AT29="cn","cn"&amp;CHAR(10)&amp;VLOOKUP(MaGv!AT28,dscn,3,0),VLOOKUP(MaGv!AT29,dsma,5,0)&amp;CHAR(10)&amp;VLOOKUP(MaGv!AT29,dsma,4,0)))</f>
        <v/>
      </c>
      <c r="AU29" s="375" t="str">
        <f>IF(MaGv!AU29="","",IF(MaGv!AU29="cn","cn"&amp;CHAR(10)&amp;VLOOKUP(MaGv!AU28,dscn,3,0),VLOOKUP(MaGv!AU29,dsma,5,0)&amp;CHAR(10)&amp;VLOOKUP(MaGv!AU29,dsma,4,0)))</f>
        <v/>
      </c>
      <c r="AV29" s="375" t="str">
        <f>IF(MaGv!AV29="","",IF(MaGv!AV29="cn","cn"&amp;CHAR(10)&amp;VLOOKUP(MaGv!AV28,dscn,3,0),VLOOKUP(MaGv!AV29,dsma,5,0)&amp;CHAR(10)&amp;VLOOKUP(MaGv!AV29,dsma,4,0)))</f>
        <v/>
      </c>
      <c r="AW29" s="375" t="str">
        <f>IF(MaGv!AW29="","",IF(MaGv!AW29="cn","cn"&amp;CHAR(10)&amp;VLOOKUP(MaGv!AW28,dscn,3,0),VLOOKUP(MaGv!AW29,dsma,5,0)&amp;CHAR(10)&amp;VLOOKUP(MaGv!AW29,dsma,4,0)))</f>
        <v/>
      </c>
      <c r="AX29" s="375" t="str">
        <f>IF(MaGv!AX29="","",IF(MaGv!AX29="cn","cn"&amp;CHAR(10)&amp;VLOOKUP(MaGv!AX28,dscn,3,0),VLOOKUP(MaGv!AX29,dsma,5,0)&amp;CHAR(10)&amp;VLOOKUP(MaGv!AX29,dsma,4,0)))</f>
        <v/>
      </c>
      <c r="AY29" s="371" t="str">
        <f>IF(MaGv!AY29="","",IF(MaGv!AY29="cn","cn"&amp;CHAR(10)&amp;VLOOKUP(MaGv!AY28,dscn,3,0),VLOOKUP(MaGv!AY29,dsma,5,0)&amp;CHAR(10)&amp;VLOOKUP(MaGv!AY29,dsma,4,0)))</f>
        <v/>
      </c>
      <c r="AZ29" s="376" t="str">
        <f>IF(MaGv!AZ29="","",IF(MaGv!AZ29="cn","cn"&amp;CHAR(10)&amp;VLOOKUP(MaGv!AZ28,dscn,3,0),VLOOKUP(MaGv!AZ29,dsma,5,0)&amp;CHAR(10)&amp;VLOOKUP(MaGv!AZ29,dsma,4,0)))</f>
        <v/>
      </c>
      <c r="BA29" s="400"/>
      <c r="BB29" s="376"/>
    </row>
    <row r="30" ht="24.0" customHeight="1">
      <c r="A30" s="127"/>
      <c r="B30" s="377">
        <v>2.0</v>
      </c>
      <c r="C30" s="381" t="str">
        <f>IF(MaGv!C30="","",IF(MaGv!C30="cn","cn"&amp;CHAR(10)&amp;VLOOKUP(MaGv!C29,dscn,3,0),VLOOKUP(MaGv!C30,dsma,5,0)&amp;CHAR(10)&amp;VLOOKUP(MaGv!C30,dsma,4,0)))</f>
        <v/>
      </c>
      <c r="D30" s="381" t="str">
        <f>IF(MaGv!D30="","",IF(MaGv!D30="cn","cn"&amp;CHAR(10)&amp;VLOOKUP(MaGv!D29,dscn,3,0),VLOOKUP(MaGv!D30,dsma,5,0)&amp;CHAR(10)&amp;VLOOKUP(MaGv!D30,dsma,4,0)))</f>
        <v/>
      </c>
      <c r="E30" s="381" t="str">
        <f>IF(MaGv!E30="","",IF(MaGv!E30="cn","cn"&amp;CHAR(10)&amp;VLOOKUP(MaGv!E29,dscn,3,0),VLOOKUP(MaGv!E30,dsma,5,0)&amp;CHAR(10)&amp;VLOOKUP(MaGv!E30,dsma,4,0)))</f>
        <v/>
      </c>
      <c r="F30" s="381" t="str">
        <f>IF(MaGv!F30="","",IF(MaGv!F30="cn","cn"&amp;CHAR(10)&amp;VLOOKUP(MaGv!F29,dscn,3,0),VLOOKUP(MaGv!F30,dsma,5,0)&amp;CHAR(10)&amp;VLOOKUP(MaGv!F30,dsma,4,0)))</f>
        <v/>
      </c>
      <c r="G30" s="381" t="str">
        <f>IF(MaGv!G30="","",IF(MaGv!G30="cn","cn"&amp;CHAR(10)&amp;VLOOKUP(MaGv!G29,dscn,3,0),VLOOKUP(MaGv!G30,dsma,5,0)&amp;CHAR(10)&amp;VLOOKUP(MaGv!G30,dsma,4,0)))</f>
        <v/>
      </c>
      <c r="H30" s="372" t="str">
        <f>IF(MaGv!H30="","",IF(MaGv!H30="cn","cn"&amp;CHAR(10)&amp;VLOOKUP(MaGv!H29,dscn,3,0),VLOOKUP(MaGv!H30,dsma,5,0)&amp;CHAR(10)&amp;VLOOKUP(MaGv!H30,dsma,4,0)))</f>
        <v/>
      </c>
      <c r="I30" s="381" t="str">
        <f>IF(MaGv!I30="","",IF(MaGv!I30="cn","cn"&amp;CHAR(10)&amp;VLOOKUP(MaGv!I29,dscn,3,0),VLOOKUP(MaGv!I30,dsma,5,0)&amp;CHAR(10)&amp;VLOOKUP(MaGv!I30,dsma,4,0)))</f>
        <v/>
      </c>
      <c r="J30" s="381" t="str">
        <f>IF(MaGv!J30="","",IF(MaGv!J30="cn","cn"&amp;CHAR(10)&amp;VLOOKUP(MaGv!J29,dscn,3,0),VLOOKUP(MaGv!J30,dsma,5,0)&amp;CHAR(10)&amp;VLOOKUP(MaGv!J30,dsma,4,0)))</f>
        <v/>
      </c>
      <c r="K30" s="381" t="str">
        <f>IF(MaGv!K30="","",IF(MaGv!K30="cn","cn"&amp;CHAR(10)&amp;VLOOKUP(MaGv!K29,dscn,3,0),VLOOKUP(MaGv!K30,dsma,5,0)&amp;CHAR(10)&amp;VLOOKUP(MaGv!K30,dsma,4,0)))</f>
        <v/>
      </c>
      <c r="L30" s="381" t="str">
        <f>IF(MaGv!L30="","",IF(MaGv!L30="cn","cn"&amp;CHAR(10)&amp;VLOOKUP(MaGv!L29,dscn,3,0),VLOOKUP(MaGv!L30,dsma,5,0)&amp;CHAR(10)&amp;VLOOKUP(MaGv!L30,dsma,4,0)))</f>
        <v/>
      </c>
      <c r="M30" s="381" t="str">
        <f>IF(MaGv!M30="","",IF(MaGv!M30="cn","cn"&amp;CHAR(10)&amp;VLOOKUP(MaGv!M29,dscn,3,0),VLOOKUP(MaGv!M30,dsma,5,0)&amp;CHAR(10)&amp;VLOOKUP(MaGv!M30,dsma,4,0)))</f>
        <v/>
      </c>
      <c r="N30" s="381" t="str">
        <f>IF(MaGv!N30="","",IF(MaGv!N30="cn","cn"&amp;CHAR(10)&amp;VLOOKUP(MaGv!N29,dscn,3,0),VLOOKUP(MaGv!N30,dsma,5,0)&amp;CHAR(10)&amp;VLOOKUP(MaGv!N30,dsma,4,0)))</f>
        <v/>
      </c>
      <c r="O30" s="381" t="str">
        <f>IF(MaGv!O30="","",IF(MaGv!O30="cn","cn"&amp;CHAR(10)&amp;VLOOKUP(MaGv!O29,dscn,3,0),VLOOKUP(MaGv!O30,dsma,5,0)&amp;CHAR(10)&amp;VLOOKUP(MaGv!O30,dsma,4,0)))</f>
        <v/>
      </c>
      <c r="P30" s="381" t="str">
        <f>IF(MaGv!P30="","",IF(MaGv!P30="cn","cn"&amp;CHAR(10)&amp;VLOOKUP(MaGv!P29,dscn,3,0),VLOOKUP(MaGv!P30,dsma,5,0)&amp;CHAR(10)&amp;VLOOKUP(MaGv!P30,dsma,4,0)))</f>
        <v/>
      </c>
      <c r="Q30" s="372" t="str">
        <f>IF(MaGv!Q30="","",IF(MaGv!Q30="cn","cn"&amp;CHAR(10)&amp;VLOOKUP(MaGv!Q29,dscn,3,0),VLOOKUP(MaGv!Q30,dsma,5,0)&amp;CHAR(10)&amp;VLOOKUP(MaGv!Q30,dsma,4,0)))</f>
        <v/>
      </c>
      <c r="R30" s="381" t="str">
        <f>IF(MaGv!R30="","",IF(MaGv!R30="cn","cn"&amp;CHAR(10)&amp;VLOOKUP(MaGv!R29,dscn,3,0),VLOOKUP(MaGv!R30,dsma,5,0)&amp;CHAR(10)&amp;VLOOKUP(MaGv!R30,dsma,4,0)))</f>
        <v/>
      </c>
      <c r="S30" s="381" t="str">
        <f>IF(MaGv!S30="","",IF(MaGv!S30="cn","cn"&amp;CHAR(10)&amp;VLOOKUP(MaGv!S29,dscn,3,0),VLOOKUP(MaGv!S30,dsma,5,0)&amp;CHAR(10)&amp;VLOOKUP(MaGv!S30,dsma,4,0)))</f>
        <v/>
      </c>
      <c r="T30" s="381" t="str">
        <f>IF(MaGv!T30="","",IF(MaGv!T30="cn","cn"&amp;CHAR(10)&amp;VLOOKUP(MaGv!T29,dscn,3,0),VLOOKUP(MaGv!T30,dsma,5,0)&amp;CHAR(10)&amp;VLOOKUP(MaGv!T30,dsma,4,0)))</f>
        <v/>
      </c>
      <c r="U30" s="381" t="str">
        <f>IF(MaGv!U30="","",IF(MaGv!U30="cn","cn"&amp;CHAR(10)&amp;VLOOKUP(MaGv!U29,dscn,3,0),VLOOKUP(MaGv!U30,dsma,5,0)&amp;CHAR(10)&amp;VLOOKUP(MaGv!U30,dsma,4,0)))</f>
        <v/>
      </c>
      <c r="V30" s="381" t="str">
        <f>IF(MaGv!V30="","",IF(MaGv!V30="cn","cn"&amp;CHAR(10)&amp;VLOOKUP(MaGv!V29,dscn,3,0),VLOOKUP(MaGv!V30,dsma,5,0)&amp;CHAR(10)&amp;VLOOKUP(MaGv!V30,dsma,4,0)))</f>
        <v/>
      </c>
      <c r="W30" s="381" t="str">
        <f>IF(MaGv!W30="","",IF(MaGv!W30="cn","cn"&amp;CHAR(10)&amp;VLOOKUP(MaGv!W29,dscn,3,0),VLOOKUP(MaGv!W30,dsma,5,0)&amp;CHAR(10)&amp;VLOOKUP(MaGv!W30,dsma,4,0)))</f>
        <v/>
      </c>
      <c r="X30" s="381" t="str">
        <f>IF(MaGv!X30="","",IF(MaGv!X30="cn","cn"&amp;CHAR(10)&amp;VLOOKUP(MaGv!X29,dscn,3,0),VLOOKUP(MaGv!X30,dsma,5,0)&amp;CHAR(10)&amp;VLOOKUP(MaGv!X30,dsma,4,0)))</f>
        <v/>
      </c>
      <c r="Y30" s="381" t="str">
        <f>IF(MaGv!Y30="","",IF(MaGv!Y30="cn","cn"&amp;CHAR(10)&amp;VLOOKUP(MaGv!Y29,dscn,3,0),VLOOKUP(MaGv!Y30,dsma,5,0)&amp;CHAR(10)&amp;VLOOKUP(MaGv!Y30,dsma,4,0)))</f>
        <v/>
      </c>
      <c r="Z30" s="381" t="str">
        <f>IF(MaGv!Z30="","",IF(MaGv!Z30="cn","cn"&amp;CHAR(10)&amp;VLOOKUP(MaGv!Z29,dscn,3,0),VLOOKUP(MaGv!Z30,dsma,5,0)&amp;CHAR(10)&amp;VLOOKUP(MaGv!Z30,dsma,4,0)))</f>
        <v/>
      </c>
      <c r="AA30" s="381" t="str">
        <f>IF(MaGv!AA30="","",IF(MaGv!AA30="cn","cn"&amp;CHAR(10)&amp;VLOOKUP(MaGv!AA29,dscn,3,0),VLOOKUP(MaGv!AA30,dsma,5,0)&amp;CHAR(10)&amp;VLOOKUP(MaGv!AA30,dsma,4,0)))</f>
        <v/>
      </c>
      <c r="AB30" s="381" t="str">
        <f>IF(MaGv!AB30="","",IF(MaGv!AB30="cn","cn"&amp;CHAR(10)&amp;VLOOKUP(MaGv!AB29,dscn,3,0),VLOOKUP(MaGv!AB30,dsma,5,0)&amp;CHAR(10)&amp;VLOOKUP(MaGv!AB30,dsma,4,0)))</f>
        <v/>
      </c>
      <c r="AC30" s="381" t="str">
        <f>IF(MaGv!AC30="","",IF(MaGv!AC30="cn","cn"&amp;CHAR(10)&amp;VLOOKUP(MaGv!AC29,dscn,3,0),VLOOKUP(MaGv!AC30,dsma,5,0)&amp;CHAR(10)&amp;VLOOKUP(MaGv!AC30,dsma,4,0)))</f>
        <v/>
      </c>
      <c r="AD30" s="381" t="str">
        <f>IF(MaGv!AD30="","",IF(MaGv!AD30="cn","cn"&amp;CHAR(10)&amp;VLOOKUP(MaGv!AD29,dscn,3,0),VLOOKUP(MaGv!AD30,dsma,5,0)&amp;CHAR(10)&amp;VLOOKUP(MaGv!AD30,dsma,4,0)))</f>
        <v/>
      </c>
      <c r="AE30" s="381" t="str">
        <f>IF(MaGv!AE30="","",IF(MaGv!AE30="cn","cn"&amp;CHAR(10)&amp;VLOOKUP(MaGv!AE29,dscn,3,0),VLOOKUP(MaGv!AE30,dsma,5,0)&amp;CHAR(10)&amp;VLOOKUP(MaGv!AE30,dsma,4,0)))</f>
        <v/>
      </c>
      <c r="AF30" s="381" t="str">
        <f>IF(MaGv!AF30="","",IF(MaGv!AF30="cn","cn"&amp;CHAR(10)&amp;VLOOKUP(MaGv!AF29,dscn,3,0),VLOOKUP(MaGv!AF30,dsma,5,0)&amp;CHAR(10)&amp;VLOOKUP(MaGv!AF30,dsma,4,0)))</f>
        <v/>
      </c>
      <c r="AG30" s="381" t="str">
        <f>IF(MaGv!AG30="","",IF(MaGv!AG30="cn","cn"&amp;CHAR(10)&amp;VLOOKUP(MaGv!AG29,dscn,3,0),VLOOKUP(MaGv!AG30,dsma,5,0)&amp;CHAR(10)&amp;VLOOKUP(MaGv!AG30,dsma,4,0)))</f>
        <v/>
      </c>
      <c r="AH30" s="372" t="str">
        <f>IF(MaGv!AH30="","",IF(MaGv!AH30="cn","cn"&amp;CHAR(10)&amp;VLOOKUP(MaGv!AH29,dscn,3,0),VLOOKUP(MaGv!AH30,dsma,5,0)&amp;CHAR(10)&amp;VLOOKUP(MaGv!AH30,dsma,4,0)))</f>
        <v/>
      </c>
      <c r="AI30" s="372" t="str">
        <f>IF(MaGv!AI30="","",IF(MaGv!AI30="cn","cn"&amp;CHAR(10)&amp;VLOOKUP(MaGv!AI29,dscn,3,0),VLOOKUP(MaGv!AI30,dsma,5,0)&amp;CHAR(10)&amp;VLOOKUP(MaGv!AI30,dsma,4,0)))</f>
        <v/>
      </c>
      <c r="AJ30" s="372" t="str">
        <f>IF(MaGv!AJ30="","",IF(MaGv!AJ30="cn","cn"&amp;CHAR(10)&amp;VLOOKUP(MaGv!AJ29,dscn,3,0),VLOOKUP(MaGv!AJ30,dsma,5,0)&amp;CHAR(10)&amp;VLOOKUP(MaGv!AJ30,dsma,4,0)))</f>
        <v/>
      </c>
      <c r="AK30" s="372" t="str">
        <f>IF(MaGv!AK30="","",IF(MaGv!AK30="cn","cn"&amp;CHAR(10)&amp;VLOOKUP(MaGv!AK29,dscn,3,0),VLOOKUP(MaGv!AK30,dsma,5,0)&amp;CHAR(10)&amp;VLOOKUP(MaGv!AK30,dsma,4,0)))</f>
        <v/>
      </c>
      <c r="AL30" s="372" t="str">
        <f>IF(MaGv!AL30="","",IF(MaGv!AL30="cn","cn"&amp;CHAR(10)&amp;VLOOKUP(MaGv!AL29,dscn,3,0),VLOOKUP(MaGv!AL30,dsma,5,0)&amp;CHAR(10)&amp;VLOOKUP(MaGv!AL30,dsma,4,0)))</f>
        <v/>
      </c>
      <c r="AM30" s="372" t="str">
        <f>IF(MaGv!AM30="","",IF(MaGv!AM30="cn","cn"&amp;CHAR(10)&amp;VLOOKUP(MaGv!AM29,dscn,3,0),VLOOKUP(MaGv!AM30,dsma,5,0)&amp;CHAR(10)&amp;VLOOKUP(MaGv!AM30,dsma,4,0)))</f>
        <v/>
      </c>
      <c r="AN30" s="372" t="str">
        <f>IF(MaGv!AN30="","",IF(MaGv!AN30="cn","cn"&amp;CHAR(10)&amp;VLOOKUP(MaGv!AN29,dscn,3,0),VLOOKUP(MaGv!AN30,dsma,5,0)&amp;CHAR(10)&amp;VLOOKUP(MaGv!AN30,dsma,4,0)))</f>
        <v/>
      </c>
      <c r="AO30" s="372" t="str">
        <f>IF(MaGv!AO30="","",IF(MaGv!AO30="cn","cn"&amp;CHAR(10)&amp;VLOOKUP(MaGv!AO29,dscn,3,0),VLOOKUP(MaGv!AO30,dsma,5,0)&amp;CHAR(10)&amp;VLOOKUP(MaGv!AO30,dsma,4,0)))</f>
        <v/>
      </c>
      <c r="AP30" s="372" t="str">
        <f>IF(MaGv!AP30="","",IF(MaGv!AP30="cn","cn"&amp;CHAR(10)&amp;VLOOKUP(MaGv!AP29,dscn,3,0),VLOOKUP(MaGv!AP30,dsma,5,0)&amp;CHAR(10)&amp;VLOOKUP(MaGv!AP30,dsma,4,0)))</f>
        <v/>
      </c>
      <c r="AQ30" s="372" t="str">
        <f>IF(MaGv!AQ30="","",IF(MaGv!AQ30="cn","cn"&amp;CHAR(10)&amp;VLOOKUP(MaGv!AQ29,dscn,3,0),VLOOKUP(MaGv!AQ30,dsma,5,0)&amp;CHAR(10)&amp;VLOOKUP(MaGv!AQ30,dsma,4,0)))</f>
        <v/>
      </c>
      <c r="AR30" s="372" t="str">
        <f>IF(MaGv!AR30="","",IF(MaGv!AR30="cn","cn"&amp;CHAR(10)&amp;VLOOKUP(MaGv!AR29,dscn,3,0),VLOOKUP(MaGv!AR30,dsma,5,0)&amp;CHAR(10)&amp;VLOOKUP(MaGv!AR30,dsma,4,0)))</f>
        <v/>
      </c>
      <c r="AS30" s="372" t="str">
        <f>IF(MaGv!AS30="","",IF(MaGv!AS30="cn","cn"&amp;CHAR(10)&amp;VLOOKUP(MaGv!AS29,dscn,3,0),VLOOKUP(MaGv!AS30,dsma,5,0)&amp;CHAR(10)&amp;VLOOKUP(MaGv!AS30,dsma,4,0)))</f>
        <v/>
      </c>
      <c r="AT30" s="385" t="str">
        <f>IF(MaGv!AT30="","",IF(MaGv!AT30="cn","cn"&amp;CHAR(10)&amp;VLOOKUP(MaGv!AT29,dscn,3,0),VLOOKUP(MaGv!AT30,dsma,5,0)&amp;CHAR(10)&amp;VLOOKUP(MaGv!AT30,dsma,4,0)))</f>
        <v/>
      </c>
      <c r="AU30" s="372" t="str">
        <f>IF(MaGv!AU30="","",IF(MaGv!AU30="cn","cn"&amp;CHAR(10)&amp;VLOOKUP(MaGv!AU29,dscn,3,0),VLOOKUP(MaGv!AU30,dsma,5,0)&amp;CHAR(10)&amp;VLOOKUP(MaGv!AU30,dsma,4,0)))</f>
        <v/>
      </c>
      <c r="AV30" s="372" t="str">
        <f>IF(MaGv!AV30="","",IF(MaGv!AV30="cn","cn"&amp;CHAR(10)&amp;VLOOKUP(MaGv!AV29,dscn,3,0),VLOOKUP(MaGv!AV30,dsma,5,0)&amp;CHAR(10)&amp;VLOOKUP(MaGv!AV30,dsma,4,0)))</f>
        <v/>
      </c>
      <c r="AW30" s="372" t="str">
        <f>IF(MaGv!AW30="","",IF(MaGv!AW30="cn","cn"&amp;CHAR(10)&amp;VLOOKUP(MaGv!AW29,dscn,3,0),VLOOKUP(MaGv!AW30,dsma,5,0)&amp;CHAR(10)&amp;VLOOKUP(MaGv!AW30,dsma,4,0)))</f>
        <v/>
      </c>
      <c r="AX30" s="372" t="str">
        <f>IF(MaGv!AX30="","",IF(MaGv!AX30="cn","cn"&amp;CHAR(10)&amp;VLOOKUP(MaGv!AX29,dscn,3,0),VLOOKUP(MaGv!AX30,dsma,5,0)&amp;CHAR(10)&amp;VLOOKUP(MaGv!AX30,dsma,4,0)))</f>
        <v/>
      </c>
      <c r="AY30" s="381" t="str">
        <f>IF(MaGv!AY30="","",IF(MaGv!AY30="cn","cn"&amp;CHAR(10)&amp;VLOOKUP(MaGv!AY29,dscn,3,0),VLOOKUP(MaGv!AY30,dsma,5,0)&amp;CHAR(10)&amp;VLOOKUP(MaGv!AY30,dsma,4,0)))</f>
        <v/>
      </c>
      <c r="AZ30" s="386" t="str">
        <f>IF(MaGv!AZ30="","",IF(MaGv!AZ30="cn","cn"&amp;CHAR(10)&amp;VLOOKUP(MaGv!AZ29,dscn,3,0),VLOOKUP(MaGv!AZ30,dsma,5,0)&amp;CHAR(10)&amp;VLOOKUP(MaGv!AZ30,dsma,4,0)))</f>
        <v/>
      </c>
      <c r="BA30" s="401"/>
      <c r="BB30" s="386"/>
    </row>
    <row r="31" ht="24.0" customHeight="1">
      <c r="A31" s="127"/>
      <c r="B31" s="377">
        <v>3.0</v>
      </c>
      <c r="C31" s="381" t="str">
        <f>IF(MaGv!C31="","",IF(MaGv!C31="cn","cn"&amp;CHAR(10)&amp;VLOOKUP(MaGv!C30,dscn,3,0),VLOOKUP(MaGv!C31,dsma,5,0)&amp;CHAR(10)&amp;VLOOKUP(MaGv!C31,dsma,4,0)))</f>
        <v/>
      </c>
      <c r="D31" s="381" t="str">
        <f>IF(MaGv!D31="","",IF(MaGv!D31="cn","cn"&amp;CHAR(10)&amp;VLOOKUP(MaGv!D30,dscn,3,0),VLOOKUP(MaGv!D31,dsma,5,0)&amp;CHAR(10)&amp;VLOOKUP(MaGv!D31,dsma,4,0)))</f>
        <v/>
      </c>
      <c r="E31" s="381" t="str">
        <f>IF(MaGv!E31="","",IF(MaGv!E31="cn","cn"&amp;CHAR(10)&amp;VLOOKUP(MaGv!E30,dscn,3,0),VLOOKUP(MaGv!E31,dsma,5,0)&amp;CHAR(10)&amp;VLOOKUP(MaGv!E31,dsma,4,0)))</f>
        <v/>
      </c>
      <c r="F31" s="381" t="str">
        <f>IF(MaGv!F31="","",IF(MaGv!F31="cn","cn"&amp;CHAR(10)&amp;VLOOKUP(MaGv!F30,dscn,3,0),VLOOKUP(MaGv!F31,dsma,5,0)&amp;CHAR(10)&amp;VLOOKUP(MaGv!F31,dsma,4,0)))</f>
        <v/>
      </c>
      <c r="G31" s="381" t="str">
        <f>IF(MaGv!G31="","",IF(MaGv!G31="cn","cn"&amp;CHAR(10)&amp;VLOOKUP(MaGv!G30,dscn,3,0),VLOOKUP(MaGv!G31,dsma,5,0)&amp;CHAR(10)&amp;VLOOKUP(MaGv!G31,dsma,4,0)))</f>
        <v/>
      </c>
      <c r="H31" s="372" t="str">
        <f>IF(MaGv!H31="","",IF(MaGv!H31="cn","cn"&amp;CHAR(10)&amp;VLOOKUP(MaGv!H30,dscn,3,0),VLOOKUP(MaGv!H31,dsma,5,0)&amp;CHAR(10)&amp;VLOOKUP(MaGv!H31,dsma,4,0)))</f>
        <v/>
      </c>
      <c r="I31" s="381" t="str">
        <f>IF(MaGv!I31="","",IF(MaGv!I31="cn","cn"&amp;CHAR(10)&amp;VLOOKUP(MaGv!I30,dscn,3,0),VLOOKUP(MaGv!I31,dsma,5,0)&amp;CHAR(10)&amp;VLOOKUP(MaGv!I31,dsma,4,0)))</f>
        <v/>
      </c>
      <c r="J31" s="381" t="str">
        <f>IF(MaGv!J31="","",IF(MaGv!J31="cn","cn"&amp;CHAR(10)&amp;VLOOKUP(MaGv!J30,dscn,3,0),VLOOKUP(MaGv!J31,dsma,5,0)&amp;CHAR(10)&amp;VLOOKUP(MaGv!J31,dsma,4,0)))</f>
        <v/>
      </c>
      <c r="K31" s="381" t="str">
        <f>IF(MaGv!K31="","",IF(MaGv!K31="cn","cn"&amp;CHAR(10)&amp;VLOOKUP(MaGv!K30,dscn,3,0),VLOOKUP(MaGv!K31,dsma,5,0)&amp;CHAR(10)&amp;VLOOKUP(MaGv!K31,dsma,4,0)))</f>
        <v/>
      </c>
      <c r="L31" s="381" t="str">
        <f>IF(MaGv!L31="","",IF(MaGv!L31="cn","cn"&amp;CHAR(10)&amp;VLOOKUP(MaGv!L30,dscn,3,0),VLOOKUP(MaGv!L31,dsma,5,0)&amp;CHAR(10)&amp;VLOOKUP(MaGv!L31,dsma,4,0)))</f>
        <v/>
      </c>
      <c r="M31" s="381" t="str">
        <f>IF(MaGv!M31="","",IF(MaGv!M31="cn","cn"&amp;CHAR(10)&amp;VLOOKUP(MaGv!M30,dscn,3,0),VLOOKUP(MaGv!M31,dsma,5,0)&amp;CHAR(10)&amp;VLOOKUP(MaGv!M31,dsma,4,0)))</f>
        <v/>
      </c>
      <c r="N31" s="381" t="str">
        <f>IF(MaGv!N31="","",IF(MaGv!N31="cn","cn"&amp;CHAR(10)&amp;VLOOKUP(MaGv!N30,dscn,3,0),VLOOKUP(MaGv!N31,dsma,5,0)&amp;CHAR(10)&amp;VLOOKUP(MaGv!N31,dsma,4,0)))</f>
        <v/>
      </c>
      <c r="O31" s="381" t="str">
        <f>IF(MaGv!O31="","",IF(MaGv!O31="cn","cn"&amp;CHAR(10)&amp;VLOOKUP(MaGv!O30,dscn,3,0),VLOOKUP(MaGv!O31,dsma,5,0)&amp;CHAR(10)&amp;VLOOKUP(MaGv!O31,dsma,4,0)))</f>
        <v/>
      </c>
      <c r="P31" s="381" t="str">
        <f>IF(MaGv!P31="","",IF(MaGv!P31="cn","cn"&amp;CHAR(10)&amp;VLOOKUP(MaGv!P30,dscn,3,0),VLOOKUP(MaGv!P31,dsma,5,0)&amp;CHAR(10)&amp;VLOOKUP(MaGv!P31,dsma,4,0)))</f>
        <v/>
      </c>
      <c r="Q31" s="372" t="str">
        <f>IF(MaGv!Q31="","",IF(MaGv!Q31="cn","cn"&amp;CHAR(10)&amp;VLOOKUP(MaGv!Q30,dscn,3,0),VLOOKUP(MaGv!Q31,dsma,5,0)&amp;CHAR(10)&amp;VLOOKUP(MaGv!Q31,dsma,4,0)))</f>
        <v/>
      </c>
      <c r="R31" s="381" t="str">
        <f>IF(MaGv!R31="","",IF(MaGv!R31="cn","cn"&amp;CHAR(10)&amp;VLOOKUP(MaGv!R30,dscn,3,0),VLOOKUP(MaGv!R31,dsma,5,0)&amp;CHAR(10)&amp;VLOOKUP(MaGv!R31,dsma,4,0)))</f>
        <v/>
      </c>
      <c r="S31" s="381" t="str">
        <f>IF(MaGv!S31="","",IF(MaGv!S31="cn","cn"&amp;CHAR(10)&amp;VLOOKUP(MaGv!S30,dscn,3,0),VLOOKUP(MaGv!S31,dsma,5,0)&amp;CHAR(10)&amp;VLOOKUP(MaGv!S31,dsma,4,0)))</f>
        <v/>
      </c>
      <c r="T31" s="381" t="str">
        <f>IF(MaGv!T31="","",IF(MaGv!T31="cn","cn"&amp;CHAR(10)&amp;VLOOKUP(MaGv!T30,dscn,3,0),VLOOKUP(MaGv!T31,dsma,5,0)&amp;CHAR(10)&amp;VLOOKUP(MaGv!T31,dsma,4,0)))</f>
        <v/>
      </c>
      <c r="U31" s="381" t="str">
        <f>IF(MaGv!U31="","",IF(MaGv!U31="cn","cn"&amp;CHAR(10)&amp;VLOOKUP(MaGv!U30,dscn,3,0),VLOOKUP(MaGv!U31,dsma,5,0)&amp;CHAR(10)&amp;VLOOKUP(MaGv!U31,dsma,4,0)))</f>
        <v/>
      </c>
      <c r="V31" s="381" t="str">
        <f>IF(MaGv!V31="","",IF(MaGv!V31="cn","cn"&amp;CHAR(10)&amp;VLOOKUP(MaGv!V30,dscn,3,0),VLOOKUP(MaGv!V31,dsma,5,0)&amp;CHAR(10)&amp;VLOOKUP(MaGv!V31,dsma,4,0)))</f>
        <v/>
      </c>
      <c r="W31" s="381" t="str">
        <f>IF(MaGv!W31="","",IF(MaGv!W31="cn","cn"&amp;CHAR(10)&amp;VLOOKUP(MaGv!W30,dscn,3,0),VLOOKUP(MaGv!W31,dsma,5,0)&amp;CHAR(10)&amp;VLOOKUP(MaGv!W31,dsma,4,0)))</f>
        <v/>
      </c>
      <c r="X31" s="381" t="str">
        <f>IF(MaGv!X31="","",IF(MaGv!X31="cn","cn"&amp;CHAR(10)&amp;VLOOKUP(MaGv!X30,dscn,3,0),VLOOKUP(MaGv!X31,dsma,5,0)&amp;CHAR(10)&amp;VLOOKUP(MaGv!X31,dsma,4,0)))</f>
        <v/>
      </c>
      <c r="Y31" s="381" t="str">
        <f>IF(MaGv!Y31="","",IF(MaGv!Y31="cn","cn"&amp;CHAR(10)&amp;VLOOKUP(MaGv!Y30,dscn,3,0),VLOOKUP(MaGv!Y31,dsma,5,0)&amp;CHAR(10)&amp;VLOOKUP(MaGv!Y31,dsma,4,0)))</f>
        <v/>
      </c>
      <c r="Z31" s="381" t="str">
        <f>IF(MaGv!Z31="","",IF(MaGv!Z31="cn","cn"&amp;CHAR(10)&amp;VLOOKUP(MaGv!Z30,dscn,3,0),VLOOKUP(MaGv!Z31,dsma,5,0)&amp;CHAR(10)&amp;VLOOKUP(MaGv!Z31,dsma,4,0)))</f>
        <v/>
      </c>
      <c r="AA31" s="381" t="str">
        <f>IF(MaGv!AA31="","",IF(MaGv!AA31="cn","cn"&amp;CHAR(10)&amp;VLOOKUP(MaGv!AA30,dscn,3,0),VLOOKUP(MaGv!AA31,dsma,5,0)&amp;CHAR(10)&amp;VLOOKUP(MaGv!AA31,dsma,4,0)))</f>
        <v/>
      </c>
      <c r="AB31" s="381" t="str">
        <f>IF(MaGv!AB31="","",IF(MaGv!AB31="cn","cn"&amp;CHAR(10)&amp;VLOOKUP(MaGv!AB30,dscn,3,0),VLOOKUP(MaGv!AB31,dsma,5,0)&amp;CHAR(10)&amp;VLOOKUP(MaGv!AB31,dsma,4,0)))</f>
        <v/>
      </c>
      <c r="AC31" s="381" t="str">
        <f>IF(MaGv!AC31="","",IF(MaGv!AC31="cn","cn"&amp;CHAR(10)&amp;VLOOKUP(MaGv!AC30,dscn,3,0),VLOOKUP(MaGv!AC31,dsma,5,0)&amp;CHAR(10)&amp;VLOOKUP(MaGv!AC31,dsma,4,0)))</f>
        <v/>
      </c>
      <c r="AD31" s="381" t="str">
        <f>IF(MaGv!AD31="","",IF(MaGv!AD31="cn","cn"&amp;CHAR(10)&amp;VLOOKUP(MaGv!AD30,dscn,3,0),VLOOKUP(MaGv!AD31,dsma,5,0)&amp;CHAR(10)&amp;VLOOKUP(MaGv!AD31,dsma,4,0)))</f>
        <v/>
      </c>
      <c r="AE31" s="381" t="str">
        <f>IF(MaGv!AE31="","",IF(MaGv!AE31="cn","cn"&amp;CHAR(10)&amp;VLOOKUP(MaGv!AE30,dscn,3,0),VLOOKUP(MaGv!AE31,dsma,5,0)&amp;CHAR(10)&amp;VLOOKUP(MaGv!AE31,dsma,4,0)))</f>
        <v/>
      </c>
      <c r="AF31" s="381" t="str">
        <f>IF(MaGv!AF31="","",IF(MaGv!AF31="cn","cn"&amp;CHAR(10)&amp;VLOOKUP(MaGv!AF30,dscn,3,0),VLOOKUP(MaGv!AF31,dsma,5,0)&amp;CHAR(10)&amp;VLOOKUP(MaGv!AF31,dsma,4,0)))</f>
        <v/>
      </c>
      <c r="AG31" s="381" t="str">
        <f>IF(MaGv!AG31="","",IF(MaGv!AG31="cn","cn"&amp;CHAR(10)&amp;VLOOKUP(MaGv!AG30,dscn,3,0),VLOOKUP(MaGv!AG31,dsma,5,0)&amp;CHAR(10)&amp;VLOOKUP(MaGv!AG31,dsma,4,0)))</f>
        <v/>
      </c>
      <c r="AH31" s="372" t="str">
        <f>IF(MaGv!AH31="","",IF(MaGv!AH31="cn","cn"&amp;CHAR(10)&amp;VLOOKUP(MaGv!AH30,dscn,3,0),VLOOKUP(MaGv!AH31,dsma,5,0)&amp;CHAR(10)&amp;VLOOKUP(MaGv!AH31,dsma,4,0)))</f>
        <v/>
      </c>
      <c r="AI31" s="372" t="str">
        <f>IF(MaGv!AI31="","",IF(MaGv!AI31="cn","cn"&amp;CHAR(10)&amp;VLOOKUP(MaGv!AI30,dscn,3,0),VLOOKUP(MaGv!AI31,dsma,5,0)&amp;CHAR(10)&amp;VLOOKUP(MaGv!AI31,dsma,4,0)))</f>
        <v/>
      </c>
      <c r="AJ31" s="372" t="str">
        <f>IF(MaGv!AJ31="","",IF(MaGv!AJ31="cn","cn"&amp;CHAR(10)&amp;VLOOKUP(MaGv!AJ30,dscn,3,0),VLOOKUP(MaGv!AJ31,dsma,5,0)&amp;CHAR(10)&amp;VLOOKUP(MaGv!AJ31,dsma,4,0)))</f>
        <v/>
      </c>
      <c r="AK31" s="372" t="str">
        <f>IF(MaGv!AK31="","",IF(MaGv!AK31="cn","cn"&amp;CHAR(10)&amp;VLOOKUP(MaGv!AK30,dscn,3,0),VLOOKUP(MaGv!AK31,dsma,5,0)&amp;CHAR(10)&amp;VLOOKUP(MaGv!AK31,dsma,4,0)))</f>
        <v/>
      </c>
      <c r="AL31" s="372" t="str">
        <f>IF(MaGv!AL31="","",IF(MaGv!AL31="cn","cn"&amp;CHAR(10)&amp;VLOOKUP(MaGv!AL30,dscn,3,0),VLOOKUP(MaGv!AL31,dsma,5,0)&amp;CHAR(10)&amp;VLOOKUP(MaGv!AL31,dsma,4,0)))</f>
        <v/>
      </c>
      <c r="AM31" s="372" t="str">
        <f>IF(MaGv!AM31="","",IF(MaGv!AM31="cn","cn"&amp;CHAR(10)&amp;VLOOKUP(MaGv!AM30,dscn,3,0),VLOOKUP(MaGv!AM31,dsma,5,0)&amp;CHAR(10)&amp;VLOOKUP(MaGv!AM31,dsma,4,0)))</f>
        <v/>
      </c>
      <c r="AN31" s="372" t="str">
        <f>IF(MaGv!AN31="","",IF(MaGv!AN31="cn","cn"&amp;CHAR(10)&amp;VLOOKUP(MaGv!AN30,dscn,3,0),VLOOKUP(MaGv!AN31,dsma,5,0)&amp;CHAR(10)&amp;VLOOKUP(MaGv!AN31,dsma,4,0)))</f>
        <v/>
      </c>
      <c r="AO31" s="372" t="str">
        <f>IF(MaGv!AO31="","",IF(MaGv!AO31="cn","cn"&amp;CHAR(10)&amp;VLOOKUP(MaGv!AO30,dscn,3,0),VLOOKUP(MaGv!AO31,dsma,5,0)&amp;CHAR(10)&amp;VLOOKUP(MaGv!AO31,dsma,4,0)))</f>
        <v/>
      </c>
      <c r="AP31" s="372" t="str">
        <f>IF(MaGv!AP31="","",IF(MaGv!AP31="cn","cn"&amp;CHAR(10)&amp;VLOOKUP(MaGv!AP30,dscn,3,0),VLOOKUP(MaGv!AP31,dsma,5,0)&amp;CHAR(10)&amp;VLOOKUP(MaGv!AP31,dsma,4,0)))</f>
        <v/>
      </c>
      <c r="AQ31" s="372" t="str">
        <f>IF(MaGv!AQ31="","",IF(MaGv!AQ31="cn","cn"&amp;CHAR(10)&amp;VLOOKUP(MaGv!AQ30,dscn,3,0),VLOOKUP(MaGv!AQ31,dsma,5,0)&amp;CHAR(10)&amp;VLOOKUP(MaGv!AQ31,dsma,4,0)))</f>
        <v/>
      </c>
      <c r="AR31" s="372" t="str">
        <f>IF(MaGv!AR31="","",IF(MaGv!AR31="cn","cn"&amp;CHAR(10)&amp;VLOOKUP(MaGv!AR30,dscn,3,0),VLOOKUP(MaGv!AR31,dsma,5,0)&amp;CHAR(10)&amp;VLOOKUP(MaGv!AR31,dsma,4,0)))</f>
        <v/>
      </c>
      <c r="AS31" s="372" t="str">
        <f>IF(MaGv!AS31="","",IF(MaGv!AS31="cn","cn"&amp;CHAR(10)&amp;VLOOKUP(MaGv!AS30,dscn,3,0),VLOOKUP(MaGv!AS31,dsma,5,0)&amp;CHAR(10)&amp;VLOOKUP(MaGv!AS31,dsma,4,0)))</f>
        <v/>
      </c>
      <c r="AT31" s="385" t="str">
        <f>IF(MaGv!AT31="","",IF(MaGv!AT31="cn","cn"&amp;CHAR(10)&amp;VLOOKUP(MaGv!AT30,dscn,3,0),VLOOKUP(MaGv!AT31,dsma,5,0)&amp;CHAR(10)&amp;VLOOKUP(MaGv!AT31,dsma,4,0)))</f>
        <v/>
      </c>
      <c r="AU31" s="372" t="str">
        <f>IF(MaGv!AU31="","",IF(MaGv!AU31="cn","cn"&amp;CHAR(10)&amp;VLOOKUP(MaGv!AU30,dscn,3,0),VLOOKUP(MaGv!AU31,dsma,5,0)&amp;CHAR(10)&amp;VLOOKUP(MaGv!AU31,dsma,4,0)))</f>
        <v/>
      </c>
      <c r="AV31" s="372" t="str">
        <f>IF(MaGv!AV31="","",IF(MaGv!AV31="cn","cn"&amp;CHAR(10)&amp;VLOOKUP(MaGv!AV30,dscn,3,0),VLOOKUP(MaGv!AV31,dsma,5,0)&amp;CHAR(10)&amp;VLOOKUP(MaGv!AV31,dsma,4,0)))</f>
        <v/>
      </c>
      <c r="AW31" s="372" t="str">
        <f>IF(MaGv!AW31="","",IF(MaGv!AW31="cn","cn"&amp;CHAR(10)&amp;VLOOKUP(MaGv!AW30,dscn,3,0),VLOOKUP(MaGv!AW31,dsma,5,0)&amp;CHAR(10)&amp;VLOOKUP(MaGv!AW31,dsma,4,0)))</f>
        <v/>
      </c>
      <c r="AX31" s="372" t="str">
        <f>IF(MaGv!AX31="","",IF(MaGv!AX31="cn","cn"&amp;CHAR(10)&amp;VLOOKUP(MaGv!AX30,dscn,3,0),VLOOKUP(MaGv!AX31,dsma,5,0)&amp;CHAR(10)&amp;VLOOKUP(MaGv!AX31,dsma,4,0)))</f>
        <v/>
      </c>
      <c r="AY31" s="381" t="str">
        <f>IF(MaGv!AY31="","",IF(MaGv!AY31="cn","cn"&amp;CHAR(10)&amp;VLOOKUP(MaGv!AY30,dscn,3,0),VLOOKUP(MaGv!AY31,dsma,5,0)&amp;CHAR(10)&amp;VLOOKUP(MaGv!AY31,dsma,4,0)))</f>
        <v/>
      </c>
      <c r="AZ31" s="386" t="str">
        <f>IF(MaGv!AZ31="","",IF(MaGv!AZ31="cn","cn"&amp;CHAR(10)&amp;VLOOKUP(MaGv!AZ30,dscn,3,0),VLOOKUP(MaGv!AZ31,dsma,5,0)&amp;CHAR(10)&amp;VLOOKUP(MaGv!AZ31,dsma,4,0)))</f>
        <v/>
      </c>
      <c r="BA31" s="401"/>
      <c r="BB31" s="386"/>
    </row>
    <row r="32" ht="24.0" customHeight="1">
      <c r="A32" s="127"/>
      <c r="B32" s="377">
        <v>4.0</v>
      </c>
      <c r="C32" s="381" t="str">
        <f>IF(MaGv!C32="","",IF(MaGv!C32="cn","cn"&amp;CHAR(10)&amp;VLOOKUP(MaGv!C31,dscn,3,0),VLOOKUP(MaGv!C32,dsma,5,0)&amp;CHAR(10)&amp;VLOOKUP(MaGv!C32,dsma,4,0)))</f>
        <v/>
      </c>
      <c r="D32" s="381" t="str">
        <f>IF(MaGv!D32="","",IF(MaGv!D32="cn","cn"&amp;CHAR(10)&amp;VLOOKUP(MaGv!D31,dscn,3,0),VLOOKUP(MaGv!D32,dsma,5,0)&amp;CHAR(10)&amp;VLOOKUP(MaGv!D32,dsma,4,0)))</f>
        <v/>
      </c>
      <c r="E32" s="381" t="str">
        <f>IF(MaGv!E32="","",IF(MaGv!E32="cn","cn"&amp;CHAR(10)&amp;VLOOKUP(MaGv!E31,dscn,3,0),VLOOKUP(MaGv!E32,dsma,5,0)&amp;CHAR(10)&amp;VLOOKUP(MaGv!E32,dsma,4,0)))</f>
        <v/>
      </c>
      <c r="F32" s="381" t="str">
        <f>IF(MaGv!F32="","",IF(MaGv!F32="cn","cn"&amp;CHAR(10)&amp;VLOOKUP(MaGv!F31,dscn,3,0),VLOOKUP(MaGv!F32,dsma,5,0)&amp;CHAR(10)&amp;VLOOKUP(MaGv!F32,dsma,4,0)))</f>
        <v/>
      </c>
      <c r="G32" s="381" t="str">
        <f>IF(MaGv!G32="","",IF(MaGv!G32="cn","cn"&amp;CHAR(10)&amp;VLOOKUP(MaGv!G31,dscn,3,0),VLOOKUP(MaGv!G32,dsma,5,0)&amp;CHAR(10)&amp;VLOOKUP(MaGv!G32,dsma,4,0)))</f>
        <v/>
      </c>
      <c r="H32" s="372" t="str">
        <f>IF(MaGv!H32="","",IF(MaGv!H32="cn","cn"&amp;CHAR(10)&amp;VLOOKUP(MaGv!H31,dscn,3,0),VLOOKUP(MaGv!H32,dsma,5,0)&amp;CHAR(10)&amp;VLOOKUP(MaGv!H32,dsma,4,0)))</f>
        <v/>
      </c>
      <c r="I32" s="381" t="str">
        <f>IF(MaGv!I32="","",IF(MaGv!I32="cn","cn"&amp;CHAR(10)&amp;VLOOKUP(MaGv!I31,dscn,3,0),VLOOKUP(MaGv!I32,dsma,5,0)&amp;CHAR(10)&amp;VLOOKUP(MaGv!I32,dsma,4,0)))</f>
        <v/>
      </c>
      <c r="J32" s="381" t="str">
        <f>IF(MaGv!J32="","",IF(MaGv!J32="cn","cn"&amp;CHAR(10)&amp;VLOOKUP(MaGv!J31,dscn,3,0),VLOOKUP(MaGv!J32,dsma,5,0)&amp;CHAR(10)&amp;VLOOKUP(MaGv!J32,dsma,4,0)))</f>
        <v/>
      </c>
      <c r="K32" s="381" t="str">
        <f>IF(MaGv!K32="","",IF(MaGv!K32="cn","cn"&amp;CHAR(10)&amp;VLOOKUP(MaGv!K31,dscn,3,0),VLOOKUP(MaGv!K32,dsma,5,0)&amp;CHAR(10)&amp;VLOOKUP(MaGv!K32,dsma,4,0)))</f>
        <v/>
      </c>
      <c r="L32" s="381" t="str">
        <f>IF(MaGv!L32="","",IF(MaGv!L32="cn","cn"&amp;CHAR(10)&amp;VLOOKUP(MaGv!L31,dscn,3,0),VLOOKUP(MaGv!L32,dsma,5,0)&amp;CHAR(10)&amp;VLOOKUP(MaGv!L32,dsma,4,0)))</f>
        <v/>
      </c>
      <c r="M32" s="381" t="str">
        <f>IF(MaGv!M32="","",IF(MaGv!M32="cn","cn"&amp;CHAR(10)&amp;VLOOKUP(MaGv!M31,dscn,3,0),VLOOKUP(MaGv!M32,dsma,5,0)&amp;CHAR(10)&amp;VLOOKUP(MaGv!M32,dsma,4,0)))</f>
        <v/>
      </c>
      <c r="N32" s="381" t="str">
        <f>IF(MaGv!N32="","",IF(MaGv!N32="cn","cn"&amp;CHAR(10)&amp;VLOOKUP(MaGv!N31,dscn,3,0),VLOOKUP(MaGv!N32,dsma,5,0)&amp;CHAR(10)&amp;VLOOKUP(MaGv!N32,dsma,4,0)))</f>
        <v/>
      </c>
      <c r="O32" s="381" t="str">
        <f>IF(MaGv!O32="","",IF(MaGv!O32="cn","cn"&amp;CHAR(10)&amp;VLOOKUP(MaGv!O31,dscn,3,0),VLOOKUP(MaGv!O32,dsma,5,0)&amp;CHAR(10)&amp;VLOOKUP(MaGv!O32,dsma,4,0)))</f>
        <v/>
      </c>
      <c r="P32" s="381" t="str">
        <f>IF(MaGv!P32="","",IF(MaGv!P32="cn","cn"&amp;CHAR(10)&amp;VLOOKUP(MaGv!P31,dscn,3,0),VLOOKUP(MaGv!P32,dsma,5,0)&amp;CHAR(10)&amp;VLOOKUP(MaGv!P32,dsma,4,0)))</f>
        <v/>
      </c>
      <c r="Q32" s="372" t="str">
        <f>IF(MaGv!Q32="","",IF(MaGv!Q32="cn","cn"&amp;CHAR(10)&amp;VLOOKUP(MaGv!Q31,dscn,3,0),VLOOKUP(MaGv!Q32,dsma,5,0)&amp;CHAR(10)&amp;VLOOKUP(MaGv!Q32,dsma,4,0)))</f>
        <v/>
      </c>
      <c r="R32" s="381" t="str">
        <f>IF(MaGv!R32="","",IF(MaGv!R32="cn","cn"&amp;CHAR(10)&amp;VLOOKUP(MaGv!R31,dscn,3,0),VLOOKUP(MaGv!R32,dsma,5,0)&amp;CHAR(10)&amp;VLOOKUP(MaGv!R32,dsma,4,0)))</f>
        <v/>
      </c>
      <c r="S32" s="381" t="str">
        <f>IF(MaGv!S32="","",IF(MaGv!S32="cn","cn"&amp;CHAR(10)&amp;VLOOKUP(MaGv!S31,dscn,3,0),VLOOKUP(MaGv!S32,dsma,5,0)&amp;CHAR(10)&amp;VLOOKUP(MaGv!S32,dsma,4,0)))</f>
        <v/>
      </c>
      <c r="T32" s="381" t="str">
        <f>IF(MaGv!T32="","",IF(MaGv!T32="cn","cn"&amp;CHAR(10)&amp;VLOOKUP(MaGv!T31,dscn,3,0),VLOOKUP(MaGv!T32,dsma,5,0)&amp;CHAR(10)&amp;VLOOKUP(MaGv!T32,dsma,4,0)))</f>
        <v/>
      </c>
      <c r="U32" s="381" t="str">
        <f>IF(MaGv!U32="","",IF(MaGv!U32="cn","cn"&amp;CHAR(10)&amp;VLOOKUP(MaGv!U31,dscn,3,0),VLOOKUP(MaGv!U32,dsma,5,0)&amp;CHAR(10)&amp;VLOOKUP(MaGv!U32,dsma,4,0)))</f>
        <v/>
      </c>
      <c r="V32" s="381" t="str">
        <f>IF(MaGv!V32="","",IF(MaGv!V32="cn","cn"&amp;CHAR(10)&amp;VLOOKUP(MaGv!V31,dscn,3,0),VLOOKUP(MaGv!V32,dsma,5,0)&amp;CHAR(10)&amp;VLOOKUP(MaGv!V32,dsma,4,0)))</f>
        <v/>
      </c>
      <c r="W32" s="381" t="str">
        <f>IF(MaGv!W32="","",IF(MaGv!W32="cn","cn"&amp;CHAR(10)&amp;VLOOKUP(MaGv!W31,dscn,3,0),VLOOKUP(MaGv!W32,dsma,5,0)&amp;CHAR(10)&amp;VLOOKUP(MaGv!W32,dsma,4,0)))</f>
        <v/>
      </c>
      <c r="X32" s="381" t="str">
        <f>IF(MaGv!X32="","",IF(MaGv!X32="cn","cn"&amp;CHAR(10)&amp;VLOOKUP(MaGv!X31,dscn,3,0),VLOOKUP(MaGv!X32,dsma,5,0)&amp;CHAR(10)&amp;VLOOKUP(MaGv!X32,dsma,4,0)))</f>
        <v/>
      </c>
      <c r="Y32" s="381" t="str">
        <f>IF(MaGv!Y32="","",IF(MaGv!Y32="cn","cn"&amp;CHAR(10)&amp;VLOOKUP(MaGv!Y31,dscn,3,0),VLOOKUP(MaGv!Y32,dsma,5,0)&amp;CHAR(10)&amp;VLOOKUP(MaGv!Y32,dsma,4,0)))</f>
        <v/>
      </c>
      <c r="Z32" s="381" t="str">
        <f>IF(MaGv!Z32="","",IF(MaGv!Z32="cn","cn"&amp;CHAR(10)&amp;VLOOKUP(MaGv!Z31,dscn,3,0),VLOOKUP(MaGv!Z32,dsma,5,0)&amp;CHAR(10)&amp;VLOOKUP(MaGv!Z32,dsma,4,0)))</f>
        <v/>
      </c>
      <c r="AA32" s="381" t="str">
        <f>IF(MaGv!AA32="","",IF(MaGv!AA32="cn","cn"&amp;CHAR(10)&amp;VLOOKUP(MaGv!AA31,dscn,3,0),VLOOKUP(MaGv!AA32,dsma,5,0)&amp;CHAR(10)&amp;VLOOKUP(MaGv!AA32,dsma,4,0)))</f>
        <v/>
      </c>
      <c r="AB32" s="381" t="str">
        <f>IF(MaGv!AB32="","",IF(MaGv!AB32="cn","cn"&amp;CHAR(10)&amp;VLOOKUP(MaGv!AB31,dscn,3,0),VLOOKUP(MaGv!AB32,dsma,5,0)&amp;CHAR(10)&amp;VLOOKUP(MaGv!AB32,dsma,4,0)))</f>
        <v/>
      </c>
      <c r="AC32" s="381" t="str">
        <f>IF(MaGv!AC32="","",IF(MaGv!AC32="cn","cn"&amp;CHAR(10)&amp;VLOOKUP(MaGv!AC31,dscn,3,0),VLOOKUP(MaGv!AC32,dsma,5,0)&amp;CHAR(10)&amp;VLOOKUP(MaGv!AC32,dsma,4,0)))</f>
        <v/>
      </c>
      <c r="AD32" s="381" t="str">
        <f>IF(MaGv!AD32="","",IF(MaGv!AD32="cn","cn"&amp;CHAR(10)&amp;VLOOKUP(MaGv!AD31,dscn,3,0),VLOOKUP(MaGv!AD32,dsma,5,0)&amp;CHAR(10)&amp;VLOOKUP(MaGv!AD32,dsma,4,0)))</f>
        <v/>
      </c>
      <c r="AE32" s="381" t="str">
        <f>IF(MaGv!AE32="","",IF(MaGv!AE32="cn","cn"&amp;CHAR(10)&amp;VLOOKUP(MaGv!AE31,dscn,3,0),VLOOKUP(MaGv!AE32,dsma,5,0)&amp;CHAR(10)&amp;VLOOKUP(MaGv!AE32,dsma,4,0)))</f>
        <v/>
      </c>
      <c r="AF32" s="381" t="str">
        <f>IF(MaGv!AF32="","",IF(MaGv!AF32="cn","cn"&amp;CHAR(10)&amp;VLOOKUP(MaGv!AF31,dscn,3,0),VLOOKUP(MaGv!AF32,dsma,5,0)&amp;CHAR(10)&amp;VLOOKUP(MaGv!AF32,dsma,4,0)))</f>
        <v/>
      </c>
      <c r="AG32" s="381" t="str">
        <f>IF(MaGv!AG32="","",IF(MaGv!AG32="cn","cn"&amp;CHAR(10)&amp;VLOOKUP(MaGv!AG31,dscn,3,0),VLOOKUP(MaGv!AG32,dsma,5,0)&amp;CHAR(10)&amp;VLOOKUP(MaGv!AG32,dsma,4,0)))</f>
        <v/>
      </c>
      <c r="AH32" s="372" t="str">
        <f>IF(MaGv!AH32="","",IF(MaGv!AH32="cn","cn"&amp;CHAR(10)&amp;VLOOKUP(MaGv!AH31,dscn,3,0),VLOOKUP(MaGv!AH32,dsma,5,0)&amp;CHAR(10)&amp;VLOOKUP(MaGv!AH32,dsma,4,0)))</f>
        <v/>
      </c>
      <c r="AI32" s="372" t="str">
        <f>IF(MaGv!AI32="","",IF(MaGv!AI32="cn","cn"&amp;CHAR(10)&amp;VLOOKUP(MaGv!AI31,dscn,3,0),VLOOKUP(MaGv!AI32,dsma,5,0)&amp;CHAR(10)&amp;VLOOKUP(MaGv!AI32,dsma,4,0)))</f>
        <v/>
      </c>
      <c r="AJ32" s="372" t="str">
        <f>IF(MaGv!AJ32="","",IF(MaGv!AJ32="cn","cn"&amp;CHAR(10)&amp;VLOOKUP(MaGv!AJ31,dscn,3,0),VLOOKUP(MaGv!AJ32,dsma,5,0)&amp;CHAR(10)&amp;VLOOKUP(MaGv!AJ32,dsma,4,0)))</f>
        <v/>
      </c>
      <c r="AK32" s="372" t="str">
        <f>IF(MaGv!AK32="","",IF(MaGv!AK32="cn","cn"&amp;CHAR(10)&amp;VLOOKUP(MaGv!AK31,dscn,3,0),VLOOKUP(MaGv!AK32,dsma,5,0)&amp;CHAR(10)&amp;VLOOKUP(MaGv!AK32,dsma,4,0)))</f>
        <v/>
      </c>
      <c r="AL32" s="372" t="str">
        <f>IF(MaGv!AL32="","",IF(MaGv!AL32="cn","cn"&amp;CHAR(10)&amp;VLOOKUP(MaGv!AL31,dscn,3,0),VLOOKUP(MaGv!AL32,dsma,5,0)&amp;CHAR(10)&amp;VLOOKUP(MaGv!AL32,dsma,4,0)))</f>
        <v/>
      </c>
      <c r="AM32" s="372" t="str">
        <f>IF(MaGv!AM32="","",IF(MaGv!AM32="cn","cn"&amp;CHAR(10)&amp;VLOOKUP(MaGv!AM31,dscn,3,0),VLOOKUP(MaGv!AM32,dsma,5,0)&amp;CHAR(10)&amp;VLOOKUP(MaGv!AM32,dsma,4,0)))</f>
        <v/>
      </c>
      <c r="AN32" s="372" t="str">
        <f>IF(MaGv!AN32="","",IF(MaGv!AN32="cn","cn"&amp;CHAR(10)&amp;VLOOKUP(MaGv!AN31,dscn,3,0),VLOOKUP(MaGv!AN32,dsma,5,0)&amp;CHAR(10)&amp;VLOOKUP(MaGv!AN32,dsma,4,0)))</f>
        <v/>
      </c>
      <c r="AO32" s="372" t="str">
        <f>IF(MaGv!AO32="","",IF(MaGv!AO32="cn","cn"&amp;CHAR(10)&amp;VLOOKUP(MaGv!AO31,dscn,3,0),VLOOKUP(MaGv!AO32,dsma,5,0)&amp;CHAR(10)&amp;VLOOKUP(MaGv!AO32,dsma,4,0)))</f>
        <v/>
      </c>
      <c r="AP32" s="372" t="str">
        <f>IF(MaGv!AP32="","",IF(MaGv!AP32="cn","cn"&amp;CHAR(10)&amp;VLOOKUP(MaGv!AP31,dscn,3,0),VLOOKUP(MaGv!AP32,dsma,5,0)&amp;CHAR(10)&amp;VLOOKUP(MaGv!AP32,dsma,4,0)))</f>
        <v/>
      </c>
      <c r="AQ32" s="372" t="str">
        <f>IF(MaGv!AQ32="","",IF(MaGv!AQ32="cn","cn"&amp;CHAR(10)&amp;VLOOKUP(MaGv!AQ31,dscn,3,0),VLOOKUP(MaGv!AQ32,dsma,5,0)&amp;CHAR(10)&amp;VLOOKUP(MaGv!AQ32,dsma,4,0)))</f>
        <v/>
      </c>
      <c r="AR32" s="372" t="str">
        <f>IF(MaGv!AR32="","",IF(MaGv!AR32="cn","cn"&amp;CHAR(10)&amp;VLOOKUP(MaGv!AR31,dscn,3,0),VLOOKUP(MaGv!AR32,dsma,5,0)&amp;CHAR(10)&amp;VLOOKUP(MaGv!AR32,dsma,4,0)))</f>
        <v/>
      </c>
      <c r="AS32" s="372" t="str">
        <f>IF(MaGv!AS32="","",IF(MaGv!AS32="cn","cn"&amp;CHAR(10)&amp;VLOOKUP(MaGv!AS31,dscn,3,0),VLOOKUP(MaGv!AS32,dsma,5,0)&amp;CHAR(10)&amp;VLOOKUP(MaGv!AS32,dsma,4,0)))</f>
        <v/>
      </c>
      <c r="AT32" s="385" t="str">
        <f>IF(MaGv!AT32="","",IF(MaGv!AT32="cn","cn"&amp;CHAR(10)&amp;VLOOKUP(MaGv!AT31,dscn,3,0),VLOOKUP(MaGv!AT32,dsma,5,0)&amp;CHAR(10)&amp;VLOOKUP(MaGv!AT32,dsma,4,0)))</f>
        <v/>
      </c>
      <c r="AU32" s="372" t="str">
        <f>IF(MaGv!AU32="","",IF(MaGv!AU32="cn","cn"&amp;CHAR(10)&amp;VLOOKUP(MaGv!AU31,dscn,3,0),VLOOKUP(MaGv!AU32,dsma,5,0)&amp;CHAR(10)&amp;VLOOKUP(MaGv!AU32,dsma,4,0)))</f>
        <v/>
      </c>
      <c r="AV32" s="372" t="str">
        <f>IF(MaGv!AV32="","",IF(MaGv!AV32="cn","cn"&amp;CHAR(10)&amp;VLOOKUP(MaGv!AV31,dscn,3,0),VLOOKUP(MaGv!AV32,dsma,5,0)&amp;CHAR(10)&amp;VLOOKUP(MaGv!AV32,dsma,4,0)))</f>
        <v/>
      </c>
      <c r="AW32" s="372" t="str">
        <f>IF(MaGv!AW32="","",IF(MaGv!AW32="cn","cn"&amp;CHAR(10)&amp;VLOOKUP(MaGv!AW31,dscn,3,0),VLOOKUP(MaGv!AW32,dsma,5,0)&amp;CHAR(10)&amp;VLOOKUP(MaGv!AW32,dsma,4,0)))</f>
        <v/>
      </c>
      <c r="AX32" s="372" t="str">
        <f>IF(MaGv!AX32="","",IF(MaGv!AX32="cn","cn"&amp;CHAR(10)&amp;VLOOKUP(MaGv!AX31,dscn,3,0),VLOOKUP(MaGv!AX32,dsma,5,0)&amp;CHAR(10)&amp;VLOOKUP(MaGv!AX32,dsma,4,0)))</f>
        <v/>
      </c>
      <c r="AY32" s="381" t="str">
        <f>IF(MaGv!AY32="","",IF(MaGv!AY32="cn","cn"&amp;CHAR(10)&amp;VLOOKUP(MaGv!AY31,dscn,3,0),VLOOKUP(MaGv!AY32,dsma,5,0)&amp;CHAR(10)&amp;VLOOKUP(MaGv!AY32,dsma,4,0)))</f>
        <v/>
      </c>
      <c r="AZ32" s="386" t="str">
        <f>IF(MaGv!AZ32="","",IF(MaGv!AZ32="cn","cn"&amp;CHAR(10)&amp;VLOOKUP(MaGv!AZ31,dscn,3,0),VLOOKUP(MaGv!AZ32,dsma,5,0)&amp;CHAR(10)&amp;VLOOKUP(MaGv!AZ32,dsma,4,0)))</f>
        <v/>
      </c>
      <c r="BA32" s="401"/>
      <c r="BB32" s="386"/>
    </row>
    <row r="33" ht="24.0" customHeight="1">
      <c r="A33" s="396"/>
      <c r="B33" s="388">
        <v>5.0</v>
      </c>
      <c r="C33" s="389" t="str">
        <f>IF(MaGv!C33="","",IF(MaGv!C33="cn","cn"&amp;CHAR(10)&amp;VLOOKUP(MaGv!C32,dscn,3,0),VLOOKUP(MaGv!C33,dsma,5,0)&amp;CHAR(10)&amp;VLOOKUP(MaGv!C33,dsma,4,0)))</f>
        <v/>
      </c>
      <c r="D33" s="389" t="str">
        <f>IF(MaGv!D33="","",IF(MaGv!D33="cn","cn"&amp;CHAR(10)&amp;VLOOKUP(MaGv!D32,dscn,3,0),VLOOKUP(MaGv!D33,dsma,5,0)&amp;CHAR(10)&amp;VLOOKUP(MaGv!D33,dsma,4,0)))</f>
        <v/>
      </c>
      <c r="E33" s="389" t="str">
        <f>IF(MaGv!E33="","",IF(MaGv!E33="cn","cn"&amp;CHAR(10)&amp;VLOOKUP(MaGv!E32,dscn,3,0),VLOOKUP(MaGv!E33,dsma,5,0)&amp;CHAR(10)&amp;VLOOKUP(MaGv!E33,dsma,4,0)))</f>
        <v/>
      </c>
      <c r="F33" s="389" t="str">
        <f>IF(MaGv!F33="","",IF(MaGv!F33="cn","cn"&amp;CHAR(10)&amp;VLOOKUP(MaGv!F32,dscn,3,0),VLOOKUP(MaGv!F33,dsma,5,0)&amp;CHAR(10)&amp;VLOOKUP(MaGv!F33,dsma,4,0)))</f>
        <v/>
      </c>
      <c r="G33" s="389" t="str">
        <f>IF(MaGv!G33="","",IF(MaGv!G33="cn","cn"&amp;CHAR(10)&amp;VLOOKUP(MaGv!G32,dscn,3,0),VLOOKUP(MaGv!G33,dsma,5,0)&amp;CHAR(10)&amp;VLOOKUP(MaGv!G33,dsma,4,0)))</f>
        <v/>
      </c>
      <c r="H33" s="390" t="str">
        <f>IF(MaGv!H33="","",IF(MaGv!H33="cn","cn"&amp;CHAR(10)&amp;VLOOKUP(MaGv!H32,dscn,3,0),VLOOKUP(MaGv!H33,dsma,5,0)&amp;CHAR(10)&amp;VLOOKUP(MaGv!H33,dsma,4,0)))</f>
        <v/>
      </c>
      <c r="I33" s="389" t="str">
        <f>IF(MaGv!I33="","",IF(MaGv!I33="cn","cn"&amp;CHAR(10)&amp;VLOOKUP(MaGv!I32,dscn,3,0),VLOOKUP(MaGv!I33,dsma,5,0)&amp;CHAR(10)&amp;VLOOKUP(MaGv!I33,dsma,4,0)))</f>
        <v/>
      </c>
      <c r="J33" s="389" t="str">
        <f>IF(MaGv!J33="","",IF(MaGv!J33="cn","cn"&amp;CHAR(10)&amp;VLOOKUP(MaGv!J32,dscn,3,0),VLOOKUP(MaGv!J33,dsma,5,0)&amp;CHAR(10)&amp;VLOOKUP(MaGv!J33,dsma,4,0)))</f>
        <v/>
      </c>
      <c r="K33" s="389" t="str">
        <f>IF(MaGv!K33="","",IF(MaGv!K33="cn","cn"&amp;CHAR(10)&amp;VLOOKUP(MaGv!K32,dscn,3,0),VLOOKUP(MaGv!K33,dsma,5,0)&amp;CHAR(10)&amp;VLOOKUP(MaGv!K33,dsma,4,0)))</f>
        <v/>
      </c>
      <c r="L33" s="389" t="str">
        <f>IF(MaGv!L33="","",IF(MaGv!L33="cn","cn"&amp;CHAR(10)&amp;VLOOKUP(MaGv!L32,dscn,3,0),VLOOKUP(MaGv!L33,dsma,5,0)&amp;CHAR(10)&amp;VLOOKUP(MaGv!L33,dsma,4,0)))</f>
        <v/>
      </c>
      <c r="M33" s="389" t="str">
        <f>IF(MaGv!M33="","",IF(MaGv!M33="cn","cn"&amp;CHAR(10)&amp;VLOOKUP(MaGv!M32,dscn,3,0),VLOOKUP(MaGv!M33,dsma,5,0)&amp;CHAR(10)&amp;VLOOKUP(MaGv!M33,dsma,4,0)))</f>
        <v/>
      </c>
      <c r="N33" s="389" t="str">
        <f>IF(MaGv!N33="","",IF(MaGv!N33="cn","cn"&amp;CHAR(10)&amp;VLOOKUP(MaGv!N32,dscn,3,0),VLOOKUP(MaGv!N33,dsma,5,0)&amp;CHAR(10)&amp;VLOOKUP(MaGv!N33,dsma,4,0)))</f>
        <v/>
      </c>
      <c r="O33" s="389" t="str">
        <f>IF(MaGv!O33="","",IF(MaGv!O33="cn","cn"&amp;CHAR(10)&amp;VLOOKUP(MaGv!O32,dscn,3,0),VLOOKUP(MaGv!O33,dsma,5,0)&amp;CHAR(10)&amp;VLOOKUP(MaGv!O33,dsma,4,0)))</f>
        <v/>
      </c>
      <c r="P33" s="389" t="str">
        <f>IF(MaGv!P33="","",IF(MaGv!P33="cn","cn"&amp;CHAR(10)&amp;VLOOKUP(MaGv!P32,dscn,3,0),VLOOKUP(MaGv!P33,dsma,5,0)&amp;CHAR(10)&amp;VLOOKUP(MaGv!P33,dsma,4,0)))</f>
        <v/>
      </c>
      <c r="Q33" s="390" t="str">
        <f>IF(MaGv!Q33="","",IF(MaGv!Q33="cn","cn"&amp;CHAR(10)&amp;VLOOKUP(MaGv!Q32,dscn,3,0),VLOOKUP(MaGv!Q33,dsma,5,0)&amp;CHAR(10)&amp;VLOOKUP(MaGv!Q33,dsma,4,0)))</f>
        <v/>
      </c>
      <c r="R33" s="389" t="str">
        <f>IF(MaGv!R33="","",IF(MaGv!R33="cn","cn"&amp;CHAR(10)&amp;VLOOKUP(MaGv!R32,dscn,3,0),VLOOKUP(MaGv!R33,dsma,5,0)&amp;CHAR(10)&amp;VLOOKUP(MaGv!R33,dsma,4,0)))</f>
        <v/>
      </c>
      <c r="S33" s="389" t="str">
        <f>IF(MaGv!S33="","",IF(MaGv!S33="cn","cn"&amp;CHAR(10)&amp;VLOOKUP(MaGv!S32,dscn,3,0),VLOOKUP(MaGv!S33,dsma,5,0)&amp;CHAR(10)&amp;VLOOKUP(MaGv!S33,dsma,4,0)))</f>
        <v/>
      </c>
      <c r="T33" s="389" t="str">
        <f>IF(MaGv!T33="","",IF(MaGv!T33="cn","cn"&amp;CHAR(10)&amp;VLOOKUP(MaGv!T32,dscn,3,0),VLOOKUP(MaGv!T33,dsma,5,0)&amp;CHAR(10)&amp;VLOOKUP(MaGv!T33,dsma,4,0)))</f>
        <v/>
      </c>
      <c r="U33" s="389" t="str">
        <f>IF(MaGv!U33="","",IF(MaGv!U33="cn","cn"&amp;CHAR(10)&amp;VLOOKUP(MaGv!U32,dscn,3,0),VLOOKUP(MaGv!U33,dsma,5,0)&amp;CHAR(10)&amp;VLOOKUP(MaGv!U33,dsma,4,0)))</f>
        <v/>
      </c>
      <c r="V33" s="389" t="str">
        <f>IF(MaGv!V33="","",IF(MaGv!V33="cn","cn"&amp;CHAR(10)&amp;VLOOKUP(MaGv!V32,dscn,3,0),VLOOKUP(MaGv!V33,dsma,5,0)&amp;CHAR(10)&amp;VLOOKUP(MaGv!V33,dsma,4,0)))</f>
        <v/>
      </c>
      <c r="W33" s="389" t="str">
        <f>IF(MaGv!W33="","",IF(MaGv!W33="cn","cn"&amp;CHAR(10)&amp;VLOOKUP(MaGv!W32,dscn,3,0),VLOOKUP(MaGv!W33,dsma,5,0)&amp;CHAR(10)&amp;VLOOKUP(MaGv!W33,dsma,4,0)))</f>
        <v/>
      </c>
      <c r="X33" s="389" t="str">
        <f>IF(MaGv!X33="","",IF(MaGv!X33="cn","cn"&amp;CHAR(10)&amp;VLOOKUP(MaGv!X32,dscn,3,0),VLOOKUP(MaGv!X33,dsma,5,0)&amp;CHAR(10)&amp;VLOOKUP(MaGv!X33,dsma,4,0)))</f>
        <v/>
      </c>
      <c r="Y33" s="389" t="str">
        <f>IF(MaGv!Y33="","",IF(MaGv!Y33="cn","cn"&amp;CHAR(10)&amp;VLOOKUP(MaGv!Y32,dscn,3,0),VLOOKUP(MaGv!Y33,dsma,5,0)&amp;CHAR(10)&amp;VLOOKUP(MaGv!Y33,dsma,4,0)))</f>
        <v/>
      </c>
      <c r="Z33" s="389" t="str">
        <f>IF(MaGv!Z33="","",IF(MaGv!Z33="cn","cn"&amp;CHAR(10)&amp;VLOOKUP(MaGv!Z32,dscn,3,0),VLOOKUP(MaGv!Z33,dsma,5,0)&amp;CHAR(10)&amp;VLOOKUP(MaGv!Z33,dsma,4,0)))</f>
        <v/>
      </c>
      <c r="AA33" s="389" t="str">
        <f>IF(MaGv!AA33="","",IF(MaGv!AA33="cn","cn"&amp;CHAR(10)&amp;VLOOKUP(MaGv!AA32,dscn,3,0),VLOOKUP(MaGv!AA33,dsma,5,0)&amp;CHAR(10)&amp;VLOOKUP(MaGv!AA33,dsma,4,0)))</f>
        <v/>
      </c>
      <c r="AB33" s="389" t="str">
        <f>IF(MaGv!AB33="","",IF(MaGv!AB33="cn","cn"&amp;CHAR(10)&amp;VLOOKUP(MaGv!AB32,dscn,3,0),VLOOKUP(MaGv!AB33,dsma,5,0)&amp;CHAR(10)&amp;VLOOKUP(MaGv!AB33,dsma,4,0)))</f>
        <v/>
      </c>
      <c r="AC33" s="389" t="str">
        <f>IF(MaGv!AC33="","",IF(MaGv!AC33="cn","cn"&amp;CHAR(10)&amp;VLOOKUP(MaGv!AC32,dscn,3,0),VLOOKUP(MaGv!AC33,dsma,5,0)&amp;CHAR(10)&amp;VLOOKUP(MaGv!AC33,dsma,4,0)))</f>
        <v/>
      </c>
      <c r="AD33" s="389" t="str">
        <f>IF(MaGv!AD33="","",IF(MaGv!AD33="cn","cn"&amp;CHAR(10)&amp;VLOOKUP(MaGv!AD32,dscn,3,0),VLOOKUP(MaGv!AD33,dsma,5,0)&amp;CHAR(10)&amp;VLOOKUP(MaGv!AD33,dsma,4,0)))</f>
        <v/>
      </c>
      <c r="AE33" s="389" t="str">
        <f>IF(MaGv!AE33="","",IF(MaGv!AE33="cn","cn"&amp;CHAR(10)&amp;VLOOKUP(MaGv!AE32,dscn,3,0),VLOOKUP(MaGv!AE33,dsma,5,0)&amp;CHAR(10)&amp;VLOOKUP(MaGv!AE33,dsma,4,0)))</f>
        <v/>
      </c>
      <c r="AF33" s="389" t="str">
        <f>IF(MaGv!AF33="","",IF(MaGv!AF33="cn","cn"&amp;CHAR(10)&amp;VLOOKUP(MaGv!AF32,dscn,3,0),VLOOKUP(MaGv!AF33,dsma,5,0)&amp;CHAR(10)&amp;VLOOKUP(MaGv!AF33,dsma,4,0)))</f>
        <v/>
      </c>
      <c r="AG33" s="389" t="str">
        <f>IF(MaGv!AG33="","",IF(MaGv!AG33="cn","cn"&amp;CHAR(10)&amp;VLOOKUP(MaGv!AG32,dscn,3,0),VLOOKUP(MaGv!AG33,dsma,5,0)&amp;CHAR(10)&amp;VLOOKUP(MaGv!AG33,dsma,4,0)))</f>
        <v/>
      </c>
      <c r="AH33" s="390" t="str">
        <f>IF(MaGv!AH33="","",IF(MaGv!AH33="cn","cn"&amp;CHAR(10)&amp;VLOOKUP(MaGv!AH32,dscn,3,0),VLOOKUP(MaGv!AH33,dsma,5,0)&amp;CHAR(10)&amp;VLOOKUP(MaGv!AH33,dsma,4,0)))</f>
        <v/>
      </c>
      <c r="AI33" s="390" t="str">
        <f>IF(MaGv!AI33="","",IF(MaGv!AI33="cn","cn"&amp;CHAR(10)&amp;VLOOKUP(MaGv!AI32,dscn,3,0),VLOOKUP(MaGv!AI33,dsma,5,0)&amp;CHAR(10)&amp;VLOOKUP(MaGv!AI33,dsma,4,0)))</f>
        <v/>
      </c>
      <c r="AJ33" s="390" t="str">
        <f>IF(MaGv!AJ33="","",IF(MaGv!AJ33="cn","cn"&amp;CHAR(10)&amp;VLOOKUP(MaGv!AJ32,dscn,3,0),VLOOKUP(MaGv!AJ33,dsma,5,0)&amp;CHAR(10)&amp;VLOOKUP(MaGv!AJ33,dsma,4,0)))</f>
        <v/>
      </c>
      <c r="AK33" s="390" t="str">
        <f>IF(MaGv!AK33="","",IF(MaGv!AK33="cn","cn"&amp;CHAR(10)&amp;VLOOKUP(MaGv!AK32,dscn,3,0),VLOOKUP(MaGv!AK33,dsma,5,0)&amp;CHAR(10)&amp;VLOOKUP(MaGv!AK33,dsma,4,0)))</f>
        <v/>
      </c>
      <c r="AL33" s="390" t="str">
        <f>IF(MaGv!AL33="","",IF(MaGv!AL33="cn","cn"&amp;CHAR(10)&amp;VLOOKUP(MaGv!AL32,dscn,3,0),VLOOKUP(MaGv!AL33,dsma,5,0)&amp;CHAR(10)&amp;VLOOKUP(MaGv!AL33,dsma,4,0)))</f>
        <v/>
      </c>
      <c r="AM33" s="390" t="str">
        <f>IF(MaGv!AM33="","",IF(MaGv!AM33="cn","cn"&amp;CHAR(10)&amp;VLOOKUP(MaGv!AM32,dscn,3,0),VLOOKUP(MaGv!AM33,dsma,5,0)&amp;CHAR(10)&amp;VLOOKUP(MaGv!AM33,dsma,4,0)))</f>
        <v/>
      </c>
      <c r="AN33" s="390" t="str">
        <f>IF(MaGv!AN33="","",IF(MaGv!AN33="cn","cn"&amp;CHAR(10)&amp;VLOOKUP(MaGv!AN32,dscn,3,0),VLOOKUP(MaGv!AN33,dsma,5,0)&amp;CHAR(10)&amp;VLOOKUP(MaGv!AN33,dsma,4,0)))</f>
        <v/>
      </c>
      <c r="AO33" s="390" t="str">
        <f>IF(MaGv!AO33="","",IF(MaGv!AO33="cn","cn"&amp;CHAR(10)&amp;VLOOKUP(MaGv!AO32,dscn,3,0),VLOOKUP(MaGv!AO33,dsma,5,0)&amp;CHAR(10)&amp;VLOOKUP(MaGv!AO33,dsma,4,0)))</f>
        <v/>
      </c>
      <c r="AP33" s="390" t="str">
        <f>IF(MaGv!AP33="","",IF(MaGv!AP33="cn","cn"&amp;CHAR(10)&amp;VLOOKUP(MaGv!AP32,dscn,3,0),VLOOKUP(MaGv!AP33,dsma,5,0)&amp;CHAR(10)&amp;VLOOKUP(MaGv!AP33,dsma,4,0)))</f>
        <v/>
      </c>
      <c r="AQ33" s="390" t="str">
        <f>IF(MaGv!AQ33="","",IF(MaGv!AQ33="cn","cn"&amp;CHAR(10)&amp;VLOOKUP(MaGv!AQ32,dscn,3,0),VLOOKUP(MaGv!AQ33,dsma,5,0)&amp;CHAR(10)&amp;VLOOKUP(MaGv!AQ33,dsma,4,0)))</f>
        <v/>
      </c>
      <c r="AR33" s="390" t="str">
        <f>IF(MaGv!AR33="","",IF(MaGv!AR33="cn","cn"&amp;CHAR(10)&amp;VLOOKUP(MaGv!AR32,dscn,3,0),VLOOKUP(MaGv!AR33,dsma,5,0)&amp;CHAR(10)&amp;VLOOKUP(MaGv!AR33,dsma,4,0)))</f>
        <v/>
      </c>
      <c r="AS33" s="390" t="str">
        <f>IF(MaGv!AS33="","",IF(MaGv!AS33="cn","cn"&amp;CHAR(10)&amp;VLOOKUP(MaGv!AS32,dscn,3,0),VLOOKUP(MaGv!AS33,dsma,5,0)&amp;CHAR(10)&amp;VLOOKUP(MaGv!AS33,dsma,4,0)))</f>
        <v/>
      </c>
      <c r="AT33" s="391" t="str">
        <f>IF(MaGv!AT33="","",IF(MaGv!AT33="cn","cn"&amp;CHAR(10)&amp;VLOOKUP(MaGv!AT32,dscn,3,0),VLOOKUP(MaGv!AT33,dsma,5,0)&amp;CHAR(10)&amp;VLOOKUP(MaGv!AT33,dsma,4,0)))</f>
        <v/>
      </c>
      <c r="AU33" s="390" t="str">
        <f>IF(MaGv!AU33="","",IF(MaGv!AU33="cn","cn"&amp;CHAR(10)&amp;VLOOKUP(MaGv!AU32,dscn,3,0),VLOOKUP(MaGv!AU33,dsma,5,0)&amp;CHAR(10)&amp;VLOOKUP(MaGv!AU33,dsma,4,0)))</f>
        <v/>
      </c>
      <c r="AV33" s="390" t="str">
        <f>IF(MaGv!AV33="","",IF(MaGv!AV33="cn","cn"&amp;CHAR(10)&amp;VLOOKUP(MaGv!AV32,dscn,3,0),VLOOKUP(MaGv!AV33,dsma,5,0)&amp;CHAR(10)&amp;VLOOKUP(MaGv!AV33,dsma,4,0)))</f>
        <v/>
      </c>
      <c r="AW33" s="390" t="str">
        <f>IF(MaGv!AW33="","",IF(MaGv!AW33="cn","cn"&amp;CHAR(10)&amp;VLOOKUP(MaGv!AW32,dscn,3,0),VLOOKUP(MaGv!AW33,dsma,5,0)&amp;CHAR(10)&amp;VLOOKUP(MaGv!AW33,dsma,4,0)))</f>
        <v/>
      </c>
      <c r="AX33" s="390" t="str">
        <f>IF(MaGv!AX33="","",IF(MaGv!AX33="cn","cn"&amp;CHAR(10)&amp;VLOOKUP(MaGv!AX32,dscn,3,0),VLOOKUP(MaGv!AX33,dsma,5,0)&amp;CHAR(10)&amp;VLOOKUP(MaGv!AX33,dsma,4,0)))</f>
        <v/>
      </c>
      <c r="AY33" s="389" t="str">
        <f>IF(MaGv!AY33="","",IF(MaGv!AY33="cn","cn"&amp;CHAR(10)&amp;VLOOKUP(MaGv!AY32,dscn,3,0),VLOOKUP(MaGv!AY33,dsma,5,0)&amp;CHAR(10)&amp;VLOOKUP(MaGv!AY33,dsma,4,0)))</f>
        <v/>
      </c>
      <c r="AZ33" s="392" t="str">
        <f>IF(MaGv!AZ33="","",IF(MaGv!AZ33="cn","cn"&amp;CHAR(10)&amp;VLOOKUP(MaGv!AZ32,dscn,3,0),VLOOKUP(MaGv!AZ33,dsma,5,0)&amp;CHAR(10)&amp;VLOOKUP(MaGv!AZ33,dsma,4,0)))</f>
        <v/>
      </c>
      <c r="BA33" s="402"/>
      <c r="BB33" s="392"/>
    </row>
    <row r="34" ht="24.0" hidden="1" customHeight="1">
      <c r="A34" s="16"/>
      <c r="B34" s="16"/>
      <c r="C34" s="403"/>
      <c r="D34" s="323"/>
      <c r="E34" s="323"/>
      <c r="F34" s="323"/>
      <c r="G34" s="350"/>
      <c r="H34" s="356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59"/>
      <c r="AU34" s="16"/>
      <c r="AV34" s="16"/>
      <c r="AW34" s="16"/>
      <c r="AX34" s="16"/>
      <c r="AY34" s="16"/>
      <c r="AZ34" s="16"/>
      <c r="BA34" s="16"/>
      <c r="BB34" s="16"/>
    </row>
    <row r="35" ht="24.0" hidden="1" customHeight="1">
      <c r="A35" s="16"/>
      <c r="B35" s="16"/>
      <c r="C35" s="403"/>
      <c r="D35" s="323"/>
      <c r="E35" s="323"/>
      <c r="F35" s="323"/>
      <c r="G35" s="350"/>
      <c r="H35" s="356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59"/>
      <c r="AU35" s="16"/>
      <c r="AV35" s="16"/>
      <c r="AW35" s="16"/>
      <c r="AX35" s="16"/>
      <c r="AY35" s="16"/>
      <c r="AZ35" s="16"/>
      <c r="BA35" s="16"/>
      <c r="BB35" s="16"/>
    </row>
    <row r="36" ht="32.25" customHeight="1">
      <c r="A36" s="16"/>
      <c r="B36" s="16"/>
      <c r="C36" s="403"/>
      <c r="D36" s="323"/>
      <c r="E36" s="357" t="str">
        <f>nhap!E1</f>
        <v>THỜI KHÓA BIỂU ÔN TẬP KHỐI 12 - Áp dụng từ 04/05/2021</v>
      </c>
      <c r="F36" s="323"/>
      <c r="G36" s="323"/>
      <c r="H36" s="323"/>
      <c r="I36" s="323"/>
      <c r="J36" s="355"/>
      <c r="K36" s="323"/>
      <c r="L36" s="323"/>
      <c r="M36" s="323"/>
      <c r="N36" s="323"/>
      <c r="O36" s="323"/>
      <c r="P36" s="323"/>
      <c r="Q36" s="323"/>
      <c r="R36" s="323"/>
      <c r="S36" s="323"/>
      <c r="T36" s="357" t="str">
        <f>nhap!E1</f>
        <v>THỜI KHÓA BIỂU ÔN TẬP KHỐI 12 - Áp dụng từ 04/05/2021</v>
      </c>
      <c r="U36" s="323"/>
      <c r="V36" s="323"/>
      <c r="W36" s="323"/>
      <c r="X36" s="323"/>
      <c r="Y36" s="355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56"/>
      <c r="AL36" s="357" t="str">
        <f>nhap!E1</f>
        <v>THỜI KHÓA BIỂU ÔN TẬP KHỐI 12 - Áp dụng từ 04/05/2021</v>
      </c>
      <c r="AM36" s="323"/>
      <c r="AN36" s="323"/>
      <c r="AO36" s="323"/>
      <c r="AP36" s="355"/>
      <c r="AQ36" s="323"/>
      <c r="AR36" s="323"/>
      <c r="AS36" s="323"/>
      <c r="AT36" s="359"/>
      <c r="AU36" s="16"/>
      <c r="AV36" s="16"/>
      <c r="AW36" s="16"/>
      <c r="AX36" s="16"/>
      <c r="AY36" s="16"/>
      <c r="AZ36" s="16"/>
      <c r="BA36" s="16"/>
      <c r="BB36" s="16"/>
    </row>
    <row r="37" ht="24.75" customHeight="1">
      <c r="A37" s="360"/>
      <c r="B37" s="16"/>
      <c r="C37" s="323"/>
      <c r="D37" s="323"/>
      <c r="E37" s="323"/>
      <c r="F37" s="404"/>
      <c r="G37" s="350"/>
      <c r="H37" s="356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59"/>
      <c r="AU37" s="16"/>
      <c r="AV37" s="16"/>
      <c r="AW37" s="16"/>
      <c r="AX37" s="16"/>
      <c r="AY37" s="16"/>
      <c r="AZ37" s="16"/>
      <c r="BA37" s="16"/>
      <c r="BB37" s="16"/>
    </row>
    <row r="38" ht="18.0" customHeight="1">
      <c r="A38" s="405"/>
      <c r="B38" s="405"/>
      <c r="C38" s="363" t="str">
        <f>nhap!C37</f>
        <v>A1</v>
      </c>
      <c r="D38" s="363" t="str">
        <f>nhap!D37</f>
        <v>A2</v>
      </c>
      <c r="E38" s="363" t="str">
        <f>nhap!E37</f>
        <v>A3</v>
      </c>
      <c r="F38" s="363" t="str">
        <f>nhap!F37</f>
        <v>A4</v>
      </c>
      <c r="G38" s="363" t="str">
        <f>nhap!G37</f>
        <v>A5</v>
      </c>
      <c r="H38" s="363" t="str">
        <f>nhap!H37</f>
        <v>A6</v>
      </c>
      <c r="I38" s="363" t="str">
        <f>nhap!I37</f>
        <v>A7</v>
      </c>
      <c r="J38" s="363" t="str">
        <f>nhap!J37</f>
        <v>A8</v>
      </c>
      <c r="K38" s="363" t="str">
        <f>nhap!K37</f>
        <v>A9</v>
      </c>
      <c r="L38" s="363" t="str">
        <f>nhap!L37</f>
        <v>A10</v>
      </c>
      <c r="M38" s="363" t="str">
        <f>nhap!M37</f>
        <v>A11</v>
      </c>
      <c r="N38" s="363" t="str">
        <f>nhap!N37</f>
        <v>A12</v>
      </c>
      <c r="O38" s="406" t="str">
        <f>nhap!O37</f>
        <v>A13</v>
      </c>
      <c r="P38" s="407" t="str">
        <f>nhap!P37</f>
        <v/>
      </c>
      <c r="Q38" s="363" t="str">
        <f>nhap!Q37</f>
        <v>B1</v>
      </c>
      <c r="R38" s="363" t="str">
        <f>nhap!R37</f>
        <v>B2</v>
      </c>
      <c r="S38" s="363" t="str">
        <f>nhap!S37</f>
        <v>B3</v>
      </c>
      <c r="T38" s="363" t="str">
        <f>nhap!T37</f>
        <v>B4</v>
      </c>
      <c r="U38" s="363" t="str">
        <f>nhap!U37</f>
        <v>B5</v>
      </c>
      <c r="V38" s="363" t="str">
        <f>nhap!V37</f>
        <v>B6</v>
      </c>
      <c r="W38" s="363" t="str">
        <f>nhap!W37</f>
        <v>B7</v>
      </c>
      <c r="X38" s="363" t="str">
        <f>nhap!X37</f>
        <v>B8</v>
      </c>
      <c r="Y38" s="363" t="str">
        <f>nhap!Y37</f>
        <v>B9</v>
      </c>
      <c r="Z38" s="363" t="str">
        <f>nhap!Z37</f>
        <v>B10</v>
      </c>
      <c r="AA38" s="363" t="str">
        <f>nhap!AA37</f>
        <v>B11</v>
      </c>
      <c r="AB38" s="363" t="str">
        <f>nhap!AB37</f>
        <v>B12</v>
      </c>
      <c r="AC38" s="363" t="str">
        <f>nhap!AC37</f>
        <v/>
      </c>
      <c r="AD38" s="363" t="str">
        <f>nhap!AD37</f>
        <v>B14</v>
      </c>
      <c r="AE38" s="329" t="str">
        <f>nhap!AE37</f>
        <v/>
      </c>
      <c r="AF38" s="329" t="str">
        <f>nhap!AF37</f>
        <v/>
      </c>
      <c r="AG38" s="329" t="str">
        <f>nhap!AG37</f>
        <v/>
      </c>
      <c r="AH38" s="363" t="str">
        <f>nhap!AH37</f>
        <v>C1</v>
      </c>
      <c r="AI38" s="363" t="str">
        <f>nhap!AI37</f>
        <v>C2</v>
      </c>
      <c r="AJ38" s="363" t="str">
        <f>nhap!AJ37</f>
        <v>C3</v>
      </c>
      <c r="AK38" s="363" t="str">
        <f>nhap!AK37</f>
        <v>C4</v>
      </c>
      <c r="AL38" s="363" t="str">
        <f>nhap!AL37</f>
        <v>C5</v>
      </c>
      <c r="AM38" s="363" t="str">
        <f>nhap!AM37</f>
        <v>C6</v>
      </c>
      <c r="AN38" s="363" t="str">
        <f>nhap!AN37</f>
        <v>C7</v>
      </c>
      <c r="AO38" s="363" t="str">
        <f>nhap!AO37</f>
        <v>C8</v>
      </c>
      <c r="AP38" s="363" t="str">
        <f>nhap!AP37</f>
        <v>C9</v>
      </c>
      <c r="AQ38" s="363" t="str">
        <f>nhap!AQ37</f>
        <v>C10</v>
      </c>
      <c r="AR38" s="363" t="str">
        <f>nhap!AR37</f>
        <v>C11</v>
      </c>
      <c r="AS38" s="363" t="str">
        <f>nhap!AS37</f>
        <v>C12</v>
      </c>
      <c r="AT38" s="363" t="str">
        <f>nhap!AT37</f>
        <v>C13</v>
      </c>
      <c r="AU38" s="363" t="str">
        <f>nhap!AU37</f>
        <v>C14</v>
      </c>
      <c r="AV38" s="329" t="str">
        <f>nhap!AV37</f>
        <v/>
      </c>
      <c r="AW38" s="329" t="str">
        <f>nhap!AW37</f>
        <v/>
      </c>
      <c r="AX38" s="329" t="str">
        <f>nhap!AX37</f>
        <v/>
      </c>
      <c r="AY38" s="329" t="str">
        <f>nhap!AY37</f>
        <v/>
      </c>
      <c r="AZ38" s="329" t="str">
        <f>nhap!AZ37</f>
        <v/>
      </c>
      <c r="BA38" s="330" t="str">
        <f>nhap!BA37</f>
        <v>pd1</v>
      </c>
      <c r="BB38" s="330" t="str">
        <f>nhap!BB37</f>
        <v>pd2</v>
      </c>
    </row>
    <row r="39" ht="25.5" customHeight="1">
      <c r="A39" s="408" t="s">
        <v>524</v>
      </c>
      <c r="B39" s="366">
        <v>1.0</v>
      </c>
      <c r="C39" s="370" t="str">
        <f>IF(MaGv!C39="","",IF(MaGv!C39="cn","cn"&amp;CHAR(10)&amp;VLOOKUP(MaGv!C33,dscn,3,0),VLOOKUP(MaGv!C39,dsma,5,0)&amp;CHAR(10)&amp;VLOOKUP(MaGv!C39,dsma,4,0)))</f>
        <v/>
      </c>
      <c r="D39" s="370" t="str">
        <f>IF(MaGv!D39="","",IF(MaGv!D39="cn","cn"&amp;CHAR(10)&amp;VLOOKUP(MaGv!D33,dscn,3,0),VLOOKUP(MaGv!D39,dsma,5,0)&amp;CHAR(10)&amp;VLOOKUP(MaGv!D39,dsma,4,0)))</f>
        <v/>
      </c>
      <c r="E39" s="370" t="str">
        <f>IF(MaGv!E39="","",IF(MaGv!E39="cn","cn"&amp;CHAR(10)&amp;VLOOKUP(MaGv!E33,dscn,3,0),VLOOKUP(MaGv!E39,dsma,5,0)&amp;CHAR(10)&amp;VLOOKUP(MaGv!E39,dsma,4,0)))</f>
        <v/>
      </c>
      <c r="F39" s="370" t="str">
        <f>IF(MaGv!F39="","",IF(MaGv!F39="cn","cn"&amp;CHAR(10)&amp;VLOOKUP(MaGv!F33,dscn,3,0),VLOOKUP(MaGv!F39,dsma,5,0)&amp;CHAR(10)&amp;VLOOKUP(MaGv!F39,dsma,4,0)))</f>
        <v/>
      </c>
      <c r="G39" s="370" t="str">
        <f>IF(MaGv!G39="","",IF(MaGv!G39="cn","cn"&amp;CHAR(10)&amp;VLOOKUP(MaGv!G33,dscn,3,0),VLOOKUP(MaGv!G39,dsma,5,0)&amp;CHAR(10)&amp;VLOOKUP(MaGv!G39,dsma,4,0)))</f>
        <v/>
      </c>
      <c r="H39" s="373" t="str">
        <f>IF(MaGv!H39="","",IF(MaGv!H39="cn","cn"&amp;CHAR(10)&amp;VLOOKUP(MaGv!H33,dscn,3,0),VLOOKUP(MaGv!H39,dsma,5,0)&amp;CHAR(10)&amp;VLOOKUP(MaGv!H39,dsma,4,0)))</f>
        <v/>
      </c>
      <c r="I39" s="370" t="str">
        <f>IF(MaGv!I39="","",IF(MaGv!I39="cn","cn"&amp;CHAR(10)&amp;VLOOKUP(MaGv!I33,dscn,3,0),VLOOKUP(MaGv!I39,dsma,5,0)&amp;CHAR(10)&amp;VLOOKUP(MaGv!I39,dsma,4,0)))</f>
        <v/>
      </c>
      <c r="J39" s="370" t="str">
        <f>IF(MaGv!J39="","",IF(MaGv!J39="cn","cn"&amp;CHAR(10)&amp;VLOOKUP(MaGv!J33,dscn,3,0),VLOOKUP(MaGv!J39,dsma,5,0)&amp;CHAR(10)&amp;VLOOKUP(MaGv!J39,dsma,4,0)))</f>
        <v/>
      </c>
      <c r="K39" s="370" t="str">
        <f>IF(MaGv!K39="","",IF(MaGv!K39="cn","cn"&amp;CHAR(10)&amp;VLOOKUP(MaGv!K33,dscn,3,0),VLOOKUP(MaGv!K39,dsma,5,0)&amp;CHAR(10)&amp;VLOOKUP(MaGv!K39,dsma,4,0)))</f>
        <v/>
      </c>
      <c r="L39" s="370" t="str">
        <f>IF(MaGv!L39="","",IF(MaGv!L39="cn","cn"&amp;CHAR(10)&amp;VLOOKUP(MaGv!L33,dscn,3,0),VLOOKUP(MaGv!L39,dsma,5,0)&amp;CHAR(10)&amp;VLOOKUP(MaGv!L39,dsma,4,0)))</f>
        <v/>
      </c>
      <c r="M39" s="370" t="str">
        <f>IF(MaGv!M39="","",IF(MaGv!M39="cn","cn"&amp;CHAR(10)&amp;VLOOKUP(MaGv!M33,dscn,3,0),VLOOKUP(MaGv!M39,dsma,5,0)&amp;CHAR(10)&amp;VLOOKUP(MaGv!M39,dsma,4,0)))</f>
        <v/>
      </c>
      <c r="N39" s="370" t="str">
        <f>IF(MaGv!N39="","",IF(MaGv!N39="cn","cn"&amp;CHAR(10)&amp;VLOOKUP(MaGv!N33,dscn,3,0),VLOOKUP(MaGv!N39,dsma,5,0)&amp;CHAR(10)&amp;VLOOKUP(MaGv!N39,dsma,4,0)))</f>
        <v/>
      </c>
      <c r="O39" s="370" t="str">
        <f>IF(MaGv!O39="","",IF(MaGv!O39="cn","cn"&amp;CHAR(10)&amp;VLOOKUP(MaGv!O33,dscn,3,0),VLOOKUP(MaGv!O39,dsma,5,0)&amp;CHAR(10)&amp;VLOOKUP(MaGv!O39,dsma,4,0)))</f>
        <v/>
      </c>
      <c r="P39" s="370" t="str">
        <f>IF(MaGv!P39="","",IF(MaGv!P39="cn","cn"&amp;CHAR(10)&amp;VLOOKUP(MaGv!P33,dscn,3,0),VLOOKUP(MaGv!P39,dsma,5,0)&amp;CHAR(10)&amp;VLOOKUP(MaGv!P39,dsma,4,0)))</f>
        <v/>
      </c>
      <c r="Q39" s="373" t="str">
        <f>IF(MaGv!Q39="","",IF(MaGv!Q39="cn","cn"&amp;CHAR(10)&amp;VLOOKUP(MaGv!Q33,dscn,3,0),VLOOKUP(MaGv!Q39,dsma,5,0)&amp;CHAR(10)&amp;VLOOKUP(MaGv!Q39,dsma,4,0)))</f>
        <v/>
      </c>
      <c r="R39" s="370" t="str">
        <f>IF(MaGv!R39="","",IF(MaGv!R39="cn","cn"&amp;CHAR(10)&amp;VLOOKUP(MaGv!R33,dscn,3,0),VLOOKUP(MaGv!R39,dsma,5,0)&amp;CHAR(10)&amp;VLOOKUP(MaGv!R39,dsma,4,0)))</f>
        <v/>
      </c>
      <c r="S39" s="370" t="str">
        <f>IF(MaGv!S39="","",IF(MaGv!S39="cn","cn"&amp;CHAR(10)&amp;VLOOKUP(MaGv!S33,dscn,3,0),VLOOKUP(MaGv!S39,dsma,5,0)&amp;CHAR(10)&amp;VLOOKUP(MaGv!S39,dsma,4,0)))</f>
        <v/>
      </c>
      <c r="T39" s="370" t="str">
        <f>IF(MaGv!T39="","",IF(MaGv!T39="cn","cn"&amp;CHAR(10)&amp;VLOOKUP(MaGv!T33,dscn,3,0),VLOOKUP(MaGv!T39,dsma,5,0)&amp;CHAR(10)&amp;VLOOKUP(MaGv!T39,dsma,4,0)))</f>
        <v/>
      </c>
      <c r="U39" s="370" t="str">
        <f>IF(MaGv!U39="","",IF(MaGv!U39="cn","cn"&amp;CHAR(10)&amp;VLOOKUP(MaGv!U33,dscn,3,0),VLOOKUP(MaGv!U39,dsma,5,0)&amp;CHAR(10)&amp;VLOOKUP(MaGv!U39,dsma,4,0)))</f>
        <v/>
      </c>
      <c r="V39" s="370" t="str">
        <f>IF(MaGv!V39="","",IF(MaGv!V39="cn","cn"&amp;CHAR(10)&amp;VLOOKUP(MaGv!V33,dscn,3,0),VLOOKUP(MaGv!V39,dsma,5,0)&amp;CHAR(10)&amp;VLOOKUP(MaGv!V39,dsma,4,0)))</f>
        <v/>
      </c>
      <c r="W39" s="370" t="str">
        <f>IF(MaGv!W39="","",IF(MaGv!W39="cn","cn"&amp;CHAR(10)&amp;VLOOKUP(MaGv!W33,dscn,3,0),VLOOKUP(MaGv!W39,dsma,5,0)&amp;CHAR(10)&amp;VLOOKUP(MaGv!W39,dsma,4,0)))</f>
        <v/>
      </c>
      <c r="X39" s="370" t="str">
        <f>IF(MaGv!X39="","",IF(MaGv!X39="cn","cn"&amp;CHAR(10)&amp;VLOOKUP(MaGv!X33,dscn,3,0),VLOOKUP(MaGv!X39,dsma,5,0)&amp;CHAR(10)&amp;VLOOKUP(MaGv!X39,dsma,4,0)))</f>
        <v/>
      </c>
      <c r="Y39" s="370" t="str">
        <f>IF(MaGv!Y39="","",IF(MaGv!Y39="cn","cn"&amp;CHAR(10)&amp;VLOOKUP(MaGv!Y33,dscn,3,0),VLOOKUP(MaGv!Y39,dsma,5,0)&amp;CHAR(10)&amp;VLOOKUP(MaGv!Y39,dsma,4,0)))</f>
        <v/>
      </c>
      <c r="Z39" s="370" t="str">
        <f>IF(MaGv!Z39="","",IF(MaGv!Z39="cn","cn"&amp;CHAR(10)&amp;VLOOKUP(MaGv!Z33,dscn,3,0),VLOOKUP(MaGv!Z39,dsma,5,0)&amp;CHAR(10)&amp;VLOOKUP(MaGv!Z39,dsma,4,0)))</f>
        <v/>
      </c>
      <c r="AA39" s="370" t="str">
        <f>IF(MaGv!AA39="","",IF(MaGv!AA39="cn","cn"&amp;CHAR(10)&amp;VLOOKUP(MaGv!AA33,dscn,3,0),VLOOKUP(MaGv!AA39,dsma,5,0)&amp;CHAR(10)&amp;VLOOKUP(MaGv!AA39,dsma,4,0)))</f>
        <v/>
      </c>
      <c r="AB39" s="370" t="str">
        <f>IF(MaGv!AB39="","",IF(MaGv!AB39="cn","cn"&amp;CHAR(10)&amp;VLOOKUP(MaGv!AB33,dscn,3,0),VLOOKUP(MaGv!AB39,dsma,5,0)&amp;CHAR(10)&amp;VLOOKUP(MaGv!AB39,dsma,4,0)))</f>
        <v/>
      </c>
      <c r="AC39" s="370" t="str">
        <f>IF(MaGv!AC39="","",IF(MaGv!AC39="cn","cn"&amp;CHAR(10)&amp;VLOOKUP(MaGv!AC33,dscn,3,0),VLOOKUP(MaGv!AC39,dsma,5,0)&amp;CHAR(10)&amp;VLOOKUP(MaGv!AC39,dsma,4,0)))</f>
        <v/>
      </c>
      <c r="AD39" s="370" t="str">
        <f>IF(MaGv!AD39="","",IF(MaGv!AD39="cn","cn"&amp;CHAR(10)&amp;VLOOKUP(MaGv!AD33,dscn,3,0),VLOOKUP(MaGv!AD39,dsma,5,0)&amp;CHAR(10)&amp;VLOOKUP(MaGv!AD39,dsma,4,0)))</f>
        <v/>
      </c>
      <c r="AE39" s="371" t="str">
        <f>IF(MaGv!AE39="","",IF(MaGv!AE39="cn","cn"&amp;CHAR(10)&amp;VLOOKUP(MaGv!AE33,dscn,3,0),VLOOKUP(MaGv!AE39,dsma,5,0)&amp;CHAR(10)&amp;VLOOKUP(MaGv!AE39,dsma,4,0)))</f>
        <v/>
      </c>
      <c r="AF39" s="371" t="str">
        <f>IF(MaGv!AF39="","",IF(MaGv!AF39="cn","cn"&amp;CHAR(10)&amp;VLOOKUP(MaGv!AF33,dscn,3,0),VLOOKUP(MaGv!AF39,dsma,5,0)&amp;CHAR(10)&amp;VLOOKUP(MaGv!AF39,dsma,4,0)))</f>
        <v/>
      </c>
      <c r="AG39" s="371" t="str">
        <f>IF(MaGv!AG39="","",IF(MaGv!AG39="cn","cn"&amp;CHAR(10)&amp;VLOOKUP(MaGv!AG33,dscn,3,0),VLOOKUP(MaGv!AG39,dsma,5,0)&amp;CHAR(10)&amp;VLOOKUP(MaGv!AG39,dsma,4,0)))</f>
        <v/>
      </c>
      <c r="AH39" s="373" t="str">
        <f>IF(MaGv!AH39="","",IF(MaGv!AH39="cn","cn"&amp;CHAR(10)&amp;VLOOKUP(MaGv!AH33,dscn,3,0),VLOOKUP(MaGv!AH39,dsma,5,0)&amp;CHAR(10)&amp;VLOOKUP(MaGv!AH39,dsma,4,0)))</f>
        <v>CD
THỦY</v>
      </c>
      <c r="AI39" s="373" t="str">
        <f>IF(MaGv!AI39="","",IF(MaGv!AI39="cn","cn"&amp;CHAR(10)&amp;VLOOKUP(MaGv!AI33,dscn,3,0),VLOOKUP(MaGv!AI39,dsma,5,0)&amp;CHAR(10)&amp;VLOOKUP(MaGv!AI39,dsma,4,0)))</f>
        <v>Sử
THANH</v>
      </c>
      <c r="AJ39" s="373" t="str">
        <f>IF(MaGv!AJ39="","",IF(MaGv!AJ39="cn","cn"&amp;CHAR(10)&amp;VLOOKUP(MaGv!AJ33,dscn,3,0),VLOOKUP(MaGv!AJ39,dsma,5,0)&amp;CHAR(10)&amp;VLOOKUP(MaGv!AJ39,dsma,4,0)))</f>
        <v>AVăn
THỦY</v>
      </c>
      <c r="AK39" s="373" t="str">
        <f>IF(MaGv!AK39="","",IF(MaGv!AK39="cn","cn"&amp;CHAR(10)&amp;VLOOKUP(MaGv!AK33,dscn,3,0),VLOOKUP(MaGv!AK39,dsma,5,0)&amp;CHAR(10)&amp;VLOOKUP(MaGv!AK39,dsma,4,0)))</f>
        <v>Hóa
THIỆN</v>
      </c>
      <c r="AL39" s="373" t="str">
        <f>IF(MaGv!AL39="","",IF(MaGv!AL39="cn","cn"&amp;CHAR(10)&amp;VLOOKUP(MaGv!AL33,dscn,3,0),VLOOKUP(MaGv!AL39,dsma,5,0)&amp;CHAR(10)&amp;VLOOKUP(MaGv!AL39,dsma,4,0)))</f>
        <v>Hóa
THI</v>
      </c>
      <c r="AM39" s="373" t="str">
        <f>IF(MaGv!AM39="","",IF(MaGv!AM39="cn","cn"&amp;CHAR(10)&amp;VLOOKUP(MaGv!AM33,dscn,3,0),VLOOKUP(MaGv!AM39,dsma,5,0)&amp;CHAR(10)&amp;VLOOKUP(MaGv!AM39,dsma,4,0)))</f>
        <v>Văn 
XUYẾN</v>
      </c>
      <c r="AN39" s="373" t="str">
        <f>IF(MaGv!AN39="","",IF(MaGv!AN39="cn","cn"&amp;CHAR(10)&amp;VLOOKUP(MaGv!AN33,dscn,3,0),VLOOKUP(MaGv!AN39,dsma,5,0)&amp;CHAR(10)&amp;VLOOKUP(MaGv!AN39,dsma,4,0)))</f>
        <v>Toán
THANH</v>
      </c>
      <c r="AO39" s="373" t="str">
        <f>IF(MaGv!AO39="","",IF(MaGv!AO39="cn","cn"&amp;CHAR(10)&amp;VLOOKUP(MaGv!AO33,dscn,3,0),VLOOKUP(MaGv!AO39,dsma,5,0)&amp;CHAR(10)&amp;VLOOKUP(MaGv!AO39,dsma,4,0)))</f>
        <v>Toán
PHONG</v>
      </c>
      <c r="AP39" s="373" t="str">
        <f>IF(MaGv!AP39="","",IF(MaGv!AP39="cn","cn"&amp;CHAR(10)&amp;VLOOKUP(MaGv!AP33,dscn,3,0),VLOOKUP(MaGv!AP39,dsma,5,0)&amp;CHAR(10)&amp;VLOOKUP(MaGv!AP39,dsma,4,0)))</f>
        <v>Sinh
B. NGỌC</v>
      </c>
      <c r="AQ39" s="373" t="str">
        <f>IF(MaGv!AQ39="","",IF(MaGv!AQ39="cn","cn"&amp;CHAR(10)&amp;VLOOKUP(MaGv!AQ33,dscn,3,0),VLOOKUP(MaGv!AQ39,dsma,5,0)&amp;CHAR(10)&amp;VLOOKUP(MaGv!AQ39,dsma,4,0)))</f>
        <v>Toán
Yến</v>
      </c>
      <c r="AR39" s="373" t="str">
        <f>IF(MaGv!AR39="","",IF(MaGv!AR39="cn","cn"&amp;CHAR(10)&amp;VLOOKUP(MaGv!AR33,dscn,3,0),VLOOKUP(MaGv!AR39,dsma,5,0)&amp;CHAR(10)&amp;VLOOKUP(MaGv!AR39,dsma,4,0)))</f>
        <v>Văn 
TRANG</v>
      </c>
      <c r="AS39" s="373" t="str">
        <f>IF(MaGv!AS39="","",IF(MaGv!AS39="cn","cn"&amp;CHAR(10)&amp;VLOOKUP(MaGv!AS33,dscn,3,0),VLOOKUP(MaGv!AS39,dsma,5,0)&amp;CHAR(10)&amp;VLOOKUP(MaGv!AS39,dsma,4,0)))</f>
        <v>Văn
VY</v>
      </c>
      <c r="AT39" s="374" t="str">
        <f>IF(MaGv!AT39="","",IF(MaGv!AT39="cn","cn"&amp;CHAR(10)&amp;VLOOKUP(MaGv!AT33,dscn,3,0),VLOOKUP(MaGv!AT39,dsma,5,0)&amp;CHAR(10)&amp;VLOOKUP(MaGv!AT39,dsma,4,0)))</f>
        <v>Toán
VIỆT</v>
      </c>
      <c r="AU39" s="373" t="str">
        <f>IF(MaGv!AU39="","",IF(MaGv!AU39="cn","cn"&amp;CHAR(10)&amp;VLOOKUP(MaGv!AU33,dscn,3,0),VLOOKUP(MaGv!AU39,dsma,5,0)&amp;CHAR(10)&amp;VLOOKUP(MaGv!AU39,dsma,4,0)))</f>
        <v/>
      </c>
      <c r="AV39" s="375" t="str">
        <f>IF(MaGv!AV39="","",IF(MaGv!AV39="cn","cn"&amp;CHAR(10)&amp;VLOOKUP(MaGv!AV33,dscn,3,0),VLOOKUP(MaGv!AV39,dsma,5,0)&amp;CHAR(10)&amp;VLOOKUP(MaGv!AV39,dsma,4,0)))</f>
        <v/>
      </c>
      <c r="AW39" s="375" t="str">
        <f>IF(MaGv!AW39="","",IF(MaGv!AW39="cn","cn"&amp;CHAR(10)&amp;VLOOKUP(MaGv!AW33,dscn,3,0),VLOOKUP(MaGv!AW39,dsma,5,0)&amp;CHAR(10)&amp;VLOOKUP(MaGv!AW39,dsma,4,0)))</f>
        <v/>
      </c>
      <c r="AX39" s="375" t="str">
        <f>IF(MaGv!AX39="","",IF(MaGv!AX39="cn","cn"&amp;CHAR(10)&amp;VLOOKUP(MaGv!AX33,dscn,3,0),VLOOKUP(MaGv!AX39,dsma,5,0)&amp;CHAR(10)&amp;VLOOKUP(MaGv!AX39,dsma,4,0)))</f>
        <v/>
      </c>
      <c r="AY39" s="371" t="str">
        <f>IF(MaGv!AY39="","",IF(MaGv!AY39="cn","cn"&amp;CHAR(10)&amp;VLOOKUP(MaGv!AY33,dscn,3,0),VLOOKUP(MaGv!AY39,dsma,5,0)&amp;CHAR(10)&amp;VLOOKUP(MaGv!AY39,dsma,4,0)))</f>
        <v/>
      </c>
      <c r="AZ39" s="371" t="str">
        <f>IF(MaGv!AZ39="","",IF(MaGv!AZ39="cn","cn"&amp;CHAR(10)&amp;VLOOKUP(MaGv!AZ33,dscn,3,0),VLOOKUP(MaGv!AZ39,dsma,5,0)&amp;CHAR(10)&amp;VLOOKUP(MaGv!AZ39,dsma,4,0)))</f>
        <v/>
      </c>
      <c r="BA39" s="371"/>
      <c r="BB39" s="376"/>
    </row>
    <row r="40" ht="25.5" customHeight="1">
      <c r="A40" s="127"/>
      <c r="B40" s="377">
        <v>2.0</v>
      </c>
      <c r="C40" s="381" t="str">
        <f>IF(MaGv!C40="","",IF(MaGv!C40="cn","cn"&amp;CHAR(10)&amp;VLOOKUP(MaGv!C35,dscn,3,0),VLOOKUP(MaGv!C40,dsma,5,0)&amp;CHAR(10)&amp;VLOOKUP(MaGv!C40,dsma,4,0)))</f>
        <v>Lý
MIÊN</v>
      </c>
      <c r="D40" s="381" t="str">
        <f>IF(MaGv!D40="","",IF(MaGv!D40="cn","cn"&amp;CHAR(10)&amp;VLOOKUP(MaGv!D35,dscn,3,0),VLOOKUP(MaGv!D40,dsma,5,0)&amp;CHAR(10)&amp;VLOOKUP(MaGv!D40,dsma,4,0)))</f>
        <v>Sinh
PHƯỚC</v>
      </c>
      <c r="E40" s="381" t="str">
        <f>IF(MaGv!E40="","",IF(MaGv!E40="cn","cn"&amp;CHAR(10)&amp;VLOOKUP(MaGv!E35,dscn,3,0),VLOOKUP(MaGv!E40,dsma,5,0)&amp;CHAR(10)&amp;VLOOKUP(MaGv!E40,dsma,4,0)))</f>
        <v>Địa
THỦY</v>
      </c>
      <c r="F40" s="381" t="str">
        <f>IF(MaGv!F40="","",IF(MaGv!F40="cn","cn"&amp;CHAR(10)&amp;VLOOKUP(MaGv!F35,dscn,3,0),VLOOKUP(MaGv!F40,dsma,5,0)&amp;CHAR(10)&amp;VLOOKUP(MaGv!F40,dsma,4,0)))</f>
        <v>Sử
THÚY</v>
      </c>
      <c r="G40" s="381" t="str">
        <f>IF(MaGv!G40="","",IF(MaGv!G40="cn","cn"&amp;CHAR(10)&amp;VLOOKUP(MaGv!G35,dscn,3,0),VLOOKUP(MaGv!G40,dsma,5,0)&amp;CHAR(10)&amp;VLOOKUP(MaGv!G40,dsma,4,0)))</f>
        <v>Sử
THANH</v>
      </c>
      <c r="H40" s="372" t="str">
        <f>IF(MaGv!H40="","",IF(MaGv!H40="cn","cn"&amp;CHAR(10)&amp;VLOOKUP(MaGv!H35,dscn,3,0),VLOOKUP(MaGv!H40,dsma,5,0)&amp;CHAR(10)&amp;VLOOKUP(MaGv!H40,dsma,4,0)))</f>
        <v>CD
THỦY</v>
      </c>
      <c r="I40" s="398" t="str">
        <f>IF(MaGv!I40="","",IF(MaGv!I40="cn","cn"&amp;CHAR(10)&amp;VLOOKUP(MaGv!I35,dscn,3,0),VLOOKUP(MaGv!I40,dsma,5,0)&amp;CHAR(10)&amp;VLOOKUP(MaGv!I40,dsma,4,0)))</f>
        <v>Lý
HƯƠNG</v>
      </c>
      <c r="J40" s="381" t="str">
        <f>IF(MaGv!J40="","",IF(MaGv!J40="cn","cn"&amp;CHAR(10)&amp;VLOOKUP(MaGv!J35,dscn,3,0),VLOOKUP(MaGv!J40,dsma,5,0)&amp;CHAR(10)&amp;VLOOKUP(MaGv!J40,dsma,4,0)))</f>
        <v>Lý
HÀ</v>
      </c>
      <c r="K40" s="381" t="str">
        <f>IF(MaGv!K40="","",IF(MaGv!K40="cn","cn"&amp;CHAR(10)&amp;VLOOKUP(MaGv!K35,dscn,3,0),VLOOKUP(MaGv!K40,dsma,5,0)&amp;CHAR(10)&amp;VLOOKUP(MaGv!K40,dsma,4,0)))</f>
        <v>Lý
HƯƠNG</v>
      </c>
      <c r="L40" s="381" t="str">
        <f>IF(MaGv!L40="","",IF(MaGv!L40="cn","cn"&amp;CHAR(10)&amp;VLOOKUP(MaGv!L35,dscn,3,0),VLOOKUP(MaGv!L40,dsma,5,0)&amp;CHAR(10)&amp;VLOOKUP(MaGv!L40,dsma,4,0)))</f>
        <v>Sử
NINH</v>
      </c>
      <c r="M40" s="381" t="str">
        <f>IF(MaGv!M40="","",IF(MaGv!M40="cn","cn"&amp;CHAR(10)&amp;VLOOKUP(MaGv!M35,dscn,3,0),VLOOKUP(MaGv!M40,dsma,5,0)&amp;CHAR(10)&amp;VLOOKUP(MaGv!M40,dsma,4,0)))</f>
        <v>Hóa
SONG</v>
      </c>
      <c r="N40" s="381" t="str">
        <f>IF(MaGv!N40="","",IF(MaGv!N40="cn","cn"&amp;CHAR(10)&amp;VLOOKUP(MaGv!N35,dscn,3,0),VLOOKUP(MaGv!N40,dsma,5,0)&amp;CHAR(10)&amp;VLOOKUP(MaGv!N40,dsma,4,0)))</f>
        <v>Địa
L.HƯỜNG</v>
      </c>
      <c r="O40" s="381" t="str">
        <f>IF(MaGv!O40="","",IF(MaGv!O40="cn","cn"&amp;CHAR(10)&amp;VLOOKUP(MaGv!O35,dscn,3,0),VLOOKUP(MaGv!O40,dsma,5,0)&amp;CHAR(10)&amp;VLOOKUP(MaGv!O40,dsma,4,0)))</f>
        <v>Hóa
NGA</v>
      </c>
      <c r="P40" s="381" t="str">
        <f>IF(MaGv!P40="","",IF(MaGv!P40="cn","cn"&amp;CHAR(10)&amp;VLOOKUP(MaGv!P35,dscn,3,0),VLOOKUP(MaGv!P40,dsma,5,0)&amp;CHAR(10)&amp;VLOOKUP(MaGv!P40,dsma,4,0)))</f>
        <v/>
      </c>
      <c r="Q40" s="372" t="str">
        <f>IF(MaGv!Q40="","",IF(MaGv!Q40="cn","cn"&amp;CHAR(10)&amp;VLOOKUP(MaGv!Q35,dscn,3,0),VLOOKUP(MaGv!Q40,dsma,5,0)&amp;CHAR(10)&amp;VLOOKUP(MaGv!Q40,dsma,4,0)))</f>
        <v/>
      </c>
      <c r="R40" s="381" t="str">
        <f>IF(MaGv!R40="","",IF(MaGv!R40="cn","cn"&amp;CHAR(10)&amp;VLOOKUP(MaGv!R35,dscn,3,0),VLOOKUP(MaGv!R40,dsma,5,0)&amp;CHAR(10)&amp;VLOOKUP(MaGv!R40,dsma,4,0)))</f>
        <v/>
      </c>
      <c r="S40" s="381" t="str">
        <f>IF(MaGv!S40="","",IF(MaGv!S40="cn","cn"&amp;CHAR(10)&amp;VLOOKUP(MaGv!S35,dscn,3,0),VLOOKUP(MaGv!S40,dsma,5,0)&amp;CHAR(10)&amp;VLOOKUP(MaGv!S40,dsma,4,0)))</f>
        <v/>
      </c>
      <c r="T40" s="381" t="str">
        <f>IF(MaGv!T40="","",IF(MaGv!T40="cn","cn"&amp;CHAR(10)&amp;VLOOKUP(MaGv!T35,dscn,3,0),VLOOKUP(MaGv!T40,dsma,5,0)&amp;CHAR(10)&amp;VLOOKUP(MaGv!T40,dsma,4,0)))</f>
        <v/>
      </c>
      <c r="U40" s="381" t="str">
        <f>IF(MaGv!U40="","",IF(MaGv!U40="cn","cn"&amp;CHAR(10)&amp;VLOOKUP(MaGv!U35,dscn,3,0),VLOOKUP(MaGv!U40,dsma,5,0)&amp;CHAR(10)&amp;VLOOKUP(MaGv!U40,dsma,4,0)))</f>
        <v/>
      </c>
      <c r="V40" s="381" t="str">
        <f>IF(MaGv!V40="","",IF(MaGv!V40="cn","cn"&amp;CHAR(10)&amp;VLOOKUP(MaGv!V35,dscn,3,0),VLOOKUP(MaGv!V40,dsma,5,0)&amp;CHAR(10)&amp;VLOOKUP(MaGv!V40,dsma,4,0)))</f>
        <v/>
      </c>
      <c r="W40" s="381" t="str">
        <f>IF(MaGv!W40="","",IF(MaGv!W40="cn","cn"&amp;CHAR(10)&amp;VLOOKUP(MaGv!W35,dscn,3,0),VLOOKUP(MaGv!W40,dsma,5,0)&amp;CHAR(10)&amp;VLOOKUP(MaGv!W40,dsma,4,0)))</f>
        <v/>
      </c>
      <c r="X40" s="381" t="str">
        <f>IF(MaGv!X40="","",IF(MaGv!X40="cn","cn"&amp;CHAR(10)&amp;VLOOKUP(MaGv!X35,dscn,3,0),VLOOKUP(MaGv!X40,dsma,5,0)&amp;CHAR(10)&amp;VLOOKUP(MaGv!X40,dsma,4,0)))</f>
        <v/>
      </c>
      <c r="Y40" s="381" t="str">
        <f>IF(MaGv!Y40="","",IF(MaGv!Y40="cn","cn"&amp;CHAR(10)&amp;VLOOKUP(MaGv!Y35,dscn,3,0),VLOOKUP(MaGv!Y40,dsma,5,0)&amp;CHAR(10)&amp;VLOOKUP(MaGv!Y40,dsma,4,0)))</f>
        <v/>
      </c>
      <c r="Z40" s="381" t="str">
        <f>IF(MaGv!Z40="","",IF(MaGv!Z40="cn","cn"&amp;CHAR(10)&amp;VLOOKUP(MaGv!Z35,dscn,3,0),VLOOKUP(MaGv!Z40,dsma,5,0)&amp;CHAR(10)&amp;VLOOKUP(MaGv!Z40,dsma,4,0)))</f>
        <v/>
      </c>
      <c r="AA40" s="381" t="str">
        <f>IF(MaGv!AA40="","",IF(MaGv!AA40="cn","cn"&amp;CHAR(10)&amp;VLOOKUP(MaGv!AA35,dscn,3,0),VLOOKUP(MaGv!AA40,dsma,5,0)&amp;CHAR(10)&amp;VLOOKUP(MaGv!AA40,dsma,4,0)))</f>
        <v/>
      </c>
      <c r="AB40" s="381" t="str">
        <f>IF(MaGv!AB40="","",IF(MaGv!AB40="cn","cn"&amp;CHAR(10)&amp;VLOOKUP(MaGv!AB35,dscn,3,0),VLOOKUP(MaGv!AB40,dsma,5,0)&amp;CHAR(10)&amp;VLOOKUP(MaGv!AB40,dsma,4,0)))</f>
        <v/>
      </c>
      <c r="AC40" s="381" t="str">
        <f>IF(MaGv!AC40="","",IF(MaGv!AC40="cn","cn"&amp;CHAR(10)&amp;VLOOKUP(MaGv!AC35,dscn,3,0),VLOOKUP(MaGv!AC40,dsma,5,0)&amp;CHAR(10)&amp;VLOOKUP(MaGv!AC40,dsma,4,0)))</f>
        <v/>
      </c>
      <c r="AD40" s="381" t="str">
        <f>IF(MaGv!AD40="","",IF(MaGv!AD40="cn","cn"&amp;CHAR(10)&amp;VLOOKUP(MaGv!AD35,dscn,3,0),VLOOKUP(MaGv!AD40,dsma,5,0)&amp;CHAR(10)&amp;VLOOKUP(MaGv!AD40,dsma,4,0)))</f>
        <v/>
      </c>
      <c r="AE40" s="381" t="str">
        <f>IF(MaGv!AE40="","",IF(MaGv!AE40="cn","cn"&amp;CHAR(10)&amp;VLOOKUP(MaGv!AE35,dscn,3,0),VLOOKUP(MaGv!AE40,dsma,5,0)&amp;CHAR(10)&amp;VLOOKUP(MaGv!AE40,dsma,4,0)))</f>
        <v/>
      </c>
      <c r="AF40" s="381" t="str">
        <f>IF(MaGv!AF40="","",IF(MaGv!AF40="cn","cn"&amp;CHAR(10)&amp;VLOOKUP(MaGv!AF35,dscn,3,0),VLOOKUP(MaGv!AF40,dsma,5,0)&amp;CHAR(10)&amp;VLOOKUP(MaGv!AF40,dsma,4,0)))</f>
        <v/>
      </c>
      <c r="AG40" s="381" t="str">
        <f>IF(MaGv!AG40="","",IF(MaGv!AG40="cn","cn"&amp;CHAR(10)&amp;VLOOKUP(MaGv!AG35,dscn,3,0),VLOOKUP(MaGv!AG40,dsma,5,0)&amp;CHAR(10)&amp;VLOOKUP(MaGv!AG40,dsma,4,0)))</f>
        <v/>
      </c>
      <c r="AH40" s="372" t="str">
        <f>IF(MaGv!AH40="","",IF(MaGv!AH40="cn","cn"&amp;CHAR(10)&amp;VLOOKUP(MaGv!AH35,dscn,3,0),VLOOKUP(MaGv!AH40,dsma,5,0)&amp;CHAR(10)&amp;VLOOKUP(MaGv!AH40,dsma,4,0)))</f>
        <v/>
      </c>
      <c r="AI40" s="372" t="str">
        <f>IF(MaGv!AI40="","",IF(MaGv!AI40="cn","cn"&amp;CHAR(10)&amp;VLOOKUP(MaGv!AI35,dscn,3,0),VLOOKUP(MaGv!AI40,dsma,5,0)&amp;CHAR(10)&amp;VLOOKUP(MaGv!AI40,dsma,4,0)))</f>
        <v/>
      </c>
      <c r="AJ40" s="372" t="str">
        <f>IF(MaGv!AJ40="","",IF(MaGv!AJ40="cn","cn"&amp;CHAR(10)&amp;VLOOKUP(MaGv!AJ35,dscn,3,0),VLOOKUP(MaGv!AJ40,dsma,5,0)&amp;CHAR(10)&amp;VLOOKUP(MaGv!AJ40,dsma,4,0)))</f>
        <v/>
      </c>
      <c r="AK40" s="372" t="str">
        <f>IF(MaGv!AK40="","",IF(MaGv!AK40="cn","cn"&amp;CHAR(10)&amp;VLOOKUP(MaGv!AK35,dscn,3,0),VLOOKUP(MaGv!AK40,dsma,5,0)&amp;CHAR(10)&amp;VLOOKUP(MaGv!AK40,dsma,4,0)))</f>
        <v/>
      </c>
      <c r="AL40" s="372" t="str">
        <f>IF(MaGv!AL40="","",IF(MaGv!AL40="cn","cn"&amp;CHAR(10)&amp;VLOOKUP(MaGv!AL35,dscn,3,0),VLOOKUP(MaGv!AL40,dsma,5,0)&amp;CHAR(10)&amp;VLOOKUP(MaGv!AL40,dsma,4,0)))</f>
        <v/>
      </c>
      <c r="AM40" s="372" t="str">
        <f>IF(MaGv!AM40="","",IF(MaGv!AM40="cn","cn"&amp;CHAR(10)&amp;VLOOKUP(MaGv!AM35,dscn,3,0),VLOOKUP(MaGv!AM40,dsma,5,0)&amp;CHAR(10)&amp;VLOOKUP(MaGv!AM40,dsma,4,0)))</f>
        <v/>
      </c>
      <c r="AN40" s="372" t="str">
        <f>IF(MaGv!AN40="","",IF(MaGv!AN40="cn","cn"&amp;CHAR(10)&amp;VLOOKUP(MaGv!AN35,dscn,3,0),VLOOKUP(MaGv!AN40,dsma,5,0)&amp;CHAR(10)&amp;VLOOKUP(MaGv!AN40,dsma,4,0)))</f>
        <v/>
      </c>
      <c r="AO40" s="372" t="str">
        <f>IF(MaGv!AO40="","",IF(MaGv!AO40="cn","cn"&amp;CHAR(10)&amp;VLOOKUP(MaGv!AO35,dscn,3,0),VLOOKUP(MaGv!AO40,dsma,5,0)&amp;CHAR(10)&amp;VLOOKUP(MaGv!AO40,dsma,4,0)))</f>
        <v/>
      </c>
      <c r="AP40" s="372" t="str">
        <f>IF(MaGv!AP40="","",IF(MaGv!AP40="cn","cn"&amp;CHAR(10)&amp;VLOOKUP(MaGv!AP35,dscn,3,0),VLOOKUP(MaGv!AP40,dsma,5,0)&amp;CHAR(10)&amp;VLOOKUP(MaGv!AP40,dsma,4,0)))</f>
        <v/>
      </c>
      <c r="AQ40" s="372" t="str">
        <f>IF(MaGv!AQ40="","",IF(MaGv!AQ40="cn","cn"&amp;CHAR(10)&amp;VLOOKUP(MaGv!AQ35,dscn,3,0),VLOOKUP(MaGv!AQ40,dsma,5,0)&amp;CHAR(10)&amp;VLOOKUP(MaGv!AQ40,dsma,4,0)))</f>
        <v/>
      </c>
      <c r="AR40" s="372" t="str">
        <f>IF(MaGv!AR40="","",IF(MaGv!AR40="cn","cn"&amp;CHAR(10)&amp;VLOOKUP(MaGv!AR35,dscn,3,0),VLOOKUP(MaGv!AR40,dsma,5,0)&amp;CHAR(10)&amp;VLOOKUP(MaGv!AR40,dsma,4,0)))</f>
        <v/>
      </c>
      <c r="AS40" s="372" t="str">
        <f>IF(MaGv!AS40="","",IF(MaGv!AS40="cn","cn"&amp;CHAR(10)&amp;VLOOKUP(MaGv!AS35,dscn,3,0),VLOOKUP(MaGv!AS40,dsma,5,0)&amp;CHAR(10)&amp;VLOOKUP(MaGv!AS40,dsma,4,0)))</f>
        <v/>
      </c>
      <c r="AT40" s="385" t="str">
        <f>IF(MaGv!AT40="","",IF(MaGv!AT40="cn","cn"&amp;CHAR(10)&amp;VLOOKUP(MaGv!AT35,dscn,3,0),VLOOKUP(MaGv!AT40,dsma,5,0)&amp;CHAR(10)&amp;VLOOKUP(MaGv!AT40,dsma,4,0)))</f>
        <v/>
      </c>
      <c r="AU40" s="372" t="str">
        <f>IF(MaGv!AU40="","",IF(MaGv!AU40="cn","cn"&amp;CHAR(10)&amp;VLOOKUP(MaGv!AU35,dscn,3,0),VLOOKUP(MaGv!AU40,dsma,5,0)&amp;CHAR(10)&amp;VLOOKUP(MaGv!AU40,dsma,4,0)))</f>
        <v/>
      </c>
      <c r="AV40" s="372" t="str">
        <f>IF(MaGv!AV40="","",IF(MaGv!AV40="cn","cn"&amp;CHAR(10)&amp;VLOOKUP(MaGv!AV35,dscn,3,0),VLOOKUP(MaGv!AV40,dsma,5,0)&amp;CHAR(10)&amp;VLOOKUP(MaGv!AV40,dsma,4,0)))</f>
        <v/>
      </c>
      <c r="AW40" s="372" t="str">
        <f>IF(MaGv!AW40="","",IF(MaGv!AW40="cn","cn"&amp;CHAR(10)&amp;VLOOKUP(MaGv!AW35,dscn,3,0),VLOOKUP(MaGv!AW40,dsma,5,0)&amp;CHAR(10)&amp;VLOOKUP(MaGv!AW40,dsma,4,0)))</f>
        <v/>
      </c>
      <c r="AX40" s="372" t="str">
        <f>IF(MaGv!AX40="","",IF(MaGv!AX40="cn","cn"&amp;CHAR(10)&amp;VLOOKUP(MaGv!AX35,dscn,3,0),VLOOKUP(MaGv!AX40,dsma,5,0)&amp;CHAR(10)&amp;VLOOKUP(MaGv!AX40,dsma,4,0)))</f>
        <v/>
      </c>
      <c r="AY40" s="381" t="str">
        <f>IF(MaGv!AY40="","",IF(MaGv!AY40="cn","cn"&amp;CHAR(10)&amp;VLOOKUP(MaGv!AY35,dscn,3,0),VLOOKUP(MaGv!AY40,dsma,5,0)&amp;CHAR(10)&amp;VLOOKUP(MaGv!AY40,dsma,4,0)))</f>
        <v/>
      </c>
      <c r="AZ40" s="381" t="str">
        <f>IF(MaGv!AZ40="","",IF(MaGv!AZ40="cn","cn"&amp;CHAR(10)&amp;VLOOKUP(MaGv!AZ35,dscn,3,0),VLOOKUP(MaGv!AZ40,dsma,5,0)&amp;CHAR(10)&amp;VLOOKUP(MaGv!AZ40,dsma,4,0)))</f>
        <v/>
      </c>
      <c r="BA40" s="381"/>
      <c r="BB40" s="386"/>
    </row>
    <row r="41" ht="25.5" customHeight="1">
      <c r="A41" s="127"/>
      <c r="B41" s="377">
        <v>3.0</v>
      </c>
      <c r="C41" s="381" t="str">
        <f>IF(MaGv!C41="","",IF(MaGv!C41="cn","cn"&amp;CHAR(10)&amp;VLOOKUP(MaGv!C36,dscn,3,0),VLOOKUP(MaGv!C41,dsma,5,0)&amp;CHAR(10)&amp;VLOOKUP(MaGv!C41,dsma,4,0)))</f>
        <v>Địa
L.HƯỜNG</v>
      </c>
      <c r="D41" s="381" t="str">
        <f>IF(MaGv!D41="","",IF(MaGv!D41="cn","cn"&amp;CHAR(10)&amp;VLOOKUP(MaGv!D36,dscn,3,0),VLOOKUP(MaGv!D41,dsma,5,0)&amp;CHAR(10)&amp;VLOOKUP(MaGv!D41,dsma,4,0)))</f>
        <v>Sử
THÚY</v>
      </c>
      <c r="E41" s="381" t="str">
        <f>IF(MaGv!E41="","",IF(MaGv!E41="cn","cn"&amp;CHAR(10)&amp;VLOOKUP(MaGv!E36,dscn,3,0),VLOOKUP(MaGv!E41,dsma,5,0)&amp;CHAR(10)&amp;VLOOKUP(MaGv!E41,dsma,4,0)))</f>
        <v>Lý
HƯƠNG</v>
      </c>
      <c r="F41" s="381" t="str">
        <f>IF(MaGv!F41="","",IF(MaGv!F41="cn","cn"&amp;CHAR(10)&amp;VLOOKUP(MaGv!F36,dscn,3,0),VLOOKUP(MaGv!F41,dsma,5,0)&amp;CHAR(10)&amp;VLOOKUP(MaGv!F41,dsma,4,0)))</f>
        <v>Sinh
PHƯỚC</v>
      </c>
      <c r="G41" s="381" t="str">
        <f>IF(MaGv!G41="","",IF(MaGv!G41="cn","cn"&amp;CHAR(10)&amp;VLOOKUP(MaGv!G36,dscn,3,0),VLOOKUP(MaGv!G41,dsma,5,0)&amp;CHAR(10)&amp;VLOOKUP(MaGv!G41,dsma,4,0)))</f>
        <v>Lý
HÀ</v>
      </c>
      <c r="H41" s="372" t="str">
        <f>IF(MaGv!H41="","",IF(MaGv!H41="cn","cn"&amp;CHAR(10)&amp;VLOOKUP(MaGv!H36,dscn,3,0),VLOOKUP(MaGv!H41,dsma,5,0)&amp;CHAR(10)&amp;VLOOKUP(MaGv!H41,dsma,4,0)))</f>
        <v>Hóa
NGA</v>
      </c>
      <c r="I41" s="381" t="str">
        <f>IF(MaGv!I41="","",IF(MaGv!I41="cn","cn"&amp;CHAR(10)&amp;VLOOKUP(MaGv!I36,dscn,3,0),VLOOKUP(MaGv!I41,dsma,5,0)&amp;CHAR(10)&amp;VLOOKUP(MaGv!I41,dsma,4,0)))</f>
        <v>Địa
HƯỜNG</v>
      </c>
      <c r="J41" s="381" t="str">
        <f>IF(MaGv!J41="","",IF(MaGv!J41="cn","cn"&amp;CHAR(10)&amp;VLOOKUP(MaGv!J36,dscn,3,0),VLOOKUP(MaGv!J41,dsma,5,0)&amp;CHAR(10)&amp;VLOOKUP(MaGv!J41,dsma,4,0)))</f>
        <v>Sử
THANH</v>
      </c>
      <c r="K41" s="381" t="str">
        <f>IF(MaGv!K41="","",IF(MaGv!K41="cn","cn"&amp;CHAR(10)&amp;VLOOKUP(MaGv!K36,dscn,3,0),VLOOKUP(MaGv!K41,dsma,5,0)&amp;CHAR(10)&amp;VLOOKUP(MaGv!K41,dsma,4,0)))</f>
        <v>Địa
THỦY</v>
      </c>
      <c r="L41" s="381" t="str">
        <f>IF(MaGv!L41="","",IF(MaGv!L41="cn","cn"&amp;CHAR(10)&amp;VLOOKUP(MaGv!L36,dscn,3,0),VLOOKUP(MaGv!L41,dsma,5,0)&amp;CHAR(10)&amp;VLOOKUP(MaGv!L41,dsma,4,0)))</f>
        <v>Hóa
SONG</v>
      </c>
      <c r="M41" s="381" t="str">
        <f>IF(MaGv!M41="","",IF(MaGv!M41="cn","cn"&amp;CHAR(10)&amp;VLOOKUP(MaGv!M36,dscn,3,0),VLOOKUP(MaGv!M41,dsma,5,0)&amp;CHAR(10)&amp;VLOOKUP(MaGv!M41,dsma,4,0)))</f>
        <v>Sử
NINH</v>
      </c>
      <c r="N41" s="381" t="str">
        <f>IF(MaGv!N41="","",IF(MaGv!N41="cn","cn"&amp;CHAR(10)&amp;VLOOKUP(MaGv!N36,dscn,3,0),VLOOKUP(MaGv!N41,dsma,5,0)&amp;CHAR(10)&amp;VLOOKUP(MaGv!N41,dsma,4,0)))</f>
        <v>Lý
MIÊN</v>
      </c>
      <c r="O41" s="381" t="str">
        <f>IF(MaGv!O41="","",IF(MaGv!O41="cn","cn"&amp;CHAR(10)&amp;VLOOKUP(MaGv!O36,dscn,3,0),VLOOKUP(MaGv!O41,dsma,5,0)&amp;CHAR(10)&amp;VLOOKUP(MaGv!O41,dsma,4,0)))</f>
        <v>CD
THỦY</v>
      </c>
      <c r="P41" s="381" t="str">
        <f>IF(MaGv!P41="","",IF(MaGv!P41="cn","cn"&amp;CHAR(10)&amp;VLOOKUP(MaGv!P36,dscn,3,0),VLOOKUP(MaGv!P41,dsma,5,0)&amp;CHAR(10)&amp;VLOOKUP(MaGv!P41,dsma,4,0)))</f>
        <v/>
      </c>
      <c r="Q41" s="372" t="str">
        <f>IF(MaGv!Q41="","",IF(MaGv!Q41="cn","cn"&amp;CHAR(10)&amp;VLOOKUP(MaGv!Q36,dscn,3,0),VLOOKUP(MaGv!Q41,dsma,5,0)&amp;CHAR(10)&amp;VLOOKUP(MaGv!Q41,dsma,4,0)))</f>
        <v/>
      </c>
      <c r="R41" s="381" t="str">
        <f>IF(MaGv!R41="","",IF(MaGv!R41="cn","cn"&amp;CHAR(10)&amp;VLOOKUP(MaGv!R36,dscn,3,0),VLOOKUP(MaGv!R41,dsma,5,0)&amp;CHAR(10)&amp;VLOOKUP(MaGv!R41,dsma,4,0)))</f>
        <v/>
      </c>
      <c r="S41" s="381" t="str">
        <f>IF(MaGv!S41="","",IF(MaGv!S41="cn","cn"&amp;CHAR(10)&amp;VLOOKUP(MaGv!S36,dscn,3,0),VLOOKUP(MaGv!S41,dsma,5,0)&amp;CHAR(10)&amp;VLOOKUP(MaGv!S41,dsma,4,0)))</f>
        <v/>
      </c>
      <c r="T41" s="381" t="str">
        <f>IF(MaGv!T41="","",IF(MaGv!T41="cn","cn"&amp;CHAR(10)&amp;VLOOKUP(MaGv!T36,dscn,3,0),VLOOKUP(MaGv!T41,dsma,5,0)&amp;CHAR(10)&amp;VLOOKUP(MaGv!T41,dsma,4,0)))</f>
        <v/>
      </c>
      <c r="U41" s="381" t="str">
        <f>IF(MaGv!U41="","",IF(MaGv!U41="cn","cn"&amp;CHAR(10)&amp;VLOOKUP(MaGv!U36,dscn,3,0),VLOOKUP(MaGv!U41,dsma,5,0)&amp;CHAR(10)&amp;VLOOKUP(MaGv!U41,dsma,4,0)))</f>
        <v/>
      </c>
      <c r="V41" s="381" t="str">
        <f>IF(MaGv!V41="","",IF(MaGv!V41="cn","cn"&amp;CHAR(10)&amp;VLOOKUP(MaGv!V36,dscn,3,0),VLOOKUP(MaGv!V41,dsma,5,0)&amp;CHAR(10)&amp;VLOOKUP(MaGv!V41,dsma,4,0)))</f>
        <v/>
      </c>
      <c r="W41" s="381" t="str">
        <f>IF(MaGv!W41="","",IF(MaGv!W41="cn","cn"&amp;CHAR(10)&amp;VLOOKUP(MaGv!W36,dscn,3,0),VLOOKUP(MaGv!W41,dsma,5,0)&amp;CHAR(10)&amp;VLOOKUP(MaGv!W41,dsma,4,0)))</f>
        <v/>
      </c>
      <c r="X41" s="381" t="str">
        <f>IF(MaGv!X41="","",IF(MaGv!X41="cn","cn"&amp;CHAR(10)&amp;VLOOKUP(MaGv!X36,dscn,3,0),VLOOKUP(MaGv!X41,dsma,5,0)&amp;CHAR(10)&amp;VLOOKUP(MaGv!X41,dsma,4,0)))</f>
        <v/>
      </c>
      <c r="Y41" s="381" t="str">
        <f>IF(MaGv!Y41="","",IF(MaGv!Y41="cn","cn"&amp;CHAR(10)&amp;VLOOKUP(MaGv!Y36,dscn,3,0),VLOOKUP(MaGv!Y41,dsma,5,0)&amp;CHAR(10)&amp;VLOOKUP(MaGv!Y41,dsma,4,0)))</f>
        <v/>
      </c>
      <c r="Z41" s="381" t="str">
        <f>IF(MaGv!Z41="","",IF(MaGv!Z41="cn","cn"&amp;CHAR(10)&amp;VLOOKUP(MaGv!Z36,dscn,3,0),VLOOKUP(MaGv!Z41,dsma,5,0)&amp;CHAR(10)&amp;VLOOKUP(MaGv!Z41,dsma,4,0)))</f>
        <v/>
      </c>
      <c r="AA41" s="381" t="str">
        <f>IF(MaGv!AA41="","",IF(MaGv!AA41="cn","cn"&amp;CHAR(10)&amp;VLOOKUP(MaGv!AA36,dscn,3,0),VLOOKUP(MaGv!AA41,dsma,5,0)&amp;CHAR(10)&amp;VLOOKUP(MaGv!AA41,dsma,4,0)))</f>
        <v/>
      </c>
      <c r="AB41" s="381" t="str">
        <f>IF(MaGv!AB41="","",IF(MaGv!AB41="cn","cn"&amp;CHAR(10)&amp;VLOOKUP(MaGv!AB36,dscn,3,0),VLOOKUP(MaGv!AB41,dsma,5,0)&amp;CHAR(10)&amp;VLOOKUP(MaGv!AB41,dsma,4,0)))</f>
        <v/>
      </c>
      <c r="AC41" s="381" t="str">
        <f>IF(MaGv!AC41="","",IF(MaGv!AC41="cn","cn"&amp;CHAR(10)&amp;VLOOKUP(MaGv!AC36,dscn,3,0),VLOOKUP(MaGv!AC41,dsma,5,0)&amp;CHAR(10)&amp;VLOOKUP(MaGv!AC41,dsma,4,0)))</f>
        <v/>
      </c>
      <c r="AD41" s="381" t="str">
        <f>IF(MaGv!AD41="","",IF(MaGv!AD41="cn","cn"&amp;CHAR(10)&amp;VLOOKUP(MaGv!AD36,dscn,3,0),VLOOKUP(MaGv!AD41,dsma,5,0)&amp;CHAR(10)&amp;VLOOKUP(MaGv!AD41,dsma,4,0)))</f>
        <v/>
      </c>
      <c r="AE41" s="381" t="str">
        <f>IF(MaGv!AE41="","",IF(MaGv!AE41="cn","cn"&amp;CHAR(10)&amp;VLOOKUP(MaGv!AE36,dscn,3,0),VLOOKUP(MaGv!AE41,dsma,5,0)&amp;CHAR(10)&amp;VLOOKUP(MaGv!AE41,dsma,4,0)))</f>
        <v/>
      </c>
      <c r="AF41" s="381" t="str">
        <f>IF(MaGv!AF41="","",IF(MaGv!AF41="cn","cn"&amp;CHAR(10)&amp;VLOOKUP(MaGv!AF36,dscn,3,0),VLOOKUP(MaGv!AF41,dsma,5,0)&amp;CHAR(10)&amp;VLOOKUP(MaGv!AF41,dsma,4,0)))</f>
        <v/>
      </c>
      <c r="AG41" s="381" t="str">
        <f>IF(MaGv!AG41="","",IF(MaGv!AG41="cn","cn"&amp;CHAR(10)&amp;VLOOKUP(MaGv!AG36,dscn,3,0),VLOOKUP(MaGv!AG41,dsma,5,0)&amp;CHAR(10)&amp;VLOOKUP(MaGv!AG41,dsma,4,0)))</f>
        <v/>
      </c>
      <c r="AH41" s="372" t="str">
        <f>IF(MaGv!AH41="","",IF(MaGv!AH41="cn","cn"&amp;CHAR(10)&amp;VLOOKUP(MaGv!AH36,dscn,3,0),VLOOKUP(MaGv!AH41,dsma,5,0)&amp;CHAR(10)&amp;VLOOKUP(MaGv!AH41,dsma,4,0)))</f>
        <v/>
      </c>
      <c r="AI41" s="372" t="str">
        <f>IF(MaGv!AI41="","",IF(MaGv!AI41="cn","cn"&amp;CHAR(10)&amp;VLOOKUP(MaGv!AI36,dscn,3,0),VLOOKUP(MaGv!AI41,dsma,5,0)&amp;CHAR(10)&amp;VLOOKUP(MaGv!AI41,dsma,4,0)))</f>
        <v/>
      </c>
      <c r="AJ41" s="372" t="str">
        <f>IF(MaGv!AJ41="","",IF(MaGv!AJ41="cn","cn"&amp;CHAR(10)&amp;VLOOKUP(MaGv!AJ36,dscn,3,0),VLOOKUP(MaGv!AJ41,dsma,5,0)&amp;CHAR(10)&amp;VLOOKUP(MaGv!AJ41,dsma,4,0)))</f>
        <v/>
      </c>
      <c r="AK41" s="372" t="str">
        <f>IF(MaGv!AK41="","",IF(MaGv!AK41="cn","cn"&amp;CHAR(10)&amp;VLOOKUP(MaGv!AK36,dscn,3,0),VLOOKUP(MaGv!AK41,dsma,5,0)&amp;CHAR(10)&amp;VLOOKUP(MaGv!AK41,dsma,4,0)))</f>
        <v/>
      </c>
      <c r="AL41" s="372" t="str">
        <f>IF(MaGv!AL41="","",IF(MaGv!AL41="cn","cn"&amp;CHAR(10)&amp;VLOOKUP(MaGv!AL36,dscn,3,0),VLOOKUP(MaGv!AL41,dsma,5,0)&amp;CHAR(10)&amp;VLOOKUP(MaGv!AL41,dsma,4,0)))</f>
        <v/>
      </c>
      <c r="AM41" s="372" t="str">
        <f>IF(MaGv!AM41="","",IF(MaGv!AM41="cn","cn"&amp;CHAR(10)&amp;VLOOKUP(MaGv!AM36,dscn,3,0),VLOOKUP(MaGv!AM41,dsma,5,0)&amp;CHAR(10)&amp;VLOOKUP(MaGv!AM41,dsma,4,0)))</f>
        <v/>
      </c>
      <c r="AN41" s="372" t="str">
        <f>IF(MaGv!AN41="","",IF(MaGv!AN41="cn","cn"&amp;CHAR(10)&amp;VLOOKUP(MaGv!AN36,dscn,3,0),VLOOKUP(MaGv!AN41,dsma,5,0)&amp;CHAR(10)&amp;VLOOKUP(MaGv!AN41,dsma,4,0)))</f>
        <v/>
      </c>
      <c r="AO41" s="372" t="str">
        <f>IF(MaGv!AO41="","",IF(MaGv!AO41="cn","cn"&amp;CHAR(10)&amp;VLOOKUP(MaGv!AO36,dscn,3,0),VLOOKUP(MaGv!AO41,dsma,5,0)&amp;CHAR(10)&amp;VLOOKUP(MaGv!AO41,dsma,4,0)))</f>
        <v/>
      </c>
      <c r="AP41" s="372" t="str">
        <f>IF(MaGv!AP41="","",IF(MaGv!AP41="cn","cn"&amp;CHAR(10)&amp;VLOOKUP(MaGv!AP36,dscn,3,0),VLOOKUP(MaGv!AP41,dsma,5,0)&amp;CHAR(10)&amp;VLOOKUP(MaGv!AP41,dsma,4,0)))</f>
        <v/>
      </c>
      <c r="AQ41" s="372" t="str">
        <f>IF(MaGv!AQ41="","",IF(MaGv!AQ41="cn","cn"&amp;CHAR(10)&amp;VLOOKUP(MaGv!AQ36,dscn,3,0),VLOOKUP(MaGv!AQ41,dsma,5,0)&amp;CHAR(10)&amp;VLOOKUP(MaGv!AQ41,dsma,4,0)))</f>
        <v/>
      </c>
      <c r="AR41" s="372" t="str">
        <f>IF(MaGv!AR41="","",IF(MaGv!AR41="cn","cn"&amp;CHAR(10)&amp;VLOOKUP(MaGv!AR36,dscn,3,0),VLOOKUP(MaGv!AR41,dsma,5,0)&amp;CHAR(10)&amp;VLOOKUP(MaGv!AR41,dsma,4,0)))</f>
        <v/>
      </c>
      <c r="AS41" s="372" t="str">
        <f>IF(MaGv!AS41="","",IF(MaGv!AS41="cn","cn"&amp;CHAR(10)&amp;VLOOKUP(MaGv!AS36,dscn,3,0),VLOOKUP(MaGv!AS41,dsma,5,0)&amp;CHAR(10)&amp;VLOOKUP(MaGv!AS41,dsma,4,0)))</f>
        <v/>
      </c>
      <c r="AT41" s="385" t="str">
        <f>IF(MaGv!AT41="","",IF(MaGv!AT41="cn","cn"&amp;CHAR(10)&amp;VLOOKUP(MaGv!AT36,dscn,3,0),VLOOKUP(MaGv!AT41,dsma,5,0)&amp;CHAR(10)&amp;VLOOKUP(MaGv!AT41,dsma,4,0)))</f>
        <v/>
      </c>
      <c r="AU41" s="372" t="str">
        <f>IF(MaGv!AU41="","",IF(MaGv!AU41="cn","cn"&amp;CHAR(10)&amp;VLOOKUP(MaGv!AU36,dscn,3,0),VLOOKUP(MaGv!AU41,dsma,5,0)&amp;CHAR(10)&amp;VLOOKUP(MaGv!AU41,dsma,4,0)))</f>
        <v/>
      </c>
      <c r="AV41" s="372" t="str">
        <f>IF(MaGv!AV41="","",IF(MaGv!AV41="cn","cn"&amp;CHAR(10)&amp;VLOOKUP(MaGv!AV36,dscn,3,0),VLOOKUP(MaGv!AV41,dsma,5,0)&amp;CHAR(10)&amp;VLOOKUP(MaGv!AV41,dsma,4,0)))</f>
        <v/>
      </c>
      <c r="AW41" s="372" t="str">
        <f>IF(MaGv!AW41="","",IF(MaGv!AW41="cn","cn"&amp;CHAR(10)&amp;VLOOKUP(MaGv!AW36,dscn,3,0),VLOOKUP(MaGv!AW41,dsma,5,0)&amp;CHAR(10)&amp;VLOOKUP(MaGv!AW41,dsma,4,0)))</f>
        <v/>
      </c>
      <c r="AX41" s="372" t="str">
        <f>IF(MaGv!AX41="","",IF(MaGv!AX41="cn","cn"&amp;CHAR(10)&amp;VLOOKUP(MaGv!AX36,dscn,3,0),VLOOKUP(MaGv!AX41,dsma,5,0)&amp;CHAR(10)&amp;VLOOKUP(MaGv!AX41,dsma,4,0)))</f>
        <v/>
      </c>
      <c r="AY41" s="381" t="str">
        <f>IF(MaGv!AY41="","",IF(MaGv!AY41="cn","cn"&amp;CHAR(10)&amp;VLOOKUP(MaGv!AY36,dscn,3,0),VLOOKUP(MaGv!AY41,dsma,5,0)&amp;CHAR(10)&amp;VLOOKUP(MaGv!AY41,dsma,4,0)))</f>
        <v/>
      </c>
      <c r="AZ41" s="381" t="str">
        <f>IF(MaGv!AZ41="","",IF(MaGv!AZ41="cn","cn"&amp;CHAR(10)&amp;VLOOKUP(MaGv!AZ36,dscn,3,0),VLOOKUP(MaGv!AZ41,dsma,5,0)&amp;CHAR(10)&amp;VLOOKUP(MaGv!AZ41,dsma,4,0)))</f>
        <v/>
      </c>
      <c r="BA41" s="381"/>
      <c r="BB41" s="386"/>
    </row>
    <row r="42" ht="25.5" customHeight="1">
      <c r="A42" s="127"/>
      <c r="B42" s="377">
        <v>4.0</v>
      </c>
      <c r="C42" s="381" t="str">
        <f>IF(MaGv!C42="","",IF(MaGv!C42="cn","cn"&amp;CHAR(10)&amp;VLOOKUP(MaGv!C37,dscn,3,0),VLOOKUP(MaGv!C42,dsma,5,0)&amp;CHAR(10)&amp;VLOOKUP(MaGv!C42,dsma,4,0)))</f>
        <v>Hóa
THI</v>
      </c>
      <c r="D42" s="381" t="str">
        <f>IF(MaGv!D42="","",IF(MaGv!D42="cn","cn"&amp;CHAR(10)&amp;VLOOKUP(MaGv!D37,dscn,3,0),VLOOKUP(MaGv!D42,dsma,5,0)&amp;CHAR(10)&amp;VLOOKUP(MaGv!D42,dsma,4,0)))</f>
        <v>Hóa
NGA</v>
      </c>
      <c r="E42" s="381" t="str">
        <f>IF(MaGv!E42="","",IF(MaGv!E42="cn","cn"&amp;CHAR(10)&amp;VLOOKUP(MaGv!E37,dscn,3,0),VLOOKUP(MaGv!E42,dsma,5,0)&amp;CHAR(10)&amp;VLOOKUP(MaGv!E42,dsma,4,0)))</f>
        <v>Sử
THANH</v>
      </c>
      <c r="F42" s="381" t="str">
        <f>IF(MaGv!F42="","",IF(MaGv!F42="cn","cn"&amp;CHAR(10)&amp;VLOOKUP(MaGv!F37,dscn,3,0),VLOOKUP(MaGv!F42,dsma,5,0)&amp;CHAR(10)&amp;VLOOKUP(MaGv!F42,dsma,4,0)))</f>
        <v>CD
HỒNG</v>
      </c>
      <c r="G42" s="381" t="str">
        <f>IF(MaGv!G42="","",IF(MaGv!G42="cn","cn"&amp;CHAR(10)&amp;VLOOKUP(MaGv!G37,dscn,3,0),VLOOKUP(MaGv!G42,dsma,5,0)&amp;CHAR(10)&amp;VLOOKUP(MaGv!G42,dsma,4,0)))</f>
        <v>Địa
HƯỜNG</v>
      </c>
      <c r="H42" s="372" t="str">
        <f>IF(MaGv!H42="","",IF(MaGv!H42="cn","cn"&amp;CHAR(10)&amp;VLOOKUP(MaGv!H37,dscn,3,0),VLOOKUP(MaGv!H42,dsma,5,0)&amp;CHAR(10)&amp;VLOOKUP(MaGv!H42,dsma,4,0)))</f>
        <v>Địa
THỦY</v>
      </c>
      <c r="I42" s="398" t="str">
        <f>IF(MaGv!I42="","",IF(MaGv!I42="cn","cn"&amp;CHAR(10)&amp;VLOOKUP(MaGv!I37,dscn,3,0),VLOOKUP(MaGv!I42,dsma,5,0)&amp;CHAR(10)&amp;VLOOKUP(MaGv!I42,dsma,4,0)))</f>
        <v>Hóa
THÁI</v>
      </c>
      <c r="J42" s="381" t="str">
        <f>IF(MaGv!J42="","",IF(MaGv!J42="cn","cn"&amp;CHAR(10)&amp;VLOOKUP(MaGv!J37,dscn,3,0),VLOOKUP(MaGv!J42,dsma,5,0)&amp;CHAR(10)&amp;VLOOKUP(MaGv!J42,dsma,4,0)))</f>
        <v>Hóa
NGHI</v>
      </c>
      <c r="K42" s="381" t="str">
        <f>IF(MaGv!K42="","",IF(MaGv!K42="cn","cn"&amp;CHAR(10)&amp;VLOOKUP(MaGv!K37,dscn,3,0),VLOOKUP(MaGv!K42,dsma,5,0)&amp;CHAR(10)&amp;VLOOKUP(MaGv!K42,dsma,4,0)))</f>
        <v>Hóa
THÁI</v>
      </c>
      <c r="L42" s="381" t="str">
        <f>IF(MaGv!L42="","",IF(MaGv!L42="cn","cn"&amp;CHAR(10)&amp;VLOOKUP(MaGv!L37,dscn,3,0),VLOOKUP(MaGv!L42,dsma,5,0)&amp;CHAR(10)&amp;VLOOKUP(MaGv!L42,dsma,4,0)))</f>
        <v>Địa
L.HƯỜNG</v>
      </c>
      <c r="M42" s="381" t="str">
        <f>IF(MaGv!M42="","",IF(MaGv!M42="cn","cn"&amp;CHAR(10)&amp;VLOOKUP(MaGv!M37,dscn,3,0),VLOOKUP(MaGv!M42,dsma,5,0)&amp;CHAR(10)&amp;VLOOKUP(MaGv!M42,dsma,4,0)))</f>
        <v>Lý
MIÊN</v>
      </c>
      <c r="N42" s="381" t="str">
        <f>IF(MaGv!N42="","",IF(MaGv!N42="cn","cn"&amp;CHAR(10)&amp;VLOOKUP(MaGv!N37,dscn,3,0),VLOOKUP(MaGv!N42,dsma,5,0)&amp;CHAR(10)&amp;VLOOKUP(MaGv!N42,dsma,4,0)))</f>
        <v>Sử
THÚY</v>
      </c>
      <c r="O42" s="381" t="str">
        <f>IF(MaGv!O42="","",IF(MaGv!O42="cn","cn"&amp;CHAR(10)&amp;VLOOKUP(MaGv!O37,dscn,3,0),VLOOKUP(MaGv!O42,dsma,5,0)&amp;CHAR(10)&amp;VLOOKUP(MaGv!O42,dsma,4,0)))</f>
        <v>Lý
HƯƠNG</v>
      </c>
      <c r="P42" s="381" t="str">
        <f>IF(MaGv!P42="","",IF(MaGv!P42="cn","cn"&amp;CHAR(10)&amp;VLOOKUP(MaGv!P37,dscn,3,0),VLOOKUP(MaGv!P42,dsma,5,0)&amp;CHAR(10)&amp;VLOOKUP(MaGv!P42,dsma,4,0)))</f>
        <v/>
      </c>
      <c r="Q42" s="372" t="str">
        <f>IF(MaGv!Q42="","",IF(MaGv!Q42="cn","cn"&amp;CHAR(10)&amp;VLOOKUP(MaGv!Q37,dscn,3,0),VLOOKUP(MaGv!Q42,dsma,5,0)&amp;CHAR(10)&amp;VLOOKUP(MaGv!Q42,dsma,4,0)))</f>
        <v/>
      </c>
      <c r="R42" s="381" t="str">
        <f>IF(MaGv!R42="","",IF(MaGv!R42="cn","cn"&amp;CHAR(10)&amp;VLOOKUP(MaGv!R37,dscn,3,0),VLOOKUP(MaGv!R42,dsma,5,0)&amp;CHAR(10)&amp;VLOOKUP(MaGv!R42,dsma,4,0)))</f>
        <v/>
      </c>
      <c r="S42" s="381" t="str">
        <f>IF(MaGv!S42="","",IF(MaGv!S42="cn","cn"&amp;CHAR(10)&amp;VLOOKUP(MaGv!S37,dscn,3,0),VLOOKUP(MaGv!S42,dsma,5,0)&amp;CHAR(10)&amp;VLOOKUP(MaGv!S42,dsma,4,0)))</f>
        <v/>
      </c>
      <c r="T42" s="381" t="str">
        <f>IF(MaGv!T42="","",IF(MaGv!T42="cn","cn"&amp;CHAR(10)&amp;VLOOKUP(MaGv!T37,dscn,3,0),VLOOKUP(MaGv!T42,dsma,5,0)&amp;CHAR(10)&amp;VLOOKUP(MaGv!T42,dsma,4,0)))</f>
        <v/>
      </c>
      <c r="U42" s="381" t="str">
        <f>IF(MaGv!U42="","",IF(MaGv!U42="cn","cn"&amp;CHAR(10)&amp;VLOOKUP(MaGv!U37,dscn,3,0),VLOOKUP(MaGv!U42,dsma,5,0)&amp;CHAR(10)&amp;VLOOKUP(MaGv!U42,dsma,4,0)))</f>
        <v/>
      </c>
      <c r="V42" s="381" t="str">
        <f>IF(MaGv!V42="","",IF(MaGv!V42="cn","cn"&amp;CHAR(10)&amp;VLOOKUP(MaGv!V37,dscn,3,0),VLOOKUP(MaGv!V42,dsma,5,0)&amp;CHAR(10)&amp;VLOOKUP(MaGv!V42,dsma,4,0)))</f>
        <v/>
      </c>
      <c r="W42" s="381" t="str">
        <f>IF(MaGv!W42="","",IF(MaGv!W42="cn","cn"&amp;CHAR(10)&amp;VLOOKUP(MaGv!W37,dscn,3,0),VLOOKUP(MaGv!W42,dsma,5,0)&amp;CHAR(10)&amp;VLOOKUP(MaGv!W42,dsma,4,0)))</f>
        <v/>
      </c>
      <c r="X42" s="381" t="str">
        <f>IF(MaGv!X42="","",IF(MaGv!X42="cn","cn"&amp;CHAR(10)&amp;VLOOKUP(MaGv!X37,dscn,3,0),VLOOKUP(MaGv!X42,dsma,5,0)&amp;CHAR(10)&amp;VLOOKUP(MaGv!X42,dsma,4,0)))</f>
        <v/>
      </c>
      <c r="Y42" s="381" t="str">
        <f>IF(MaGv!Y42="","",IF(MaGv!Y42="cn","cn"&amp;CHAR(10)&amp;VLOOKUP(MaGv!Y37,dscn,3,0),VLOOKUP(MaGv!Y42,dsma,5,0)&amp;CHAR(10)&amp;VLOOKUP(MaGv!Y42,dsma,4,0)))</f>
        <v/>
      </c>
      <c r="Z42" s="381" t="str">
        <f>IF(MaGv!Z42="","",IF(MaGv!Z42="cn","cn"&amp;CHAR(10)&amp;VLOOKUP(MaGv!Z37,dscn,3,0),VLOOKUP(MaGv!Z42,dsma,5,0)&amp;CHAR(10)&amp;VLOOKUP(MaGv!Z42,dsma,4,0)))</f>
        <v/>
      </c>
      <c r="AA42" s="381" t="str">
        <f>IF(MaGv!AA42="","",IF(MaGv!AA42="cn","cn"&amp;CHAR(10)&amp;VLOOKUP(MaGv!AA37,dscn,3,0),VLOOKUP(MaGv!AA42,dsma,5,0)&amp;CHAR(10)&amp;VLOOKUP(MaGv!AA42,dsma,4,0)))</f>
        <v/>
      </c>
      <c r="AB42" s="381" t="str">
        <f>IF(MaGv!AB42="","",IF(MaGv!AB42="cn","cn"&amp;CHAR(10)&amp;VLOOKUP(MaGv!AB37,dscn,3,0),VLOOKUP(MaGv!AB42,dsma,5,0)&amp;CHAR(10)&amp;VLOOKUP(MaGv!AB42,dsma,4,0)))</f>
        <v/>
      </c>
      <c r="AC42" s="381" t="str">
        <f>IF(MaGv!AC42="","",IF(MaGv!AC42="cn","cn"&amp;CHAR(10)&amp;VLOOKUP(MaGv!AC37,dscn,3,0),VLOOKUP(MaGv!AC42,dsma,5,0)&amp;CHAR(10)&amp;VLOOKUP(MaGv!AC42,dsma,4,0)))</f>
        <v/>
      </c>
      <c r="AD42" s="381" t="str">
        <f>IF(MaGv!AD42="","",IF(MaGv!AD42="cn","cn"&amp;CHAR(10)&amp;VLOOKUP(MaGv!AD37,dscn,3,0),VLOOKUP(MaGv!AD42,dsma,5,0)&amp;CHAR(10)&amp;VLOOKUP(MaGv!AD42,dsma,4,0)))</f>
        <v/>
      </c>
      <c r="AE42" s="381" t="str">
        <f>IF(MaGv!AE42="","",IF(MaGv!AE42="cn","cn"&amp;CHAR(10)&amp;VLOOKUP(MaGv!AE37,dscn,3,0),VLOOKUP(MaGv!AE42,dsma,5,0)&amp;CHAR(10)&amp;VLOOKUP(MaGv!AE42,dsma,4,0)))</f>
        <v/>
      </c>
      <c r="AF42" s="381" t="str">
        <f>IF(MaGv!AF42="","",IF(MaGv!AF42="cn","cn"&amp;CHAR(10)&amp;VLOOKUP(MaGv!AF37,dscn,3,0),VLOOKUP(MaGv!AF42,dsma,5,0)&amp;CHAR(10)&amp;VLOOKUP(MaGv!AF42,dsma,4,0)))</f>
        <v/>
      </c>
      <c r="AG42" s="381" t="str">
        <f>IF(MaGv!AG42="","",IF(MaGv!AG42="cn","cn"&amp;CHAR(10)&amp;VLOOKUP(MaGv!AG37,dscn,3,0),VLOOKUP(MaGv!AG42,dsma,5,0)&amp;CHAR(10)&amp;VLOOKUP(MaGv!AG42,dsma,4,0)))</f>
        <v/>
      </c>
      <c r="AH42" s="382" t="str">
        <f>IF(MaGv!AH42="","",IF(MaGv!AH42="cn","cn"&amp;CHAR(10)&amp;VLOOKUP(MaGv!AH37,dscn,3,0),VLOOKUP(MaGv!AH42,dsma,5,0)&amp;CHAR(10)&amp;VLOOKUP(MaGv!AH42,dsma,4,0)))</f>
        <v/>
      </c>
      <c r="AI42" s="382" t="str">
        <f>IF(MaGv!AI42="","",IF(MaGv!AI42="cn","cn"&amp;CHAR(10)&amp;VLOOKUP(MaGv!AI37,dscn,3,0),VLOOKUP(MaGv!AI42,dsma,5,0)&amp;CHAR(10)&amp;VLOOKUP(MaGv!AI42,dsma,4,0)))</f>
        <v/>
      </c>
      <c r="AJ42" s="382" t="str">
        <f>IF(MaGv!AJ42="","",IF(MaGv!AJ42="cn","cn"&amp;CHAR(10)&amp;VLOOKUP(MaGv!AJ37,dscn,3,0),VLOOKUP(MaGv!AJ42,dsma,5,0)&amp;CHAR(10)&amp;VLOOKUP(MaGv!AJ42,dsma,4,0)))</f>
        <v/>
      </c>
      <c r="AK42" s="382" t="str">
        <f>IF(MaGv!AK42="","",IF(MaGv!AK42="cn","cn"&amp;CHAR(10)&amp;VLOOKUP(MaGv!AK37,dscn,3,0),VLOOKUP(MaGv!AK42,dsma,5,0)&amp;CHAR(10)&amp;VLOOKUP(MaGv!AK42,dsma,4,0)))</f>
        <v/>
      </c>
      <c r="AL42" s="382" t="str">
        <f>IF(MaGv!AL42="","",IF(MaGv!AL42="cn","cn"&amp;CHAR(10)&amp;VLOOKUP(MaGv!AL37,dscn,3,0),VLOOKUP(MaGv!AL42,dsma,5,0)&amp;CHAR(10)&amp;VLOOKUP(MaGv!AL42,dsma,4,0)))</f>
        <v/>
      </c>
      <c r="AM42" s="382" t="str">
        <f>IF(MaGv!AM42="","",IF(MaGv!AM42="cn","cn"&amp;CHAR(10)&amp;VLOOKUP(MaGv!AM37,dscn,3,0),VLOOKUP(MaGv!AM42,dsma,5,0)&amp;CHAR(10)&amp;VLOOKUP(MaGv!AM42,dsma,4,0)))</f>
        <v/>
      </c>
      <c r="AN42" s="382" t="str">
        <f>IF(MaGv!AN42="","",IF(MaGv!AN42="cn","cn"&amp;CHAR(10)&amp;VLOOKUP(MaGv!AN37,dscn,3,0),VLOOKUP(MaGv!AN42,dsma,5,0)&amp;CHAR(10)&amp;VLOOKUP(MaGv!AN42,dsma,4,0)))</f>
        <v/>
      </c>
      <c r="AO42" s="382" t="str">
        <f>IF(MaGv!AO42="","",IF(MaGv!AO42="cn","cn"&amp;CHAR(10)&amp;VLOOKUP(MaGv!AO37,dscn,3,0),VLOOKUP(MaGv!AO42,dsma,5,0)&amp;CHAR(10)&amp;VLOOKUP(MaGv!AO42,dsma,4,0)))</f>
        <v/>
      </c>
      <c r="AP42" s="382" t="str">
        <f>IF(MaGv!AP42="","",IF(MaGv!AP42="cn","cn"&amp;CHAR(10)&amp;VLOOKUP(MaGv!AP37,dscn,3,0),VLOOKUP(MaGv!AP42,dsma,5,0)&amp;CHAR(10)&amp;VLOOKUP(MaGv!AP42,dsma,4,0)))</f>
        <v/>
      </c>
      <c r="AQ42" s="382" t="str">
        <f>IF(MaGv!AQ42="","",IF(MaGv!AQ42="cn","cn"&amp;CHAR(10)&amp;VLOOKUP(MaGv!AQ37,dscn,3,0),VLOOKUP(MaGv!AQ42,dsma,5,0)&amp;CHAR(10)&amp;VLOOKUP(MaGv!AQ42,dsma,4,0)))</f>
        <v/>
      </c>
      <c r="AR42" s="382" t="str">
        <f>IF(MaGv!AR42="","",IF(MaGv!AR42="cn","cn"&amp;CHAR(10)&amp;VLOOKUP(MaGv!AR37,dscn,3,0),VLOOKUP(MaGv!AR42,dsma,5,0)&amp;CHAR(10)&amp;VLOOKUP(MaGv!AR42,dsma,4,0)))</f>
        <v/>
      </c>
      <c r="AS42" s="382" t="str">
        <f>IF(MaGv!AS42="","",IF(MaGv!AS42="cn","cn"&amp;CHAR(10)&amp;VLOOKUP(MaGv!AS37,dscn,3,0),VLOOKUP(MaGv!AS42,dsma,5,0)&amp;CHAR(10)&amp;VLOOKUP(MaGv!AS42,dsma,4,0)))</f>
        <v/>
      </c>
      <c r="AT42" s="384" t="str">
        <f>IF(MaGv!AT42="","",IF(MaGv!AT42="cn","cn"&amp;CHAR(10)&amp;VLOOKUP(MaGv!AT37,dscn,3,0),VLOOKUP(MaGv!AT42,dsma,5,0)&amp;CHAR(10)&amp;VLOOKUP(MaGv!AT42,dsma,4,0)))</f>
        <v/>
      </c>
      <c r="AU42" s="382" t="str">
        <f>IF(MaGv!AU42="","",IF(MaGv!AU42="cn","cn"&amp;CHAR(10)&amp;VLOOKUP(MaGv!AU37,dscn,3,0),VLOOKUP(MaGv!AU42,dsma,5,0)&amp;CHAR(10)&amp;VLOOKUP(MaGv!AU42,dsma,4,0)))</f>
        <v/>
      </c>
      <c r="AV42" s="372" t="str">
        <f>IF(MaGv!AV42="","",IF(MaGv!AV42="cn","cn"&amp;CHAR(10)&amp;VLOOKUP(MaGv!AV37,dscn,3,0),VLOOKUP(MaGv!AV42,dsma,5,0)&amp;CHAR(10)&amp;VLOOKUP(MaGv!AV42,dsma,4,0)))</f>
        <v/>
      </c>
      <c r="AW42" s="372" t="str">
        <f>IF(MaGv!AW42="","",IF(MaGv!AW42="cn","cn"&amp;CHAR(10)&amp;VLOOKUP(MaGv!AW37,dscn,3,0),VLOOKUP(MaGv!AW42,dsma,5,0)&amp;CHAR(10)&amp;VLOOKUP(MaGv!AW42,dsma,4,0)))</f>
        <v/>
      </c>
      <c r="AX42" s="372" t="str">
        <f>IF(MaGv!AX42="","",IF(MaGv!AX42="cn","cn"&amp;CHAR(10)&amp;VLOOKUP(MaGv!AX37,dscn,3,0),VLOOKUP(MaGv!AX42,dsma,5,0)&amp;CHAR(10)&amp;VLOOKUP(MaGv!AX42,dsma,4,0)))</f>
        <v/>
      </c>
      <c r="AY42" s="381" t="str">
        <f>IF(MaGv!AY42="","",IF(MaGv!AY42="cn","cn"&amp;CHAR(10)&amp;VLOOKUP(MaGv!AY37,dscn,3,0),VLOOKUP(MaGv!AY42,dsma,5,0)&amp;CHAR(10)&amp;VLOOKUP(MaGv!AY42,dsma,4,0)))</f>
        <v/>
      </c>
      <c r="AZ42" s="381" t="str">
        <f>IF(MaGv!AZ42="","",IF(MaGv!AZ42="cn","cn"&amp;CHAR(10)&amp;VLOOKUP(MaGv!AZ37,dscn,3,0),VLOOKUP(MaGv!AZ42,dsma,5,0)&amp;CHAR(10)&amp;VLOOKUP(MaGv!AZ42,dsma,4,0)))</f>
        <v/>
      </c>
      <c r="BA42" s="381"/>
      <c r="BB42" s="386"/>
    </row>
    <row r="43" ht="25.5" customHeight="1">
      <c r="A43" s="396"/>
      <c r="B43" s="388">
        <v>5.0</v>
      </c>
      <c r="C43" s="389" t="str">
        <f>IF(MaGv!C43="","",IF(MaGv!C43="cn","cn"&amp;CHAR(10)&amp;VLOOKUP(MaGv!C38,dscn,3,0),VLOOKUP(MaGv!C43,dsma,5,0)&amp;CHAR(10)&amp;VLOOKUP(MaGv!C43,dsma,4,0)))</f>
        <v>Sử
THÚY</v>
      </c>
      <c r="D43" s="389" t="str">
        <f>IF(MaGv!D43="","",IF(MaGv!D43="cn","cn"&amp;CHAR(10)&amp;VLOOKUP(MaGv!D38,dscn,3,0),VLOOKUP(MaGv!D43,dsma,5,0)&amp;CHAR(10)&amp;VLOOKUP(MaGv!D43,dsma,4,0)))</f>
        <v>CD
HỒNG</v>
      </c>
      <c r="E43" s="389" t="str">
        <f>IF(MaGv!E43="","",IF(MaGv!E43="cn","cn"&amp;CHAR(10)&amp;VLOOKUP(MaGv!E38,dscn,3,0),VLOOKUP(MaGv!E43,dsma,5,0)&amp;CHAR(10)&amp;VLOOKUP(MaGv!E43,dsma,4,0)))</f>
        <v>Hóa
THÁI</v>
      </c>
      <c r="F43" s="389" t="str">
        <f>IF(MaGv!F43="","",IF(MaGv!F43="cn","cn"&amp;CHAR(10)&amp;VLOOKUP(MaGv!F38,dscn,3,0),VLOOKUP(MaGv!F43,dsma,5,0)&amp;CHAR(10)&amp;VLOOKUP(MaGv!F43,dsma,4,0)))</f>
        <v>Hóa
NGA</v>
      </c>
      <c r="G43" s="389" t="str">
        <f>IF(MaGv!G43="","",IF(MaGv!G43="cn","cn"&amp;CHAR(10)&amp;VLOOKUP(MaGv!G38,dscn,3,0),VLOOKUP(MaGv!G43,dsma,5,0)&amp;CHAR(10)&amp;VLOOKUP(MaGv!G43,dsma,4,0)))</f>
        <v>Hóa
NGHI</v>
      </c>
      <c r="H43" s="390" t="str">
        <f>IF(MaGv!H43="","",IF(MaGv!H43="cn","cn"&amp;CHAR(10)&amp;VLOOKUP(MaGv!H38,dscn,3,0),VLOOKUP(MaGv!H43,dsma,5,0)&amp;CHAR(10)&amp;VLOOKUP(MaGv!H43,dsma,4,0)))</f>
        <v>Lý
HƯƠNG</v>
      </c>
      <c r="I43" s="389" t="str">
        <f>IF(MaGv!I43="","",IF(MaGv!I43="cn","cn"&amp;CHAR(10)&amp;VLOOKUP(MaGv!I38,dscn,3,0),VLOOKUP(MaGv!I43,dsma,5,0)&amp;CHAR(10)&amp;VLOOKUP(MaGv!I43,dsma,4,0)))</f>
        <v>Sử
NINH</v>
      </c>
      <c r="J43" s="389" t="str">
        <f>IF(MaGv!J43="","",IF(MaGv!J43="cn","cn"&amp;CHAR(10)&amp;VLOOKUP(MaGv!J38,dscn,3,0),VLOOKUP(MaGv!J43,dsma,5,0)&amp;CHAR(10)&amp;VLOOKUP(MaGv!J43,dsma,4,0)))</f>
        <v>Địa
HƯỜNG</v>
      </c>
      <c r="K43" s="389" t="str">
        <f>IF(MaGv!K43="","",IF(MaGv!K43="cn","cn"&amp;CHAR(10)&amp;VLOOKUP(MaGv!K38,dscn,3,0),VLOOKUP(MaGv!K43,dsma,5,0)&amp;CHAR(10)&amp;VLOOKUP(MaGv!K43,dsma,4,0)))</f>
        <v>Sử
THANH</v>
      </c>
      <c r="L43" s="389" t="str">
        <f>IF(MaGv!L43="","",IF(MaGv!L43="cn","cn"&amp;CHAR(10)&amp;VLOOKUP(MaGv!L38,dscn,3,0),VLOOKUP(MaGv!L43,dsma,5,0)&amp;CHAR(10)&amp;VLOOKUP(MaGv!L43,dsma,4,0)))</f>
        <v>Lý
MIÊN</v>
      </c>
      <c r="M43" s="389" t="str">
        <f>IF(MaGv!M43="","",IF(MaGv!M43="cn","cn"&amp;CHAR(10)&amp;VLOOKUP(MaGv!M38,dscn,3,0),VLOOKUP(MaGv!M43,dsma,5,0)&amp;CHAR(10)&amp;VLOOKUP(MaGv!M43,dsma,4,0)))</f>
        <v>Địa
L.HƯỜNG</v>
      </c>
      <c r="N43" s="389" t="str">
        <f>IF(MaGv!N43="","",IF(MaGv!N43="cn","cn"&amp;CHAR(10)&amp;VLOOKUP(MaGv!N38,dscn,3,0),VLOOKUP(MaGv!N43,dsma,5,0)&amp;CHAR(10)&amp;VLOOKUP(MaGv!N43,dsma,4,0)))</f>
        <v>Hóa
THI</v>
      </c>
      <c r="O43" s="389" t="str">
        <f>IF(MaGv!O43="","",IF(MaGv!O43="cn","cn"&amp;CHAR(10)&amp;VLOOKUP(MaGv!O38,dscn,3,0),VLOOKUP(MaGv!O43,dsma,5,0)&amp;CHAR(10)&amp;VLOOKUP(MaGv!O43,dsma,4,0)))</f>
        <v>Địa
THỦY</v>
      </c>
      <c r="P43" s="389" t="str">
        <f>IF(MaGv!P43="","",IF(MaGv!P43="cn","cn"&amp;CHAR(10)&amp;VLOOKUP(MaGv!P38,dscn,3,0),VLOOKUP(MaGv!P43,dsma,5,0)&amp;CHAR(10)&amp;VLOOKUP(MaGv!P43,dsma,4,0)))</f>
        <v/>
      </c>
      <c r="Q43" s="390" t="str">
        <f>IF(MaGv!Q43="","",IF(MaGv!Q43="cn","cn"&amp;CHAR(10)&amp;VLOOKUP(MaGv!Q38,dscn,3,0),VLOOKUP(MaGv!Q43,dsma,5,0)&amp;CHAR(10)&amp;VLOOKUP(MaGv!Q43,dsma,4,0)))</f>
        <v/>
      </c>
      <c r="R43" s="389" t="str">
        <f>IF(MaGv!R43="","",IF(MaGv!R43="cn","cn"&amp;CHAR(10)&amp;VLOOKUP(MaGv!R38,dscn,3,0),VLOOKUP(MaGv!R43,dsma,5,0)&amp;CHAR(10)&amp;VLOOKUP(MaGv!R43,dsma,4,0)))</f>
        <v/>
      </c>
      <c r="S43" s="389" t="str">
        <f>IF(MaGv!S43="","",IF(MaGv!S43="cn","cn"&amp;CHAR(10)&amp;VLOOKUP(MaGv!S38,dscn,3,0),VLOOKUP(MaGv!S43,dsma,5,0)&amp;CHAR(10)&amp;VLOOKUP(MaGv!S43,dsma,4,0)))</f>
        <v/>
      </c>
      <c r="T43" s="389" t="str">
        <f>IF(MaGv!T43="","",IF(MaGv!T43="cn","cn"&amp;CHAR(10)&amp;VLOOKUP(MaGv!T38,dscn,3,0),VLOOKUP(MaGv!T43,dsma,5,0)&amp;CHAR(10)&amp;VLOOKUP(MaGv!T43,dsma,4,0)))</f>
        <v/>
      </c>
      <c r="U43" s="389" t="str">
        <f>IF(MaGv!U43="","",IF(MaGv!U43="cn","cn"&amp;CHAR(10)&amp;VLOOKUP(MaGv!U38,dscn,3,0),VLOOKUP(MaGv!U43,dsma,5,0)&amp;CHAR(10)&amp;VLOOKUP(MaGv!U43,dsma,4,0)))</f>
        <v/>
      </c>
      <c r="V43" s="389" t="str">
        <f>IF(MaGv!V43="","",IF(MaGv!V43="cn","cn"&amp;CHAR(10)&amp;VLOOKUP(MaGv!V38,dscn,3,0),VLOOKUP(MaGv!V43,dsma,5,0)&amp;CHAR(10)&amp;VLOOKUP(MaGv!V43,dsma,4,0)))</f>
        <v/>
      </c>
      <c r="W43" s="389" t="str">
        <f>IF(MaGv!W43="","",IF(MaGv!W43="cn","cn"&amp;CHAR(10)&amp;VLOOKUP(MaGv!W38,dscn,3,0),VLOOKUP(MaGv!W43,dsma,5,0)&amp;CHAR(10)&amp;VLOOKUP(MaGv!W43,dsma,4,0)))</f>
        <v/>
      </c>
      <c r="X43" s="389" t="str">
        <f>IF(MaGv!X43="","",IF(MaGv!X43="cn","cn"&amp;CHAR(10)&amp;VLOOKUP(MaGv!X38,dscn,3,0),VLOOKUP(MaGv!X43,dsma,5,0)&amp;CHAR(10)&amp;VLOOKUP(MaGv!X43,dsma,4,0)))</f>
        <v/>
      </c>
      <c r="Y43" s="389" t="str">
        <f>IF(MaGv!Y43="","",IF(MaGv!Y43="cn","cn"&amp;CHAR(10)&amp;VLOOKUP(MaGv!Y38,dscn,3,0),VLOOKUP(MaGv!Y43,dsma,5,0)&amp;CHAR(10)&amp;VLOOKUP(MaGv!Y43,dsma,4,0)))</f>
        <v/>
      </c>
      <c r="Z43" s="389" t="str">
        <f>IF(MaGv!Z43="","",IF(MaGv!Z43="cn","cn"&amp;CHAR(10)&amp;VLOOKUP(MaGv!Z38,dscn,3,0),VLOOKUP(MaGv!Z43,dsma,5,0)&amp;CHAR(10)&amp;VLOOKUP(MaGv!Z43,dsma,4,0)))</f>
        <v/>
      </c>
      <c r="AA43" s="389" t="str">
        <f>IF(MaGv!AA43="","",IF(MaGv!AA43="cn","cn"&amp;CHAR(10)&amp;VLOOKUP(MaGv!AA38,dscn,3,0),VLOOKUP(MaGv!AA43,dsma,5,0)&amp;CHAR(10)&amp;VLOOKUP(MaGv!AA43,dsma,4,0)))</f>
        <v/>
      </c>
      <c r="AB43" s="389" t="str">
        <f>IF(MaGv!AB43="","",IF(MaGv!AB43="cn","cn"&amp;CHAR(10)&amp;VLOOKUP(MaGv!AB38,dscn,3,0),VLOOKUP(MaGv!AB43,dsma,5,0)&amp;CHAR(10)&amp;VLOOKUP(MaGv!AB43,dsma,4,0)))</f>
        <v/>
      </c>
      <c r="AC43" s="389" t="str">
        <f>IF(MaGv!AC43="","",IF(MaGv!AC43="cn","cn"&amp;CHAR(10)&amp;VLOOKUP(MaGv!AC38,dscn,3,0),VLOOKUP(MaGv!AC43,dsma,5,0)&amp;CHAR(10)&amp;VLOOKUP(MaGv!AC43,dsma,4,0)))</f>
        <v/>
      </c>
      <c r="AD43" s="389" t="str">
        <f>IF(MaGv!AD43="","",IF(MaGv!AD43="cn","cn"&amp;CHAR(10)&amp;VLOOKUP(MaGv!AD38,dscn,3,0),VLOOKUP(MaGv!AD43,dsma,5,0)&amp;CHAR(10)&amp;VLOOKUP(MaGv!AD43,dsma,4,0)))</f>
        <v/>
      </c>
      <c r="AE43" s="389" t="str">
        <f>IF(MaGv!AE43="","",IF(MaGv!AE43="cn","cn"&amp;CHAR(10)&amp;VLOOKUP(MaGv!AE38,dscn,3,0),VLOOKUP(MaGv!AE43,dsma,5,0)&amp;CHAR(10)&amp;VLOOKUP(MaGv!AE43,dsma,4,0)))</f>
        <v/>
      </c>
      <c r="AF43" s="389" t="str">
        <f>IF(MaGv!AF43="","",IF(MaGv!AF43="cn","cn"&amp;CHAR(10)&amp;VLOOKUP(MaGv!AF38,dscn,3,0),VLOOKUP(MaGv!AF43,dsma,5,0)&amp;CHAR(10)&amp;VLOOKUP(MaGv!AF43,dsma,4,0)))</f>
        <v/>
      </c>
      <c r="AG43" s="389" t="str">
        <f>IF(MaGv!AG43="","",IF(MaGv!AG43="cn","cn"&amp;CHAR(10)&amp;VLOOKUP(MaGv!AG38,dscn,3,0),VLOOKUP(MaGv!AG43,dsma,5,0)&amp;CHAR(10)&amp;VLOOKUP(MaGv!AG43,dsma,4,0)))</f>
        <v/>
      </c>
      <c r="AH43" s="409" t="str">
        <f>IF(MaGv!AH43="","",IF(MaGv!AH43="cn","cn"&amp;CHAR(10)&amp;VLOOKUP(MaGv!AH38,dscn,3,0),VLOOKUP(MaGv!AH43,dsma,5,0)&amp;CHAR(10)&amp;VLOOKUP(MaGv!AH43,dsma,4,0)))</f>
        <v/>
      </c>
      <c r="AI43" s="409" t="str">
        <f>IF(MaGv!AI43="","",IF(MaGv!AI43="cn","cn"&amp;CHAR(10)&amp;VLOOKUP(MaGv!AI38,dscn,3,0),VLOOKUP(MaGv!AI43,dsma,5,0)&amp;CHAR(10)&amp;VLOOKUP(MaGv!AI43,dsma,4,0)))</f>
        <v/>
      </c>
      <c r="AJ43" s="409" t="str">
        <f>IF(MaGv!AJ43="","",IF(MaGv!AJ43="cn","cn"&amp;CHAR(10)&amp;VLOOKUP(MaGv!AJ38,dscn,3,0),VLOOKUP(MaGv!AJ43,dsma,5,0)&amp;CHAR(10)&amp;VLOOKUP(MaGv!AJ43,dsma,4,0)))</f>
        <v/>
      </c>
      <c r="AK43" s="409" t="str">
        <f>IF(MaGv!AK43="","",IF(MaGv!AK43="cn","cn"&amp;CHAR(10)&amp;VLOOKUP(MaGv!AK38,dscn,3,0),VLOOKUP(MaGv!AK43,dsma,5,0)&amp;CHAR(10)&amp;VLOOKUP(MaGv!AK43,dsma,4,0)))</f>
        <v/>
      </c>
      <c r="AL43" s="409" t="str">
        <f>IF(MaGv!AL43="","",IF(MaGv!AL43="cn","cn"&amp;CHAR(10)&amp;VLOOKUP(MaGv!AL38,dscn,3,0),VLOOKUP(MaGv!AL43,dsma,5,0)&amp;CHAR(10)&amp;VLOOKUP(MaGv!AL43,dsma,4,0)))</f>
        <v/>
      </c>
      <c r="AM43" s="409" t="str">
        <f>IF(MaGv!AM43="","",IF(MaGv!AM43="cn","cn"&amp;CHAR(10)&amp;VLOOKUP(MaGv!AM38,dscn,3,0),VLOOKUP(MaGv!AM43,dsma,5,0)&amp;CHAR(10)&amp;VLOOKUP(MaGv!AM43,dsma,4,0)))</f>
        <v/>
      </c>
      <c r="AN43" s="409" t="str">
        <f>IF(MaGv!AN43="","",IF(MaGv!AN43="cn","cn"&amp;CHAR(10)&amp;VLOOKUP(MaGv!AN38,dscn,3,0),VLOOKUP(MaGv!AN43,dsma,5,0)&amp;CHAR(10)&amp;VLOOKUP(MaGv!AN43,dsma,4,0)))</f>
        <v/>
      </c>
      <c r="AO43" s="409" t="str">
        <f>IF(MaGv!AO43="","",IF(MaGv!AO43="cn","cn"&amp;CHAR(10)&amp;VLOOKUP(MaGv!AO38,dscn,3,0),VLOOKUP(MaGv!AO43,dsma,5,0)&amp;CHAR(10)&amp;VLOOKUP(MaGv!AO43,dsma,4,0)))</f>
        <v/>
      </c>
      <c r="AP43" s="409" t="str">
        <f>IF(MaGv!AP43="","",IF(MaGv!AP43="cn","cn"&amp;CHAR(10)&amp;VLOOKUP(MaGv!AP38,dscn,3,0),VLOOKUP(MaGv!AP43,dsma,5,0)&amp;CHAR(10)&amp;VLOOKUP(MaGv!AP43,dsma,4,0)))</f>
        <v/>
      </c>
      <c r="AQ43" s="409" t="str">
        <f>IF(MaGv!AQ43="","",IF(MaGv!AQ43="cn","cn"&amp;CHAR(10)&amp;VLOOKUP(MaGv!AQ38,dscn,3,0),VLOOKUP(MaGv!AQ43,dsma,5,0)&amp;CHAR(10)&amp;VLOOKUP(MaGv!AQ43,dsma,4,0)))</f>
        <v/>
      </c>
      <c r="AR43" s="409" t="str">
        <f>IF(MaGv!AR43="","",IF(MaGv!AR43="cn","cn"&amp;CHAR(10)&amp;VLOOKUP(MaGv!AR38,dscn,3,0),VLOOKUP(MaGv!AR43,dsma,5,0)&amp;CHAR(10)&amp;VLOOKUP(MaGv!AR43,dsma,4,0)))</f>
        <v/>
      </c>
      <c r="AS43" s="409" t="str">
        <f>IF(MaGv!AS43="","",IF(MaGv!AS43="cn","cn"&amp;CHAR(10)&amp;VLOOKUP(MaGv!AS38,dscn,3,0),VLOOKUP(MaGv!AS43,dsma,5,0)&amp;CHAR(10)&amp;VLOOKUP(MaGv!AS43,dsma,4,0)))</f>
        <v/>
      </c>
      <c r="AT43" s="410" t="str">
        <f>IF(MaGv!AT43="","",IF(MaGv!AT43="cn","cn"&amp;CHAR(10)&amp;VLOOKUP(MaGv!AT38,dscn,3,0),VLOOKUP(MaGv!AT43,dsma,5,0)&amp;CHAR(10)&amp;VLOOKUP(MaGv!AT43,dsma,4,0)))</f>
        <v/>
      </c>
      <c r="AU43" s="409" t="str">
        <f>IF(MaGv!AU43="","",IF(MaGv!AU43="cn","cn"&amp;CHAR(10)&amp;VLOOKUP(MaGv!AU38,dscn,3,0),VLOOKUP(MaGv!AU43,dsma,5,0)&amp;CHAR(10)&amp;VLOOKUP(MaGv!AU43,dsma,4,0)))</f>
        <v/>
      </c>
      <c r="AV43" s="390" t="str">
        <f>IF(MaGv!AV43="","",IF(MaGv!AV43="cn","cn"&amp;CHAR(10)&amp;VLOOKUP(MaGv!AV38,dscn,3,0),VLOOKUP(MaGv!AV43,dsma,5,0)&amp;CHAR(10)&amp;VLOOKUP(MaGv!AV43,dsma,4,0)))</f>
        <v/>
      </c>
      <c r="AW43" s="390" t="str">
        <f>IF(MaGv!AW43="","",IF(MaGv!AW43="cn","cn"&amp;CHAR(10)&amp;VLOOKUP(MaGv!AW38,dscn,3,0),VLOOKUP(MaGv!AW43,dsma,5,0)&amp;CHAR(10)&amp;VLOOKUP(MaGv!AW43,dsma,4,0)))</f>
        <v/>
      </c>
      <c r="AX43" s="390" t="str">
        <f>IF(MaGv!AX43="","",IF(MaGv!AX43="cn","cn"&amp;CHAR(10)&amp;VLOOKUP(MaGv!AX38,dscn,3,0),VLOOKUP(MaGv!AX43,dsma,5,0)&amp;CHAR(10)&amp;VLOOKUP(MaGv!AX43,dsma,4,0)))</f>
        <v/>
      </c>
      <c r="AY43" s="389" t="str">
        <f>IF(MaGv!AY43="","",IF(MaGv!AY43="cn","cn"&amp;CHAR(10)&amp;VLOOKUP(MaGv!AY38,dscn,3,0),VLOOKUP(MaGv!AY43,dsma,5,0)&amp;CHAR(10)&amp;VLOOKUP(MaGv!AY43,dsma,4,0)))</f>
        <v/>
      </c>
      <c r="AZ43" s="389" t="str">
        <f>IF(MaGv!AZ43="","",IF(MaGv!AZ43="cn","cn"&amp;CHAR(10)&amp;VLOOKUP(MaGv!AZ38,dscn,3,0),VLOOKUP(MaGv!AZ43,dsma,5,0)&amp;CHAR(10)&amp;VLOOKUP(MaGv!AZ43,dsma,4,0)))</f>
        <v/>
      </c>
      <c r="BA43" s="389"/>
      <c r="BB43" s="392"/>
    </row>
    <row r="44" ht="25.5" customHeight="1">
      <c r="A44" s="393" t="s">
        <v>525</v>
      </c>
      <c r="B44" s="394">
        <v>1.0</v>
      </c>
      <c r="C44" s="371" t="str">
        <f>IF(MaGv!C44="","",IF(MaGv!C44="cn","cn"&amp;CHAR(10)&amp;VLOOKUP(MaGv!C39,dscn,3,0),VLOOKUP(MaGv!C44,dsma,5,0)&amp;CHAR(10)&amp;VLOOKUP(MaGv!C44,dsma,4,0)))</f>
        <v/>
      </c>
      <c r="D44" s="371" t="str">
        <f>IF(MaGv!D44="","",IF(MaGv!D44="cn","cn"&amp;CHAR(10)&amp;VLOOKUP(MaGv!D39,dscn,3,0),VLOOKUP(MaGv!D44,dsma,5,0)&amp;CHAR(10)&amp;VLOOKUP(MaGv!D44,dsma,4,0)))</f>
        <v/>
      </c>
      <c r="E44" s="371" t="str">
        <f>IF(MaGv!E44="","",IF(MaGv!E44="cn","cn"&amp;CHAR(10)&amp;VLOOKUP(MaGv!E39,dscn,3,0),VLOOKUP(MaGv!E44,dsma,5,0)&amp;CHAR(10)&amp;VLOOKUP(MaGv!E44,dsma,4,0)))</f>
        <v/>
      </c>
      <c r="F44" s="371" t="str">
        <f>IF(MaGv!F44="","",IF(MaGv!F44="cn","cn"&amp;CHAR(10)&amp;VLOOKUP(MaGv!F39,dscn,3,0),VLOOKUP(MaGv!F44,dsma,5,0)&amp;CHAR(10)&amp;VLOOKUP(MaGv!F44,dsma,4,0)))</f>
        <v/>
      </c>
      <c r="G44" s="371" t="str">
        <f>IF(MaGv!G44="","",IF(MaGv!G44="cn","cn"&amp;CHAR(10)&amp;VLOOKUP(MaGv!G39,dscn,3,0),VLOOKUP(MaGv!G44,dsma,5,0)&amp;CHAR(10)&amp;VLOOKUP(MaGv!G44,dsma,4,0)))</f>
        <v/>
      </c>
      <c r="H44" s="375" t="str">
        <f>IF(MaGv!H44="","",IF(MaGv!H44="cn","cn"&amp;CHAR(10)&amp;VLOOKUP(MaGv!H39,dscn,3,0),VLOOKUP(MaGv!H44,dsma,5,0)&amp;CHAR(10)&amp;VLOOKUP(MaGv!H44,dsma,4,0)))</f>
        <v/>
      </c>
      <c r="I44" s="371" t="str">
        <f>IF(MaGv!I44="","",IF(MaGv!I44="cn","cn"&amp;CHAR(10)&amp;VLOOKUP(MaGv!I39,dscn,3,0),VLOOKUP(MaGv!I44,dsma,5,0)&amp;CHAR(10)&amp;VLOOKUP(MaGv!I44,dsma,4,0)))</f>
        <v/>
      </c>
      <c r="J44" s="371" t="str">
        <f>IF(MaGv!J44="","",IF(MaGv!J44="cn","cn"&amp;CHAR(10)&amp;VLOOKUP(MaGv!J39,dscn,3,0),VLOOKUP(MaGv!J44,dsma,5,0)&amp;CHAR(10)&amp;VLOOKUP(MaGv!J44,dsma,4,0)))</f>
        <v/>
      </c>
      <c r="K44" s="371" t="str">
        <f>IF(MaGv!K44="","",IF(MaGv!K44="cn","cn"&amp;CHAR(10)&amp;VLOOKUP(MaGv!K39,dscn,3,0),VLOOKUP(MaGv!K44,dsma,5,0)&amp;CHAR(10)&amp;VLOOKUP(MaGv!K44,dsma,4,0)))</f>
        <v/>
      </c>
      <c r="L44" s="371" t="str">
        <f>IF(MaGv!L44="","",IF(MaGv!L44="cn","cn"&amp;CHAR(10)&amp;VLOOKUP(MaGv!L39,dscn,3,0),VLOOKUP(MaGv!L44,dsma,5,0)&amp;CHAR(10)&amp;VLOOKUP(MaGv!L44,dsma,4,0)))</f>
        <v/>
      </c>
      <c r="M44" s="371" t="str">
        <f>IF(MaGv!M44="","",IF(MaGv!M44="cn","cn"&amp;CHAR(10)&amp;VLOOKUP(MaGv!M39,dscn,3,0),VLOOKUP(MaGv!M44,dsma,5,0)&amp;CHAR(10)&amp;VLOOKUP(MaGv!M44,dsma,4,0)))</f>
        <v/>
      </c>
      <c r="N44" s="371" t="str">
        <f>IF(MaGv!N44="","",IF(MaGv!N44="cn","cn"&amp;CHAR(10)&amp;VLOOKUP(MaGv!N39,dscn,3,0),VLOOKUP(MaGv!N44,dsma,5,0)&amp;CHAR(10)&amp;VLOOKUP(MaGv!N44,dsma,4,0)))</f>
        <v/>
      </c>
      <c r="O44" s="371" t="str">
        <f>IF(MaGv!O44="","",IF(MaGv!O44="cn","cn"&amp;CHAR(10)&amp;VLOOKUP(MaGv!O39,dscn,3,0),VLOOKUP(MaGv!O44,dsma,5,0)&amp;CHAR(10)&amp;VLOOKUP(MaGv!O44,dsma,4,0)))</f>
        <v/>
      </c>
      <c r="P44" s="371" t="str">
        <f>IF(MaGv!P44="","",IF(MaGv!P44="cn","cn"&amp;CHAR(10)&amp;VLOOKUP(MaGv!P39,dscn,3,0),VLOOKUP(MaGv!P44,dsma,5,0)&amp;CHAR(10)&amp;VLOOKUP(MaGv!P44,dsma,4,0)))</f>
        <v/>
      </c>
      <c r="Q44" s="375" t="str">
        <f>IF(MaGv!Q44="","",IF(MaGv!Q44="cn","cn"&amp;CHAR(10)&amp;VLOOKUP(MaGv!Q39,dscn,3,0),VLOOKUP(MaGv!Q44,dsma,5,0)&amp;CHAR(10)&amp;VLOOKUP(MaGv!Q44,dsma,4,0)))</f>
        <v/>
      </c>
      <c r="R44" s="371" t="str">
        <f>IF(MaGv!R44="","",IF(MaGv!R44="cn","cn"&amp;CHAR(10)&amp;VLOOKUP(MaGv!R39,dscn,3,0),VLOOKUP(MaGv!R44,dsma,5,0)&amp;CHAR(10)&amp;VLOOKUP(MaGv!R44,dsma,4,0)))</f>
        <v/>
      </c>
      <c r="S44" s="371" t="str">
        <f>IF(MaGv!S44="","",IF(MaGv!S44="cn","cn"&amp;CHAR(10)&amp;VLOOKUP(MaGv!S39,dscn,3,0),VLOOKUP(MaGv!S44,dsma,5,0)&amp;CHAR(10)&amp;VLOOKUP(MaGv!S44,dsma,4,0)))</f>
        <v/>
      </c>
      <c r="T44" s="371" t="str">
        <f>IF(MaGv!T44="","",IF(MaGv!T44="cn","cn"&amp;CHAR(10)&amp;VLOOKUP(MaGv!T39,dscn,3,0),VLOOKUP(MaGv!T44,dsma,5,0)&amp;CHAR(10)&amp;VLOOKUP(MaGv!T44,dsma,4,0)))</f>
        <v/>
      </c>
      <c r="U44" s="371" t="str">
        <f>IF(MaGv!U44="","",IF(MaGv!U44="cn","cn"&amp;CHAR(10)&amp;VLOOKUP(MaGv!U39,dscn,3,0),VLOOKUP(MaGv!U44,dsma,5,0)&amp;CHAR(10)&amp;VLOOKUP(MaGv!U44,dsma,4,0)))</f>
        <v/>
      </c>
      <c r="V44" s="371" t="str">
        <f>IF(MaGv!V44="","",IF(MaGv!V44="cn","cn"&amp;CHAR(10)&amp;VLOOKUP(MaGv!V39,dscn,3,0),VLOOKUP(MaGv!V44,dsma,5,0)&amp;CHAR(10)&amp;VLOOKUP(MaGv!V44,dsma,4,0)))</f>
        <v/>
      </c>
      <c r="W44" s="371" t="str">
        <f>IF(MaGv!W44="","",IF(MaGv!W44="cn","cn"&amp;CHAR(10)&amp;VLOOKUP(MaGv!W39,dscn,3,0),VLOOKUP(MaGv!W44,dsma,5,0)&amp;CHAR(10)&amp;VLOOKUP(MaGv!W44,dsma,4,0)))</f>
        <v/>
      </c>
      <c r="X44" s="371" t="str">
        <f>IF(MaGv!X44="","",IF(MaGv!X44="cn","cn"&amp;CHAR(10)&amp;VLOOKUP(MaGv!X39,dscn,3,0),VLOOKUP(MaGv!X44,dsma,5,0)&amp;CHAR(10)&amp;VLOOKUP(MaGv!X44,dsma,4,0)))</f>
        <v/>
      </c>
      <c r="Y44" s="371" t="str">
        <f>IF(MaGv!Y44="","",IF(MaGv!Y44="cn","cn"&amp;CHAR(10)&amp;VLOOKUP(MaGv!Y39,dscn,3,0),VLOOKUP(MaGv!Y44,dsma,5,0)&amp;CHAR(10)&amp;VLOOKUP(MaGv!Y44,dsma,4,0)))</f>
        <v/>
      </c>
      <c r="Z44" s="371" t="str">
        <f>IF(MaGv!Z44="","",IF(MaGv!Z44="cn","cn"&amp;CHAR(10)&amp;VLOOKUP(MaGv!Z39,dscn,3,0),VLOOKUP(MaGv!Z44,dsma,5,0)&amp;CHAR(10)&amp;VLOOKUP(MaGv!Z44,dsma,4,0)))</f>
        <v/>
      </c>
      <c r="AA44" s="371" t="str">
        <f>IF(MaGv!AA44="","",IF(MaGv!AA44="cn","cn"&amp;CHAR(10)&amp;VLOOKUP(MaGv!AA39,dscn,3,0),VLOOKUP(MaGv!AA44,dsma,5,0)&amp;CHAR(10)&amp;VLOOKUP(MaGv!AA44,dsma,4,0)))</f>
        <v/>
      </c>
      <c r="AB44" s="371" t="str">
        <f>IF(MaGv!AB44="","",IF(MaGv!AB44="cn","cn"&amp;CHAR(10)&amp;VLOOKUP(MaGv!AB39,dscn,3,0),VLOOKUP(MaGv!AB44,dsma,5,0)&amp;CHAR(10)&amp;VLOOKUP(MaGv!AB44,dsma,4,0)))</f>
        <v/>
      </c>
      <c r="AC44" s="371" t="str">
        <f>IF(MaGv!AC44="","",IF(MaGv!AC44="cn","cn"&amp;CHAR(10)&amp;VLOOKUP(MaGv!AC39,dscn,3,0),VLOOKUP(MaGv!AC44,dsma,5,0)&amp;CHAR(10)&amp;VLOOKUP(MaGv!AC44,dsma,4,0)))</f>
        <v/>
      </c>
      <c r="AD44" s="371" t="str">
        <f>IF(MaGv!AD44="","",IF(MaGv!AD44="cn","cn"&amp;CHAR(10)&amp;VLOOKUP(MaGv!AD39,dscn,3,0),VLOOKUP(MaGv!AD44,dsma,5,0)&amp;CHAR(10)&amp;VLOOKUP(MaGv!AD44,dsma,4,0)))</f>
        <v/>
      </c>
      <c r="AE44" s="371" t="str">
        <f>IF(MaGv!AE44="","",IF(MaGv!AE44="cn","cn"&amp;CHAR(10)&amp;VLOOKUP(MaGv!AE39,dscn,3,0),VLOOKUP(MaGv!AE44,dsma,5,0)&amp;CHAR(10)&amp;VLOOKUP(MaGv!AE44,dsma,4,0)))</f>
        <v/>
      </c>
      <c r="AF44" s="371" t="str">
        <f>IF(MaGv!AF44="","",IF(MaGv!AF44="cn","cn"&amp;CHAR(10)&amp;VLOOKUP(MaGv!AF39,dscn,3,0),VLOOKUP(MaGv!AF44,dsma,5,0)&amp;CHAR(10)&amp;VLOOKUP(MaGv!AF44,dsma,4,0)))</f>
        <v/>
      </c>
      <c r="AG44" s="371" t="str">
        <f>IF(MaGv!AG44="","",IF(MaGv!AG44="cn","cn"&amp;CHAR(10)&amp;VLOOKUP(MaGv!AG39,dscn,3,0),VLOOKUP(MaGv!AG44,dsma,5,0)&amp;CHAR(10)&amp;VLOOKUP(MaGv!AG44,dsma,4,0)))</f>
        <v/>
      </c>
      <c r="AH44" s="375" t="str">
        <f>IF(MaGv!AH44="","",IF(MaGv!AH44="cn","cn"&amp;CHAR(10)&amp;VLOOKUP(MaGv!AH39,dscn,3,0),VLOOKUP(MaGv!AH44,dsma,5,0)&amp;CHAR(10)&amp;VLOOKUP(MaGv!AH44,dsma,4,0)))</f>
        <v/>
      </c>
      <c r="AI44" s="375" t="str">
        <f>IF(MaGv!AI44="","",IF(MaGv!AI44="cn","cn"&amp;CHAR(10)&amp;VLOOKUP(MaGv!AI39,dscn,3,0),VLOOKUP(MaGv!AI44,dsma,5,0)&amp;CHAR(10)&amp;VLOOKUP(MaGv!AI44,dsma,4,0)))</f>
        <v/>
      </c>
      <c r="AJ44" s="375" t="str">
        <f>IF(MaGv!AJ44="","",IF(MaGv!AJ44="cn","cn"&amp;CHAR(10)&amp;VLOOKUP(MaGv!AJ39,dscn,3,0),VLOOKUP(MaGv!AJ44,dsma,5,0)&amp;CHAR(10)&amp;VLOOKUP(MaGv!AJ44,dsma,4,0)))</f>
        <v/>
      </c>
      <c r="AK44" s="375" t="str">
        <f>IF(MaGv!AK44="","",IF(MaGv!AK44="cn","cn"&amp;CHAR(10)&amp;VLOOKUP(MaGv!AK39,dscn,3,0),VLOOKUP(MaGv!AK44,dsma,5,0)&amp;CHAR(10)&amp;VLOOKUP(MaGv!AK44,dsma,4,0)))</f>
        <v/>
      </c>
      <c r="AL44" s="375" t="str">
        <f>IF(MaGv!AL44="","",IF(MaGv!AL44="cn","cn"&amp;CHAR(10)&amp;VLOOKUP(MaGv!AL39,dscn,3,0),VLOOKUP(MaGv!AL44,dsma,5,0)&amp;CHAR(10)&amp;VLOOKUP(MaGv!AL44,dsma,4,0)))</f>
        <v/>
      </c>
      <c r="AM44" s="375" t="str">
        <f>IF(MaGv!AM44="","",IF(MaGv!AM44="cn","cn"&amp;CHAR(10)&amp;VLOOKUP(MaGv!AM39,dscn,3,0),VLOOKUP(MaGv!AM44,dsma,5,0)&amp;CHAR(10)&amp;VLOOKUP(MaGv!AM44,dsma,4,0)))</f>
        <v/>
      </c>
      <c r="AN44" s="375" t="str">
        <f>IF(MaGv!AN44="","",IF(MaGv!AN44="cn","cn"&amp;CHAR(10)&amp;VLOOKUP(MaGv!AN39,dscn,3,0),VLOOKUP(MaGv!AN44,dsma,5,0)&amp;CHAR(10)&amp;VLOOKUP(MaGv!AN44,dsma,4,0)))</f>
        <v/>
      </c>
      <c r="AO44" s="375" t="str">
        <f>IF(MaGv!AO44="","",IF(MaGv!AO44="cn","cn"&amp;CHAR(10)&amp;VLOOKUP(MaGv!AO39,dscn,3,0),VLOOKUP(MaGv!AO44,dsma,5,0)&amp;CHAR(10)&amp;VLOOKUP(MaGv!AO44,dsma,4,0)))</f>
        <v/>
      </c>
      <c r="AP44" s="375" t="str">
        <f>IF(MaGv!AP44="","",IF(MaGv!AP44="cn","cn"&amp;CHAR(10)&amp;VLOOKUP(MaGv!AP39,dscn,3,0),VLOOKUP(MaGv!AP44,dsma,5,0)&amp;CHAR(10)&amp;VLOOKUP(MaGv!AP44,dsma,4,0)))</f>
        <v/>
      </c>
      <c r="AQ44" s="375" t="str">
        <f>IF(MaGv!AQ44="","",IF(MaGv!AQ44="cn","cn"&amp;CHAR(10)&amp;VLOOKUP(MaGv!AQ39,dscn,3,0),VLOOKUP(MaGv!AQ44,dsma,5,0)&amp;CHAR(10)&amp;VLOOKUP(MaGv!AQ44,dsma,4,0)))</f>
        <v/>
      </c>
      <c r="AR44" s="375" t="str">
        <f>IF(MaGv!AR44="","",IF(MaGv!AR44="cn","cn"&amp;CHAR(10)&amp;VLOOKUP(MaGv!AR39,dscn,3,0),VLOOKUP(MaGv!AR44,dsma,5,0)&amp;CHAR(10)&amp;VLOOKUP(MaGv!AR44,dsma,4,0)))</f>
        <v/>
      </c>
      <c r="AS44" s="375" t="str">
        <f>IF(MaGv!AS44="","",IF(MaGv!AS44="cn","cn"&amp;CHAR(10)&amp;VLOOKUP(MaGv!AS39,dscn,3,0),VLOOKUP(MaGv!AS44,dsma,5,0)&amp;CHAR(10)&amp;VLOOKUP(MaGv!AS44,dsma,4,0)))</f>
        <v/>
      </c>
      <c r="AT44" s="395" t="str">
        <f>IF(MaGv!AT44="","",IF(MaGv!AT44="cn","cn"&amp;CHAR(10)&amp;VLOOKUP(MaGv!AT39,dscn,3,0),VLOOKUP(MaGv!AT44,dsma,5,0)&amp;CHAR(10)&amp;VLOOKUP(MaGv!AT44,dsma,4,0)))</f>
        <v/>
      </c>
      <c r="AU44" s="375" t="str">
        <f>IF(MaGv!AU44="","",IF(MaGv!AU44="cn","cn"&amp;CHAR(10)&amp;VLOOKUP(MaGv!AU39,dscn,3,0),VLOOKUP(MaGv!AU44,dsma,5,0)&amp;CHAR(10)&amp;VLOOKUP(MaGv!AU44,dsma,4,0)))</f>
        <v/>
      </c>
      <c r="AV44" s="375" t="str">
        <f>IF(MaGv!AV44="","",IF(MaGv!AV44="cn","cn"&amp;CHAR(10)&amp;VLOOKUP(MaGv!AV39,dscn,3,0),VLOOKUP(MaGv!AV44,dsma,5,0)&amp;CHAR(10)&amp;VLOOKUP(MaGv!AV44,dsma,4,0)))</f>
        <v/>
      </c>
      <c r="AW44" s="375" t="str">
        <f>IF(MaGv!AW44="","",IF(MaGv!AW44="cn","cn"&amp;CHAR(10)&amp;VLOOKUP(MaGv!AW39,dscn,3,0),VLOOKUP(MaGv!AW44,dsma,5,0)&amp;CHAR(10)&amp;VLOOKUP(MaGv!AW44,dsma,4,0)))</f>
        <v/>
      </c>
      <c r="AX44" s="375" t="str">
        <f>IF(MaGv!AX44="","",IF(MaGv!AX44="cn","cn"&amp;CHAR(10)&amp;VLOOKUP(MaGv!AX39,dscn,3,0),VLOOKUP(MaGv!AX44,dsma,5,0)&amp;CHAR(10)&amp;VLOOKUP(MaGv!AX44,dsma,4,0)))</f>
        <v/>
      </c>
      <c r="AY44" s="371" t="str">
        <f>IF(MaGv!AY44="","",IF(MaGv!AY44="cn","cn"&amp;CHAR(10)&amp;VLOOKUP(MaGv!AY39,dscn,3,0),VLOOKUP(MaGv!AY44,dsma,5,0)&amp;CHAR(10)&amp;VLOOKUP(MaGv!AY44,dsma,4,0)))</f>
        <v/>
      </c>
      <c r="AZ44" s="371" t="str">
        <f>IF(MaGv!AZ44="","",IF(MaGv!AZ44="cn","cn"&amp;CHAR(10)&amp;VLOOKUP(MaGv!AZ39,dscn,3,0),VLOOKUP(MaGv!AZ44,dsma,5,0)&amp;CHAR(10)&amp;VLOOKUP(MaGv!AZ44,dsma,4,0)))</f>
        <v/>
      </c>
      <c r="BA44" s="371"/>
      <c r="BB44" s="376"/>
    </row>
    <row r="45" ht="25.5" customHeight="1">
      <c r="A45" s="127"/>
      <c r="B45" s="377">
        <v>2.0</v>
      </c>
      <c r="C45" s="381" t="str">
        <f>IF(MaGv!C45="","",IF(MaGv!C45="cn","cn"&amp;CHAR(10)&amp;VLOOKUP(MaGv!C40,dscn,3,0),VLOOKUP(MaGv!C45,dsma,5,0)&amp;CHAR(10)&amp;VLOOKUP(MaGv!C45,dsma,4,0)))</f>
        <v/>
      </c>
      <c r="D45" s="381" t="str">
        <f>IF(MaGv!D45="","",IF(MaGv!D45="cn","cn"&amp;CHAR(10)&amp;VLOOKUP(MaGv!D40,dscn,3,0),VLOOKUP(MaGv!D45,dsma,5,0)&amp;CHAR(10)&amp;VLOOKUP(MaGv!D45,dsma,4,0)))</f>
        <v/>
      </c>
      <c r="E45" s="381" t="str">
        <f>IF(MaGv!E45="","",IF(MaGv!E45="cn","cn"&amp;CHAR(10)&amp;VLOOKUP(MaGv!E40,dscn,3,0),VLOOKUP(MaGv!E45,dsma,5,0)&amp;CHAR(10)&amp;VLOOKUP(MaGv!E45,dsma,4,0)))</f>
        <v/>
      </c>
      <c r="F45" s="381" t="str">
        <f>IF(MaGv!F45="","",IF(MaGv!F45="cn","cn"&amp;CHAR(10)&amp;VLOOKUP(MaGv!F40,dscn,3,0),VLOOKUP(MaGv!F45,dsma,5,0)&amp;CHAR(10)&amp;VLOOKUP(MaGv!F45,dsma,4,0)))</f>
        <v/>
      </c>
      <c r="G45" s="381" t="str">
        <f>IF(MaGv!G45="","",IF(MaGv!G45="cn","cn"&amp;CHAR(10)&amp;VLOOKUP(MaGv!G40,dscn,3,0),VLOOKUP(MaGv!G45,dsma,5,0)&amp;CHAR(10)&amp;VLOOKUP(MaGv!G45,dsma,4,0)))</f>
        <v/>
      </c>
      <c r="H45" s="372" t="str">
        <f>IF(MaGv!H45="","",IF(MaGv!H45="cn","cn"&amp;CHAR(10)&amp;VLOOKUP(MaGv!H40,dscn,3,0),VLOOKUP(MaGv!H45,dsma,5,0)&amp;CHAR(10)&amp;VLOOKUP(MaGv!H45,dsma,4,0)))</f>
        <v/>
      </c>
      <c r="I45" s="381" t="str">
        <f>IF(MaGv!I45="","",IF(MaGv!I45="cn","cn"&amp;CHAR(10)&amp;VLOOKUP(MaGv!I40,dscn,3,0),VLOOKUP(MaGv!I45,dsma,5,0)&amp;CHAR(10)&amp;VLOOKUP(MaGv!I45,dsma,4,0)))</f>
        <v/>
      </c>
      <c r="J45" s="381" t="str">
        <f>IF(MaGv!J45="","",IF(MaGv!J45="cn","cn"&amp;CHAR(10)&amp;VLOOKUP(MaGv!J40,dscn,3,0),VLOOKUP(MaGv!J45,dsma,5,0)&amp;CHAR(10)&amp;VLOOKUP(MaGv!J45,dsma,4,0)))</f>
        <v/>
      </c>
      <c r="K45" s="381" t="str">
        <f>IF(MaGv!K45="","",IF(MaGv!K45="cn","cn"&amp;CHAR(10)&amp;VLOOKUP(MaGv!K40,dscn,3,0),VLOOKUP(MaGv!K45,dsma,5,0)&amp;CHAR(10)&amp;VLOOKUP(MaGv!K45,dsma,4,0)))</f>
        <v/>
      </c>
      <c r="L45" s="381" t="str">
        <f>IF(MaGv!L45="","",IF(MaGv!L45="cn","cn"&amp;CHAR(10)&amp;VLOOKUP(MaGv!L40,dscn,3,0),VLOOKUP(MaGv!L45,dsma,5,0)&amp;CHAR(10)&amp;VLOOKUP(MaGv!L45,dsma,4,0)))</f>
        <v/>
      </c>
      <c r="M45" s="381" t="str">
        <f>IF(MaGv!M45="","",IF(MaGv!M45="cn","cn"&amp;CHAR(10)&amp;VLOOKUP(MaGv!M40,dscn,3,0),VLOOKUP(MaGv!M45,dsma,5,0)&amp;CHAR(10)&amp;VLOOKUP(MaGv!M45,dsma,4,0)))</f>
        <v/>
      </c>
      <c r="N45" s="381" t="str">
        <f>IF(MaGv!N45="","",IF(MaGv!N45="cn","cn"&amp;CHAR(10)&amp;VLOOKUP(MaGv!N40,dscn,3,0),VLOOKUP(MaGv!N45,dsma,5,0)&amp;CHAR(10)&amp;VLOOKUP(MaGv!N45,dsma,4,0)))</f>
        <v/>
      </c>
      <c r="O45" s="381" t="str">
        <f>IF(MaGv!O45="","",IF(MaGv!O45="cn","cn"&amp;CHAR(10)&amp;VLOOKUP(MaGv!O40,dscn,3,0),VLOOKUP(MaGv!O45,dsma,5,0)&amp;CHAR(10)&amp;VLOOKUP(MaGv!O45,dsma,4,0)))</f>
        <v/>
      </c>
      <c r="P45" s="381" t="str">
        <f>IF(MaGv!P45="","",IF(MaGv!P45="cn","cn"&amp;CHAR(10)&amp;VLOOKUP(MaGv!P40,dscn,3,0),VLOOKUP(MaGv!P45,dsma,5,0)&amp;CHAR(10)&amp;VLOOKUP(MaGv!P45,dsma,4,0)))</f>
        <v/>
      </c>
      <c r="Q45" s="372" t="str">
        <f>IF(MaGv!Q45="","",IF(MaGv!Q45="cn","cn"&amp;CHAR(10)&amp;VLOOKUP(MaGv!Q40,dscn,3,0),VLOOKUP(MaGv!Q45,dsma,5,0)&amp;CHAR(10)&amp;VLOOKUP(MaGv!Q45,dsma,4,0)))</f>
        <v/>
      </c>
      <c r="R45" s="381" t="str">
        <f>IF(MaGv!R45="","",IF(MaGv!R45="cn","cn"&amp;CHAR(10)&amp;VLOOKUP(MaGv!R40,dscn,3,0),VLOOKUP(MaGv!R45,dsma,5,0)&amp;CHAR(10)&amp;VLOOKUP(MaGv!R45,dsma,4,0)))</f>
        <v/>
      </c>
      <c r="S45" s="381" t="str">
        <f>IF(MaGv!S45="","",IF(MaGv!S45="cn","cn"&amp;CHAR(10)&amp;VLOOKUP(MaGv!S40,dscn,3,0),VLOOKUP(MaGv!S45,dsma,5,0)&amp;CHAR(10)&amp;VLOOKUP(MaGv!S45,dsma,4,0)))</f>
        <v/>
      </c>
      <c r="T45" s="381" t="str">
        <f>IF(MaGv!T45="","",IF(MaGv!T45="cn","cn"&amp;CHAR(10)&amp;VLOOKUP(MaGv!T40,dscn,3,0),VLOOKUP(MaGv!T45,dsma,5,0)&amp;CHAR(10)&amp;VLOOKUP(MaGv!T45,dsma,4,0)))</f>
        <v/>
      </c>
      <c r="U45" s="381" t="str">
        <f>IF(MaGv!U45="","",IF(MaGv!U45="cn","cn"&amp;CHAR(10)&amp;VLOOKUP(MaGv!U40,dscn,3,0),VLOOKUP(MaGv!U45,dsma,5,0)&amp;CHAR(10)&amp;VLOOKUP(MaGv!U45,dsma,4,0)))</f>
        <v/>
      </c>
      <c r="V45" s="381" t="str">
        <f>IF(MaGv!V45="","",IF(MaGv!V45="cn","cn"&amp;CHAR(10)&amp;VLOOKUP(MaGv!V40,dscn,3,0),VLOOKUP(MaGv!V45,dsma,5,0)&amp;CHAR(10)&amp;VLOOKUP(MaGv!V45,dsma,4,0)))</f>
        <v/>
      </c>
      <c r="W45" s="381" t="str">
        <f>IF(MaGv!W45="","",IF(MaGv!W45="cn","cn"&amp;CHAR(10)&amp;VLOOKUP(MaGv!W40,dscn,3,0),VLOOKUP(MaGv!W45,dsma,5,0)&amp;CHAR(10)&amp;VLOOKUP(MaGv!W45,dsma,4,0)))</f>
        <v/>
      </c>
      <c r="X45" s="381" t="str">
        <f>IF(MaGv!X45="","",IF(MaGv!X45="cn","cn"&amp;CHAR(10)&amp;VLOOKUP(MaGv!X40,dscn,3,0),VLOOKUP(MaGv!X45,dsma,5,0)&amp;CHAR(10)&amp;VLOOKUP(MaGv!X45,dsma,4,0)))</f>
        <v/>
      </c>
      <c r="Y45" s="381" t="str">
        <f>IF(MaGv!Y45="","",IF(MaGv!Y45="cn","cn"&amp;CHAR(10)&amp;VLOOKUP(MaGv!Y40,dscn,3,0),VLOOKUP(MaGv!Y45,dsma,5,0)&amp;CHAR(10)&amp;VLOOKUP(MaGv!Y45,dsma,4,0)))</f>
        <v/>
      </c>
      <c r="Z45" s="381" t="str">
        <f>IF(MaGv!Z45="","",IF(MaGv!Z45="cn","cn"&amp;CHAR(10)&amp;VLOOKUP(MaGv!Z40,dscn,3,0),VLOOKUP(MaGv!Z45,dsma,5,0)&amp;CHAR(10)&amp;VLOOKUP(MaGv!Z45,dsma,4,0)))</f>
        <v/>
      </c>
      <c r="AA45" s="381" t="str">
        <f>IF(MaGv!AA45="","",IF(MaGv!AA45="cn","cn"&amp;CHAR(10)&amp;VLOOKUP(MaGv!AA40,dscn,3,0),VLOOKUP(MaGv!AA45,dsma,5,0)&amp;CHAR(10)&amp;VLOOKUP(MaGv!AA45,dsma,4,0)))</f>
        <v/>
      </c>
      <c r="AB45" s="381" t="str">
        <f>IF(MaGv!AB45="","",IF(MaGv!AB45="cn","cn"&amp;CHAR(10)&amp;VLOOKUP(MaGv!AB40,dscn,3,0),VLOOKUP(MaGv!AB45,dsma,5,0)&amp;CHAR(10)&amp;VLOOKUP(MaGv!AB45,dsma,4,0)))</f>
        <v/>
      </c>
      <c r="AC45" s="381" t="str">
        <f>IF(MaGv!AC45="","",IF(MaGv!AC45="cn","cn"&amp;CHAR(10)&amp;VLOOKUP(MaGv!AC40,dscn,3,0),VLOOKUP(MaGv!AC45,dsma,5,0)&amp;CHAR(10)&amp;VLOOKUP(MaGv!AC45,dsma,4,0)))</f>
        <v/>
      </c>
      <c r="AD45" s="381" t="str">
        <f>IF(MaGv!AD45="","",IF(MaGv!AD45="cn","cn"&amp;CHAR(10)&amp;VLOOKUP(MaGv!AD40,dscn,3,0),VLOOKUP(MaGv!AD45,dsma,5,0)&amp;CHAR(10)&amp;VLOOKUP(MaGv!AD45,dsma,4,0)))</f>
        <v/>
      </c>
      <c r="AE45" s="381" t="str">
        <f>IF(MaGv!AE45="","",IF(MaGv!AE45="cn","cn"&amp;CHAR(10)&amp;VLOOKUP(MaGv!AE40,dscn,3,0),VLOOKUP(MaGv!AE45,dsma,5,0)&amp;CHAR(10)&amp;VLOOKUP(MaGv!AE45,dsma,4,0)))</f>
        <v/>
      </c>
      <c r="AF45" s="381" t="str">
        <f>IF(MaGv!AF45="","",IF(MaGv!AF45="cn","cn"&amp;CHAR(10)&amp;VLOOKUP(MaGv!AF40,dscn,3,0),VLOOKUP(MaGv!AF45,dsma,5,0)&amp;CHAR(10)&amp;VLOOKUP(MaGv!AF45,dsma,4,0)))</f>
        <v/>
      </c>
      <c r="AG45" s="381" t="str">
        <f>IF(MaGv!AG45="","",IF(MaGv!AG45="cn","cn"&amp;CHAR(10)&amp;VLOOKUP(MaGv!AG40,dscn,3,0),VLOOKUP(MaGv!AG45,dsma,5,0)&amp;CHAR(10)&amp;VLOOKUP(MaGv!AG45,dsma,4,0)))</f>
        <v/>
      </c>
      <c r="AH45" s="372" t="str">
        <f>IF(MaGv!AH45="","",IF(MaGv!AH45="cn","cn"&amp;CHAR(10)&amp;VLOOKUP(MaGv!AH40,dscn,3,0),VLOOKUP(MaGv!AH45,dsma,5,0)&amp;CHAR(10)&amp;VLOOKUP(MaGv!AH45,dsma,4,0)))</f>
        <v/>
      </c>
      <c r="AI45" s="372" t="str">
        <f>IF(MaGv!AI45="","",IF(MaGv!AI45="cn","cn"&amp;CHAR(10)&amp;VLOOKUP(MaGv!AI40,dscn,3,0),VLOOKUP(MaGv!AI45,dsma,5,0)&amp;CHAR(10)&amp;VLOOKUP(MaGv!AI45,dsma,4,0)))</f>
        <v/>
      </c>
      <c r="AJ45" s="372" t="str">
        <f>IF(MaGv!AJ45="","",IF(MaGv!AJ45="cn","cn"&amp;CHAR(10)&amp;VLOOKUP(MaGv!AJ40,dscn,3,0),VLOOKUP(MaGv!AJ45,dsma,5,0)&amp;CHAR(10)&amp;VLOOKUP(MaGv!AJ45,dsma,4,0)))</f>
        <v/>
      </c>
      <c r="AK45" s="372" t="str">
        <f>IF(MaGv!AK45="","",IF(MaGv!AK45="cn","cn"&amp;CHAR(10)&amp;VLOOKUP(MaGv!AK40,dscn,3,0),VLOOKUP(MaGv!AK45,dsma,5,0)&amp;CHAR(10)&amp;VLOOKUP(MaGv!AK45,dsma,4,0)))</f>
        <v/>
      </c>
      <c r="AL45" s="372" t="str">
        <f>IF(MaGv!AL45="","",IF(MaGv!AL45="cn","cn"&amp;CHAR(10)&amp;VLOOKUP(MaGv!AL40,dscn,3,0),VLOOKUP(MaGv!AL45,dsma,5,0)&amp;CHAR(10)&amp;VLOOKUP(MaGv!AL45,dsma,4,0)))</f>
        <v/>
      </c>
      <c r="AM45" s="372" t="str">
        <f>IF(MaGv!AM45="","",IF(MaGv!AM45="cn","cn"&amp;CHAR(10)&amp;VLOOKUP(MaGv!AM40,dscn,3,0),VLOOKUP(MaGv!AM45,dsma,5,0)&amp;CHAR(10)&amp;VLOOKUP(MaGv!AM45,dsma,4,0)))</f>
        <v/>
      </c>
      <c r="AN45" s="372" t="str">
        <f>IF(MaGv!AN45="","",IF(MaGv!AN45="cn","cn"&amp;CHAR(10)&amp;VLOOKUP(MaGv!AN40,dscn,3,0),VLOOKUP(MaGv!AN45,dsma,5,0)&amp;CHAR(10)&amp;VLOOKUP(MaGv!AN45,dsma,4,0)))</f>
        <v/>
      </c>
      <c r="AO45" s="372" t="str">
        <f>IF(MaGv!AO45="","",IF(MaGv!AO45="cn","cn"&amp;CHAR(10)&amp;VLOOKUP(MaGv!AO40,dscn,3,0),VLOOKUP(MaGv!AO45,dsma,5,0)&amp;CHAR(10)&amp;VLOOKUP(MaGv!AO45,dsma,4,0)))</f>
        <v/>
      </c>
      <c r="AP45" s="372" t="str">
        <f>IF(MaGv!AP45="","",IF(MaGv!AP45="cn","cn"&amp;CHAR(10)&amp;VLOOKUP(MaGv!AP40,dscn,3,0),VLOOKUP(MaGv!AP45,dsma,5,0)&amp;CHAR(10)&amp;VLOOKUP(MaGv!AP45,dsma,4,0)))</f>
        <v/>
      </c>
      <c r="AQ45" s="372" t="str">
        <f>IF(MaGv!AQ45="","",IF(MaGv!AQ45="cn","cn"&amp;CHAR(10)&amp;VLOOKUP(MaGv!AQ40,dscn,3,0),VLOOKUP(MaGv!AQ45,dsma,5,0)&amp;CHAR(10)&amp;VLOOKUP(MaGv!AQ45,dsma,4,0)))</f>
        <v/>
      </c>
      <c r="AR45" s="372" t="str">
        <f>IF(MaGv!AR45="","",IF(MaGv!AR45="cn","cn"&amp;CHAR(10)&amp;VLOOKUP(MaGv!AR40,dscn,3,0),VLOOKUP(MaGv!AR45,dsma,5,0)&amp;CHAR(10)&amp;VLOOKUP(MaGv!AR45,dsma,4,0)))</f>
        <v/>
      </c>
      <c r="AS45" s="372" t="str">
        <f>IF(MaGv!AS45="","",IF(MaGv!AS45="cn","cn"&amp;CHAR(10)&amp;VLOOKUP(MaGv!AS40,dscn,3,0),VLOOKUP(MaGv!AS45,dsma,5,0)&amp;CHAR(10)&amp;VLOOKUP(MaGv!AS45,dsma,4,0)))</f>
        <v/>
      </c>
      <c r="AT45" s="385" t="str">
        <f>IF(MaGv!AT45="","",IF(MaGv!AT45="cn","cn"&amp;CHAR(10)&amp;VLOOKUP(MaGv!AT40,dscn,3,0),VLOOKUP(MaGv!AT45,dsma,5,0)&amp;CHAR(10)&amp;VLOOKUP(MaGv!AT45,dsma,4,0)))</f>
        <v/>
      </c>
      <c r="AU45" s="372" t="str">
        <f>IF(MaGv!AU45="","",IF(MaGv!AU45="cn","cn"&amp;CHAR(10)&amp;VLOOKUP(MaGv!AU40,dscn,3,0),VLOOKUP(MaGv!AU45,dsma,5,0)&amp;CHAR(10)&amp;VLOOKUP(MaGv!AU45,dsma,4,0)))</f>
        <v/>
      </c>
      <c r="AV45" s="372" t="str">
        <f>IF(MaGv!AV45="","",IF(MaGv!AV45="cn","cn"&amp;CHAR(10)&amp;VLOOKUP(MaGv!AV40,dscn,3,0),VLOOKUP(MaGv!AV45,dsma,5,0)&amp;CHAR(10)&amp;VLOOKUP(MaGv!AV45,dsma,4,0)))</f>
        <v/>
      </c>
      <c r="AW45" s="372" t="str">
        <f>IF(MaGv!AW45="","",IF(MaGv!AW45="cn","cn"&amp;CHAR(10)&amp;VLOOKUP(MaGv!AW40,dscn,3,0),VLOOKUP(MaGv!AW45,dsma,5,0)&amp;CHAR(10)&amp;VLOOKUP(MaGv!AW45,dsma,4,0)))</f>
        <v/>
      </c>
      <c r="AX45" s="372" t="str">
        <f>IF(MaGv!AX45="","",IF(MaGv!AX45="cn","cn"&amp;CHAR(10)&amp;VLOOKUP(MaGv!AX40,dscn,3,0),VLOOKUP(MaGv!AX45,dsma,5,0)&amp;CHAR(10)&amp;VLOOKUP(MaGv!AX45,dsma,4,0)))</f>
        <v/>
      </c>
      <c r="AY45" s="381" t="str">
        <f>IF(MaGv!AY45="","",IF(MaGv!AY45="cn","cn"&amp;CHAR(10)&amp;VLOOKUP(MaGv!AY40,dscn,3,0),VLOOKUP(MaGv!AY45,dsma,5,0)&amp;CHAR(10)&amp;VLOOKUP(MaGv!AY45,dsma,4,0)))</f>
        <v/>
      </c>
      <c r="AZ45" s="381" t="str">
        <f>IF(MaGv!AZ45="","",IF(MaGv!AZ45="cn","cn"&amp;CHAR(10)&amp;VLOOKUP(MaGv!AZ40,dscn,3,0),VLOOKUP(MaGv!AZ45,dsma,5,0)&amp;CHAR(10)&amp;VLOOKUP(MaGv!AZ45,dsma,4,0)))</f>
        <v/>
      </c>
      <c r="BA45" s="381"/>
      <c r="BB45" s="386"/>
    </row>
    <row r="46" ht="25.5" customHeight="1">
      <c r="A46" s="127"/>
      <c r="B46" s="377">
        <v>3.0</v>
      </c>
      <c r="C46" s="381" t="str">
        <f>IF(MaGv!C46="","",IF(MaGv!C46="cn","cn"&amp;CHAR(10)&amp;VLOOKUP(MaGv!C41,dscn,3,0),VLOOKUP(MaGv!C46,dsma,5,0)&amp;CHAR(10)&amp;VLOOKUP(MaGv!C46,dsma,4,0)))</f>
        <v/>
      </c>
      <c r="D46" s="381" t="str">
        <f>IF(MaGv!D46="","",IF(MaGv!D46="cn","cn"&amp;CHAR(10)&amp;VLOOKUP(MaGv!D41,dscn,3,0),VLOOKUP(MaGv!D46,dsma,5,0)&amp;CHAR(10)&amp;VLOOKUP(MaGv!D46,dsma,4,0)))</f>
        <v/>
      </c>
      <c r="E46" s="381" t="str">
        <f>IF(MaGv!E46="","",IF(MaGv!E46="cn","cn"&amp;CHAR(10)&amp;VLOOKUP(MaGv!E41,dscn,3,0),VLOOKUP(MaGv!E46,dsma,5,0)&amp;CHAR(10)&amp;VLOOKUP(MaGv!E46,dsma,4,0)))</f>
        <v/>
      </c>
      <c r="F46" s="381" t="str">
        <f>IF(MaGv!F46="","",IF(MaGv!F46="cn","cn"&amp;CHAR(10)&amp;VLOOKUP(MaGv!F41,dscn,3,0),VLOOKUP(MaGv!F46,dsma,5,0)&amp;CHAR(10)&amp;VLOOKUP(MaGv!F46,dsma,4,0)))</f>
        <v/>
      </c>
      <c r="G46" s="381" t="str">
        <f>IF(MaGv!G46="","",IF(MaGv!G46="cn","cn"&amp;CHAR(10)&amp;VLOOKUP(MaGv!G41,dscn,3,0),VLOOKUP(MaGv!G46,dsma,5,0)&amp;CHAR(10)&amp;VLOOKUP(MaGv!G46,dsma,4,0)))</f>
        <v/>
      </c>
      <c r="H46" s="372" t="str">
        <f>IF(MaGv!H46="","",IF(MaGv!H46="cn","cn"&amp;CHAR(10)&amp;VLOOKUP(MaGv!H41,dscn,3,0),VLOOKUP(MaGv!H46,dsma,5,0)&amp;CHAR(10)&amp;VLOOKUP(MaGv!H46,dsma,4,0)))</f>
        <v/>
      </c>
      <c r="I46" s="381" t="str">
        <f>IF(MaGv!I46="","",IF(MaGv!I46="cn","cn"&amp;CHAR(10)&amp;VLOOKUP(MaGv!I41,dscn,3,0),VLOOKUP(MaGv!I46,dsma,5,0)&amp;CHAR(10)&amp;VLOOKUP(MaGv!I46,dsma,4,0)))</f>
        <v/>
      </c>
      <c r="J46" s="381" t="str">
        <f>IF(MaGv!J46="","",IF(MaGv!J46="cn","cn"&amp;CHAR(10)&amp;VLOOKUP(MaGv!J41,dscn,3,0),VLOOKUP(MaGv!J46,dsma,5,0)&amp;CHAR(10)&amp;VLOOKUP(MaGv!J46,dsma,4,0)))</f>
        <v/>
      </c>
      <c r="K46" s="381" t="str">
        <f>IF(MaGv!K46="","",IF(MaGv!K46="cn","cn"&amp;CHAR(10)&amp;VLOOKUP(MaGv!K41,dscn,3,0),VLOOKUP(MaGv!K46,dsma,5,0)&amp;CHAR(10)&amp;VLOOKUP(MaGv!K46,dsma,4,0)))</f>
        <v/>
      </c>
      <c r="L46" s="381" t="str">
        <f>IF(MaGv!L46="","",IF(MaGv!L46="cn","cn"&amp;CHAR(10)&amp;VLOOKUP(MaGv!L41,dscn,3,0),VLOOKUP(MaGv!L46,dsma,5,0)&amp;CHAR(10)&amp;VLOOKUP(MaGv!L46,dsma,4,0)))</f>
        <v/>
      </c>
      <c r="M46" s="381" t="str">
        <f>IF(MaGv!M46="","",IF(MaGv!M46="cn","cn"&amp;CHAR(10)&amp;VLOOKUP(MaGv!M41,dscn,3,0),VLOOKUP(MaGv!M46,dsma,5,0)&amp;CHAR(10)&amp;VLOOKUP(MaGv!M46,dsma,4,0)))</f>
        <v/>
      </c>
      <c r="N46" s="381" t="str">
        <f>IF(MaGv!N46="","",IF(MaGv!N46="cn","cn"&amp;CHAR(10)&amp;VLOOKUP(MaGv!N41,dscn,3,0),VLOOKUP(MaGv!N46,dsma,5,0)&amp;CHAR(10)&amp;VLOOKUP(MaGv!N46,dsma,4,0)))</f>
        <v/>
      </c>
      <c r="O46" s="381" t="str">
        <f>IF(MaGv!O46="","",IF(MaGv!O46="cn","cn"&amp;CHAR(10)&amp;VLOOKUP(MaGv!O41,dscn,3,0),VLOOKUP(MaGv!O46,dsma,5,0)&amp;CHAR(10)&amp;VLOOKUP(MaGv!O46,dsma,4,0)))</f>
        <v/>
      </c>
      <c r="P46" s="381" t="str">
        <f>IF(MaGv!P46="","",IF(MaGv!P46="cn","cn"&amp;CHAR(10)&amp;VLOOKUP(MaGv!P41,dscn,3,0),VLOOKUP(MaGv!P46,dsma,5,0)&amp;CHAR(10)&amp;VLOOKUP(MaGv!P46,dsma,4,0)))</f>
        <v/>
      </c>
      <c r="Q46" s="372" t="str">
        <f>IF(MaGv!Q46="","",IF(MaGv!Q46="cn","cn"&amp;CHAR(10)&amp;VLOOKUP(MaGv!Q41,dscn,3,0),VLOOKUP(MaGv!Q46,dsma,5,0)&amp;CHAR(10)&amp;VLOOKUP(MaGv!Q46,dsma,4,0)))</f>
        <v/>
      </c>
      <c r="R46" s="381" t="str">
        <f>IF(MaGv!R46="","",IF(MaGv!R46="cn","cn"&amp;CHAR(10)&amp;VLOOKUP(MaGv!R41,dscn,3,0),VLOOKUP(MaGv!R46,dsma,5,0)&amp;CHAR(10)&amp;VLOOKUP(MaGv!R46,dsma,4,0)))</f>
        <v/>
      </c>
      <c r="S46" s="381" t="str">
        <f>IF(MaGv!S46="","",IF(MaGv!S46="cn","cn"&amp;CHAR(10)&amp;VLOOKUP(MaGv!S41,dscn,3,0),VLOOKUP(MaGv!S46,dsma,5,0)&amp;CHAR(10)&amp;VLOOKUP(MaGv!S46,dsma,4,0)))</f>
        <v/>
      </c>
      <c r="T46" s="381" t="str">
        <f>IF(MaGv!T46="","",IF(MaGv!T46="cn","cn"&amp;CHAR(10)&amp;VLOOKUP(MaGv!T41,dscn,3,0),VLOOKUP(MaGv!T46,dsma,5,0)&amp;CHAR(10)&amp;VLOOKUP(MaGv!T46,dsma,4,0)))</f>
        <v/>
      </c>
      <c r="U46" s="381" t="str">
        <f>IF(MaGv!U46="","",IF(MaGv!U46="cn","cn"&amp;CHAR(10)&amp;VLOOKUP(MaGv!U41,dscn,3,0),VLOOKUP(MaGv!U46,dsma,5,0)&amp;CHAR(10)&amp;VLOOKUP(MaGv!U46,dsma,4,0)))</f>
        <v/>
      </c>
      <c r="V46" s="381" t="str">
        <f>IF(MaGv!V46="","",IF(MaGv!V46="cn","cn"&amp;CHAR(10)&amp;VLOOKUP(MaGv!V41,dscn,3,0),VLOOKUP(MaGv!V46,dsma,5,0)&amp;CHAR(10)&amp;VLOOKUP(MaGv!V46,dsma,4,0)))</f>
        <v/>
      </c>
      <c r="W46" s="381" t="str">
        <f>IF(MaGv!W46="","",IF(MaGv!W46="cn","cn"&amp;CHAR(10)&amp;VLOOKUP(MaGv!W41,dscn,3,0),VLOOKUP(MaGv!W46,dsma,5,0)&amp;CHAR(10)&amp;VLOOKUP(MaGv!W46,dsma,4,0)))</f>
        <v/>
      </c>
      <c r="X46" s="381" t="str">
        <f>IF(MaGv!X46="","",IF(MaGv!X46="cn","cn"&amp;CHAR(10)&amp;VLOOKUP(MaGv!X41,dscn,3,0),VLOOKUP(MaGv!X46,dsma,5,0)&amp;CHAR(10)&amp;VLOOKUP(MaGv!X46,dsma,4,0)))</f>
        <v/>
      </c>
      <c r="Y46" s="381" t="str">
        <f>IF(MaGv!Y46="","",IF(MaGv!Y46="cn","cn"&amp;CHAR(10)&amp;VLOOKUP(MaGv!Y41,dscn,3,0),VLOOKUP(MaGv!Y46,dsma,5,0)&amp;CHAR(10)&amp;VLOOKUP(MaGv!Y46,dsma,4,0)))</f>
        <v/>
      </c>
      <c r="Z46" s="381" t="str">
        <f>IF(MaGv!Z46="","",IF(MaGv!Z46="cn","cn"&amp;CHAR(10)&amp;VLOOKUP(MaGv!Z41,dscn,3,0),VLOOKUP(MaGv!Z46,dsma,5,0)&amp;CHAR(10)&amp;VLOOKUP(MaGv!Z46,dsma,4,0)))</f>
        <v/>
      </c>
      <c r="AA46" s="381" t="str">
        <f>IF(MaGv!AA46="","",IF(MaGv!AA46="cn","cn"&amp;CHAR(10)&amp;VLOOKUP(MaGv!AA41,dscn,3,0),VLOOKUP(MaGv!AA46,dsma,5,0)&amp;CHAR(10)&amp;VLOOKUP(MaGv!AA46,dsma,4,0)))</f>
        <v/>
      </c>
      <c r="AB46" s="381" t="str">
        <f>IF(MaGv!AB46="","",IF(MaGv!AB46="cn","cn"&amp;CHAR(10)&amp;VLOOKUP(MaGv!AB41,dscn,3,0),VLOOKUP(MaGv!AB46,dsma,5,0)&amp;CHAR(10)&amp;VLOOKUP(MaGv!AB46,dsma,4,0)))</f>
        <v/>
      </c>
      <c r="AC46" s="381" t="str">
        <f>IF(MaGv!AC46="","",IF(MaGv!AC46="cn","cn"&amp;CHAR(10)&amp;VLOOKUP(MaGv!AC41,dscn,3,0),VLOOKUP(MaGv!AC46,dsma,5,0)&amp;CHAR(10)&amp;VLOOKUP(MaGv!AC46,dsma,4,0)))</f>
        <v/>
      </c>
      <c r="AD46" s="381" t="str">
        <f>IF(MaGv!AD46="","",IF(MaGv!AD46="cn","cn"&amp;CHAR(10)&amp;VLOOKUP(MaGv!AD41,dscn,3,0),VLOOKUP(MaGv!AD46,dsma,5,0)&amp;CHAR(10)&amp;VLOOKUP(MaGv!AD46,dsma,4,0)))</f>
        <v/>
      </c>
      <c r="AE46" s="381" t="str">
        <f>IF(MaGv!AE46="","",IF(MaGv!AE46="cn","cn"&amp;CHAR(10)&amp;VLOOKUP(MaGv!AE41,dscn,3,0),VLOOKUP(MaGv!AE46,dsma,5,0)&amp;CHAR(10)&amp;VLOOKUP(MaGv!AE46,dsma,4,0)))</f>
        <v/>
      </c>
      <c r="AF46" s="381" t="str">
        <f>IF(MaGv!AF46="","",IF(MaGv!AF46="cn","cn"&amp;CHAR(10)&amp;VLOOKUP(MaGv!AF41,dscn,3,0),VLOOKUP(MaGv!AF46,dsma,5,0)&amp;CHAR(10)&amp;VLOOKUP(MaGv!AF46,dsma,4,0)))</f>
        <v/>
      </c>
      <c r="AG46" s="381" t="str">
        <f>IF(MaGv!AG46="","",IF(MaGv!AG46="cn","cn"&amp;CHAR(10)&amp;VLOOKUP(MaGv!AG41,dscn,3,0),VLOOKUP(MaGv!AG46,dsma,5,0)&amp;CHAR(10)&amp;VLOOKUP(MaGv!AG46,dsma,4,0)))</f>
        <v/>
      </c>
      <c r="AH46" s="372" t="str">
        <f>IF(MaGv!AH46="","",IF(MaGv!AH46="cn","cn"&amp;CHAR(10)&amp;VLOOKUP(MaGv!AH41,dscn,3,0),VLOOKUP(MaGv!AH46,dsma,5,0)&amp;CHAR(10)&amp;VLOOKUP(MaGv!AH46,dsma,4,0)))</f>
        <v/>
      </c>
      <c r="AI46" s="372" t="str">
        <f>IF(MaGv!AI46="","",IF(MaGv!AI46="cn","cn"&amp;CHAR(10)&amp;VLOOKUP(MaGv!AI41,dscn,3,0),VLOOKUP(MaGv!AI46,dsma,5,0)&amp;CHAR(10)&amp;VLOOKUP(MaGv!AI46,dsma,4,0)))</f>
        <v/>
      </c>
      <c r="AJ46" s="372" t="str">
        <f>IF(MaGv!AJ46="","",IF(MaGv!AJ46="cn","cn"&amp;CHAR(10)&amp;VLOOKUP(MaGv!AJ41,dscn,3,0),VLOOKUP(MaGv!AJ46,dsma,5,0)&amp;CHAR(10)&amp;VLOOKUP(MaGv!AJ46,dsma,4,0)))</f>
        <v/>
      </c>
      <c r="AK46" s="372" t="str">
        <f>IF(MaGv!AK46="","",IF(MaGv!AK46="cn","cn"&amp;CHAR(10)&amp;VLOOKUP(MaGv!AK41,dscn,3,0),VLOOKUP(MaGv!AK46,dsma,5,0)&amp;CHAR(10)&amp;VLOOKUP(MaGv!AK46,dsma,4,0)))</f>
        <v/>
      </c>
      <c r="AL46" s="372" t="str">
        <f>IF(MaGv!AL46="","",IF(MaGv!AL46="cn","cn"&amp;CHAR(10)&amp;VLOOKUP(MaGv!AL41,dscn,3,0),VLOOKUP(MaGv!AL46,dsma,5,0)&amp;CHAR(10)&amp;VLOOKUP(MaGv!AL46,dsma,4,0)))</f>
        <v/>
      </c>
      <c r="AM46" s="372" t="str">
        <f>IF(MaGv!AM46="","",IF(MaGv!AM46="cn","cn"&amp;CHAR(10)&amp;VLOOKUP(MaGv!AM41,dscn,3,0),VLOOKUP(MaGv!AM46,dsma,5,0)&amp;CHAR(10)&amp;VLOOKUP(MaGv!AM46,dsma,4,0)))</f>
        <v/>
      </c>
      <c r="AN46" s="372" t="str">
        <f>IF(MaGv!AN46="","",IF(MaGv!AN46="cn","cn"&amp;CHAR(10)&amp;VLOOKUP(MaGv!AN41,dscn,3,0),VLOOKUP(MaGv!AN46,dsma,5,0)&amp;CHAR(10)&amp;VLOOKUP(MaGv!AN46,dsma,4,0)))</f>
        <v/>
      </c>
      <c r="AO46" s="372" t="str">
        <f>IF(MaGv!AO46="","",IF(MaGv!AO46="cn","cn"&amp;CHAR(10)&amp;VLOOKUP(MaGv!AO41,dscn,3,0),VLOOKUP(MaGv!AO46,dsma,5,0)&amp;CHAR(10)&amp;VLOOKUP(MaGv!AO46,dsma,4,0)))</f>
        <v/>
      </c>
      <c r="AP46" s="372" t="str">
        <f>IF(MaGv!AP46="","",IF(MaGv!AP46="cn","cn"&amp;CHAR(10)&amp;VLOOKUP(MaGv!AP41,dscn,3,0),VLOOKUP(MaGv!AP46,dsma,5,0)&amp;CHAR(10)&amp;VLOOKUP(MaGv!AP46,dsma,4,0)))</f>
        <v/>
      </c>
      <c r="AQ46" s="372" t="str">
        <f>IF(MaGv!AQ46="","",IF(MaGv!AQ46="cn","cn"&amp;CHAR(10)&amp;VLOOKUP(MaGv!AQ41,dscn,3,0),VLOOKUP(MaGv!AQ46,dsma,5,0)&amp;CHAR(10)&amp;VLOOKUP(MaGv!AQ46,dsma,4,0)))</f>
        <v/>
      </c>
      <c r="AR46" s="372" t="str">
        <f>IF(MaGv!AR46="","",IF(MaGv!AR46="cn","cn"&amp;CHAR(10)&amp;VLOOKUP(MaGv!AR41,dscn,3,0),VLOOKUP(MaGv!AR46,dsma,5,0)&amp;CHAR(10)&amp;VLOOKUP(MaGv!AR46,dsma,4,0)))</f>
        <v/>
      </c>
      <c r="AS46" s="372" t="str">
        <f>IF(MaGv!AS46="","",IF(MaGv!AS46="cn","cn"&amp;CHAR(10)&amp;VLOOKUP(MaGv!AS41,dscn,3,0),VLOOKUP(MaGv!AS46,dsma,5,0)&amp;CHAR(10)&amp;VLOOKUP(MaGv!AS46,dsma,4,0)))</f>
        <v/>
      </c>
      <c r="AT46" s="385" t="str">
        <f>IF(MaGv!AT46="","",IF(MaGv!AT46="cn","cn"&amp;CHAR(10)&amp;VLOOKUP(MaGv!AT41,dscn,3,0),VLOOKUP(MaGv!AT46,dsma,5,0)&amp;CHAR(10)&amp;VLOOKUP(MaGv!AT46,dsma,4,0)))</f>
        <v/>
      </c>
      <c r="AU46" s="372" t="str">
        <f>IF(MaGv!AU46="","",IF(MaGv!AU46="cn","cn"&amp;CHAR(10)&amp;VLOOKUP(MaGv!AU41,dscn,3,0),VLOOKUP(MaGv!AU46,dsma,5,0)&amp;CHAR(10)&amp;VLOOKUP(MaGv!AU46,dsma,4,0)))</f>
        <v/>
      </c>
      <c r="AV46" s="372" t="str">
        <f>IF(MaGv!AV46="","",IF(MaGv!AV46="cn","cn"&amp;CHAR(10)&amp;VLOOKUP(MaGv!AV41,dscn,3,0),VLOOKUP(MaGv!AV46,dsma,5,0)&amp;CHAR(10)&amp;VLOOKUP(MaGv!AV46,dsma,4,0)))</f>
        <v/>
      </c>
      <c r="AW46" s="372" t="str">
        <f>IF(MaGv!AW46="","",IF(MaGv!AW46="cn","cn"&amp;CHAR(10)&amp;VLOOKUP(MaGv!AW41,dscn,3,0),VLOOKUP(MaGv!AW46,dsma,5,0)&amp;CHAR(10)&amp;VLOOKUP(MaGv!AW46,dsma,4,0)))</f>
        <v/>
      </c>
      <c r="AX46" s="372" t="str">
        <f>IF(MaGv!AX46="","",IF(MaGv!AX46="cn","cn"&amp;CHAR(10)&amp;VLOOKUP(MaGv!AX41,dscn,3,0),VLOOKUP(MaGv!AX46,dsma,5,0)&amp;CHAR(10)&amp;VLOOKUP(MaGv!AX46,dsma,4,0)))</f>
        <v/>
      </c>
      <c r="AY46" s="381" t="str">
        <f>IF(MaGv!AY46="","",IF(MaGv!AY46="cn","cn"&amp;CHAR(10)&amp;VLOOKUP(MaGv!AY41,dscn,3,0),VLOOKUP(MaGv!AY46,dsma,5,0)&amp;CHAR(10)&amp;VLOOKUP(MaGv!AY46,dsma,4,0)))</f>
        <v/>
      </c>
      <c r="AZ46" s="381" t="str">
        <f>IF(MaGv!AZ46="","",IF(MaGv!AZ46="cn","cn"&amp;CHAR(10)&amp;VLOOKUP(MaGv!AZ41,dscn,3,0),VLOOKUP(MaGv!AZ46,dsma,5,0)&amp;CHAR(10)&amp;VLOOKUP(MaGv!AZ46,dsma,4,0)))</f>
        <v/>
      </c>
      <c r="BA46" s="381"/>
      <c r="BB46" s="386"/>
    </row>
    <row r="47" ht="25.5" customHeight="1">
      <c r="A47" s="127"/>
      <c r="B47" s="377">
        <v>4.0</v>
      </c>
      <c r="C47" s="381" t="str">
        <f>IF(MaGv!C47="","",IF(MaGv!C47="cn","cn"&amp;CHAR(10)&amp;VLOOKUP(MaGv!C42,dscn,3,0),VLOOKUP(MaGv!C47,dsma,5,0)&amp;CHAR(10)&amp;VLOOKUP(MaGv!C47,dsma,4,0)))</f>
        <v/>
      </c>
      <c r="D47" s="381" t="str">
        <f>IF(MaGv!D47="","",IF(MaGv!D47="cn","cn"&amp;CHAR(10)&amp;VLOOKUP(MaGv!D42,dscn,3,0),VLOOKUP(MaGv!D47,dsma,5,0)&amp;CHAR(10)&amp;VLOOKUP(MaGv!D47,dsma,4,0)))</f>
        <v/>
      </c>
      <c r="E47" s="381" t="str">
        <f>IF(MaGv!E47="","",IF(MaGv!E47="cn","cn"&amp;CHAR(10)&amp;VLOOKUP(MaGv!E42,dscn,3,0),VLOOKUP(MaGv!E47,dsma,5,0)&amp;CHAR(10)&amp;VLOOKUP(MaGv!E47,dsma,4,0)))</f>
        <v/>
      </c>
      <c r="F47" s="381" t="str">
        <f>IF(MaGv!F47="","",IF(MaGv!F47="cn","cn"&amp;CHAR(10)&amp;VLOOKUP(MaGv!F42,dscn,3,0),VLOOKUP(MaGv!F47,dsma,5,0)&amp;CHAR(10)&amp;VLOOKUP(MaGv!F47,dsma,4,0)))</f>
        <v/>
      </c>
      <c r="G47" s="381" t="str">
        <f>IF(MaGv!G47="","",IF(MaGv!G47="cn","cn"&amp;CHAR(10)&amp;VLOOKUP(MaGv!G42,dscn,3,0),VLOOKUP(MaGv!G47,dsma,5,0)&amp;CHAR(10)&amp;VLOOKUP(MaGv!G47,dsma,4,0)))</f>
        <v/>
      </c>
      <c r="H47" s="372" t="str">
        <f>IF(MaGv!H47="","",IF(MaGv!H47="cn","cn"&amp;CHAR(10)&amp;VLOOKUP(MaGv!H42,dscn,3,0),VLOOKUP(MaGv!H47,dsma,5,0)&amp;CHAR(10)&amp;VLOOKUP(MaGv!H47,dsma,4,0)))</f>
        <v/>
      </c>
      <c r="I47" s="381" t="str">
        <f>IF(MaGv!I47="","",IF(MaGv!I47="cn","cn"&amp;CHAR(10)&amp;VLOOKUP(MaGv!I42,dscn,3,0),VLOOKUP(MaGv!I47,dsma,5,0)&amp;CHAR(10)&amp;VLOOKUP(MaGv!I47,dsma,4,0)))</f>
        <v/>
      </c>
      <c r="J47" s="381" t="str">
        <f>IF(MaGv!J47="","",IF(MaGv!J47="cn","cn"&amp;CHAR(10)&amp;VLOOKUP(MaGv!J42,dscn,3,0),VLOOKUP(MaGv!J47,dsma,5,0)&amp;CHAR(10)&amp;VLOOKUP(MaGv!J47,dsma,4,0)))</f>
        <v/>
      </c>
      <c r="K47" s="381" t="str">
        <f>IF(MaGv!K47="","",IF(MaGv!K47="cn","cn"&amp;CHAR(10)&amp;VLOOKUP(MaGv!K42,dscn,3,0),VLOOKUP(MaGv!K47,dsma,5,0)&amp;CHAR(10)&amp;VLOOKUP(MaGv!K47,dsma,4,0)))</f>
        <v/>
      </c>
      <c r="L47" s="381" t="str">
        <f>IF(MaGv!L47="","",IF(MaGv!L47="cn","cn"&amp;CHAR(10)&amp;VLOOKUP(MaGv!L42,dscn,3,0),VLOOKUP(MaGv!L47,dsma,5,0)&amp;CHAR(10)&amp;VLOOKUP(MaGv!L47,dsma,4,0)))</f>
        <v/>
      </c>
      <c r="M47" s="381" t="str">
        <f>IF(MaGv!M47="","",IF(MaGv!M47="cn","cn"&amp;CHAR(10)&amp;VLOOKUP(MaGv!M42,dscn,3,0),VLOOKUP(MaGv!M47,dsma,5,0)&amp;CHAR(10)&amp;VLOOKUP(MaGv!M47,dsma,4,0)))</f>
        <v/>
      </c>
      <c r="N47" s="381" t="str">
        <f>IF(MaGv!N47="","",IF(MaGv!N47="cn","cn"&amp;CHAR(10)&amp;VLOOKUP(MaGv!N42,dscn,3,0),VLOOKUP(MaGv!N47,dsma,5,0)&amp;CHAR(10)&amp;VLOOKUP(MaGv!N47,dsma,4,0)))</f>
        <v/>
      </c>
      <c r="O47" s="381" t="str">
        <f>IF(MaGv!O47="","",IF(MaGv!O47="cn","cn"&amp;CHAR(10)&amp;VLOOKUP(MaGv!O42,dscn,3,0),VLOOKUP(MaGv!O47,dsma,5,0)&amp;CHAR(10)&amp;VLOOKUP(MaGv!O47,dsma,4,0)))</f>
        <v/>
      </c>
      <c r="P47" s="381" t="str">
        <f>IF(MaGv!P47="","",IF(MaGv!P47="cn","cn"&amp;CHAR(10)&amp;VLOOKUP(MaGv!P42,dscn,3,0),VLOOKUP(MaGv!P47,dsma,5,0)&amp;CHAR(10)&amp;VLOOKUP(MaGv!P47,dsma,4,0)))</f>
        <v/>
      </c>
      <c r="Q47" s="385" t="str">
        <f>IF(MaGv!Q47="","",IF(MaGv!Q47="cn","cn"&amp;CHAR(10)&amp;VLOOKUP(MaGv!Q42,dscn,3,0),VLOOKUP(MaGv!Q47,dsma,5,0)&amp;CHAR(10)&amp;VLOOKUP(MaGv!Q47,dsma,4,0)))</f>
        <v/>
      </c>
      <c r="R47" s="381" t="str">
        <f>IF(MaGv!R47="","",IF(MaGv!R47="cn","cn"&amp;CHAR(10)&amp;VLOOKUP(MaGv!R42,dscn,3,0),VLOOKUP(MaGv!R47,dsma,5,0)&amp;CHAR(10)&amp;VLOOKUP(MaGv!R47,dsma,4,0)))</f>
        <v/>
      </c>
      <c r="S47" s="381" t="str">
        <f>IF(MaGv!S47="","",IF(MaGv!S47="cn","cn"&amp;CHAR(10)&amp;VLOOKUP(MaGv!S42,dscn,3,0),VLOOKUP(MaGv!S47,dsma,5,0)&amp;CHAR(10)&amp;VLOOKUP(MaGv!S47,dsma,4,0)))</f>
        <v/>
      </c>
      <c r="T47" s="381" t="str">
        <f>IF(MaGv!T47="","",IF(MaGv!T47="cn","cn"&amp;CHAR(10)&amp;VLOOKUP(MaGv!T42,dscn,3,0),VLOOKUP(MaGv!T47,dsma,5,0)&amp;CHAR(10)&amp;VLOOKUP(MaGv!T47,dsma,4,0)))</f>
        <v/>
      </c>
      <c r="U47" s="381" t="str">
        <f>IF(MaGv!U47="","",IF(MaGv!U47="cn","cn"&amp;CHAR(10)&amp;VLOOKUP(MaGv!U42,dscn,3,0),VLOOKUP(MaGv!U47,dsma,5,0)&amp;CHAR(10)&amp;VLOOKUP(MaGv!U47,dsma,4,0)))</f>
        <v/>
      </c>
      <c r="V47" s="381" t="str">
        <f>IF(MaGv!V47="","",IF(MaGv!V47="cn","cn"&amp;CHAR(10)&amp;VLOOKUP(MaGv!V42,dscn,3,0),VLOOKUP(MaGv!V47,dsma,5,0)&amp;CHAR(10)&amp;VLOOKUP(MaGv!V47,dsma,4,0)))</f>
        <v/>
      </c>
      <c r="W47" s="381" t="str">
        <f>IF(MaGv!W47="","",IF(MaGv!W47="cn","cn"&amp;CHAR(10)&amp;VLOOKUP(MaGv!W42,dscn,3,0),VLOOKUP(MaGv!W47,dsma,5,0)&amp;CHAR(10)&amp;VLOOKUP(MaGv!W47,dsma,4,0)))</f>
        <v/>
      </c>
      <c r="X47" s="381" t="str">
        <f>IF(MaGv!X47="","",IF(MaGv!X47="cn","cn"&amp;CHAR(10)&amp;VLOOKUP(MaGv!X42,dscn,3,0),VLOOKUP(MaGv!X47,dsma,5,0)&amp;CHAR(10)&amp;VLOOKUP(MaGv!X47,dsma,4,0)))</f>
        <v/>
      </c>
      <c r="Y47" s="381" t="str">
        <f>IF(MaGv!Y47="","",IF(MaGv!Y47="cn","cn"&amp;CHAR(10)&amp;VLOOKUP(MaGv!Y42,dscn,3,0),VLOOKUP(MaGv!Y47,dsma,5,0)&amp;CHAR(10)&amp;VLOOKUP(MaGv!Y47,dsma,4,0)))</f>
        <v/>
      </c>
      <c r="Z47" s="381" t="str">
        <f>IF(MaGv!Z47="","",IF(MaGv!Z47="cn","cn"&amp;CHAR(10)&amp;VLOOKUP(MaGv!Z42,dscn,3,0),VLOOKUP(MaGv!Z47,dsma,5,0)&amp;CHAR(10)&amp;VLOOKUP(MaGv!Z47,dsma,4,0)))</f>
        <v/>
      </c>
      <c r="AA47" s="381" t="str">
        <f>IF(MaGv!AA47="","",IF(MaGv!AA47="cn","cn"&amp;CHAR(10)&amp;VLOOKUP(MaGv!AA42,dscn,3,0),VLOOKUP(MaGv!AA47,dsma,5,0)&amp;CHAR(10)&amp;VLOOKUP(MaGv!AA47,dsma,4,0)))</f>
        <v/>
      </c>
      <c r="AB47" s="381" t="str">
        <f>IF(MaGv!AB47="","",IF(MaGv!AB47="cn","cn"&amp;CHAR(10)&amp;VLOOKUP(MaGv!AB42,dscn,3,0),VLOOKUP(MaGv!AB47,dsma,5,0)&amp;CHAR(10)&amp;VLOOKUP(MaGv!AB47,dsma,4,0)))</f>
        <v/>
      </c>
      <c r="AC47" s="381" t="str">
        <f>IF(MaGv!AC47="","",IF(MaGv!AC47="cn","cn"&amp;CHAR(10)&amp;VLOOKUP(MaGv!AC42,dscn,3,0),VLOOKUP(MaGv!AC47,dsma,5,0)&amp;CHAR(10)&amp;VLOOKUP(MaGv!AC47,dsma,4,0)))</f>
        <v/>
      </c>
      <c r="AD47" s="381" t="str">
        <f>IF(MaGv!AD47="","",IF(MaGv!AD47="cn","cn"&amp;CHAR(10)&amp;VLOOKUP(MaGv!AD42,dscn,3,0),VLOOKUP(MaGv!AD47,dsma,5,0)&amp;CHAR(10)&amp;VLOOKUP(MaGv!AD47,dsma,4,0)))</f>
        <v/>
      </c>
      <c r="AE47" s="381" t="str">
        <f>IF(MaGv!AE47="","",IF(MaGv!AE47="cn","cn"&amp;CHAR(10)&amp;VLOOKUP(MaGv!AE42,dscn,3,0),VLOOKUP(MaGv!AE47,dsma,5,0)&amp;CHAR(10)&amp;VLOOKUP(MaGv!AE47,dsma,4,0)))</f>
        <v/>
      </c>
      <c r="AF47" s="381" t="str">
        <f>IF(MaGv!AF47="","",IF(MaGv!AF47="cn","cn"&amp;CHAR(10)&amp;VLOOKUP(MaGv!AF42,dscn,3,0),VLOOKUP(MaGv!AF47,dsma,5,0)&amp;CHAR(10)&amp;VLOOKUP(MaGv!AF47,dsma,4,0)))</f>
        <v/>
      </c>
      <c r="AG47" s="381" t="str">
        <f>IF(MaGv!AG47="","",IF(MaGv!AG47="cn","cn"&amp;CHAR(10)&amp;VLOOKUP(MaGv!AG42,dscn,3,0),VLOOKUP(MaGv!AG47,dsma,5,0)&amp;CHAR(10)&amp;VLOOKUP(MaGv!AG47,dsma,4,0)))</f>
        <v/>
      </c>
      <c r="AH47" s="372" t="str">
        <f>IF(MaGv!AH47="","",IF(MaGv!AH47="cn","cn"&amp;CHAR(10)&amp;VLOOKUP(MaGv!AH42,dscn,3,0),VLOOKUP(MaGv!AH47,dsma,5,0)&amp;CHAR(10)&amp;VLOOKUP(MaGv!AH47,dsma,4,0)))</f>
        <v/>
      </c>
      <c r="AI47" s="372" t="str">
        <f>IF(MaGv!AI47="","",IF(MaGv!AI47="cn","cn"&amp;CHAR(10)&amp;VLOOKUP(MaGv!AI42,dscn,3,0),VLOOKUP(MaGv!AI47,dsma,5,0)&amp;CHAR(10)&amp;VLOOKUP(MaGv!AI47,dsma,4,0)))</f>
        <v/>
      </c>
      <c r="AJ47" s="372" t="str">
        <f>IF(MaGv!AJ47="","",IF(MaGv!AJ47="cn","cn"&amp;CHAR(10)&amp;VLOOKUP(MaGv!AJ42,dscn,3,0),VLOOKUP(MaGv!AJ47,dsma,5,0)&amp;CHAR(10)&amp;VLOOKUP(MaGv!AJ47,dsma,4,0)))</f>
        <v/>
      </c>
      <c r="AK47" s="372" t="str">
        <f>IF(MaGv!AK47="","",IF(MaGv!AK47="cn","cn"&amp;CHAR(10)&amp;VLOOKUP(MaGv!AK42,dscn,3,0),VLOOKUP(MaGv!AK47,dsma,5,0)&amp;CHAR(10)&amp;VLOOKUP(MaGv!AK47,dsma,4,0)))</f>
        <v/>
      </c>
      <c r="AL47" s="372" t="str">
        <f>IF(MaGv!AL47="","",IF(MaGv!AL47="cn","cn"&amp;CHAR(10)&amp;VLOOKUP(MaGv!AL42,dscn,3,0),VLOOKUP(MaGv!AL47,dsma,5,0)&amp;CHAR(10)&amp;VLOOKUP(MaGv!AL47,dsma,4,0)))</f>
        <v/>
      </c>
      <c r="AM47" s="372" t="str">
        <f>IF(MaGv!AM47="","",IF(MaGv!AM47="cn","cn"&amp;CHAR(10)&amp;VLOOKUP(MaGv!AM42,dscn,3,0),VLOOKUP(MaGv!AM47,dsma,5,0)&amp;CHAR(10)&amp;VLOOKUP(MaGv!AM47,dsma,4,0)))</f>
        <v/>
      </c>
      <c r="AN47" s="372" t="str">
        <f>IF(MaGv!AN47="","",IF(MaGv!AN47="cn","cn"&amp;CHAR(10)&amp;VLOOKUP(MaGv!AN42,dscn,3,0),VLOOKUP(MaGv!AN47,dsma,5,0)&amp;CHAR(10)&amp;VLOOKUP(MaGv!AN47,dsma,4,0)))</f>
        <v/>
      </c>
      <c r="AO47" s="372" t="str">
        <f>IF(MaGv!AO47="","",IF(MaGv!AO47="cn","cn"&amp;CHAR(10)&amp;VLOOKUP(MaGv!AO42,dscn,3,0),VLOOKUP(MaGv!AO47,dsma,5,0)&amp;CHAR(10)&amp;VLOOKUP(MaGv!AO47,dsma,4,0)))</f>
        <v/>
      </c>
      <c r="AP47" s="372" t="str">
        <f>IF(MaGv!AP47="","",IF(MaGv!AP47="cn","cn"&amp;CHAR(10)&amp;VLOOKUP(MaGv!AP42,dscn,3,0),VLOOKUP(MaGv!AP47,dsma,5,0)&amp;CHAR(10)&amp;VLOOKUP(MaGv!AP47,dsma,4,0)))</f>
        <v/>
      </c>
      <c r="AQ47" s="372" t="str">
        <f>IF(MaGv!AQ47="","",IF(MaGv!AQ47="cn","cn"&amp;CHAR(10)&amp;VLOOKUP(MaGv!AQ42,dscn,3,0),VLOOKUP(MaGv!AQ47,dsma,5,0)&amp;CHAR(10)&amp;VLOOKUP(MaGv!AQ47,dsma,4,0)))</f>
        <v/>
      </c>
      <c r="AR47" s="372" t="str">
        <f>IF(MaGv!AR47="","",IF(MaGv!AR47="cn","cn"&amp;CHAR(10)&amp;VLOOKUP(MaGv!AR42,dscn,3,0),VLOOKUP(MaGv!AR47,dsma,5,0)&amp;CHAR(10)&amp;VLOOKUP(MaGv!AR47,dsma,4,0)))</f>
        <v/>
      </c>
      <c r="AS47" s="372" t="str">
        <f>IF(MaGv!AS47="","",IF(MaGv!AS47="cn","cn"&amp;CHAR(10)&amp;VLOOKUP(MaGv!AS42,dscn,3,0),VLOOKUP(MaGv!AS47,dsma,5,0)&amp;CHAR(10)&amp;VLOOKUP(MaGv!AS47,dsma,4,0)))</f>
        <v/>
      </c>
      <c r="AT47" s="385" t="str">
        <f>IF(MaGv!AT47="","",IF(MaGv!AT47="cn","cn"&amp;CHAR(10)&amp;VLOOKUP(MaGv!AT42,dscn,3,0),VLOOKUP(MaGv!AT47,dsma,5,0)&amp;CHAR(10)&amp;VLOOKUP(MaGv!AT47,dsma,4,0)))</f>
        <v/>
      </c>
      <c r="AU47" s="372" t="str">
        <f>IF(MaGv!AU47="","",IF(MaGv!AU47="cn","cn"&amp;CHAR(10)&amp;VLOOKUP(MaGv!AU42,dscn,3,0),VLOOKUP(MaGv!AU47,dsma,5,0)&amp;CHAR(10)&amp;VLOOKUP(MaGv!AU47,dsma,4,0)))</f>
        <v/>
      </c>
      <c r="AV47" s="372" t="str">
        <f>IF(MaGv!AV47="","",IF(MaGv!AV47="cn","cn"&amp;CHAR(10)&amp;VLOOKUP(MaGv!AV42,dscn,3,0),VLOOKUP(MaGv!AV47,dsma,5,0)&amp;CHAR(10)&amp;VLOOKUP(MaGv!AV47,dsma,4,0)))</f>
        <v/>
      </c>
      <c r="AW47" s="372" t="str">
        <f>IF(MaGv!AW47="","",IF(MaGv!AW47="cn","cn"&amp;CHAR(10)&amp;VLOOKUP(MaGv!AW42,dscn,3,0),VLOOKUP(MaGv!AW47,dsma,5,0)&amp;CHAR(10)&amp;VLOOKUP(MaGv!AW47,dsma,4,0)))</f>
        <v/>
      </c>
      <c r="AX47" s="372" t="str">
        <f>IF(MaGv!AX47="","",IF(MaGv!AX47="cn","cn"&amp;CHAR(10)&amp;VLOOKUP(MaGv!AX42,dscn,3,0),VLOOKUP(MaGv!AX47,dsma,5,0)&amp;CHAR(10)&amp;VLOOKUP(MaGv!AX47,dsma,4,0)))</f>
        <v/>
      </c>
      <c r="AY47" s="381" t="str">
        <f>IF(MaGv!AY47="","",IF(MaGv!AY47="cn","cn"&amp;CHAR(10)&amp;VLOOKUP(MaGv!AY42,dscn,3,0),VLOOKUP(MaGv!AY47,dsma,5,0)&amp;CHAR(10)&amp;VLOOKUP(MaGv!AY47,dsma,4,0)))</f>
        <v/>
      </c>
      <c r="AZ47" s="381" t="str">
        <f>IF(MaGv!AZ47="","",IF(MaGv!AZ47="cn","cn"&amp;CHAR(10)&amp;VLOOKUP(MaGv!AZ42,dscn,3,0),VLOOKUP(MaGv!AZ47,dsma,5,0)&amp;CHAR(10)&amp;VLOOKUP(MaGv!AZ47,dsma,4,0)))</f>
        <v/>
      </c>
      <c r="BA47" s="381"/>
      <c r="BB47" s="386"/>
    </row>
    <row r="48" ht="25.5" customHeight="1">
      <c r="A48" s="396"/>
      <c r="B48" s="388">
        <v>5.0</v>
      </c>
      <c r="C48" s="389" t="str">
        <f>IF(MaGv!C48="","",IF(MaGv!C48="cn","cn"&amp;CHAR(10)&amp;VLOOKUP(MaGv!C43,dscn,3,0),VLOOKUP(MaGv!C48,dsma,5,0)&amp;CHAR(10)&amp;VLOOKUP(MaGv!C48,dsma,4,0)))</f>
        <v/>
      </c>
      <c r="D48" s="389" t="str">
        <f>IF(MaGv!D48="","",IF(MaGv!D48="cn","cn"&amp;CHAR(10)&amp;VLOOKUP(MaGv!D43,dscn,3,0),VLOOKUP(MaGv!D48,dsma,5,0)&amp;CHAR(10)&amp;VLOOKUP(MaGv!D48,dsma,4,0)))</f>
        <v/>
      </c>
      <c r="E48" s="389" t="str">
        <f>IF(MaGv!E48="","",IF(MaGv!E48="cn","cn"&amp;CHAR(10)&amp;VLOOKUP(MaGv!E43,dscn,3,0),VLOOKUP(MaGv!E48,dsma,5,0)&amp;CHAR(10)&amp;VLOOKUP(MaGv!E48,dsma,4,0)))</f>
        <v/>
      </c>
      <c r="F48" s="389" t="str">
        <f>IF(MaGv!F48="","",IF(MaGv!F48="cn","cn"&amp;CHAR(10)&amp;VLOOKUP(MaGv!F43,dscn,3,0),VLOOKUP(MaGv!F48,dsma,5,0)&amp;CHAR(10)&amp;VLOOKUP(MaGv!F48,dsma,4,0)))</f>
        <v/>
      </c>
      <c r="G48" s="389" t="str">
        <f>IF(MaGv!G48="","",IF(MaGv!G48="cn","cn"&amp;CHAR(10)&amp;VLOOKUP(MaGv!G43,dscn,3,0),VLOOKUP(MaGv!G48,dsma,5,0)&amp;CHAR(10)&amp;VLOOKUP(MaGv!G48,dsma,4,0)))</f>
        <v/>
      </c>
      <c r="H48" s="390" t="str">
        <f>IF(MaGv!H48="","",IF(MaGv!H48="cn","cn"&amp;CHAR(10)&amp;VLOOKUP(MaGv!H43,dscn,3,0),VLOOKUP(MaGv!H48,dsma,5,0)&amp;CHAR(10)&amp;VLOOKUP(MaGv!H48,dsma,4,0)))</f>
        <v/>
      </c>
      <c r="I48" s="389" t="str">
        <f>IF(MaGv!I48="","",IF(MaGv!I48="cn","cn"&amp;CHAR(10)&amp;VLOOKUP(MaGv!I43,dscn,3,0),VLOOKUP(MaGv!I48,dsma,5,0)&amp;CHAR(10)&amp;VLOOKUP(MaGv!I48,dsma,4,0)))</f>
        <v/>
      </c>
      <c r="J48" s="389" t="str">
        <f>IF(MaGv!J48="","",IF(MaGv!J48="cn","cn"&amp;CHAR(10)&amp;VLOOKUP(MaGv!J43,dscn,3,0),VLOOKUP(MaGv!J48,dsma,5,0)&amp;CHAR(10)&amp;VLOOKUP(MaGv!J48,dsma,4,0)))</f>
        <v/>
      </c>
      <c r="K48" s="389" t="str">
        <f>IF(MaGv!K48="","",IF(MaGv!K48="cn","cn"&amp;CHAR(10)&amp;VLOOKUP(MaGv!K43,dscn,3,0),VLOOKUP(MaGv!K48,dsma,5,0)&amp;CHAR(10)&amp;VLOOKUP(MaGv!K48,dsma,4,0)))</f>
        <v/>
      </c>
      <c r="L48" s="389" t="str">
        <f>IF(MaGv!L48="","",IF(MaGv!L48="cn","cn"&amp;CHAR(10)&amp;VLOOKUP(MaGv!L43,dscn,3,0),VLOOKUP(MaGv!L48,dsma,5,0)&amp;CHAR(10)&amp;VLOOKUP(MaGv!L48,dsma,4,0)))</f>
        <v/>
      </c>
      <c r="M48" s="389" t="str">
        <f>IF(MaGv!M48="","",IF(MaGv!M48="cn","cn"&amp;CHAR(10)&amp;VLOOKUP(MaGv!M43,dscn,3,0),VLOOKUP(MaGv!M48,dsma,5,0)&amp;CHAR(10)&amp;VLOOKUP(MaGv!M48,dsma,4,0)))</f>
        <v/>
      </c>
      <c r="N48" s="389" t="str">
        <f>IF(MaGv!N48="","",IF(MaGv!N48="cn","cn"&amp;CHAR(10)&amp;VLOOKUP(MaGv!N43,dscn,3,0),VLOOKUP(MaGv!N48,dsma,5,0)&amp;CHAR(10)&amp;VLOOKUP(MaGv!N48,dsma,4,0)))</f>
        <v/>
      </c>
      <c r="O48" s="389" t="str">
        <f>IF(MaGv!O48="","",IF(MaGv!O48="cn","cn"&amp;CHAR(10)&amp;VLOOKUP(MaGv!O43,dscn,3,0),VLOOKUP(MaGv!O48,dsma,5,0)&amp;CHAR(10)&amp;VLOOKUP(MaGv!O48,dsma,4,0)))</f>
        <v/>
      </c>
      <c r="P48" s="389" t="str">
        <f>IF(MaGv!P48="","",IF(MaGv!P48="cn","cn"&amp;CHAR(10)&amp;VLOOKUP(MaGv!P43,dscn,3,0),VLOOKUP(MaGv!P48,dsma,5,0)&amp;CHAR(10)&amp;VLOOKUP(MaGv!P48,dsma,4,0)))</f>
        <v/>
      </c>
      <c r="Q48" s="391" t="str">
        <f>IF(MaGv!Q48="","",IF(MaGv!Q48="cn","cn"&amp;CHAR(10)&amp;VLOOKUP(MaGv!Q43,dscn,3,0),VLOOKUP(MaGv!Q48,dsma,5,0)&amp;CHAR(10)&amp;VLOOKUP(MaGv!Q48,dsma,4,0)))</f>
        <v/>
      </c>
      <c r="R48" s="389" t="str">
        <f>IF(MaGv!R48="","",IF(MaGv!R48="cn","cn"&amp;CHAR(10)&amp;VLOOKUP(MaGv!R43,dscn,3,0),VLOOKUP(MaGv!R48,dsma,5,0)&amp;CHAR(10)&amp;VLOOKUP(MaGv!R48,dsma,4,0)))</f>
        <v/>
      </c>
      <c r="S48" s="389" t="str">
        <f>IF(MaGv!S48="","",IF(MaGv!S48="cn","cn"&amp;CHAR(10)&amp;VLOOKUP(MaGv!S43,dscn,3,0),VLOOKUP(MaGv!S48,dsma,5,0)&amp;CHAR(10)&amp;VLOOKUP(MaGv!S48,dsma,4,0)))</f>
        <v/>
      </c>
      <c r="T48" s="389" t="str">
        <f>IF(MaGv!T48="","",IF(MaGv!T48="cn","cn"&amp;CHAR(10)&amp;VLOOKUP(MaGv!T43,dscn,3,0),VLOOKUP(MaGv!T48,dsma,5,0)&amp;CHAR(10)&amp;VLOOKUP(MaGv!T48,dsma,4,0)))</f>
        <v/>
      </c>
      <c r="U48" s="389" t="str">
        <f>IF(MaGv!U48="","",IF(MaGv!U48="cn","cn"&amp;CHAR(10)&amp;VLOOKUP(MaGv!U43,dscn,3,0),VLOOKUP(MaGv!U48,dsma,5,0)&amp;CHAR(10)&amp;VLOOKUP(MaGv!U48,dsma,4,0)))</f>
        <v/>
      </c>
      <c r="V48" s="389" t="str">
        <f>IF(MaGv!V48="","",IF(MaGv!V48="cn","cn"&amp;CHAR(10)&amp;VLOOKUP(MaGv!V43,dscn,3,0),VLOOKUP(MaGv!V48,dsma,5,0)&amp;CHAR(10)&amp;VLOOKUP(MaGv!V48,dsma,4,0)))</f>
        <v/>
      </c>
      <c r="W48" s="389" t="str">
        <f>IF(MaGv!W48="","",IF(MaGv!W48="cn","cn"&amp;CHAR(10)&amp;VLOOKUP(MaGv!W43,dscn,3,0),VLOOKUP(MaGv!W48,dsma,5,0)&amp;CHAR(10)&amp;VLOOKUP(MaGv!W48,dsma,4,0)))</f>
        <v/>
      </c>
      <c r="X48" s="389" t="str">
        <f>IF(MaGv!X48="","",IF(MaGv!X48="cn","cn"&amp;CHAR(10)&amp;VLOOKUP(MaGv!X43,dscn,3,0),VLOOKUP(MaGv!X48,dsma,5,0)&amp;CHAR(10)&amp;VLOOKUP(MaGv!X48,dsma,4,0)))</f>
        <v/>
      </c>
      <c r="Y48" s="389" t="str">
        <f>IF(MaGv!Y48="","",IF(MaGv!Y48="cn","cn"&amp;CHAR(10)&amp;VLOOKUP(MaGv!Y43,dscn,3,0),VLOOKUP(MaGv!Y48,dsma,5,0)&amp;CHAR(10)&amp;VLOOKUP(MaGv!Y48,dsma,4,0)))</f>
        <v/>
      </c>
      <c r="Z48" s="389" t="str">
        <f>IF(MaGv!Z48="","",IF(MaGv!Z48="cn","cn"&amp;CHAR(10)&amp;VLOOKUP(MaGv!Z43,dscn,3,0),VLOOKUP(MaGv!Z48,dsma,5,0)&amp;CHAR(10)&amp;VLOOKUP(MaGv!Z48,dsma,4,0)))</f>
        <v/>
      </c>
      <c r="AA48" s="389" t="str">
        <f>IF(MaGv!AA48="","",IF(MaGv!AA48="cn","cn"&amp;CHAR(10)&amp;VLOOKUP(MaGv!AA43,dscn,3,0),VLOOKUP(MaGv!AA48,dsma,5,0)&amp;CHAR(10)&amp;VLOOKUP(MaGv!AA48,dsma,4,0)))</f>
        <v/>
      </c>
      <c r="AB48" s="389" t="str">
        <f>IF(MaGv!AB48="","",IF(MaGv!AB48="cn","cn"&amp;CHAR(10)&amp;VLOOKUP(MaGv!AB43,dscn,3,0),VLOOKUP(MaGv!AB48,dsma,5,0)&amp;CHAR(10)&amp;VLOOKUP(MaGv!AB48,dsma,4,0)))</f>
        <v/>
      </c>
      <c r="AC48" s="389" t="str">
        <f>IF(MaGv!AC48="","",IF(MaGv!AC48="cn","cn"&amp;CHAR(10)&amp;VLOOKUP(MaGv!AC43,dscn,3,0),VLOOKUP(MaGv!AC48,dsma,5,0)&amp;CHAR(10)&amp;VLOOKUP(MaGv!AC48,dsma,4,0)))</f>
        <v/>
      </c>
      <c r="AD48" s="389" t="str">
        <f>IF(MaGv!AD48="","",IF(MaGv!AD48="cn","cn"&amp;CHAR(10)&amp;VLOOKUP(MaGv!AD43,dscn,3,0),VLOOKUP(MaGv!AD48,dsma,5,0)&amp;CHAR(10)&amp;VLOOKUP(MaGv!AD48,dsma,4,0)))</f>
        <v/>
      </c>
      <c r="AE48" s="389" t="str">
        <f>IF(MaGv!AE48="","",IF(MaGv!AE48="cn","cn"&amp;CHAR(10)&amp;VLOOKUP(MaGv!AE43,dscn,3,0),VLOOKUP(MaGv!AE48,dsma,5,0)&amp;CHAR(10)&amp;VLOOKUP(MaGv!AE48,dsma,4,0)))</f>
        <v/>
      </c>
      <c r="AF48" s="389" t="str">
        <f>IF(MaGv!AF48="","",IF(MaGv!AF48="cn","cn"&amp;CHAR(10)&amp;VLOOKUP(MaGv!AF43,dscn,3,0),VLOOKUP(MaGv!AF48,dsma,5,0)&amp;CHAR(10)&amp;VLOOKUP(MaGv!AF48,dsma,4,0)))</f>
        <v/>
      </c>
      <c r="AG48" s="389" t="str">
        <f>IF(MaGv!AG48="","",IF(MaGv!AG48="cn","cn"&amp;CHAR(10)&amp;VLOOKUP(MaGv!AG43,dscn,3,0),VLOOKUP(MaGv!AG48,dsma,5,0)&amp;CHAR(10)&amp;VLOOKUP(MaGv!AG48,dsma,4,0)))</f>
        <v/>
      </c>
      <c r="AH48" s="390" t="str">
        <f>IF(MaGv!AH48="","",IF(MaGv!AH48="cn","cn"&amp;CHAR(10)&amp;VLOOKUP(MaGv!AH43,dscn,3,0),VLOOKUP(MaGv!AH48,dsma,5,0)&amp;CHAR(10)&amp;VLOOKUP(MaGv!AH48,dsma,4,0)))</f>
        <v/>
      </c>
      <c r="AI48" s="390" t="str">
        <f>IF(MaGv!AI48="","",IF(MaGv!AI48="cn","cn"&amp;CHAR(10)&amp;VLOOKUP(MaGv!AI43,dscn,3,0),VLOOKUP(MaGv!AI48,dsma,5,0)&amp;CHAR(10)&amp;VLOOKUP(MaGv!AI48,dsma,4,0)))</f>
        <v/>
      </c>
      <c r="AJ48" s="390" t="str">
        <f>IF(MaGv!AJ48="","",IF(MaGv!AJ48="cn","cn"&amp;CHAR(10)&amp;VLOOKUP(MaGv!AJ43,dscn,3,0),VLOOKUP(MaGv!AJ48,dsma,5,0)&amp;CHAR(10)&amp;VLOOKUP(MaGv!AJ48,dsma,4,0)))</f>
        <v/>
      </c>
      <c r="AK48" s="390" t="str">
        <f>IF(MaGv!AK48="","",IF(MaGv!AK48="cn","cn"&amp;CHAR(10)&amp;VLOOKUP(MaGv!AK43,dscn,3,0),VLOOKUP(MaGv!AK48,dsma,5,0)&amp;CHAR(10)&amp;VLOOKUP(MaGv!AK48,dsma,4,0)))</f>
        <v/>
      </c>
      <c r="AL48" s="390" t="str">
        <f>IF(MaGv!AL48="","",IF(MaGv!AL48="cn","cn"&amp;CHAR(10)&amp;VLOOKUP(MaGv!AL43,dscn,3,0),VLOOKUP(MaGv!AL48,dsma,5,0)&amp;CHAR(10)&amp;VLOOKUP(MaGv!AL48,dsma,4,0)))</f>
        <v/>
      </c>
      <c r="AM48" s="390" t="str">
        <f>IF(MaGv!AM48="","",IF(MaGv!AM48="cn","cn"&amp;CHAR(10)&amp;VLOOKUP(MaGv!AM43,dscn,3,0),VLOOKUP(MaGv!AM48,dsma,5,0)&amp;CHAR(10)&amp;VLOOKUP(MaGv!AM48,dsma,4,0)))</f>
        <v/>
      </c>
      <c r="AN48" s="390" t="str">
        <f>IF(MaGv!AN48="","",IF(MaGv!AN48="cn","cn"&amp;CHAR(10)&amp;VLOOKUP(MaGv!AN43,dscn,3,0),VLOOKUP(MaGv!AN48,dsma,5,0)&amp;CHAR(10)&amp;VLOOKUP(MaGv!AN48,dsma,4,0)))</f>
        <v/>
      </c>
      <c r="AO48" s="390" t="str">
        <f>IF(MaGv!AO48="","",IF(MaGv!AO48="cn","cn"&amp;CHAR(10)&amp;VLOOKUP(MaGv!AO43,dscn,3,0),VLOOKUP(MaGv!AO48,dsma,5,0)&amp;CHAR(10)&amp;VLOOKUP(MaGv!AO48,dsma,4,0)))</f>
        <v/>
      </c>
      <c r="AP48" s="390" t="str">
        <f>IF(MaGv!AP48="","",IF(MaGv!AP48="cn","cn"&amp;CHAR(10)&amp;VLOOKUP(MaGv!AP43,dscn,3,0),VLOOKUP(MaGv!AP48,dsma,5,0)&amp;CHAR(10)&amp;VLOOKUP(MaGv!AP48,dsma,4,0)))</f>
        <v/>
      </c>
      <c r="AQ48" s="390" t="str">
        <f>IF(MaGv!AQ48="","",IF(MaGv!AQ48="cn","cn"&amp;CHAR(10)&amp;VLOOKUP(MaGv!AQ43,dscn,3,0),VLOOKUP(MaGv!AQ48,dsma,5,0)&amp;CHAR(10)&amp;VLOOKUP(MaGv!AQ48,dsma,4,0)))</f>
        <v/>
      </c>
      <c r="AR48" s="390" t="str">
        <f>IF(MaGv!AR48="","",IF(MaGv!AR48="cn","cn"&amp;CHAR(10)&amp;VLOOKUP(MaGv!AR43,dscn,3,0),VLOOKUP(MaGv!AR48,dsma,5,0)&amp;CHAR(10)&amp;VLOOKUP(MaGv!AR48,dsma,4,0)))</f>
        <v/>
      </c>
      <c r="AS48" s="390" t="str">
        <f>IF(MaGv!AS48="","",IF(MaGv!AS48="cn","cn"&amp;CHAR(10)&amp;VLOOKUP(MaGv!AS43,dscn,3,0),VLOOKUP(MaGv!AS48,dsma,5,0)&amp;CHAR(10)&amp;VLOOKUP(MaGv!AS48,dsma,4,0)))</f>
        <v/>
      </c>
      <c r="AT48" s="391" t="str">
        <f>IF(MaGv!AT48="","",IF(MaGv!AT48="cn","cn"&amp;CHAR(10)&amp;VLOOKUP(MaGv!AT43,dscn,3,0),VLOOKUP(MaGv!AT48,dsma,5,0)&amp;CHAR(10)&amp;VLOOKUP(MaGv!AT48,dsma,4,0)))</f>
        <v/>
      </c>
      <c r="AU48" s="390" t="str">
        <f>IF(MaGv!AU48="","",IF(MaGv!AU48="cn","cn"&amp;CHAR(10)&amp;VLOOKUP(MaGv!AU43,dscn,3,0),VLOOKUP(MaGv!AU48,dsma,5,0)&amp;CHAR(10)&amp;VLOOKUP(MaGv!AU48,dsma,4,0)))</f>
        <v/>
      </c>
      <c r="AV48" s="390" t="str">
        <f>IF(MaGv!AV48="","",IF(MaGv!AV48="cn","cn"&amp;CHAR(10)&amp;VLOOKUP(MaGv!AV43,dscn,3,0),VLOOKUP(MaGv!AV48,dsma,5,0)&amp;CHAR(10)&amp;VLOOKUP(MaGv!AV48,dsma,4,0)))</f>
        <v/>
      </c>
      <c r="AW48" s="390" t="str">
        <f>IF(MaGv!AW48="","",IF(MaGv!AW48="cn","cn"&amp;CHAR(10)&amp;VLOOKUP(MaGv!AW43,dscn,3,0),VLOOKUP(MaGv!AW48,dsma,5,0)&amp;CHAR(10)&amp;VLOOKUP(MaGv!AW48,dsma,4,0)))</f>
        <v/>
      </c>
      <c r="AX48" s="390" t="str">
        <f>IF(MaGv!AX48="","",IF(MaGv!AX48="cn","cn"&amp;CHAR(10)&amp;VLOOKUP(MaGv!AX43,dscn,3,0),VLOOKUP(MaGv!AX48,dsma,5,0)&amp;CHAR(10)&amp;VLOOKUP(MaGv!AX48,dsma,4,0)))</f>
        <v/>
      </c>
      <c r="AY48" s="389" t="str">
        <f>IF(MaGv!AY48="","",IF(MaGv!AY48="cn","cn"&amp;CHAR(10)&amp;VLOOKUP(MaGv!AY43,dscn,3,0),VLOOKUP(MaGv!AY48,dsma,5,0)&amp;CHAR(10)&amp;VLOOKUP(MaGv!AY48,dsma,4,0)))</f>
        <v/>
      </c>
      <c r="AZ48" s="389" t="str">
        <f>IF(MaGv!AZ48="","",IF(MaGv!AZ48="cn","cn"&amp;CHAR(10)&amp;VLOOKUP(MaGv!AZ43,dscn,3,0),VLOOKUP(MaGv!AZ48,dsma,5,0)&amp;CHAR(10)&amp;VLOOKUP(MaGv!AZ48,dsma,4,0)))</f>
        <v/>
      </c>
      <c r="BA48" s="389"/>
      <c r="BB48" s="392"/>
    </row>
    <row r="49" ht="25.5" customHeight="1">
      <c r="A49" s="393" t="s">
        <v>526</v>
      </c>
      <c r="B49" s="394">
        <v>1.0</v>
      </c>
      <c r="C49" s="371" t="str">
        <f>IF(MaGv!C49="","",IF(MaGv!C49="cn","cn"&amp;CHAR(10)&amp;VLOOKUP(MaGv!C44,dscn,3,0),VLOOKUP(MaGv!C49,dsma,5,0)&amp;CHAR(10)&amp;VLOOKUP(MaGv!C49,dsma,4,0)))</f>
        <v/>
      </c>
      <c r="D49" s="371" t="str">
        <f>IF(MaGv!D49="","",IF(MaGv!D49="cn","cn"&amp;CHAR(10)&amp;VLOOKUP(MaGv!D44,dscn,3,0),VLOOKUP(MaGv!D49,dsma,5,0)&amp;CHAR(10)&amp;VLOOKUP(MaGv!D49,dsma,4,0)))</f>
        <v/>
      </c>
      <c r="E49" s="371" t="str">
        <f>IF(MaGv!E49="","",IF(MaGv!E49="cn","cn"&amp;CHAR(10)&amp;VLOOKUP(MaGv!E44,dscn,3,0),VLOOKUP(MaGv!E49,dsma,5,0)&amp;CHAR(10)&amp;VLOOKUP(MaGv!E49,dsma,4,0)))</f>
        <v/>
      </c>
      <c r="F49" s="371" t="str">
        <f>IF(MaGv!F49="","",IF(MaGv!F49="cn","cn"&amp;CHAR(10)&amp;VLOOKUP(MaGv!F44,dscn,3,0),VLOOKUP(MaGv!F49,dsma,5,0)&amp;CHAR(10)&amp;VLOOKUP(MaGv!F49,dsma,4,0)))</f>
        <v/>
      </c>
      <c r="G49" s="371" t="str">
        <f>IF(MaGv!G49="","",IF(MaGv!G49="cn","cn"&amp;CHAR(10)&amp;VLOOKUP(MaGv!G44,dscn,3,0),VLOOKUP(MaGv!G49,dsma,5,0)&amp;CHAR(10)&amp;VLOOKUP(MaGv!G49,dsma,4,0)))</f>
        <v/>
      </c>
      <c r="H49" s="375" t="str">
        <f>IF(MaGv!H49="","",IF(MaGv!H49="cn","cn"&amp;CHAR(10)&amp;VLOOKUP(MaGv!H44,dscn,3,0),VLOOKUP(MaGv!H49,dsma,5,0)&amp;CHAR(10)&amp;VLOOKUP(MaGv!H49,dsma,4,0)))</f>
        <v/>
      </c>
      <c r="I49" s="371" t="str">
        <f>IF(MaGv!I49="","",IF(MaGv!I49="cn","cn"&amp;CHAR(10)&amp;VLOOKUP(MaGv!I44,dscn,3,0),VLOOKUP(MaGv!I49,dsma,5,0)&amp;CHAR(10)&amp;VLOOKUP(MaGv!I49,dsma,4,0)))</f>
        <v/>
      </c>
      <c r="J49" s="371" t="str">
        <f>IF(MaGv!J49="","",IF(MaGv!J49="cn","cn"&amp;CHAR(10)&amp;VLOOKUP(MaGv!J44,dscn,3,0),VLOOKUP(MaGv!J49,dsma,5,0)&amp;CHAR(10)&amp;VLOOKUP(MaGv!J49,dsma,4,0)))</f>
        <v/>
      </c>
      <c r="K49" s="371" t="str">
        <f>IF(MaGv!K49="","",IF(MaGv!K49="cn","cn"&amp;CHAR(10)&amp;VLOOKUP(MaGv!K44,dscn,3,0),VLOOKUP(MaGv!K49,dsma,5,0)&amp;CHAR(10)&amp;VLOOKUP(MaGv!K49,dsma,4,0)))</f>
        <v/>
      </c>
      <c r="L49" s="371" t="str">
        <f>IF(MaGv!L49="","",IF(MaGv!L49="cn","cn"&amp;CHAR(10)&amp;VLOOKUP(MaGv!L44,dscn,3,0),VLOOKUP(MaGv!L49,dsma,5,0)&amp;CHAR(10)&amp;VLOOKUP(MaGv!L49,dsma,4,0)))</f>
        <v/>
      </c>
      <c r="M49" s="371" t="str">
        <f>IF(MaGv!M49="","",IF(MaGv!M49="cn","cn"&amp;CHAR(10)&amp;VLOOKUP(MaGv!M44,dscn,3,0),VLOOKUP(MaGv!M49,dsma,5,0)&amp;CHAR(10)&amp;VLOOKUP(MaGv!M49,dsma,4,0)))</f>
        <v/>
      </c>
      <c r="N49" s="371" t="str">
        <f>IF(MaGv!N49="","",IF(MaGv!N49="cn","cn"&amp;CHAR(10)&amp;VLOOKUP(MaGv!N44,dscn,3,0),VLOOKUP(MaGv!N49,dsma,5,0)&amp;CHAR(10)&amp;VLOOKUP(MaGv!N49,dsma,4,0)))</f>
        <v/>
      </c>
      <c r="O49" s="371" t="str">
        <f>IF(MaGv!O49="","",IF(MaGv!O49="cn","cn"&amp;CHAR(10)&amp;VLOOKUP(MaGv!O44,dscn,3,0),VLOOKUP(MaGv!O49,dsma,5,0)&amp;CHAR(10)&amp;VLOOKUP(MaGv!O49,dsma,4,0)))</f>
        <v/>
      </c>
      <c r="P49" s="371" t="str">
        <f>IF(MaGv!P49="","",IF(MaGv!P49="cn","cn"&amp;CHAR(10)&amp;VLOOKUP(MaGv!P44,dscn,3,0),VLOOKUP(MaGv!P49,dsma,5,0)&amp;CHAR(10)&amp;VLOOKUP(MaGv!P49,dsma,4,0)))</f>
        <v/>
      </c>
      <c r="Q49" s="375" t="str">
        <f>IF(MaGv!Q49="","",IF(MaGv!Q49="cn","cn"&amp;CHAR(10)&amp;VLOOKUP(MaGv!Q44,dscn,3,0),VLOOKUP(MaGv!Q49,dsma,5,0)&amp;CHAR(10)&amp;VLOOKUP(MaGv!Q49,dsma,4,0)))</f>
        <v/>
      </c>
      <c r="R49" s="371" t="str">
        <f>IF(MaGv!R49="","",IF(MaGv!R49="cn","cn"&amp;CHAR(10)&amp;VLOOKUP(MaGv!R44,dscn,3,0),VLOOKUP(MaGv!R49,dsma,5,0)&amp;CHAR(10)&amp;VLOOKUP(MaGv!R49,dsma,4,0)))</f>
        <v/>
      </c>
      <c r="S49" s="371" t="str">
        <f>IF(MaGv!S49="","",IF(MaGv!S49="cn","cn"&amp;CHAR(10)&amp;VLOOKUP(MaGv!S44,dscn,3,0),VLOOKUP(MaGv!S49,dsma,5,0)&amp;CHAR(10)&amp;VLOOKUP(MaGv!S49,dsma,4,0)))</f>
        <v/>
      </c>
      <c r="T49" s="371" t="str">
        <f>IF(MaGv!T49="","",IF(MaGv!T49="cn","cn"&amp;CHAR(10)&amp;VLOOKUP(MaGv!T44,dscn,3,0),VLOOKUP(MaGv!T49,dsma,5,0)&amp;CHAR(10)&amp;VLOOKUP(MaGv!T49,dsma,4,0)))</f>
        <v/>
      </c>
      <c r="U49" s="371" t="str">
        <f>IF(MaGv!U49="","",IF(MaGv!U49="cn","cn"&amp;CHAR(10)&amp;VLOOKUP(MaGv!U44,dscn,3,0),VLOOKUP(MaGv!U49,dsma,5,0)&amp;CHAR(10)&amp;VLOOKUP(MaGv!U49,dsma,4,0)))</f>
        <v/>
      </c>
      <c r="V49" s="371" t="str">
        <f>IF(MaGv!V49="","",IF(MaGv!V49="cn","cn"&amp;CHAR(10)&amp;VLOOKUP(MaGv!V44,dscn,3,0),VLOOKUP(MaGv!V49,dsma,5,0)&amp;CHAR(10)&amp;VLOOKUP(MaGv!V49,dsma,4,0)))</f>
        <v/>
      </c>
      <c r="W49" s="371" t="str">
        <f>IF(MaGv!W49="","",IF(MaGv!W49="cn","cn"&amp;CHAR(10)&amp;VLOOKUP(MaGv!W44,dscn,3,0),VLOOKUP(MaGv!W49,dsma,5,0)&amp;CHAR(10)&amp;VLOOKUP(MaGv!W49,dsma,4,0)))</f>
        <v/>
      </c>
      <c r="X49" s="371" t="str">
        <f>IF(MaGv!X49="","",IF(MaGv!X49="cn","cn"&amp;CHAR(10)&amp;VLOOKUP(MaGv!X44,dscn,3,0),VLOOKUP(MaGv!X49,dsma,5,0)&amp;CHAR(10)&amp;VLOOKUP(MaGv!X49,dsma,4,0)))</f>
        <v/>
      </c>
      <c r="Y49" s="371" t="str">
        <f>IF(MaGv!Y49="","",IF(MaGv!Y49="cn","cn"&amp;CHAR(10)&amp;VLOOKUP(MaGv!Y44,dscn,3,0),VLOOKUP(MaGv!Y49,dsma,5,0)&amp;CHAR(10)&amp;VLOOKUP(MaGv!Y49,dsma,4,0)))</f>
        <v/>
      </c>
      <c r="Z49" s="371" t="str">
        <f>IF(MaGv!Z49="","",IF(MaGv!Z49="cn","cn"&amp;CHAR(10)&amp;VLOOKUP(MaGv!Z44,dscn,3,0),VLOOKUP(MaGv!Z49,dsma,5,0)&amp;CHAR(10)&amp;VLOOKUP(MaGv!Z49,dsma,4,0)))</f>
        <v/>
      </c>
      <c r="AA49" s="371" t="str">
        <f>IF(MaGv!AA49="","",IF(MaGv!AA49="cn","cn"&amp;CHAR(10)&amp;VLOOKUP(MaGv!AA44,dscn,3,0),VLOOKUP(MaGv!AA49,dsma,5,0)&amp;CHAR(10)&amp;VLOOKUP(MaGv!AA49,dsma,4,0)))</f>
        <v/>
      </c>
      <c r="AB49" s="371" t="str">
        <f>IF(MaGv!AB49="","",IF(MaGv!AB49="cn","cn"&amp;CHAR(10)&amp;VLOOKUP(MaGv!AB44,dscn,3,0),VLOOKUP(MaGv!AB49,dsma,5,0)&amp;CHAR(10)&amp;VLOOKUP(MaGv!AB49,dsma,4,0)))</f>
        <v/>
      </c>
      <c r="AC49" s="371" t="str">
        <f>IF(MaGv!AC49="","",IF(MaGv!AC49="cn","cn"&amp;CHAR(10)&amp;VLOOKUP(MaGv!AC44,dscn,3,0),VLOOKUP(MaGv!AC49,dsma,5,0)&amp;CHAR(10)&amp;VLOOKUP(MaGv!AC49,dsma,4,0)))</f>
        <v/>
      </c>
      <c r="AD49" s="371" t="str">
        <f>IF(MaGv!AD49="","",IF(MaGv!AD49="cn","cn"&amp;CHAR(10)&amp;VLOOKUP(MaGv!AD44,dscn,3,0),VLOOKUP(MaGv!AD49,dsma,5,0)&amp;CHAR(10)&amp;VLOOKUP(MaGv!AD49,dsma,4,0)))</f>
        <v/>
      </c>
      <c r="AE49" s="371" t="str">
        <f>IF(MaGv!AE49="","",IF(MaGv!AE49="cn","cn"&amp;CHAR(10)&amp;VLOOKUP(MaGv!AE44,dscn,3,0),VLOOKUP(MaGv!AE49,dsma,5,0)&amp;CHAR(10)&amp;VLOOKUP(MaGv!AE49,dsma,4,0)))</f>
        <v/>
      </c>
      <c r="AF49" s="371" t="str">
        <f>IF(MaGv!AF49="","",IF(MaGv!AF49="cn","cn"&amp;CHAR(10)&amp;VLOOKUP(MaGv!AF44,dscn,3,0),VLOOKUP(MaGv!AF49,dsma,5,0)&amp;CHAR(10)&amp;VLOOKUP(MaGv!AF49,dsma,4,0)))</f>
        <v/>
      </c>
      <c r="AG49" s="371" t="str">
        <f>IF(MaGv!AG49="","",IF(MaGv!AG49="cn","cn"&amp;CHAR(10)&amp;VLOOKUP(MaGv!AG44,dscn,3,0),VLOOKUP(MaGv!AG49,dsma,5,0)&amp;CHAR(10)&amp;VLOOKUP(MaGv!AG49,dsma,4,0)))</f>
        <v/>
      </c>
      <c r="AH49" s="375" t="str">
        <f>IF(MaGv!AH49="","",IF(MaGv!AH49="cn","cn"&amp;CHAR(10)&amp;VLOOKUP(MaGv!AH44,dscn,3,0),VLOOKUP(MaGv!AH49,dsma,5,0)&amp;CHAR(10)&amp;VLOOKUP(MaGv!AH49,dsma,4,0)))</f>
        <v/>
      </c>
      <c r="AI49" s="375" t="str">
        <f>IF(MaGv!AI49="","",IF(MaGv!AI49="cn","cn"&amp;CHAR(10)&amp;VLOOKUP(MaGv!AI44,dscn,3,0),VLOOKUP(MaGv!AI49,dsma,5,0)&amp;CHAR(10)&amp;VLOOKUP(MaGv!AI49,dsma,4,0)))</f>
        <v/>
      </c>
      <c r="AJ49" s="375" t="str">
        <f>IF(MaGv!AJ49="","",IF(MaGv!AJ49="cn","cn"&amp;CHAR(10)&amp;VLOOKUP(MaGv!AJ44,dscn,3,0),VLOOKUP(MaGv!AJ49,dsma,5,0)&amp;CHAR(10)&amp;VLOOKUP(MaGv!AJ49,dsma,4,0)))</f>
        <v/>
      </c>
      <c r="AK49" s="375" t="str">
        <f>IF(MaGv!AK49="","",IF(MaGv!AK49="cn","cn"&amp;CHAR(10)&amp;VLOOKUP(MaGv!AK44,dscn,3,0),VLOOKUP(MaGv!AK49,dsma,5,0)&amp;CHAR(10)&amp;VLOOKUP(MaGv!AK49,dsma,4,0)))</f>
        <v/>
      </c>
      <c r="AL49" s="375" t="str">
        <f>IF(MaGv!AL49="","",IF(MaGv!AL49="cn","cn"&amp;CHAR(10)&amp;VLOOKUP(MaGv!AL44,dscn,3,0),VLOOKUP(MaGv!AL49,dsma,5,0)&amp;CHAR(10)&amp;VLOOKUP(MaGv!AL49,dsma,4,0)))</f>
        <v/>
      </c>
      <c r="AM49" s="375" t="str">
        <f>IF(MaGv!AM49="","",IF(MaGv!AM49="cn","cn"&amp;CHAR(10)&amp;VLOOKUP(MaGv!AM44,dscn,3,0),VLOOKUP(MaGv!AM49,dsma,5,0)&amp;CHAR(10)&amp;VLOOKUP(MaGv!AM49,dsma,4,0)))</f>
        <v/>
      </c>
      <c r="AN49" s="375" t="str">
        <f>IF(MaGv!AN49="","",IF(MaGv!AN49="cn","cn"&amp;CHAR(10)&amp;VLOOKUP(MaGv!AN44,dscn,3,0),VLOOKUP(MaGv!AN49,dsma,5,0)&amp;CHAR(10)&amp;VLOOKUP(MaGv!AN49,dsma,4,0)))</f>
        <v/>
      </c>
      <c r="AO49" s="375" t="str">
        <f>IF(MaGv!AO49="","",IF(MaGv!AO49="cn","cn"&amp;CHAR(10)&amp;VLOOKUP(MaGv!AO44,dscn,3,0),VLOOKUP(MaGv!AO49,dsma,5,0)&amp;CHAR(10)&amp;VLOOKUP(MaGv!AO49,dsma,4,0)))</f>
        <v/>
      </c>
      <c r="AP49" s="375" t="str">
        <f>IF(MaGv!AP49="","",IF(MaGv!AP49="cn","cn"&amp;CHAR(10)&amp;VLOOKUP(MaGv!AP44,dscn,3,0),VLOOKUP(MaGv!AP49,dsma,5,0)&amp;CHAR(10)&amp;VLOOKUP(MaGv!AP49,dsma,4,0)))</f>
        <v/>
      </c>
      <c r="AQ49" s="375" t="str">
        <f>IF(MaGv!AQ49="","",IF(MaGv!AQ49="cn","cn"&amp;CHAR(10)&amp;VLOOKUP(MaGv!AQ44,dscn,3,0),VLOOKUP(MaGv!AQ49,dsma,5,0)&amp;CHAR(10)&amp;VLOOKUP(MaGv!AQ49,dsma,4,0)))</f>
        <v/>
      </c>
      <c r="AR49" s="375" t="str">
        <f>IF(MaGv!AR49="","",IF(MaGv!AR49="cn","cn"&amp;CHAR(10)&amp;VLOOKUP(MaGv!AR44,dscn,3,0),VLOOKUP(MaGv!AR49,dsma,5,0)&amp;CHAR(10)&amp;VLOOKUP(MaGv!AR49,dsma,4,0)))</f>
        <v/>
      </c>
      <c r="AS49" s="375" t="str">
        <f>IF(MaGv!AS49="","",IF(MaGv!AS49="cn","cn"&amp;CHAR(10)&amp;VLOOKUP(MaGv!AS44,dscn,3,0),VLOOKUP(MaGv!AS49,dsma,5,0)&amp;CHAR(10)&amp;VLOOKUP(MaGv!AS49,dsma,4,0)))</f>
        <v/>
      </c>
      <c r="AT49" s="395" t="str">
        <f>IF(MaGv!AT49="","",IF(MaGv!AT49="cn","cn"&amp;CHAR(10)&amp;VLOOKUP(MaGv!AT44,dscn,3,0),VLOOKUP(MaGv!AT49,dsma,5,0)&amp;CHAR(10)&amp;VLOOKUP(MaGv!AT49,dsma,4,0)))</f>
        <v/>
      </c>
      <c r="AU49" s="375" t="str">
        <f>IF(MaGv!AU49="","",IF(MaGv!AU49="cn","cn"&amp;CHAR(10)&amp;VLOOKUP(MaGv!AU44,dscn,3,0),VLOOKUP(MaGv!AU49,dsma,5,0)&amp;CHAR(10)&amp;VLOOKUP(MaGv!AU49,dsma,4,0)))</f>
        <v/>
      </c>
      <c r="AV49" s="375" t="str">
        <f>IF(MaGv!AV49="","",IF(MaGv!AV49="cn","cn"&amp;CHAR(10)&amp;VLOOKUP(MaGv!AV44,dscn,3,0),VLOOKUP(MaGv!AV49,dsma,5,0)&amp;CHAR(10)&amp;VLOOKUP(MaGv!AV49,dsma,4,0)))</f>
        <v/>
      </c>
      <c r="AW49" s="375" t="str">
        <f>IF(MaGv!AW49="","",IF(MaGv!AW49="cn","cn"&amp;CHAR(10)&amp;VLOOKUP(MaGv!AW44,dscn,3,0),VLOOKUP(MaGv!AW49,dsma,5,0)&amp;CHAR(10)&amp;VLOOKUP(MaGv!AW49,dsma,4,0)))</f>
        <v/>
      </c>
      <c r="AX49" s="375" t="str">
        <f>IF(MaGv!AX49="","",IF(MaGv!AX49="cn","cn"&amp;CHAR(10)&amp;VLOOKUP(MaGv!AX44,dscn,3,0),VLOOKUP(MaGv!AX49,dsma,5,0)&amp;CHAR(10)&amp;VLOOKUP(MaGv!AX49,dsma,4,0)))</f>
        <v/>
      </c>
      <c r="AY49" s="371" t="str">
        <f>IF(MaGv!AY49="","",IF(MaGv!AY49="cn","cn"&amp;CHAR(10)&amp;VLOOKUP(MaGv!AY44,dscn,3,0),VLOOKUP(MaGv!AY49,dsma,5,0)&amp;CHAR(10)&amp;VLOOKUP(MaGv!AY49,dsma,4,0)))</f>
        <v/>
      </c>
      <c r="AZ49" s="371" t="str">
        <f>IF(MaGv!AZ49="","",IF(MaGv!AZ49="cn","cn"&amp;CHAR(10)&amp;VLOOKUP(MaGv!AZ44,dscn,3,0),VLOOKUP(MaGv!AZ49,dsma,5,0)&amp;CHAR(10)&amp;VLOOKUP(MaGv!AZ49,dsma,4,0)))</f>
        <v/>
      </c>
      <c r="BA49" s="371"/>
      <c r="BB49" s="376"/>
    </row>
    <row r="50" ht="25.5" customHeight="1">
      <c r="A50" s="127"/>
      <c r="B50" s="377">
        <v>2.0</v>
      </c>
      <c r="C50" s="381" t="str">
        <f>IF(MaGv!C50="","",IF(MaGv!C50="cn","cn"&amp;CHAR(10)&amp;VLOOKUP(MaGv!C45,dscn,3,0),VLOOKUP(MaGv!C50,dsma,5,0)&amp;CHAR(10)&amp;VLOOKUP(MaGv!C50,dsma,4,0)))</f>
        <v>CD
THỦY</v>
      </c>
      <c r="D50" s="381" t="str">
        <f>IF(MaGv!D50="","",IF(MaGv!D50="cn","cn"&amp;CHAR(10)&amp;VLOOKUP(MaGv!D45,dscn,3,0),VLOOKUP(MaGv!D50,dsma,5,0)&amp;CHAR(10)&amp;VLOOKUP(MaGv!D50,dsma,4,0)))</f>
        <v>AVăn
NGA</v>
      </c>
      <c r="E50" s="381" t="str">
        <f>IF(MaGv!E50="","",IF(MaGv!E50="cn","cn"&amp;CHAR(10)&amp;VLOOKUP(MaGv!E45,dscn,3,0),VLOOKUP(MaGv!E50,dsma,5,0)&amp;CHAR(10)&amp;VLOOKUP(MaGv!E50,dsma,4,0)))</f>
        <v>Văn 
XUYẾN</v>
      </c>
      <c r="F50" s="381" t="str">
        <f>IF(MaGv!F50="","",IF(MaGv!F50="cn","cn"&amp;CHAR(10)&amp;VLOOKUP(MaGv!F45,dscn,3,0),VLOOKUP(MaGv!F50,dsma,5,0)&amp;CHAR(10)&amp;VLOOKUP(MaGv!F50,dsma,4,0)))</f>
        <v>Toán
ĐIỆP</v>
      </c>
      <c r="G50" s="385" t="str">
        <f>IF(MaGv!G50="","",IF(MaGv!G50="cn","cn"&amp;CHAR(10)&amp;VLOOKUP(MaGv!G45,dscn,3,0),VLOOKUP(MaGv!G50,dsma,5,0)&amp;CHAR(10)&amp;VLOOKUP(MaGv!G50,dsma,4,0)))</f>
        <v>Toán
PHƯỢNG</v>
      </c>
      <c r="H50" s="372" t="str">
        <f>IF(MaGv!H50="","",IF(MaGv!H50="cn","cn"&amp;CHAR(10)&amp;VLOOKUP(MaGv!H45,dscn,3,0),VLOOKUP(MaGv!H50,dsma,5,0)&amp;CHAR(10)&amp;VLOOKUP(MaGv!H50,dsma,4,0)))</f>
        <v>AVăn
HẠNH</v>
      </c>
      <c r="I50" s="381" t="str">
        <f>IF(MaGv!I50="","",IF(MaGv!I50="cn","cn"&amp;CHAR(10)&amp;VLOOKUP(MaGv!I45,dscn,3,0),VLOOKUP(MaGv!I50,dsma,5,0)&amp;CHAR(10)&amp;VLOOKUP(MaGv!I50,dsma,4,0)))</f>
        <v>AVăn
VINH</v>
      </c>
      <c r="J50" s="381" t="str">
        <f>IF(MaGv!J50="","",IF(MaGv!J50="cn","cn"&amp;CHAR(10)&amp;VLOOKUP(MaGv!J45,dscn,3,0),VLOOKUP(MaGv!J50,dsma,5,0)&amp;CHAR(10)&amp;VLOOKUP(MaGv!J50,dsma,4,0)))</f>
        <v>Văn
VÂN </v>
      </c>
      <c r="K50" s="381" t="str">
        <f>IF(MaGv!K50="","",IF(MaGv!K50="cn","cn"&amp;CHAR(10)&amp;VLOOKUP(MaGv!K45,dscn,3,0),VLOOKUP(MaGv!K50,dsma,5,0)&amp;CHAR(10)&amp;VLOOKUP(MaGv!K50,dsma,4,0)))</f>
        <v>AVăn
PHƯƠNG</v>
      </c>
      <c r="L50" s="381" t="str">
        <f>IF(MaGv!L50="","",IF(MaGv!L50="cn","cn"&amp;CHAR(10)&amp;VLOOKUP(MaGv!L45,dscn,3,0),VLOOKUP(MaGv!L50,dsma,5,0)&amp;CHAR(10)&amp;VLOOKUP(MaGv!L50,dsma,4,0)))</f>
        <v>CD
HỒNG</v>
      </c>
      <c r="M50" s="381" t="str">
        <f>IF(MaGv!M50="","",IF(MaGv!M50="cn","cn"&amp;CHAR(10)&amp;VLOOKUP(MaGv!M45,dscn,3,0),VLOOKUP(MaGv!M50,dsma,5,0)&amp;CHAR(10)&amp;VLOOKUP(MaGv!M50,dsma,4,0)))</f>
        <v>Sinh
PHƯỚC</v>
      </c>
      <c r="N50" s="381" t="str">
        <f>IF(MaGv!N50="","",IF(MaGv!N50="cn","cn"&amp;CHAR(10)&amp;VLOOKUP(MaGv!N45,dscn,3,0),VLOOKUP(MaGv!N50,dsma,5,0)&amp;CHAR(10)&amp;VLOOKUP(MaGv!N50,dsma,4,0)))</f>
        <v>Sinh
B. NGỌC</v>
      </c>
      <c r="O50" s="381" t="str">
        <f>IF(MaGv!O50="","",IF(MaGv!O50="cn","cn"&amp;CHAR(10)&amp;VLOOKUP(MaGv!O45,dscn,3,0),VLOOKUP(MaGv!O50,dsma,5,0)&amp;CHAR(10)&amp;VLOOKUP(MaGv!O50,dsma,4,0)))</f>
        <v>AVăn
MINH</v>
      </c>
      <c r="P50" s="381" t="str">
        <f>IF(MaGv!P50="","",IF(MaGv!P50="cn","cn"&amp;CHAR(10)&amp;VLOOKUP(MaGv!P45,dscn,3,0),VLOOKUP(MaGv!P50,dsma,5,0)&amp;CHAR(10)&amp;VLOOKUP(MaGv!P50,dsma,4,0)))</f>
        <v/>
      </c>
      <c r="Q50" s="372" t="str">
        <f>IF(MaGv!Q50="","",IF(MaGv!Q50="cn","cn"&amp;CHAR(10)&amp;VLOOKUP(MaGv!Q45,dscn,3,0),VLOOKUP(MaGv!Q50,dsma,5,0)&amp;CHAR(10)&amp;VLOOKUP(MaGv!Q50,dsma,4,0)))</f>
        <v/>
      </c>
      <c r="R50" s="381" t="str">
        <f>IF(MaGv!R50="","",IF(MaGv!R50="cn","cn"&amp;CHAR(10)&amp;VLOOKUP(MaGv!R45,dscn,3,0),VLOOKUP(MaGv!R50,dsma,5,0)&amp;CHAR(10)&amp;VLOOKUP(MaGv!R50,dsma,4,0)))</f>
        <v/>
      </c>
      <c r="S50" s="381" t="str">
        <f>IF(MaGv!S50="","",IF(MaGv!S50="cn","cn"&amp;CHAR(10)&amp;VLOOKUP(MaGv!S45,dscn,3,0),VLOOKUP(MaGv!S50,dsma,5,0)&amp;CHAR(10)&amp;VLOOKUP(MaGv!S50,dsma,4,0)))</f>
        <v/>
      </c>
      <c r="T50" s="381" t="str">
        <f>IF(MaGv!T50="","",IF(MaGv!T50="cn","cn"&amp;CHAR(10)&amp;VLOOKUP(MaGv!T45,dscn,3,0),VLOOKUP(MaGv!T50,dsma,5,0)&amp;CHAR(10)&amp;VLOOKUP(MaGv!T50,dsma,4,0)))</f>
        <v/>
      </c>
      <c r="U50" s="381" t="str">
        <f>IF(MaGv!U50="","",IF(MaGv!U50="cn","cn"&amp;CHAR(10)&amp;VLOOKUP(MaGv!U45,dscn,3,0),VLOOKUP(MaGv!U50,dsma,5,0)&amp;CHAR(10)&amp;VLOOKUP(MaGv!U50,dsma,4,0)))</f>
        <v/>
      </c>
      <c r="V50" s="381" t="str">
        <f>IF(MaGv!V50="","",IF(MaGv!V50="cn","cn"&amp;CHAR(10)&amp;VLOOKUP(MaGv!V45,dscn,3,0),VLOOKUP(MaGv!V50,dsma,5,0)&amp;CHAR(10)&amp;VLOOKUP(MaGv!V50,dsma,4,0)))</f>
        <v/>
      </c>
      <c r="W50" s="381" t="str">
        <f>IF(MaGv!W50="","",IF(MaGv!W50="cn","cn"&amp;CHAR(10)&amp;VLOOKUP(MaGv!W45,dscn,3,0),VLOOKUP(MaGv!W50,dsma,5,0)&amp;CHAR(10)&amp;VLOOKUP(MaGv!W50,dsma,4,0)))</f>
        <v/>
      </c>
      <c r="X50" s="381" t="str">
        <f>IF(MaGv!X50="","",IF(MaGv!X50="cn","cn"&amp;CHAR(10)&amp;VLOOKUP(MaGv!X45,dscn,3,0),VLOOKUP(MaGv!X50,dsma,5,0)&amp;CHAR(10)&amp;VLOOKUP(MaGv!X50,dsma,4,0)))</f>
        <v/>
      </c>
      <c r="Y50" s="381" t="str">
        <f>IF(MaGv!Y50="","",IF(MaGv!Y50="cn","cn"&amp;CHAR(10)&amp;VLOOKUP(MaGv!Y45,dscn,3,0),VLOOKUP(MaGv!Y50,dsma,5,0)&amp;CHAR(10)&amp;VLOOKUP(MaGv!Y50,dsma,4,0)))</f>
        <v/>
      </c>
      <c r="Z50" s="381" t="str">
        <f>IF(MaGv!Z50="","",IF(MaGv!Z50="cn","cn"&amp;CHAR(10)&amp;VLOOKUP(MaGv!Z45,dscn,3,0),VLOOKUP(MaGv!Z50,dsma,5,0)&amp;CHAR(10)&amp;VLOOKUP(MaGv!Z50,dsma,4,0)))</f>
        <v/>
      </c>
      <c r="AA50" s="381" t="str">
        <f>IF(MaGv!AA50="","",IF(MaGv!AA50="cn","cn"&amp;CHAR(10)&amp;VLOOKUP(MaGv!AA45,dscn,3,0),VLOOKUP(MaGv!AA50,dsma,5,0)&amp;CHAR(10)&amp;VLOOKUP(MaGv!AA50,dsma,4,0)))</f>
        <v/>
      </c>
      <c r="AB50" s="381" t="str">
        <f>IF(MaGv!AB50="","",IF(MaGv!AB50="cn","cn"&amp;CHAR(10)&amp;VLOOKUP(MaGv!AB45,dscn,3,0),VLOOKUP(MaGv!AB50,dsma,5,0)&amp;CHAR(10)&amp;VLOOKUP(MaGv!AB50,dsma,4,0)))</f>
        <v/>
      </c>
      <c r="AC50" s="381" t="str">
        <f>IF(MaGv!AC50="","",IF(MaGv!AC50="cn","cn"&amp;CHAR(10)&amp;VLOOKUP(MaGv!AC45,dscn,3,0),VLOOKUP(MaGv!AC50,dsma,5,0)&amp;CHAR(10)&amp;VLOOKUP(MaGv!AC50,dsma,4,0)))</f>
        <v/>
      </c>
      <c r="AD50" s="381" t="str">
        <f>IF(MaGv!AD50="","",IF(MaGv!AD50="cn","cn"&amp;CHAR(10)&amp;VLOOKUP(MaGv!AD45,dscn,3,0),VLOOKUP(MaGv!AD50,dsma,5,0)&amp;CHAR(10)&amp;VLOOKUP(MaGv!AD50,dsma,4,0)))</f>
        <v/>
      </c>
      <c r="AE50" s="381" t="str">
        <f>IF(MaGv!AE50="","",IF(MaGv!AE50="cn","cn"&amp;CHAR(10)&amp;VLOOKUP(MaGv!AE45,dscn,3,0),VLOOKUP(MaGv!AE50,dsma,5,0)&amp;CHAR(10)&amp;VLOOKUP(MaGv!AE50,dsma,4,0)))</f>
        <v/>
      </c>
      <c r="AF50" s="381" t="str">
        <f>IF(MaGv!AF50="","",IF(MaGv!AF50="cn","cn"&amp;CHAR(10)&amp;VLOOKUP(MaGv!AF45,dscn,3,0),VLOOKUP(MaGv!AF50,dsma,5,0)&amp;CHAR(10)&amp;VLOOKUP(MaGv!AF50,dsma,4,0)))</f>
        <v/>
      </c>
      <c r="AG50" s="381" t="str">
        <f>IF(MaGv!AG50="","",IF(MaGv!AG50="cn","cn"&amp;CHAR(10)&amp;VLOOKUP(MaGv!AG45,dscn,3,0),VLOOKUP(MaGv!AG50,dsma,5,0)&amp;CHAR(10)&amp;VLOOKUP(MaGv!AG50,dsma,4,0)))</f>
        <v/>
      </c>
      <c r="AH50" s="372" t="str">
        <f>IF(MaGv!AH50="","",IF(MaGv!AH50="cn","cn"&amp;CHAR(10)&amp;VLOOKUP(MaGv!AH45,dscn,3,0),VLOOKUP(MaGv!AH50,dsma,5,0)&amp;CHAR(10)&amp;VLOOKUP(MaGv!AH50,dsma,4,0)))</f>
        <v/>
      </c>
      <c r="AI50" s="372" t="str">
        <f>IF(MaGv!AI50="","",IF(MaGv!AI50="cn","cn"&amp;CHAR(10)&amp;VLOOKUP(MaGv!AI45,dscn,3,0),VLOOKUP(MaGv!AI50,dsma,5,0)&amp;CHAR(10)&amp;VLOOKUP(MaGv!AI50,dsma,4,0)))</f>
        <v/>
      </c>
      <c r="AJ50" s="372" t="str">
        <f>IF(MaGv!AJ50="","",IF(MaGv!AJ50="cn","cn"&amp;CHAR(10)&amp;VLOOKUP(MaGv!AJ45,dscn,3,0),VLOOKUP(MaGv!AJ50,dsma,5,0)&amp;CHAR(10)&amp;VLOOKUP(MaGv!AJ50,dsma,4,0)))</f>
        <v/>
      </c>
      <c r="AK50" s="372" t="str">
        <f>IF(MaGv!AK50="","",IF(MaGv!AK50="cn","cn"&amp;CHAR(10)&amp;VLOOKUP(MaGv!AK45,dscn,3,0),VLOOKUP(MaGv!AK50,dsma,5,0)&amp;CHAR(10)&amp;VLOOKUP(MaGv!AK50,dsma,4,0)))</f>
        <v/>
      </c>
      <c r="AL50" s="372" t="str">
        <f>IF(MaGv!AL50="","",IF(MaGv!AL50="cn","cn"&amp;CHAR(10)&amp;VLOOKUP(MaGv!AL45,dscn,3,0),VLOOKUP(MaGv!AL50,dsma,5,0)&amp;CHAR(10)&amp;VLOOKUP(MaGv!AL50,dsma,4,0)))</f>
        <v/>
      </c>
      <c r="AM50" s="372" t="str">
        <f>IF(MaGv!AM50="","",IF(MaGv!AM50="cn","cn"&amp;CHAR(10)&amp;VLOOKUP(MaGv!AM45,dscn,3,0),VLOOKUP(MaGv!AM50,dsma,5,0)&amp;CHAR(10)&amp;VLOOKUP(MaGv!AM50,dsma,4,0)))</f>
        <v/>
      </c>
      <c r="AN50" s="372" t="str">
        <f>IF(MaGv!AN50="","",IF(MaGv!AN50="cn","cn"&amp;CHAR(10)&amp;VLOOKUP(MaGv!AN45,dscn,3,0),VLOOKUP(MaGv!AN50,dsma,5,0)&amp;CHAR(10)&amp;VLOOKUP(MaGv!AN50,dsma,4,0)))</f>
        <v/>
      </c>
      <c r="AO50" s="372" t="str">
        <f>IF(MaGv!AO50="","",IF(MaGv!AO50="cn","cn"&amp;CHAR(10)&amp;VLOOKUP(MaGv!AO45,dscn,3,0),VLOOKUP(MaGv!AO50,dsma,5,0)&amp;CHAR(10)&amp;VLOOKUP(MaGv!AO50,dsma,4,0)))</f>
        <v/>
      </c>
      <c r="AP50" s="372" t="str">
        <f>IF(MaGv!AP50="","",IF(MaGv!AP50="cn","cn"&amp;CHAR(10)&amp;VLOOKUP(MaGv!AP45,dscn,3,0),VLOOKUP(MaGv!AP50,dsma,5,0)&amp;CHAR(10)&amp;VLOOKUP(MaGv!AP50,dsma,4,0)))</f>
        <v/>
      </c>
      <c r="AQ50" s="372" t="str">
        <f>IF(MaGv!AQ50="","",IF(MaGv!AQ50="cn","cn"&amp;CHAR(10)&amp;VLOOKUP(MaGv!AQ45,dscn,3,0),VLOOKUP(MaGv!AQ50,dsma,5,0)&amp;CHAR(10)&amp;VLOOKUP(MaGv!AQ50,dsma,4,0)))</f>
        <v/>
      </c>
      <c r="AR50" s="372" t="str">
        <f>IF(MaGv!AR50="","",IF(MaGv!AR50="cn","cn"&amp;CHAR(10)&amp;VLOOKUP(MaGv!AR45,dscn,3,0),VLOOKUP(MaGv!AR50,dsma,5,0)&amp;CHAR(10)&amp;VLOOKUP(MaGv!AR50,dsma,4,0)))</f>
        <v/>
      </c>
      <c r="AS50" s="372" t="str">
        <f>IF(MaGv!AS50="","",IF(MaGv!AS50="cn","cn"&amp;CHAR(10)&amp;VLOOKUP(MaGv!AS45,dscn,3,0),VLOOKUP(MaGv!AS50,dsma,5,0)&amp;CHAR(10)&amp;VLOOKUP(MaGv!AS50,dsma,4,0)))</f>
        <v/>
      </c>
      <c r="AT50" s="385" t="str">
        <f>IF(MaGv!AT50="","",IF(MaGv!AT50="cn","cn"&amp;CHAR(10)&amp;VLOOKUP(MaGv!AT45,dscn,3,0),VLOOKUP(MaGv!AT50,dsma,5,0)&amp;CHAR(10)&amp;VLOOKUP(MaGv!AT50,dsma,4,0)))</f>
        <v/>
      </c>
      <c r="AU50" s="372" t="str">
        <f>IF(MaGv!AU50="","",IF(MaGv!AU50="cn","cn"&amp;CHAR(10)&amp;VLOOKUP(MaGv!AU45,dscn,3,0),VLOOKUP(MaGv!AU50,dsma,5,0)&amp;CHAR(10)&amp;VLOOKUP(MaGv!AU50,dsma,4,0)))</f>
        <v/>
      </c>
      <c r="AV50" s="372" t="str">
        <f>IF(MaGv!AV50="","",IF(MaGv!AV50="cn","cn"&amp;CHAR(10)&amp;VLOOKUP(MaGv!AV45,dscn,3,0),VLOOKUP(MaGv!AV50,dsma,5,0)&amp;CHAR(10)&amp;VLOOKUP(MaGv!AV50,dsma,4,0)))</f>
        <v/>
      </c>
      <c r="AW50" s="372" t="str">
        <f>IF(MaGv!AW50="","",IF(MaGv!AW50="cn","cn"&amp;CHAR(10)&amp;VLOOKUP(MaGv!AW45,dscn,3,0),VLOOKUP(MaGv!AW50,dsma,5,0)&amp;CHAR(10)&amp;VLOOKUP(MaGv!AW50,dsma,4,0)))</f>
        <v/>
      </c>
      <c r="AX50" s="372" t="str">
        <f>IF(MaGv!AX50="","",IF(MaGv!AX50="cn","cn"&amp;CHAR(10)&amp;VLOOKUP(MaGv!AX45,dscn,3,0),VLOOKUP(MaGv!AX50,dsma,5,0)&amp;CHAR(10)&amp;VLOOKUP(MaGv!AX50,dsma,4,0)))</f>
        <v/>
      </c>
      <c r="AY50" s="381" t="str">
        <f>IF(MaGv!AY50="","",IF(MaGv!AY50="cn","cn"&amp;CHAR(10)&amp;VLOOKUP(MaGv!AY45,dscn,3,0),VLOOKUP(MaGv!AY50,dsma,5,0)&amp;CHAR(10)&amp;VLOOKUP(MaGv!AY50,dsma,4,0)))</f>
        <v/>
      </c>
      <c r="AZ50" s="381" t="str">
        <f>IF(MaGv!AZ50="","",IF(MaGv!AZ50="cn","cn"&amp;CHAR(10)&amp;VLOOKUP(MaGv!AZ45,dscn,3,0),VLOOKUP(MaGv!AZ50,dsma,5,0)&amp;CHAR(10)&amp;VLOOKUP(MaGv!AZ50,dsma,4,0)))</f>
        <v/>
      </c>
      <c r="BA50" s="381"/>
      <c r="BB50" s="386"/>
    </row>
    <row r="51" ht="25.5" customHeight="1">
      <c r="A51" s="127"/>
      <c r="B51" s="377">
        <v>3.0</v>
      </c>
      <c r="C51" s="381" t="str">
        <f>IF(MaGv!C51="","",IF(MaGv!C51="cn","cn"&amp;CHAR(10)&amp;VLOOKUP(MaGv!C46,dscn,3,0),VLOOKUP(MaGv!C51,dsma,5,0)&amp;CHAR(10)&amp;VLOOKUP(MaGv!C51,dsma,4,0)))</f>
        <v>Sinh
B. NGỌC</v>
      </c>
      <c r="D51" s="381" t="str">
        <f>IF(MaGv!D51="","",IF(MaGv!D51="cn","cn"&amp;CHAR(10)&amp;VLOOKUP(MaGv!D46,dscn,3,0),VLOOKUP(MaGv!D51,dsma,5,0)&amp;CHAR(10)&amp;VLOOKUP(MaGv!D51,dsma,4,0)))</f>
        <v>AVăn
NGA</v>
      </c>
      <c r="E51" s="381" t="str">
        <f>IF(MaGv!E51="","",IF(MaGv!E51="cn","cn"&amp;CHAR(10)&amp;VLOOKUP(MaGv!E46,dscn,3,0),VLOOKUP(MaGv!E51,dsma,5,0)&amp;CHAR(10)&amp;VLOOKUP(MaGv!E51,dsma,4,0)))</f>
        <v>Văn 
XUYẾN</v>
      </c>
      <c r="F51" s="381" t="str">
        <f>IF(MaGv!F51="","",IF(MaGv!F51="cn","cn"&amp;CHAR(10)&amp;VLOOKUP(MaGv!F46,dscn,3,0),VLOOKUP(MaGv!F51,dsma,5,0)&amp;CHAR(10)&amp;VLOOKUP(MaGv!F51,dsma,4,0)))</f>
        <v>Toán
ĐIỆP</v>
      </c>
      <c r="G51" s="381" t="str">
        <f>IF(MaGv!G51="","",IF(MaGv!G51="cn","cn"&amp;CHAR(10)&amp;VLOOKUP(MaGv!G46,dscn,3,0),VLOOKUP(MaGv!G51,dsma,5,0)&amp;CHAR(10)&amp;VLOOKUP(MaGv!G51,dsma,4,0)))</f>
        <v>Toán
PHƯỢNG</v>
      </c>
      <c r="H51" s="372" t="str">
        <f>IF(MaGv!H51="","",IF(MaGv!H51="cn","cn"&amp;CHAR(10)&amp;VLOOKUP(MaGv!H46,dscn,3,0),VLOOKUP(MaGv!H51,dsma,5,0)&amp;CHAR(10)&amp;VLOOKUP(MaGv!H51,dsma,4,0)))</f>
        <v>AVăn
HẠNH</v>
      </c>
      <c r="I51" s="381" t="str">
        <f>IF(MaGv!I51="","",IF(MaGv!I51="cn","cn"&amp;CHAR(10)&amp;VLOOKUP(MaGv!I46,dscn,3,0),VLOOKUP(MaGv!I51,dsma,5,0)&amp;CHAR(10)&amp;VLOOKUP(MaGv!I51,dsma,4,0)))</f>
        <v>AVăn
VINH</v>
      </c>
      <c r="J51" s="381" t="str">
        <f>IF(MaGv!J51="","",IF(MaGv!J51="cn","cn"&amp;CHAR(10)&amp;VLOOKUP(MaGv!J46,dscn,3,0),VLOOKUP(MaGv!J51,dsma,5,0)&amp;CHAR(10)&amp;VLOOKUP(MaGv!J51,dsma,4,0)))</f>
        <v>Văn
VÂN </v>
      </c>
      <c r="K51" s="381" t="str">
        <f>IF(MaGv!K51="","",IF(MaGv!K51="cn","cn"&amp;CHAR(10)&amp;VLOOKUP(MaGv!K46,dscn,3,0),VLOOKUP(MaGv!K51,dsma,5,0)&amp;CHAR(10)&amp;VLOOKUP(MaGv!K51,dsma,4,0)))</f>
        <v>AVăn
PHƯƠNG</v>
      </c>
      <c r="L51" s="381" t="str">
        <f>IF(MaGv!L51="","",IF(MaGv!L51="cn","cn"&amp;CHAR(10)&amp;VLOOKUP(MaGv!L46,dscn,3,0),VLOOKUP(MaGv!L51,dsma,5,0)&amp;CHAR(10)&amp;VLOOKUP(MaGv!L51,dsma,4,0)))</f>
        <v>Sinh
PHƯỚC</v>
      </c>
      <c r="M51" s="381" t="str">
        <f>IF(MaGv!M51="","",IF(MaGv!M51="cn","cn"&amp;CHAR(10)&amp;VLOOKUP(MaGv!M46,dscn,3,0),VLOOKUP(MaGv!M51,dsma,5,0)&amp;CHAR(10)&amp;VLOOKUP(MaGv!M51,dsma,4,0)))</f>
        <v>CD
HỒNG</v>
      </c>
      <c r="N51" s="381" t="str">
        <f>IF(MaGv!N51="","",IF(MaGv!N51="cn","cn"&amp;CHAR(10)&amp;VLOOKUP(MaGv!N46,dscn,3,0),VLOOKUP(MaGv!N51,dsma,5,0)&amp;CHAR(10)&amp;VLOOKUP(MaGv!N51,dsma,4,0)))</f>
        <v>CD
THỦY</v>
      </c>
      <c r="O51" s="381" t="str">
        <f>IF(MaGv!O51="","",IF(MaGv!O51="cn","cn"&amp;CHAR(10)&amp;VLOOKUP(MaGv!O46,dscn,3,0),VLOOKUP(MaGv!O51,dsma,5,0)&amp;CHAR(10)&amp;VLOOKUP(MaGv!O51,dsma,4,0)))</f>
        <v>AVăn
MINH</v>
      </c>
      <c r="P51" s="381" t="str">
        <f>IF(MaGv!P51="","",IF(MaGv!P51="cn","cn"&amp;CHAR(10)&amp;VLOOKUP(MaGv!P46,dscn,3,0),VLOOKUP(MaGv!P51,dsma,5,0)&amp;CHAR(10)&amp;VLOOKUP(MaGv!P51,dsma,4,0)))</f>
        <v/>
      </c>
      <c r="Q51" s="372" t="str">
        <f>IF(MaGv!Q51="","",IF(MaGv!Q51="cn","cn"&amp;CHAR(10)&amp;VLOOKUP(MaGv!Q46,dscn,3,0),VLOOKUP(MaGv!Q51,dsma,5,0)&amp;CHAR(10)&amp;VLOOKUP(MaGv!Q51,dsma,4,0)))</f>
        <v/>
      </c>
      <c r="R51" s="381" t="str">
        <f>IF(MaGv!R51="","",IF(MaGv!R51="cn","cn"&amp;CHAR(10)&amp;VLOOKUP(MaGv!R46,dscn,3,0),VLOOKUP(MaGv!R51,dsma,5,0)&amp;CHAR(10)&amp;VLOOKUP(MaGv!R51,dsma,4,0)))</f>
        <v/>
      </c>
      <c r="S51" s="381" t="str">
        <f>IF(MaGv!S51="","",IF(MaGv!S51="cn","cn"&amp;CHAR(10)&amp;VLOOKUP(MaGv!S46,dscn,3,0),VLOOKUP(MaGv!S51,dsma,5,0)&amp;CHAR(10)&amp;VLOOKUP(MaGv!S51,dsma,4,0)))</f>
        <v/>
      </c>
      <c r="T51" s="381" t="str">
        <f>IF(MaGv!T51="","",IF(MaGv!T51="cn","cn"&amp;CHAR(10)&amp;VLOOKUP(MaGv!T46,dscn,3,0),VLOOKUP(MaGv!T51,dsma,5,0)&amp;CHAR(10)&amp;VLOOKUP(MaGv!T51,dsma,4,0)))</f>
        <v/>
      </c>
      <c r="U51" s="381" t="str">
        <f>IF(MaGv!U51="","",IF(MaGv!U51="cn","cn"&amp;CHAR(10)&amp;VLOOKUP(MaGv!U46,dscn,3,0),VLOOKUP(MaGv!U51,dsma,5,0)&amp;CHAR(10)&amp;VLOOKUP(MaGv!U51,dsma,4,0)))</f>
        <v/>
      </c>
      <c r="V51" s="381" t="str">
        <f>IF(MaGv!V51="","",IF(MaGv!V51="cn","cn"&amp;CHAR(10)&amp;VLOOKUP(MaGv!V46,dscn,3,0),VLOOKUP(MaGv!V51,dsma,5,0)&amp;CHAR(10)&amp;VLOOKUP(MaGv!V51,dsma,4,0)))</f>
        <v/>
      </c>
      <c r="W51" s="381" t="str">
        <f>IF(MaGv!W51="","",IF(MaGv!W51="cn","cn"&amp;CHAR(10)&amp;VLOOKUP(MaGv!W46,dscn,3,0),VLOOKUP(MaGv!W51,dsma,5,0)&amp;CHAR(10)&amp;VLOOKUP(MaGv!W51,dsma,4,0)))</f>
        <v/>
      </c>
      <c r="X51" s="381" t="str">
        <f>IF(MaGv!X51="","",IF(MaGv!X51="cn","cn"&amp;CHAR(10)&amp;VLOOKUP(MaGv!X46,dscn,3,0),VLOOKUP(MaGv!X51,dsma,5,0)&amp;CHAR(10)&amp;VLOOKUP(MaGv!X51,dsma,4,0)))</f>
        <v/>
      </c>
      <c r="Y51" s="381" t="str">
        <f>IF(MaGv!Y51="","",IF(MaGv!Y51="cn","cn"&amp;CHAR(10)&amp;VLOOKUP(MaGv!Y46,dscn,3,0),VLOOKUP(MaGv!Y51,dsma,5,0)&amp;CHAR(10)&amp;VLOOKUP(MaGv!Y51,dsma,4,0)))</f>
        <v/>
      </c>
      <c r="Z51" s="381" t="str">
        <f>IF(MaGv!Z51="","",IF(MaGv!Z51="cn","cn"&amp;CHAR(10)&amp;VLOOKUP(MaGv!Z46,dscn,3,0),VLOOKUP(MaGv!Z51,dsma,5,0)&amp;CHAR(10)&amp;VLOOKUP(MaGv!Z51,dsma,4,0)))</f>
        <v/>
      </c>
      <c r="AA51" s="381" t="str">
        <f>IF(MaGv!AA51="","",IF(MaGv!AA51="cn","cn"&amp;CHAR(10)&amp;VLOOKUP(MaGv!AA46,dscn,3,0),VLOOKUP(MaGv!AA51,dsma,5,0)&amp;CHAR(10)&amp;VLOOKUP(MaGv!AA51,dsma,4,0)))</f>
        <v/>
      </c>
      <c r="AB51" s="381" t="str">
        <f>IF(MaGv!AB51="","",IF(MaGv!AB51="cn","cn"&amp;CHAR(10)&amp;VLOOKUP(MaGv!AB46,dscn,3,0),VLOOKUP(MaGv!AB51,dsma,5,0)&amp;CHAR(10)&amp;VLOOKUP(MaGv!AB51,dsma,4,0)))</f>
        <v/>
      </c>
      <c r="AC51" s="381" t="str">
        <f>IF(MaGv!AC51="","",IF(MaGv!AC51="cn","cn"&amp;CHAR(10)&amp;VLOOKUP(MaGv!AC46,dscn,3,0),VLOOKUP(MaGv!AC51,dsma,5,0)&amp;CHAR(10)&amp;VLOOKUP(MaGv!AC51,dsma,4,0)))</f>
        <v/>
      </c>
      <c r="AD51" s="381" t="str">
        <f>IF(MaGv!AD51="","",IF(MaGv!AD51="cn","cn"&amp;CHAR(10)&amp;VLOOKUP(MaGv!AD46,dscn,3,0),VLOOKUP(MaGv!AD51,dsma,5,0)&amp;CHAR(10)&amp;VLOOKUP(MaGv!AD51,dsma,4,0)))</f>
        <v/>
      </c>
      <c r="AE51" s="381" t="str">
        <f>IF(MaGv!AE51="","",IF(MaGv!AE51="cn","cn"&amp;CHAR(10)&amp;VLOOKUP(MaGv!AE46,dscn,3,0),VLOOKUP(MaGv!AE51,dsma,5,0)&amp;CHAR(10)&amp;VLOOKUP(MaGv!AE51,dsma,4,0)))</f>
        <v/>
      </c>
      <c r="AF51" s="381" t="str">
        <f>IF(MaGv!AF51="","",IF(MaGv!AF51="cn","cn"&amp;CHAR(10)&amp;VLOOKUP(MaGv!AF46,dscn,3,0),VLOOKUP(MaGv!AF51,dsma,5,0)&amp;CHAR(10)&amp;VLOOKUP(MaGv!AF51,dsma,4,0)))</f>
        <v/>
      </c>
      <c r="AG51" s="381" t="str">
        <f>IF(MaGv!AG51="","",IF(MaGv!AG51="cn","cn"&amp;CHAR(10)&amp;VLOOKUP(MaGv!AG46,dscn,3,0),VLOOKUP(MaGv!AG51,dsma,5,0)&amp;CHAR(10)&amp;VLOOKUP(MaGv!AG51,dsma,4,0)))</f>
        <v/>
      </c>
      <c r="AH51" s="372" t="str">
        <f>IF(MaGv!AH51="","",IF(MaGv!AH51="cn","cn"&amp;CHAR(10)&amp;VLOOKUP(MaGv!AH46,dscn,3,0),VLOOKUP(MaGv!AH51,dsma,5,0)&amp;CHAR(10)&amp;VLOOKUP(MaGv!AH51,dsma,4,0)))</f>
        <v/>
      </c>
      <c r="AI51" s="372" t="str">
        <f>IF(MaGv!AI51="","",IF(MaGv!AI51="cn","cn"&amp;CHAR(10)&amp;VLOOKUP(MaGv!AI46,dscn,3,0),VLOOKUP(MaGv!AI51,dsma,5,0)&amp;CHAR(10)&amp;VLOOKUP(MaGv!AI51,dsma,4,0)))</f>
        <v/>
      </c>
      <c r="AJ51" s="372" t="str">
        <f>IF(MaGv!AJ51="","",IF(MaGv!AJ51="cn","cn"&amp;CHAR(10)&amp;VLOOKUP(MaGv!AJ46,dscn,3,0),VLOOKUP(MaGv!AJ51,dsma,5,0)&amp;CHAR(10)&amp;VLOOKUP(MaGv!AJ51,dsma,4,0)))</f>
        <v/>
      </c>
      <c r="AK51" s="372" t="str">
        <f>IF(MaGv!AK51="","",IF(MaGv!AK51="cn","cn"&amp;CHAR(10)&amp;VLOOKUP(MaGv!AK46,dscn,3,0),VLOOKUP(MaGv!AK51,dsma,5,0)&amp;CHAR(10)&amp;VLOOKUP(MaGv!AK51,dsma,4,0)))</f>
        <v/>
      </c>
      <c r="AL51" s="372" t="str">
        <f>IF(MaGv!AL51="","",IF(MaGv!AL51="cn","cn"&amp;CHAR(10)&amp;VLOOKUP(MaGv!AL46,dscn,3,0),VLOOKUP(MaGv!AL51,dsma,5,0)&amp;CHAR(10)&amp;VLOOKUP(MaGv!AL51,dsma,4,0)))</f>
        <v/>
      </c>
      <c r="AM51" s="372" t="str">
        <f>IF(MaGv!AM51="","",IF(MaGv!AM51="cn","cn"&amp;CHAR(10)&amp;VLOOKUP(MaGv!AM46,dscn,3,0),VLOOKUP(MaGv!AM51,dsma,5,0)&amp;CHAR(10)&amp;VLOOKUP(MaGv!AM51,dsma,4,0)))</f>
        <v/>
      </c>
      <c r="AN51" s="372" t="str">
        <f>IF(MaGv!AN51="","",IF(MaGv!AN51="cn","cn"&amp;CHAR(10)&amp;VLOOKUP(MaGv!AN46,dscn,3,0),VLOOKUP(MaGv!AN51,dsma,5,0)&amp;CHAR(10)&amp;VLOOKUP(MaGv!AN51,dsma,4,0)))</f>
        <v/>
      </c>
      <c r="AO51" s="372" t="str">
        <f>IF(MaGv!AO51="","",IF(MaGv!AO51="cn","cn"&amp;CHAR(10)&amp;VLOOKUP(MaGv!AO46,dscn,3,0),VLOOKUP(MaGv!AO51,dsma,5,0)&amp;CHAR(10)&amp;VLOOKUP(MaGv!AO51,dsma,4,0)))</f>
        <v/>
      </c>
      <c r="AP51" s="372" t="str">
        <f>IF(MaGv!AP51="","",IF(MaGv!AP51="cn","cn"&amp;CHAR(10)&amp;VLOOKUP(MaGv!AP46,dscn,3,0),VLOOKUP(MaGv!AP51,dsma,5,0)&amp;CHAR(10)&amp;VLOOKUP(MaGv!AP51,dsma,4,0)))</f>
        <v/>
      </c>
      <c r="AQ51" s="372" t="str">
        <f>IF(MaGv!AQ51="","",IF(MaGv!AQ51="cn","cn"&amp;CHAR(10)&amp;VLOOKUP(MaGv!AQ46,dscn,3,0),VLOOKUP(MaGv!AQ51,dsma,5,0)&amp;CHAR(10)&amp;VLOOKUP(MaGv!AQ51,dsma,4,0)))</f>
        <v/>
      </c>
      <c r="AR51" s="372" t="str">
        <f>IF(MaGv!AR51="","",IF(MaGv!AR51="cn","cn"&amp;CHAR(10)&amp;VLOOKUP(MaGv!AR46,dscn,3,0),VLOOKUP(MaGv!AR51,dsma,5,0)&amp;CHAR(10)&amp;VLOOKUP(MaGv!AR51,dsma,4,0)))</f>
        <v/>
      </c>
      <c r="AS51" s="372" t="str">
        <f>IF(MaGv!AS51="","",IF(MaGv!AS51="cn","cn"&amp;CHAR(10)&amp;VLOOKUP(MaGv!AS46,dscn,3,0),VLOOKUP(MaGv!AS51,dsma,5,0)&amp;CHAR(10)&amp;VLOOKUP(MaGv!AS51,dsma,4,0)))</f>
        <v/>
      </c>
      <c r="AT51" s="385" t="str">
        <f>IF(MaGv!AT51="","",IF(MaGv!AT51="cn","cn"&amp;CHAR(10)&amp;VLOOKUP(MaGv!AT46,dscn,3,0),VLOOKUP(MaGv!AT51,dsma,5,0)&amp;CHAR(10)&amp;VLOOKUP(MaGv!AT51,dsma,4,0)))</f>
        <v/>
      </c>
      <c r="AU51" s="372" t="str">
        <f>IF(MaGv!AU51="","",IF(MaGv!AU51="cn","cn"&amp;CHAR(10)&amp;VLOOKUP(MaGv!AU46,dscn,3,0),VLOOKUP(MaGv!AU51,dsma,5,0)&amp;CHAR(10)&amp;VLOOKUP(MaGv!AU51,dsma,4,0)))</f>
        <v/>
      </c>
      <c r="AV51" s="372" t="str">
        <f>IF(MaGv!AV51="","",IF(MaGv!AV51="cn","cn"&amp;CHAR(10)&amp;VLOOKUP(MaGv!AV46,dscn,3,0),VLOOKUP(MaGv!AV51,dsma,5,0)&amp;CHAR(10)&amp;VLOOKUP(MaGv!AV51,dsma,4,0)))</f>
        <v/>
      </c>
      <c r="AW51" s="372" t="str">
        <f>IF(MaGv!AW51="","",IF(MaGv!AW51="cn","cn"&amp;CHAR(10)&amp;VLOOKUP(MaGv!AW46,dscn,3,0),VLOOKUP(MaGv!AW51,dsma,5,0)&amp;CHAR(10)&amp;VLOOKUP(MaGv!AW51,dsma,4,0)))</f>
        <v/>
      </c>
      <c r="AX51" s="372" t="str">
        <f>IF(MaGv!AX51="","",IF(MaGv!AX51="cn","cn"&amp;CHAR(10)&amp;VLOOKUP(MaGv!AX46,dscn,3,0),VLOOKUP(MaGv!AX51,dsma,5,0)&amp;CHAR(10)&amp;VLOOKUP(MaGv!AX51,dsma,4,0)))</f>
        <v/>
      </c>
      <c r="AY51" s="381" t="str">
        <f>IF(MaGv!AY51="","",IF(MaGv!AY51="cn","cn"&amp;CHAR(10)&amp;VLOOKUP(MaGv!AY46,dscn,3,0),VLOOKUP(MaGv!AY51,dsma,5,0)&amp;CHAR(10)&amp;VLOOKUP(MaGv!AY51,dsma,4,0)))</f>
        <v/>
      </c>
      <c r="AZ51" s="381" t="str">
        <f>IF(MaGv!AZ51="","",IF(MaGv!AZ51="cn","cn"&amp;CHAR(10)&amp;VLOOKUP(MaGv!AZ46,dscn,3,0),VLOOKUP(MaGv!AZ51,dsma,5,0)&amp;CHAR(10)&amp;VLOOKUP(MaGv!AZ51,dsma,4,0)))</f>
        <v/>
      </c>
      <c r="BA51" s="381"/>
      <c r="BB51" s="386"/>
    </row>
    <row r="52" ht="25.5" customHeight="1">
      <c r="A52" s="127"/>
      <c r="B52" s="377">
        <v>4.0</v>
      </c>
      <c r="C52" s="381" t="str">
        <f>IF(MaGv!C52="","",IF(MaGv!C52="cn","cn"&amp;CHAR(10)&amp;VLOOKUP(MaGv!C47,dscn,3,0),VLOOKUP(MaGv!C52,dsma,5,0)&amp;CHAR(10)&amp;VLOOKUP(MaGv!C52,dsma,4,0)))</f>
        <v>AVăn
MINH</v>
      </c>
      <c r="D52" s="381" t="str">
        <f>IF(MaGv!D52="","",IF(MaGv!D52="cn","cn"&amp;CHAR(10)&amp;VLOOKUP(MaGv!D47,dscn,3,0),VLOOKUP(MaGv!D52,dsma,5,0)&amp;CHAR(10)&amp;VLOOKUP(MaGv!D52,dsma,4,0)))</f>
        <v>Toán
L.TRANG</v>
      </c>
      <c r="E52" s="385" t="str">
        <f>IF(MaGv!E52="","",IF(MaGv!E52="cn","cn"&amp;CHAR(10)&amp;VLOOKUP(MaGv!E47,dscn,3,0),VLOOKUP(MaGv!E52,dsma,5,0)&amp;CHAR(10)&amp;VLOOKUP(MaGv!E52,dsma,4,0)))</f>
        <v>CD
HỒNG</v>
      </c>
      <c r="F52" s="381" t="str">
        <f>IF(MaGv!F52="","",IF(MaGv!F52="cn","cn"&amp;CHAR(10)&amp;VLOOKUP(MaGv!F47,dscn,3,0),VLOOKUP(MaGv!F52,dsma,5,0)&amp;CHAR(10)&amp;VLOOKUP(MaGv!F52,dsma,4,0)))</f>
        <v>AVăn
VINH</v>
      </c>
      <c r="G52" s="381" t="str">
        <f>IF(MaGv!G52="","",IF(MaGv!G52="cn","cn"&amp;CHAR(10)&amp;VLOOKUP(MaGv!G47,dscn,3,0),VLOOKUP(MaGv!G52,dsma,5,0)&amp;CHAR(10)&amp;VLOOKUP(MaGv!G52,dsma,4,0)))</f>
        <v>CD
HƯƠNG</v>
      </c>
      <c r="H52" s="372" t="str">
        <f>IF(MaGv!H52="","",IF(MaGv!H52="cn","cn"&amp;CHAR(10)&amp;VLOOKUP(MaGv!H47,dscn,3,0),VLOOKUP(MaGv!H52,dsma,5,0)&amp;CHAR(10)&amp;VLOOKUP(MaGv!H52,dsma,4,0)))</f>
        <v>Văn
VÂN </v>
      </c>
      <c r="I52" s="398" t="str">
        <f>IF(MaGv!I52="","",IF(MaGv!I52="cn","cn"&amp;CHAR(10)&amp;VLOOKUP(MaGv!I47,dscn,3,0),VLOOKUP(MaGv!I52,dsma,5,0)&amp;CHAR(10)&amp;VLOOKUP(MaGv!I52,dsma,4,0)))</f>
        <v>Sinh
B. NGỌC</v>
      </c>
      <c r="J52" s="381" t="str">
        <f>IF(MaGv!J52="","",IF(MaGv!J52="cn","cn"&amp;CHAR(10)&amp;VLOOKUP(MaGv!J47,dscn,3,0),VLOOKUP(MaGv!J52,dsma,5,0)&amp;CHAR(10)&amp;VLOOKUP(MaGv!J52,dsma,4,0)))</f>
        <v>Sinh
PHƯỚC</v>
      </c>
      <c r="K52" s="381" t="str">
        <f>IF(MaGv!K52="","",IF(MaGv!K52="cn","cn"&amp;CHAR(10)&amp;VLOOKUP(MaGv!K47,dscn,3,0),VLOOKUP(MaGv!K52,dsma,5,0)&amp;CHAR(10)&amp;VLOOKUP(MaGv!K52,dsma,4,0)))</f>
        <v>Sinh
B. NGỌC</v>
      </c>
      <c r="L52" s="381" t="str">
        <f>IF(MaGv!L52="","",IF(MaGv!L52="cn","cn"&amp;CHAR(10)&amp;VLOOKUP(MaGv!L47,dscn,3,0),VLOOKUP(MaGv!L52,dsma,5,0)&amp;CHAR(10)&amp;VLOOKUP(MaGv!L52,dsma,4,0)))</f>
        <v>AVăn
NGA</v>
      </c>
      <c r="M52" s="381" t="str">
        <f>IF(MaGv!M52="","",IF(MaGv!M52="cn","cn"&amp;CHAR(10)&amp;VLOOKUP(MaGv!M47,dscn,3,0),VLOOKUP(MaGv!M52,dsma,5,0)&amp;CHAR(10)&amp;VLOOKUP(MaGv!M52,dsma,4,0)))</f>
        <v>Văn 
MAI</v>
      </c>
      <c r="N52" s="381" t="str">
        <f>IF(MaGv!N52="","",IF(MaGv!N52="cn","cn"&amp;CHAR(10)&amp;VLOOKUP(MaGv!N47,dscn,3,0),VLOOKUP(MaGv!N52,dsma,5,0)&amp;CHAR(10)&amp;VLOOKUP(MaGv!N52,dsma,4,0)))</f>
        <v>Văn 
XUYẾN</v>
      </c>
      <c r="O52" s="381" t="str">
        <f>IF(MaGv!O52="","",IF(MaGv!O52="cn","cn"&amp;CHAR(10)&amp;VLOOKUP(MaGv!O47,dscn,3,0),VLOOKUP(MaGv!O52,dsma,5,0)&amp;CHAR(10)&amp;VLOOKUP(MaGv!O52,dsma,4,0)))</f>
        <v>Toán
PHƯỢNG</v>
      </c>
      <c r="P52" s="381" t="str">
        <f>IF(MaGv!P52="","",IF(MaGv!P52="cn","cn"&amp;CHAR(10)&amp;VLOOKUP(MaGv!P47,dscn,3,0),VLOOKUP(MaGv!P52,dsma,5,0)&amp;CHAR(10)&amp;VLOOKUP(MaGv!P52,dsma,4,0)))</f>
        <v/>
      </c>
      <c r="Q52" s="372" t="str">
        <f>IF(MaGv!Q52="","",IF(MaGv!Q52="cn","cn"&amp;CHAR(10)&amp;VLOOKUP(MaGv!Q47,dscn,3,0),VLOOKUP(MaGv!Q52,dsma,5,0)&amp;CHAR(10)&amp;VLOOKUP(MaGv!Q52,dsma,4,0)))</f>
        <v/>
      </c>
      <c r="R52" s="381" t="str">
        <f>IF(MaGv!R52="","",IF(MaGv!R52="cn","cn"&amp;CHAR(10)&amp;VLOOKUP(MaGv!R47,dscn,3,0),VLOOKUP(MaGv!R52,dsma,5,0)&amp;CHAR(10)&amp;VLOOKUP(MaGv!R52,dsma,4,0)))</f>
        <v/>
      </c>
      <c r="S52" s="381" t="str">
        <f>IF(MaGv!S52="","",IF(MaGv!S52="cn","cn"&amp;CHAR(10)&amp;VLOOKUP(MaGv!S47,dscn,3,0),VLOOKUP(MaGv!S52,dsma,5,0)&amp;CHAR(10)&amp;VLOOKUP(MaGv!S52,dsma,4,0)))</f>
        <v/>
      </c>
      <c r="T52" s="381" t="str">
        <f>IF(MaGv!T52="","",IF(MaGv!T52="cn","cn"&amp;CHAR(10)&amp;VLOOKUP(MaGv!T47,dscn,3,0),VLOOKUP(MaGv!T52,dsma,5,0)&amp;CHAR(10)&amp;VLOOKUP(MaGv!T52,dsma,4,0)))</f>
        <v/>
      </c>
      <c r="U52" s="381" t="str">
        <f>IF(MaGv!U52="","",IF(MaGv!U52="cn","cn"&amp;CHAR(10)&amp;VLOOKUP(MaGv!U47,dscn,3,0),VLOOKUP(MaGv!U52,dsma,5,0)&amp;CHAR(10)&amp;VLOOKUP(MaGv!U52,dsma,4,0)))</f>
        <v/>
      </c>
      <c r="V52" s="381" t="str">
        <f>IF(MaGv!V52="","",IF(MaGv!V52="cn","cn"&amp;CHAR(10)&amp;VLOOKUP(MaGv!V47,dscn,3,0),VLOOKUP(MaGv!V52,dsma,5,0)&amp;CHAR(10)&amp;VLOOKUP(MaGv!V52,dsma,4,0)))</f>
        <v/>
      </c>
      <c r="W52" s="381" t="str">
        <f>IF(MaGv!W52="","",IF(MaGv!W52="cn","cn"&amp;CHAR(10)&amp;VLOOKUP(MaGv!W47,dscn,3,0),VLOOKUP(MaGv!W52,dsma,5,0)&amp;CHAR(10)&amp;VLOOKUP(MaGv!W52,dsma,4,0)))</f>
        <v/>
      </c>
      <c r="X52" s="381" t="str">
        <f>IF(MaGv!X52="","",IF(MaGv!X52="cn","cn"&amp;CHAR(10)&amp;VLOOKUP(MaGv!X47,dscn,3,0),VLOOKUP(MaGv!X52,dsma,5,0)&amp;CHAR(10)&amp;VLOOKUP(MaGv!X52,dsma,4,0)))</f>
        <v/>
      </c>
      <c r="Y52" s="381" t="str">
        <f>IF(MaGv!Y52="","",IF(MaGv!Y52="cn","cn"&amp;CHAR(10)&amp;VLOOKUP(MaGv!Y47,dscn,3,0),VLOOKUP(MaGv!Y52,dsma,5,0)&amp;CHAR(10)&amp;VLOOKUP(MaGv!Y52,dsma,4,0)))</f>
        <v/>
      </c>
      <c r="Z52" s="381" t="str">
        <f>IF(MaGv!Z52="","",IF(MaGv!Z52="cn","cn"&amp;CHAR(10)&amp;VLOOKUP(MaGv!Z47,dscn,3,0),VLOOKUP(MaGv!Z52,dsma,5,0)&amp;CHAR(10)&amp;VLOOKUP(MaGv!Z52,dsma,4,0)))</f>
        <v/>
      </c>
      <c r="AA52" s="381" t="str">
        <f>IF(MaGv!AA52="","",IF(MaGv!AA52="cn","cn"&amp;CHAR(10)&amp;VLOOKUP(MaGv!AA47,dscn,3,0),VLOOKUP(MaGv!AA52,dsma,5,0)&amp;CHAR(10)&amp;VLOOKUP(MaGv!AA52,dsma,4,0)))</f>
        <v/>
      </c>
      <c r="AB52" s="381" t="str">
        <f>IF(MaGv!AB52="","",IF(MaGv!AB52="cn","cn"&amp;CHAR(10)&amp;VLOOKUP(MaGv!AB47,dscn,3,0),VLOOKUP(MaGv!AB52,dsma,5,0)&amp;CHAR(10)&amp;VLOOKUP(MaGv!AB52,dsma,4,0)))</f>
        <v/>
      </c>
      <c r="AC52" s="381" t="str">
        <f>IF(MaGv!AC52="","",IF(MaGv!AC52="cn","cn"&amp;CHAR(10)&amp;VLOOKUP(MaGv!AC47,dscn,3,0),VLOOKUP(MaGv!AC52,dsma,5,0)&amp;CHAR(10)&amp;VLOOKUP(MaGv!AC52,dsma,4,0)))</f>
        <v/>
      </c>
      <c r="AD52" s="381" t="str">
        <f>IF(MaGv!AD52="","",IF(MaGv!AD52="cn","cn"&amp;CHAR(10)&amp;VLOOKUP(MaGv!AD47,dscn,3,0),VLOOKUP(MaGv!AD52,dsma,5,0)&amp;CHAR(10)&amp;VLOOKUP(MaGv!AD52,dsma,4,0)))</f>
        <v/>
      </c>
      <c r="AE52" s="381" t="str">
        <f>IF(MaGv!AE52="","",IF(MaGv!AE52="cn","cn"&amp;CHAR(10)&amp;VLOOKUP(MaGv!AE47,dscn,3,0),VLOOKUP(MaGv!AE52,dsma,5,0)&amp;CHAR(10)&amp;VLOOKUP(MaGv!AE52,dsma,4,0)))</f>
        <v/>
      </c>
      <c r="AF52" s="381" t="str">
        <f>IF(MaGv!AF52="","",IF(MaGv!AF52="cn","cn"&amp;CHAR(10)&amp;VLOOKUP(MaGv!AF47,dscn,3,0),VLOOKUP(MaGv!AF52,dsma,5,0)&amp;CHAR(10)&amp;VLOOKUP(MaGv!AF52,dsma,4,0)))</f>
        <v/>
      </c>
      <c r="AG52" s="381" t="str">
        <f>IF(MaGv!AG52="","",IF(MaGv!AG52="cn","cn"&amp;CHAR(10)&amp;VLOOKUP(MaGv!AG47,dscn,3,0),VLOOKUP(MaGv!AG52,dsma,5,0)&amp;CHAR(10)&amp;VLOOKUP(MaGv!AG52,dsma,4,0)))</f>
        <v/>
      </c>
      <c r="AH52" s="372" t="str">
        <f>IF(MaGv!AH52="","",IF(MaGv!AH52="cn","cn"&amp;CHAR(10)&amp;VLOOKUP(MaGv!AH47,dscn,3,0),VLOOKUP(MaGv!AH52,dsma,5,0)&amp;CHAR(10)&amp;VLOOKUP(MaGv!AH52,dsma,4,0)))</f>
        <v/>
      </c>
      <c r="AI52" s="372" t="str">
        <f>IF(MaGv!AI52="","",IF(MaGv!AI52="cn","cn"&amp;CHAR(10)&amp;VLOOKUP(MaGv!AI47,dscn,3,0),VLOOKUP(MaGv!AI52,dsma,5,0)&amp;CHAR(10)&amp;VLOOKUP(MaGv!AI52,dsma,4,0)))</f>
        <v/>
      </c>
      <c r="AJ52" s="372" t="str">
        <f>IF(MaGv!AJ52="","",IF(MaGv!AJ52="cn","cn"&amp;CHAR(10)&amp;VLOOKUP(MaGv!AJ47,dscn,3,0),VLOOKUP(MaGv!AJ52,dsma,5,0)&amp;CHAR(10)&amp;VLOOKUP(MaGv!AJ52,dsma,4,0)))</f>
        <v/>
      </c>
      <c r="AK52" s="372" t="str">
        <f>IF(MaGv!AK52="","",IF(MaGv!AK52="cn","cn"&amp;CHAR(10)&amp;VLOOKUP(MaGv!AK47,dscn,3,0),VLOOKUP(MaGv!AK52,dsma,5,0)&amp;CHAR(10)&amp;VLOOKUP(MaGv!AK52,dsma,4,0)))</f>
        <v/>
      </c>
      <c r="AL52" s="372" t="str">
        <f>IF(MaGv!AL52="","",IF(MaGv!AL52="cn","cn"&amp;CHAR(10)&amp;VLOOKUP(MaGv!AL47,dscn,3,0),VLOOKUP(MaGv!AL52,dsma,5,0)&amp;CHAR(10)&amp;VLOOKUP(MaGv!AL52,dsma,4,0)))</f>
        <v/>
      </c>
      <c r="AM52" s="372" t="str">
        <f>IF(MaGv!AM52="","",IF(MaGv!AM52="cn","cn"&amp;CHAR(10)&amp;VLOOKUP(MaGv!AM47,dscn,3,0),VLOOKUP(MaGv!AM52,dsma,5,0)&amp;CHAR(10)&amp;VLOOKUP(MaGv!AM52,dsma,4,0)))</f>
        <v/>
      </c>
      <c r="AN52" s="372" t="str">
        <f>IF(MaGv!AN52="","",IF(MaGv!AN52="cn","cn"&amp;CHAR(10)&amp;VLOOKUP(MaGv!AN47,dscn,3,0),VLOOKUP(MaGv!AN52,dsma,5,0)&amp;CHAR(10)&amp;VLOOKUP(MaGv!AN52,dsma,4,0)))</f>
        <v/>
      </c>
      <c r="AO52" s="372" t="str">
        <f>IF(MaGv!AO52="","",IF(MaGv!AO52="cn","cn"&amp;CHAR(10)&amp;VLOOKUP(MaGv!AO47,dscn,3,0),VLOOKUP(MaGv!AO52,dsma,5,0)&amp;CHAR(10)&amp;VLOOKUP(MaGv!AO52,dsma,4,0)))</f>
        <v/>
      </c>
      <c r="AP52" s="372" t="str">
        <f>IF(MaGv!AP52="","",IF(MaGv!AP52="cn","cn"&amp;CHAR(10)&amp;VLOOKUP(MaGv!AP47,dscn,3,0),VLOOKUP(MaGv!AP52,dsma,5,0)&amp;CHAR(10)&amp;VLOOKUP(MaGv!AP52,dsma,4,0)))</f>
        <v/>
      </c>
      <c r="AQ52" s="372" t="str">
        <f>IF(MaGv!AQ52="","",IF(MaGv!AQ52="cn","cn"&amp;CHAR(10)&amp;VLOOKUP(MaGv!AQ47,dscn,3,0),VLOOKUP(MaGv!AQ52,dsma,5,0)&amp;CHAR(10)&amp;VLOOKUP(MaGv!AQ52,dsma,4,0)))</f>
        <v/>
      </c>
      <c r="AR52" s="372" t="str">
        <f>IF(MaGv!AR52="","",IF(MaGv!AR52="cn","cn"&amp;CHAR(10)&amp;VLOOKUP(MaGv!AR47,dscn,3,0),VLOOKUP(MaGv!AR52,dsma,5,0)&amp;CHAR(10)&amp;VLOOKUP(MaGv!AR52,dsma,4,0)))</f>
        <v/>
      </c>
      <c r="AS52" s="372" t="str">
        <f>IF(MaGv!AS52="","",IF(MaGv!AS52="cn","cn"&amp;CHAR(10)&amp;VLOOKUP(MaGv!AS47,dscn,3,0),VLOOKUP(MaGv!AS52,dsma,5,0)&amp;CHAR(10)&amp;VLOOKUP(MaGv!AS52,dsma,4,0)))</f>
        <v/>
      </c>
      <c r="AT52" s="385" t="str">
        <f>IF(MaGv!AT52="","",IF(MaGv!AT52="cn","cn"&amp;CHAR(10)&amp;VLOOKUP(MaGv!AT47,dscn,3,0),VLOOKUP(MaGv!AT52,dsma,5,0)&amp;CHAR(10)&amp;VLOOKUP(MaGv!AT52,dsma,4,0)))</f>
        <v/>
      </c>
      <c r="AU52" s="372" t="str">
        <f>IF(MaGv!AU52="","",IF(MaGv!AU52="cn","cn"&amp;CHAR(10)&amp;VLOOKUP(MaGv!AU47,dscn,3,0),VLOOKUP(MaGv!AU52,dsma,5,0)&amp;CHAR(10)&amp;VLOOKUP(MaGv!AU52,dsma,4,0)))</f>
        <v/>
      </c>
      <c r="AV52" s="372" t="str">
        <f>IF(MaGv!AV52="","",IF(MaGv!AV52="cn","cn"&amp;CHAR(10)&amp;VLOOKUP(MaGv!AV47,dscn,3,0),VLOOKUP(MaGv!AV52,dsma,5,0)&amp;CHAR(10)&amp;VLOOKUP(MaGv!AV52,dsma,4,0)))</f>
        <v/>
      </c>
      <c r="AW52" s="372" t="str">
        <f>IF(MaGv!AW52="","",IF(MaGv!AW52="cn","cn"&amp;CHAR(10)&amp;VLOOKUP(MaGv!AW47,dscn,3,0),VLOOKUP(MaGv!AW52,dsma,5,0)&amp;CHAR(10)&amp;VLOOKUP(MaGv!AW52,dsma,4,0)))</f>
        <v/>
      </c>
      <c r="AX52" s="372" t="str">
        <f>IF(MaGv!AX52="","",IF(MaGv!AX52="cn","cn"&amp;CHAR(10)&amp;VLOOKUP(MaGv!AX47,dscn,3,0),VLOOKUP(MaGv!AX52,dsma,5,0)&amp;CHAR(10)&amp;VLOOKUP(MaGv!AX52,dsma,4,0)))</f>
        <v/>
      </c>
      <c r="AY52" s="381" t="str">
        <f>IF(MaGv!AY52="","",IF(MaGv!AY52="cn","cn"&amp;CHAR(10)&amp;VLOOKUP(MaGv!AY47,dscn,3,0),VLOOKUP(MaGv!AY52,dsma,5,0)&amp;CHAR(10)&amp;VLOOKUP(MaGv!AY52,dsma,4,0)))</f>
        <v/>
      </c>
      <c r="AZ52" s="381" t="str">
        <f>IF(MaGv!AZ52="","",IF(MaGv!AZ52="cn","cn"&amp;CHAR(10)&amp;VLOOKUP(MaGv!AZ47,dscn,3,0),VLOOKUP(MaGv!AZ52,dsma,5,0)&amp;CHAR(10)&amp;VLOOKUP(MaGv!AZ52,dsma,4,0)))</f>
        <v/>
      </c>
      <c r="BA52" s="381"/>
      <c r="BB52" s="386"/>
    </row>
    <row r="53" ht="25.5" customHeight="1">
      <c r="A53" s="396"/>
      <c r="B53" s="388">
        <v>5.0</v>
      </c>
      <c r="C53" s="389" t="str">
        <f>IF(MaGv!C53="","",IF(MaGv!C53="cn","cn"&amp;CHAR(10)&amp;VLOOKUP(MaGv!C48,dscn,3,0),VLOOKUP(MaGv!C53,dsma,5,0)&amp;CHAR(10)&amp;VLOOKUP(MaGv!C53,dsma,4,0)))</f>
        <v>AVăn
MINH</v>
      </c>
      <c r="D53" s="389" t="str">
        <f>IF(MaGv!D53="","",IF(MaGv!D53="cn","cn"&amp;CHAR(10)&amp;VLOOKUP(MaGv!D48,dscn,3,0),VLOOKUP(MaGv!D53,dsma,5,0)&amp;CHAR(10)&amp;VLOOKUP(MaGv!D53,dsma,4,0)))</f>
        <v>Toán
L.TRANG</v>
      </c>
      <c r="E53" s="391" t="str">
        <f>IF(MaGv!E53="","",IF(MaGv!E53="cn","cn"&amp;CHAR(10)&amp;VLOOKUP(MaGv!E48,dscn,3,0),VLOOKUP(MaGv!E53,dsma,5,0)&amp;CHAR(10)&amp;VLOOKUP(MaGv!E53,dsma,4,0)))</f>
        <v>Sinh
B. NGỌC</v>
      </c>
      <c r="F53" s="389" t="str">
        <f>IF(MaGv!F53="","",IF(MaGv!F53="cn","cn"&amp;CHAR(10)&amp;VLOOKUP(MaGv!F48,dscn,3,0),VLOOKUP(MaGv!F53,dsma,5,0)&amp;CHAR(10)&amp;VLOOKUP(MaGv!F53,dsma,4,0)))</f>
        <v>AVăn
VINH</v>
      </c>
      <c r="G53" s="389" t="str">
        <f>IF(MaGv!G53="","",IF(MaGv!G53="cn","cn"&amp;CHAR(10)&amp;VLOOKUP(MaGv!G48,dscn,3,0),VLOOKUP(MaGv!G53,dsma,5,0)&amp;CHAR(10)&amp;VLOOKUP(MaGv!G53,dsma,4,0)))</f>
        <v>Sinh
PHƯỚC</v>
      </c>
      <c r="H53" s="390" t="str">
        <f>IF(MaGv!H53="","",IF(MaGv!H53="cn","cn"&amp;CHAR(10)&amp;VLOOKUP(MaGv!H48,dscn,3,0),VLOOKUP(MaGv!H53,dsma,5,0)&amp;CHAR(10)&amp;VLOOKUP(MaGv!H53,dsma,4,0)))</f>
        <v>Văn
VÂN </v>
      </c>
      <c r="I53" s="389" t="str">
        <f>IF(MaGv!I53="","",IF(MaGv!I53="cn","cn"&amp;CHAR(10)&amp;VLOOKUP(MaGv!I48,dscn,3,0),VLOOKUP(MaGv!I53,dsma,5,0)&amp;CHAR(10)&amp;VLOOKUP(MaGv!I53,dsma,4,0)))</f>
        <v>CD
THỦY</v>
      </c>
      <c r="J53" s="389" t="str">
        <f>IF(MaGv!J53="","",IF(MaGv!J53="cn","cn"&amp;CHAR(10)&amp;VLOOKUP(MaGv!J48,dscn,3,0),VLOOKUP(MaGv!J53,dsma,5,0)&amp;CHAR(10)&amp;VLOOKUP(MaGv!J53,dsma,4,0)))</f>
        <v>CD
HƯƠNG</v>
      </c>
      <c r="K53" s="389" t="str">
        <f>IF(MaGv!K53="","",IF(MaGv!K53="cn","cn"&amp;CHAR(10)&amp;VLOOKUP(MaGv!K48,dscn,3,0),VLOOKUP(MaGv!K53,dsma,5,0)&amp;CHAR(10)&amp;VLOOKUP(MaGv!K53,dsma,4,0)))</f>
        <v>CD
HỒNG</v>
      </c>
      <c r="L53" s="389" t="str">
        <f>IF(MaGv!L53="","",IF(MaGv!L53="cn","cn"&amp;CHAR(10)&amp;VLOOKUP(MaGv!L48,dscn,3,0),VLOOKUP(MaGv!L53,dsma,5,0)&amp;CHAR(10)&amp;VLOOKUP(MaGv!L53,dsma,4,0)))</f>
        <v>AVăn
NGA</v>
      </c>
      <c r="M53" s="389" t="str">
        <f>IF(MaGv!M53="","",IF(MaGv!M53="cn","cn"&amp;CHAR(10)&amp;VLOOKUP(MaGv!M48,dscn,3,0),VLOOKUP(MaGv!M53,dsma,5,0)&amp;CHAR(10)&amp;VLOOKUP(MaGv!M53,dsma,4,0)))</f>
        <v>Văn 
MAI</v>
      </c>
      <c r="N53" s="389" t="str">
        <f>IF(MaGv!N53="","",IF(MaGv!N53="cn","cn"&amp;CHAR(10)&amp;VLOOKUP(MaGv!N48,dscn,3,0),VLOOKUP(MaGv!N53,dsma,5,0)&amp;CHAR(10)&amp;VLOOKUP(MaGv!N53,dsma,4,0)))</f>
        <v>Văn 
XUYẾN</v>
      </c>
      <c r="O53" s="389" t="str">
        <f>IF(MaGv!O53="","",IF(MaGv!O53="cn","cn"&amp;CHAR(10)&amp;VLOOKUP(MaGv!O48,dscn,3,0),VLOOKUP(MaGv!O53,dsma,5,0)&amp;CHAR(10)&amp;VLOOKUP(MaGv!O53,dsma,4,0)))</f>
        <v>Toán
PHƯỢNG</v>
      </c>
      <c r="P53" s="389" t="str">
        <f>IF(MaGv!P53="","",IF(MaGv!P53="cn","cn"&amp;CHAR(10)&amp;VLOOKUP(MaGv!P48,dscn,3,0),VLOOKUP(MaGv!P53,dsma,5,0)&amp;CHAR(10)&amp;VLOOKUP(MaGv!P53,dsma,4,0)))</f>
        <v/>
      </c>
      <c r="Q53" s="390" t="str">
        <f>IF(MaGv!Q53="","",IF(MaGv!Q53="cn","cn"&amp;CHAR(10)&amp;VLOOKUP(MaGv!Q48,dscn,3,0),VLOOKUP(MaGv!Q53,dsma,5,0)&amp;CHAR(10)&amp;VLOOKUP(MaGv!Q53,dsma,4,0)))</f>
        <v/>
      </c>
      <c r="R53" s="389" t="str">
        <f>IF(MaGv!R53="","",IF(MaGv!R53="cn","cn"&amp;CHAR(10)&amp;VLOOKUP(MaGv!R48,dscn,3,0),VLOOKUP(MaGv!R53,dsma,5,0)&amp;CHAR(10)&amp;VLOOKUP(MaGv!R53,dsma,4,0)))</f>
        <v/>
      </c>
      <c r="S53" s="389" t="str">
        <f>IF(MaGv!S53="","",IF(MaGv!S53="cn","cn"&amp;CHAR(10)&amp;VLOOKUP(MaGv!S48,dscn,3,0),VLOOKUP(MaGv!S53,dsma,5,0)&amp;CHAR(10)&amp;VLOOKUP(MaGv!S53,dsma,4,0)))</f>
        <v/>
      </c>
      <c r="T53" s="389" t="str">
        <f>IF(MaGv!T53="","",IF(MaGv!T53="cn","cn"&amp;CHAR(10)&amp;VLOOKUP(MaGv!T48,dscn,3,0),VLOOKUP(MaGv!T53,dsma,5,0)&amp;CHAR(10)&amp;VLOOKUP(MaGv!T53,dsma,4,0)))</f>
        <v/>
      </c>
      <c r="U53" s="389" t="str">
        <f>IF(MaGv!U53="","",IF(MaGv!U53="cn","cn"&amp;CHAR(10)&amp;VLOOKUP(MaGv!U48,dscn,3,0),VLOOKUP(MaGv!U53,dsma,5,0)&amp;CHAR(10)&amp;VLOOKUP(MaGv!U53,dsma,4,0)))</f>
        <v/>
      </c>
      <c r="V53" s="389" t="str">
        <f>IF(MaGv!V53="","",IF(MaGv!V53="cn","cn"&amp;CHAR(10)&amp;VLOOKUP(MaGv!V48,dscn,3,0),VLOOKUP(MaGv!V53,dsma,5,0)&amp;CHAR(10)&amp;VLOOKUP(MaGv!V53,dsma,4,0)))</f>
        <v/>
      </c>
      <c r="W53" s="389" t="str">
        <f>IF(MaGv!W53="","",IF(MaGv!W53="cn","cn"&amp;CHAR(10)&amp;VLOOKUP(MaGv!W48,dscn,3,0),VLOOKUP(MaGv!W53,dsma,5,0)&amp;CHAR(10)&amp;VLOOKUP(MaGv!W53,dsma,4,0)))</f>
        <v/>
      </c>
      <c r="X53" s="389" t="str">
        <f>IF(MaGv!X53="","",IF(MaGv!X53="cn","cn"&amp;CHAR(10)&amp;VLOOKUP(MaGv!X48,dscn,3,0),VLOOKUP(MaGv!X53,dsma,5,0)&amp;CHAR(10)&amp;VLOOKUP(MaGv!X53,dsma,4,0)))</f>
        <v/>
      </c>
      <c r="Y53" s="389" t="str">
        <f>IF(MaGv!Y53="","",IF(MaGv!Y53="cn","cn"&amp;CHAR(10)&amp;VLOOKUP(MaGv!Y48,dscn,3,0),VLOOKUP(MaGv!Y53,dsma,5,0)&amp;CHAR(10)&amp;VLOOKUP(MaGv!Y53,dsma,4,0)))</f>
        <v/>
      </c>
      <c r="Z53" s="389" t="str">
        <f>IF(MaGv!Z53="","",IF(MaGv!Z53="cn","cn"&amp;CHAR(10)&amp;VLOOKUP(MaGv!Z48,dscn,3,0),VLOOKUP(MaGv!Z53,dsma,5,0)&amp;CHAR(10)&amp;VLOOKUP(MaGv!Z53,dsma,4,0)))</f>
        <v/>
      </c>
      <c r="AA53" s="389" t="str">
        <f>IF(MaGv!AA53="","",IF(MaGv!AA53="cn","cn"&amp;CHAR(10)&amp;VLOOKUP(MaGv!AA48,dscn,3,0),VLOOKUP(MaGv!AA53,dsma,5,0)&amp;CHAR(10)&amp;VLOOKUP(MaGv!AA53,dsma,4,0)))</f>
        <v/>
      </c>
      <c r="AB53" s="389" t="str">
        <f>IF(MaGv!AB53="","",IF(MaGv!AB53="cn","cn"&amp;CHAR(10)&amp;VLOOKUP(MaGv!AB48,dscn,3,0),VLOOKUP(MaGv!AB53,dsma,5,0)&amp;CHAR(10)&amp;VLOOKUP(MaGv!AB53,dsma,4,0)))</f>
        <v/>
      </c>
      <c r="AC53" s="389" t="str">
        <f>IF(MaGv!AC53="","",IF(MaGv!AC53="cn","cn"&amp;CHAR(10)&amp;VLOOKUP(MaGv!AC48,dscn,3,0),VLOOKUP(MaGv!AC53,dsma,5,0)&amp;CHAR(10)&amp;VLOOKUP(MaGv!AC53,dsma,4,0)))</f>
        <v/>
      </c>
      <c r="AD53" s="389" t="str">
        <f>IF(MaGv!AD53="","",IF(MaGv!AD53="cn","cn"&amp;CHAR(10)&amp;VLOOKUP(MaGv!AD48,dscn,3,0),VLOOKUP(MaGv!AD53,dsma,5,0)&amp;CHAR(10)&amp;VLOOKUP(MaGv!AD53,dsma,4,0)))</f>
        <v/>
      </c>
      <c r="AE53" s="389" t="str">
        <f>IF(MaGv!AE53="","",IF(MaGv!AE53="cn","cn"&amp;CHAR(10)&amp;VLOOKUP(MaGv!AE48,dscn,3,0),VLOOKUP(MaGv!AE53,dsma,5,0)&amp;CHAR(10)&amp;VLOOKUP(MaGv!AE53,dsma,4,0)))</f>
        <v/>
      </c>
      <c r="AF53" s="389" t="str">
        <f>IF(MaGv!AF53="","",IF(MaGv!AF53="cn","cn"&amp;CHAR(10)&amp;VLOOKUP(MaGv!AF48,dscn,3,0),VLOOKUP(MaGv!AF53,dsma,5,0)&amp;CHAR(10)&amp;VLOOKUP(MaGv!AF53,dsma,4,0)))</f>
        <v/>
      </c>
      <c r="AG53" s="389" t="str">
        <f>IF(MaGv!AG53="","",IF(MaGv!AG53="cn","cn"&amp;CHAR(10)&amp;VLOOKUP(MaGv!AG48,dscn,3,0),VLOOKUP(MaGv!AG53,dsma,5,0)&amp;CHAR(10)&amp;VLOOKUP(MaGv!AG53,dsma,4,0)))</f>
        <v/>
      </c>
      <c r="AH53" s="390" t="str">
        <f>IF(MaGv!AH53="","",IF(MaGv!AH53="cn","cn"&amp;CHAR(10)&amp;VLOOKUP(MaGv!AH48,dscn,3,0),VLOOKUP(MaGv!AH53,dsma,5,0)&amp;CHAR(10)&amp;VLOOKUP(MaGv!AH53,dsma,4,0)))</f>
        <v/>
      </c>
      <c r="AI53" s="390" t="str">
        <f>IF(MaGv!AI53="","",IF(MaGv!AI53="cn","cn"&amp;CHAR(10)&amp;VLOOKUP(MaGv!AI48,dscn,3,0),VLOOKUP(MaGv!AI53,dsma,5,0)&amp;CHAR(10)&amp;VLOOKUP(MaGv!AI53,dsma,4,0)))</f>
        <v/>
      </c>
      <c r="AJ53" s="390" t="str">
        <f>IF(MaGv!AJ53="","",IF(MaGv!AJ53="cn","cn"&amp;CHAR(10)&amp;VLOOKUP(MaGv!AJ48,dscn,3,0),VLOOKUP(MaGv!AJ53,dsma,5,0)&amp;CHAR(10)&amp;VLOOKUP(MaGv!AJ53,dsma,4,0)))</f>
        <v/>
      </c>
      <c r="AK53" s="390" t="str">
        <f>IF(MaGv!AK53="","",IF(MaGv!AK53="cn","cn"&amp;CHAR(10)&amp;VLOOKUP(MaGv!AK48,dscn,3,0),VLOOKUP(MaGv!AK53,dsma,5,0)&amp;CHAR(10)&amp;VLOOKUP(MaGv!AK53,dsma,4,0)))</f>
        <v/>
      </c>
      <c r="AL53" s="390" t="str">
        <f>IF(MaGv!AL53="","",IF(MaGv!AL53="cn","cn"&amp;CHAR(10)&amp;VLOOKUP(MaGv!AL48,dscn,3,0),VLOOKUP(MaGv!AL53,dsma,5,0)&amp;CHAR(10)&amp;VLOOKUP(MaGv!AL53,dsma,4,0)))</f>
        <v/>
      </c>
      <c r="AM53" s="390" t="str">
        <f>IF(MaGv!AM53="","",IF(MaGv!AM53="cn","cn"&amp;CHAR(10)&amp;VLOOKUP(MaGv!AM48,dscn,3,0),VLOOKUP(MaGv!AM53,dsma,5,0)&amp;CHAR(10)&amp;VLOOKUP(MaGv!AM53,dsma,4,0)))</f>
        <v/>
      </c>
      <c r="AN53" s="390" t="str">
        <f>IF(MaGv!AN53="","",IF(MaGv!AN53="cn","cn"&amp;CHAR(10)&amp;VLOOKUP(MaGv!AN48,dscn,3,0),VLOOKUP(MaGv!AN53,dsma,5,0)&amp;CHAR(10)&amp;VLOOKUP(MaGv!AN53,dsma,4,0)))</f>
        <v/>
      </c>
      <c r="AO53" s="390" t="str">
        <f>IF(MaGv!AO53="","",IF(MaGv!AO53="cn","cn"&amp;CHAR(10)&amp;VLOOKUP(MaGv!AO48,dscn,3,0),VLOOKUP(MaGv!AO53,dsma,5,0)&amp;CHAR(10)&amp;VLOOKUP(MaGv!AO53,dsma,4,0)))</f>
        <v/>
      </c>
      <c r="AP53" s="390" t="str">
        <f>IF(MaGv!AP53="","",IF(MaGv!AP53="cn","cn"&amp;CHAR(10)&amp;VLOOKUP(MaGv!AP48,dscn,3,0),VLOOKUP(MaGv!AP53,dsma,5,0)&amp;CHAR(10)&amp;VLOOKUP(MaGv!AP53,dsma,4,0)))</f>
        <v/>
      </c>
      <c r="AQ53" s="390" t="str">
        <f>IF(MaGv!AQ53="","",IF(MaGv!AQ53="cn","cn"&amp;CHAR(10)&amp;VLOOKUP(MaGv!AQ48,dscn,3,0),VLOOKUP(MaGv!AQ53,dsma,5,0)&amp;CHAR(10)&amp;VLOOKUP(MaGv!AQ53,dsma,4,0)))</f>
        <v/>
      </c>
      <c r="AR53" s="390" t="str">
        <f>IF(MaGv!AR53="","",IF(MaGv!AR53="cn","cn"&amp;CHAR(10)&amp;VLOOKUP(MaGv!AR48,dscn,3,0),VLOOKUP(MaGv!AR53,dsma,5,0)&amp;CHAR(10)&amp;VLOOKUP(MaGv!AR53,dsma,4,0)))</f>
        <v/>
      </c>
      <c r="AS53" s="390" t="str">
        <f>IF(MaGv!AS53="","",IF(MaGv!AS53="cn","cn"&amp;CHAR(10)&amp;VLOOKUP(MaGv!AS48,dscn,3,0),VLOOKUP(MaGv!AS53,dsma,5,0)&amp;CHAR(10)&amp;VLOOKUP(MaGv!AS53,dsma,4,0)))</f>
        <v/>
      </c>
      <c r="AT53" s="391" t="str">
        <f>IF(MaGv!AT53="","",IF(MaGv!AT53="cn","cn"&amp;CHAR(10)&amp;VLOOKUP(MaGv!AT48,dscn,3,0),VLOOKUP(MaGv!AT53,dsma,5,0)&amp;CHAR(10)&amp;VLOOKUP(MaGv!AT53,dsma,4,0)))</f>
        <v/>
      </c>
      <c r="AU53" s="390" t="str">
        <f>IF(MaGv!AU53="","",IF(MaGv!AU53="cn","cn"&amp;CHAR(10)&amp;VLOOKUP(MaGv!AU48,dscn,3,0),VLOOKUP(MaGv!AU53,dsma,5,0)&amp;CHAR(10)&amp;VLOOKUP(MaGv!AU53,dsma,4,0)))</f>
        <v/>
      </c>
      <c r="AV53" s="390" t="str">
        <f>IF(MaGv!AV53="","",IF(MaGv!AV53="cn","cn"&amp;CHAR(10)&amp;VLOOKUP(MaGv!AV48,dscn,3,0),VLOOKUP(MaGv!AV53,dsma,5,0)&amp;CHAR(10)&amp;VLOOKUP(MaGv!AV53,dsma,4,0)))</f>
        <v/>
      </c>
      <c r="AW53" s="390" t="str">
        <f>IF(MaGv!AW53="","",IF(MaGv!AW53="cn","cn"&amp;CHAR(10)&amp;VLOOKUP(MaGv!AW48,dscn,3,0),VLOOKUP(MaGv!AW53,dsma,5,0)&amp;CHAR(10)&amp;VLOOKUP(MaGv!AW53,dsma,4,0)))</f>
        <v/>
      </c>
      <c r="AX53" s="390" t="str">
        <f>IF(MaGv!AX53="","",IF(MaGv!AX53="cn","cn"&amp;CHAR(10)&amp;VLOOKUP(MaGv!AX48,dscn,3,0),VLOOKUP(MaGv!AX53,dsma,5,0)&amp;CHAR(10)&amp;VLOOKUP(MaGv!AX53,dsma,4,0)))</f>
        <v/>
      </c>
      <c r="AY53" s="389" t="str">
        <f>IF(MaGv!AY53="","",IF(MaGv!AY53="cn","cn"&amp;CHAR(10)&amp;VLOOKUP(MaGv!AY48,dscn,3,0),VLOOKUP(MaGv!AY53,dsma,5,0)&amp;CHAR(10)&amp;VLOOKUP(MaGv!AY53,dsma,4,0)))</f>
        <v/>
      </c>
      <c r="AZ53" s="389" t="str">
        <f>IF(MaGv!AZ53="","",IF(MaGv!AZ53="cn","cn"&amp;CHAR(10)&amp;VLOOKUP(MaGv!AZ48,dscn,3,0),VLOOKUP(MaGv!AZ53,dsma,5,0)&amp;CHAR(10)&amp;VLOOKUP(MaGv!AZ53,dsma,4,0)))</f>
        <v/>
      </c>
      <c r="BA53" s="389"/>
      <c r="BB53" s="392"/>
    </row>
    <row r="54" ht="25.5" customHeight="1">
      <c r="A54" s="393" t="s">
        <v>527</v>
      </c>
      <c r="B54" s="394">
        <v>1.0</v>
      </c>
      <c r="C54" s="371" t="str">
        <f>IF(MaGv!C54="","",IF(MaGv!C54="cn","cn"&amp;CHAR(10)&amp;VLOOKUP(MaGv!C49,dscn,3,0),VLOOKUP(MaGv!C54,dsma,5,0)&amp;CHAR(10)&amp;VLOOKUP(MaGv!C54,dsma,4,0)))</f>
        <v/>
      </c>
      <c r="D54" s="371" t="str">
        <f>IF(MaGv!D54="","",IF(MaGv!D54="cn","cn"&amp;CHAR(10)&amp;VLOOKUP(MaGv!D49,dscn,3,0),VLOOKUP(MaGv!D54,dsma,5,0)&amp;CHAR(10)&amp;VLOOKUP(MaGv!D54,dsma,4,0)))</f>
        <v/>
      </c>
      <c r="E54" s="371" t="str">
        <f>IF(MaGv!E54="","",IF(MaGv!E54="cn","cn"&amp;CHAR(10)&amp;VLOOKUP(MaGv!E49,dscn,3,0),VLOOKUP(MaGv!E54,dsma,5,0)&amp;CHAR(10)&amp;VLOOKUP(MaGv!E54,dsma,4,0)))</f>
        <v/>
      </c>
      <c r="F54" s="371" t="str">
        <f>IF(MaGv!F54="","",IF(MaGv!F54="cn","cn"&amp;CHAR(10)&amp;VLOOKUP(MaGv!F49,dscn,3,0),VLOOKUP(MaGv!F54,dsma,5,0)&amp;CHAR(10)&amp;VLOOKUP(MaGv!F54,dsma,4,0)))</f>
        <v/>
      </c>
      <c r="G54" s="371" t="str">
        <f>IF(MaGv!G54="","",IF(MaGv!G54="cn","cn"&amp;CHAR(10)&amp;VLOOKUP(MaGv!G49,dscn,3,0),VLOOKUP(MaGv!G54,dsma,5,0)&amp;CHAR(10)&amp;VLOOKUP(MaGv!G54,dsma,4,0)))</f>
        <v/>
      </c>
      <c r="H54" s="375" t="str">
        <f>IF(MaGv!H54="","",IF(MaGv!H54="cn","cn"&amp;CHAR(10)&amp;VLOOKUP(MaGv!H49,dscn,3,0),VLOOKUP(MaGv!H54,dsma,5,0)&amp;CHAR(10)&amp;VLOOKUP(MaGv!H54,dsma,4,0)))</f>
        <v/>
      </c>
      <c r="I54" s="371" t="str">
        <f>IF(MaGv!I54="","",IF(MaGv!I54="cn","cn"&amp;CHAR(10)&amp;VLOOKUP(MaGv!I49,dscn,3,0),VLOOKUP(MaGv!I54,dsma,5,0)&amp;CHAR(10)&amp;VLOOKUP(MaGv!I54,dsma,4,0)))</f>
        <v/>
      </c>
      <c r="J54" s="371" t="str">
        <f>IF(MaGv!J54="","",IF(MaGv!J54="cn","cn"&amp;CHAR(10)&amp;VLOOKUP(MaGv!J49,dscn,3,0),VLOOKUP(MaGv!J54,dsma,5,0)&amp;CHAR(10)&amp;VLOOKUP(MaGv!J54,dsma,4,0)))</f>
        <v/>
      </c>
      <c r="K54" s="371" t="str">
        <f>IF(MaGv!K54="","",IF(MaGv!K54="cn","cn"&amp;CHAR(10)&amp;VLOOKUP(MaGv!K49,dscn,3,0),VLOOKUP(MaGv!K54,dsma,5,0)&amp;CHAR(10)&amp;VLOOKUP(MaGv!K54,dsma,4,0)))</f>
        <v/>
      </c>
      <c r="L54" s="371" t="str">
        <f>IF(MaGv!L54="","",IF(MaGv!L54="cn","cn"&amp;CHAR(10)&amp;VLOOKUP(MaGv!L49,dscn,3,0),VLOOKUP(MaGv!L54,dsma,5,0)&amp;CHAR(10)&amp;VLOOKUP(MaGv!L54,dsma,4,0)))</f>
        <v/>
      </c>
      <c r="M54" s="371" t="str">
        <f>IF(MaGv!M54="","",IF(MaGv!M54="cn","cn"&amp;CHAR(10)&amp;VLOOKUP(MaGv!M49,dscn,3,0),VLOOKUP(MaGv!M54,dsma,5,0)&amp;CHAR(10)&amp;VLOOKUP(MaGv!M54,dsma,4,0)))</f>
        <v/>
      </c>
      <c r="N54" s="371" t="str">
        <f>IF(MaGv!N54="","",IF(MaGv!N54="cn","cn"&amp;CHAR(10)&amp;VLOOKUP(MaGv!N49,dscn,3,0),VLOOKUP(MaGv!N54,dsma,5,0)&amp;CHAR(10)&amp;VLOOKUP(MaGv!N54,dsma,4,0)))</f>
        <v/>
      </c>
      <c r="O54" s="371" t="str">
        <f>IF(MaGv!O54="","",IF(MaGv!O54="cn","cn"&amp;CHAR(10)&amp;VLOOKUP(MaGv!O49,dscn,3,0),VLOOKUP(MaGv!O54,dsma,5,0)&amp;CHAR(10)&amp;VLOOKUP(MaGv!O54,dsma,4,0)))</f>
        <v/>
      </c>
      <c r="P54" s="371" t="str">
        <f>IF(MaGv!P54="","",IF(MaGv!P54="cn","cn"&amp;CHAR(10)&amp;VLOOKUP(MaGv!P49,dscn,3,0),VLOOKUP(MaGv!P54,dsma,5,0)&amp;CHAR(10)&amp;VLOOKUP(MaGv!P54,dsma,4,0)))</f>
        <v/>
      </c>
      <c r="Q54" s="375" t="str">
        <f>IF(MaGv!Q54="","",IF(MaGv!Q54="cn","cn"&amp;CHAR(10)&amp;VLOOKUP(MaGv!Q49,dscn,3,0),VLOOKUP(MaGv!Q54,dsma,5,0)&amp;CHAR(10)&amp;VLOOKUP(MaGv!Q54,dsma,4,0)))</f>
        <v/>
      </c>
      <c r="R54" s="371" t="str">
        <f>IF(MaGv!R54="","",IF(MaGv!R54="cn","cn"&amp;CHAR(10)&amp;VLOOKUP(MaGv!R49,dscn,3,0),VLOOKUP(MaGv!R54,dsma,5,0)&amp;CHAR(10)&amp;VLOOKUP(MaGv!R54,dsma,4,0)))</f>
        <v/>
      </c>
      <c r="S54" s="371" t="str">
        <f>IF(MaGv!S54="","",IF(MaGv!S54="cn","cn"&amp;CHAR(10)&amp;VLOOKUP(MaGv!S49,dscn,3,0),VLOOKUP(MaGv!S54,dsma,5,0)&amp;CHAR(10)&amp;VLOOKUP(MaGv!S54,dsma,4,0)))</f>
        <v/>
      </c>
      <c r="T54" s="371" t="str">
        <f>IF(MaGv!T54="","",IF(MaGv!T54="cn","cn"&amp;CHAR(10)&amp;VLOOKUP(MaGv!T49,dscn,3,0),VLOOKUP(MaGv!T54,dsma,5,0)&amp;CHAR(10)&amp;VLOOKUP(MaGv!T54,dsma,4,0)))</f>
        <v/>
      </c>
      <c r="U54" s="371" t="str">
        <f>IF(MaGv!U54="","",IF(MaGv!U54="cn","cn"&amp;CHAR(10)&amp;VLOOKUP(MaGv!U49,dscn,3,0),VLOOKUP(MaGv!U54,dsma,5,0)&amp;CHAR(10)&amp;VLOOKUP(MaGv!U54,dsma,4,0)))</f>
        <v/>
      </c>
      <c r="V54" s="371" t="str">
        <f>IF(MaGv!V54="","",IF(MaGv!V54="cn","cn"&amp;CHAR(10)&amp;VLOOKUP(MaGv!V49,dscn,3,0),VLOOKUP(MaGv!V54,dsma,5,0)&amp;CHAR(10)&amp;VLOOKUP(MaGv!V54,dsma,4,0)))</f>
        <v/>
      </c>
      <c r="W54" s="371" t="str">
        <f>IF(MaGv!W54="","",IF(MaGv!W54="cn","cn"&amp;CHAR(10)&amp;VLOOKUP(MaGv!W49,dscn,3,0),VLOOKUP(MaGv!W54,dsma,5,0)&amp;CHAR(10)&amp;VLOOKUP(MaGv!W54,dsma,4,0)))</f>
        <v/>
      </c>
      <c r="X54" s="371" t="str">
        <f>IF(MaGv!X54="","",IF(MaGv!X54="cn","cn"&amp;CHAR(10)&amp;VLOOKUP(MaGv!X49,dscn,3,0),VLOOKUP(MaGv!X54,dsma,5,0)&amp;CHAR(10)&amp;VLOOKUP(MaGv!X54,dsma,4,0)))</f>
        <v/>
      </c>
      <c r="Y54" s="371" t="str">
        <f>IF(MaGv!Y54="","",IF(MaGv!Y54="cn","cn"&amp;CHAR(10)&amp;VLOOKUP(MaGv!Y49,dscn,3,0),VLOOKUP(MaGv!Y54,dsma,5,0)&amp;CHAR(10)&amp;VLOOKUP(MaGv!Y54,dsma,4,0)))</f>
        <v/>
      </c>
      <c r="Z54" s="371" t="str">
        <f>IF(MaGv!Z54="","",IF(MaGv!Z54="cn","cn"&amp;CHAR(10)&amp;VLOOKUP(MaGv!Z49,dscn,3,0),VLOOKUP(MaGv!Z54,dsma,5,0)&amp;CHAR(10)&amp;VLOOKUP(MaGv!Z54,dsma,4,0)))</f>
        <v/>
      </c>
      <c r="AA54" s="371" t="str">
        <f>IF(MaGv!AA54="","",IF(MaGv!AA54="cn","cn"&amp;CHAR(10)&amp;VLOOKUP(MaGv!AA49,dscn,3,0),VLOOKUP(MaGv!AA54,dsma,5,0)&amp;CHAR(10)&amp;VLOOKUP(MaGv!AA54,dsma,4,0)))</f>
        <v/>
      </c>
      <c r="AB54" s="371" t="str">
        <f>IF(MaGv!AB54="","",IF(MaGv!AB54="cn","cn"&amp;CHAR(10)&amp;VLOOKUP(MaGv!AB49,dscn,3,0),VLOOKUP(MaGv!AB54,dsma,5,0)&amp;CHAR(10)&amp;VLOOKUP(MaGv!AB54,dsma,4,0)))</f>
        <v/>
      </c>
      <c r="AC54" s="371" t="str">
        <f>IF(MaGv!AC54="","",IF(MaGv!AC54="cn","cn"&amp;CHAR(10)&amp;VLOOKUP(MaGv!AC49,dscn,3,0),VLOOKUP(MaGv!AC54,dsma,5,0)&amp;CHAR(10)&amp;VLOOKUP(MaGv!AC54,dsma,4,0)))</f>
        <v/>
      </c>
      <c r="AD54" s="371" t="str">
        <f>IF(MaGv!AD54="","",IF(MaGv!AD54="cn","cn"&amp;CHAR(10)&amp;VLOOKUP(MaGv!AD49,dscn,3,0),VLOOKUP(MaGv!AD54,dsma,5,0)&amp;CHAR(10)&amp;VLOOKUP(MaGv!AD54,dsma,4,0)))</f>
        <v/>
      </c>
      <c r="AE54" s="371" t="str">
        <f>IF(MaGv!AE54="","",IF(MaGv!AE54="cn","cn"&amp;CHAR(10)&amp;VLOOKUP(MaGv!AE49,dscn,3,0),VLOOKUP(MaGv!AE54,dsma,5,0)&amp;CHAR(10)&amp;VLOOKUP(MaGv!AE54,dsma,4,0)))</f>
        <v/>
      </c>
      <c r="AF54" s="371" t="str">
        <f>IF(MaGv!AF54="","",IF(MaGv!AF54="cn","cn"&amp;CHAR(10)&amp;VLOOKUP(MaGv!AF49,dscn,3,0),VLOOKUP(MaGv!AF54,dsma,5,0)&amp;CHAR(10)&amp;VLOOKUP(MaGv!AF54,dsma,4,0)))</f>
        <v/>
      </c>
      <c r="AG54" s="371" t="str">
        <f>IF(MaGv!AG54="","",IF(MaGv!AG54="cn","cn"&amp;CHAR(10)&amp;VLOOKUP(MaGv!AG49,dscn,3,0),VLOOKUP(MaGv!AG54,dsma,5,0)&amp;CHAR(10)&amp;VLOOKUP(MaGv!AG54,dsma,4,0)))</f>
        <v/>
      </c>
      <c r="AH54" s="375" t="str">
        <f>IF(MaGv!AH54="","",IF(MaGv!AH54="cn","cn"&amp;CHAR(10)&amp;VLOOKUP(MaGv!AH49,dscn,3,0),VLOOKUP(MaGv!AH54,dsma,5,0)&amp;CHAR(10)&amp;VLOOKUP(MaGv!AH54,dsma,4,0)))</f>
        <v/>
      </c>
      <c r="AI54" s="375" t="str">
        <f>IF(MaGv!AI54="","",IF(MaGv!AI54="cn","cn"&amp;CHAR(10)&amp;VLOOKUP(MaGv!AI49,dscn,3,0),VLOOKUP(MaGv!AI54,dsma,5,0)&amp;CHAR(10)&amp;VLOOKUP(MaGv!AI54,dsma,4,0)))</f>
        <v/>
      </c>
      <c r="AJ54" s="375" t="str">
        <f>IF(MaGv!AJ54="","",IF(MaGv!AJ54="cn","cn"&amp;CHAR(10)&amp;VLOOKUP(MaGv!AJ49,dscn,3,0),VLOOKUP(MaGv!AJ54,dsma,5,0)&amp;CHAR(10)&amp;VLOOKUP(MaGv!AJ54,dsma,4,0)))</f>
        <v/>
      </c>
      <c r="AK54" s="375" t="str">
        <f>IF(MaGv!AK54="","",IF(MaGv!AK54="cn","cn"&amp;CHAR(10)&amp;VLOOKUP(MaGv!AK49,dscn,3,0),VLOOKUP(MaGv!AK54,dsma,5,0)&amp;CHAR(10)&amp;VLOOKUP(MaGv!AK54,dsma,4,0)))</f>
        <v/>
      </c>
      <c r="AL54" s="375" t="str">
        <f>IF(MaGv!AL54="","",IF(MaGv!AL54="cn","cn"&amp;CHAR(10)&amp;VLOOKUP(MaGv!AL49,dscn,3,0),VLOOKUP(MaGv!AL54,dsma,5,0)&amp;CHAR(10)&amp;VLOOKUP(MaGv!AL54,dsma,4,0)))</f>
        <v/>
      </c>
      <c r="AM54" s="375" t="str">
        <f>IF(MaGv!AM54="","",IF(MaGv!AM54="cn","cn"&amp;CHAR(10)&amp;VLOOKUP(MaGv!AM49,dscn,3,0),VLOOKUP(MaGv!AM54,dsma,5,0)&amp;CHAR(10)&amp;VLOOKUP(MaGv!AM54,dsma,4,0)))</f>
        <v/>
      </c>
      <c r="AN54" s="375" t="str">
        <f>IF(MaGv!AN54="","",IF(MaGv!AN54="cn","cn"&amp;CHAR(10)&amp;VLOOKUP(MaGv!AN49,dscn,3,0),VLOOKUP(MaGv!AN54,dsma,5,0)&amp;CHAR(10)&amp;VLOOKUP(MaGv!AN54,dsma,4,0)))</f>
        <v/>
      </c>
      <c r="AO54" s="375" t="str">
        <f>IF(MaGv!AO54="","",IF(MaGv!AO54="cn","cn"&amp;CHAR(10)&amp;VLOOKUP(MaGv!AO49,dscn,3,0),VLOOKUP(MaGv!AO54,dsma,5,0)&amp;CHAR(10)&amp;VLOOKUP(MaGv!AO54,dsma,4,0)))</f>
        <v/>
      </c>
      <c r="AP54" s="375" t="str">
        <f>IF(MaGv!AP54="","",IF(MaGv!AP54="cn","cn"&amp;CHAR(10)&amp;VLOOKUP(MaGv!AP49,dscn,3,0),VLOOKUP(MaGv!AP54,dsma,5,0)&amp;CHAR(10)&amp;VLOOKUP(MaGv!AP54,dsma,4,0)))</f>
        <v/>
      </c>
      <c r="AQ54" s="375" t="str">
        <f>IF(MaGv!AQ54="","",IF(MaGv!AQ54="cn","cn"&amp;CHAR(10)&amp;VLOOKUP(MaGv!AQ49,dscn,3,0),VLOOKUP(MaGv!AQ54,dsma,5,0)&amp;CHAR(10)&amp;VLOOKUP(MaGv!AQ54,dsma,4,0)))</f>
        <v/>
      </c>
      <c r="AR54" s="375" t="str">
        <f>IF(MaGv!AR54="","",IF(MaGv!AR54="cn","cn"&amp;CHAR(10)&amp;VLOOKUP(MaGv!AR49,dscn,3,0),VLOOKUP(MaGv!AR54,dsma,5,0)&amp;CHAR(10)&amp;VLOOKUP(MaGv!AR54,dsma,4,0)))</f>
        <v/>
      </c>
      <c r="AS54" s="375" t="str">
        <f>IF(MaGv!AS54="","",IF(MaGv!AS54="cn","cn"&amp;CHAR(10)&amp;VLOOKUP(MaGv!AS49,dscn,3,0),VLOOKUP(MaGv!AS54,dsma,5,0)&amp;CHAR(10)&amp;VLOOKUP(MaGv!AS54,dsma,4,0)))</f>
        <v/>
      </c>
      <c r="AT54" s="395" t="str">
        <f>IF(MaGv!AT54="","",IF(MaGv!AT54="cn","cn"&amp;CHAR(10)&amp;VLOOKUP(MaGv!AT49,dscn,3,0),VLOOKUP(MaGv!AT54,dsma,5,0)&amp;CHAR(10)&amp;VLOOKUP(MaGv!AT54,dsma,4,0)))</f>
        <v/>
      </c>
      <c r="AU54" s="375" t="str">
        <f>IF(MaGv!AU54="","",IF(MaGv!AU54="cn","cn"&amp;CHAR(10)&amp;VLOOKUP(MaGv!AU49,dscn,3,0),VLOOKUP(MaGv!AU54,dsma,5,0)&amp;CHAR(10)&amp;VLOOKUP(MaGv!AU54,dsma,4,0)))</f>
        <v/>
      </c>
      <c r="AV54" s="375" t="str">
        <f>IF(MaGv!AV54="","",IF(MaGv!AV54="cn","cn"&amp;CHAR(10)&amp;VLOOKUP(MaGv!AV49,dscn,3,0),VLOOKUP(MaGv!AV54,dsma,5,0)&amp;CHAR(10)&amp;VLOOKUP(MaGv!AV54,dsma,4,0)))</f>
        <v/>
      </c>
      <c r="AW54" s="375" t="str">
        <f>IF(MaGv!AW54="","",IF(MaGv!AW54="cn","cn"&amp;CHAR(10)&amp;VLOOKUP(MaGv!AW49,dscn,3,0),VLOOKUP(MaGv!AW54,dsma,5,0)&amp;CHAR(10)&amp;VLOOKUP(MaGv!AW54,dsma,4,0)))</f>
        <v/>
      </c>
      <c r="AX54" s="375" t="str">
        <f>IF(MaGv!AX54="","",IF(MaGv!AX54="cn","cn"&amp;CHAR(10)&amp;VLOOKUP(MaGv!AX49,dscn,3,0),VLOOKUP(MaGv!AX54,dsma,5,0)&amp;CHAR(10)&amp;VLOOKUP(MaGv!AX54,dsma,4,0)))</f>
        <v/>
      </c>
      <c r="AY54" s="371" t="str">
        <f>IF(MaGv!AY54="","",IF(MaGv!AY54="cn","cn"&amp;CHAR(10)&amp;VLOOKUP(MaGv!AY49,dscn,3,0),VLOOKUP(MaGv!AY54,dsma,5,0)&amp;CHAR(10)&amp;VLOOKUP(MaGv!AY54,dsma,4,0)))</f>
        <v/>
      </c>
      <c r="AZ54" s="371" t="str">
        <f>IF(MaGv!AZ54="","",IF(MaGv!AZ54="cn","cn"&amp;CHAR(10)&amp;VLOOKUP(MaGv!AZ49,dscn,3,0),VLOOKUP(MaGv!AZ54,dsma,5,0)&amp;CHAR(10)&amp;VLOOKUP(MaGv!AZ54,dsma,4,0)))</f>
        <v/>
      </c>
      <c r="BA54" s="371"/>
      <c r="BB54" s="376"/>
    </row>
    <row r="55" ht="25.5" customHeight="1">
      <c r="A55" s="127"/>
      <c r="B55" s="377">
        <v>2.0</v>
      </c>
      <c r="C55" s="381" t="str">
        <f>IF(MaGv!C55="","",IF(MaGv!C55="cn","cn"&amp;CHAR(10)&amp;VLOOKUP(MaGv!C50,dscn,3,0),VLOOKUP(MaGv!C55,dsma,5,0)&amp;CHAR(10)&amp;VLOOKUP(MaGv!C55,dsma,4,0)))</f>
        <v/>
      </c>
      <c r="D55" s="381" t="str">
        <f>IF(MaGv!D55="","",IF(MaGv!D55="cn","cn"&amp;CHAR(10)&amp;VLOOKUP(MaGv!D50,dscn,3,0),VLOOKUP(MaGv!D55,dsma,5,0)&amp;CHAR(10)&amp;VLOOKUP(MaGv!D55,dsma,4,0)))</f>
        <v/>
      </c>
      <c r="E55" s="381" t="str">
        <f>IF(MaGv!E55="","",IF(MaGv!E55="cn","cn"&amp;CHAR(10)&amp;VLOOKUP(MaGv!E50,dscn,3,0),VLOOKUP(MaGv!E55,dsma,5,0)&amp;CHAR(10)&amp;VLOOKUP(MaGv!E55,dsma,4,0)))</f>
        <v/>
      </c>
      <c r="F55" s="381" t="str">
        <f>IF(MaGv!F55="","",IF(MaGv!F55="cn","cn"&amp;CHAR(10)&amp;VLOOKUP(MaGv!F50,dscn,3,0),VLOOKUP(MaGv!F55,dsma,5,0)&amp;CHAR(10)&amp;VLOOKUP(MaGv!F55,dsma,4,0)))</f>
        <v/>
      </c>
      <c r="G55" s="381" t="str">
        <f>IF(MaGv!G55="","",IF(MaGv!G55="cn","cn"&amp;CHAR(10)&amp;VLOOKUP(MaGv!G50,dscn,3,0),VLOOKUP(MaGv!G55,dsma,5,0)&amp;CHAR(10)&amp;VLOOKUP(MaGv!G55,dsma,4,0)))</f>
        <v/>
      </c>
      <c r="H55" s="372" t="str">
        <f>IF(MaGv!H55="","",IF(MaGv!H55="cn","cn"&amp;CHAR(10)&amp;VLOOKUP(MaGv!H50,dscn,3,0),VLOOKUP(MaGv!H55,dsma,5,0)&amp;CHAR(10)&amp;VLOOKUP(MaGv!H55,dsma,4,0)))</f>
        <v/>
      </c>
      <c r="I55" s="381" t="str">
        <f>IF(MaGv!I55="","",IF(MaGv!I55="cn","cn"&amp;CHAR(10)&amp;VLOOKUP(MaGv!I50,dscn,3,0),VLOOKUP(MaGv!I55,dsma,5,0)&amp;CHAR(10)&amp;VLOOKUP(MaGv!I55,dsma,4,0)))</f>
        <v/>
      </c>
      <c r="J55" s="381" t="str">
        <f>IF(MaGv!J55="","",IF(MaGv!J55="cn","cn"&amp;CHAR(10)&amp;VLOOKUP(MaGv!J50,dscn,3,0),VLOOKUP(MaGv!J55,dsma,5,0)&amp;CHAR(10)&amp;VLOOKUP(MaGv!J55,dsma,4,0)))</f>
        <v/>
      </c>
      <c r="K55" s="381" t="str">
        <f>IF(MaGv!K55="","",IF(MaGv!K55="cn","cn"&amp;CHAR(10)&amp;VLOOKUP(MaGv!K50,dscn,3,0),VLOOKUP(MaGv!K55,dsma,5,0)&amp;CHAR(10)&amp;VLOOKUP(MaGv!K55,dsma,4,0)))</f>
        <v/>
      </c>
      <c r="L55" s="381" t="str">
        <f>IF(MaGv!L55="","",IF(MaGv!L55="cn","cn"&amp;CHAR(10)&amp;VLOOKUP(MaGv!L50,dscn,3,0),VLOOKUP(MaGv!L55,dsma,5,0)&amp;CHAR(10)&amp;VLOOKUP(MaGv!L55,dsma,4,0)))</f>
        <v/>
      </c>
      <c r="M55" s="381" t="str">
        <f>IF(MaGv!M55="","",IF(MaGv!M55="cn","cn"&amp;CHAR(10)&amp;VLOOKUP(MaGv!M50,dscn,3,0),VLOOKUP(MaGv!M55,dsma,5,0)&amp;CHAR(10)&amp;VLOOKUP(MaGv!M55,dsma,4,0)))</f>
        <v/>
      </c>
      <c r="N55" s="381" t="str">
        <f>IF(MaGv!N55="","",IF(MaGv!N55="cn","cn"&amp;CHAR(10)&amp;VLOOKUP(MaGv!N50,dscn,3,0),VLOOKUP(MaGv!N55,dsma,5,0)&amp;CHAR(10)&amp;VLOOKUP(MaGv!N55,dsma,4,0)))</f>
        <v/>
      </c>
      <c r="O55" s="381" t="str">
        <f>IF(MaGv!O55="","",IF(MaGv!O55="cn","cn"&amp;CHAR(10)&amp;VLOOKUP(MaGv!O50,dscn,3,0),VLOOKUP(MaGv!O55,dsma,5,0)&amp;CHAR(10)&amp;VLOOKUP(MaGv!O55,dsma,4,0)))</f>
        <v/>
      </c>
      <c r="P55" s="381" t="str">
        <f>IF(MaGv!P55="","",IF(MaGv!P55="cn","cn"&amp;CHAR(10)&amp;VLOOKUP(MaGv!P50,dscn,3,0),VLOOKUP(MaGv!P55,dsma,5,0)&amp;CHAR(10)&amp;VLOOKUP(MaGv!P55,dsma,4,0)))</f>
        <v/>
      </c>
      <c r="Q55" s="372" t="str">
        <f>IF(MaGv!Q55="","",IF(MaGv!Q55="cn","cn"&amp;CHAR(10)&amp;VLOOKUP(MaGv!Q50,dscn,3,0),VLOOKUP(MaGv!Q55,dsma,5,0)&amp;CHAR(10)&amp;VLOOKUP(MaGv!Q55,dsma,4,0)))</f>
        <v/>
      </c>
      <c r="R55" s="381" t="str">
        <f>IF(MaGv!R55="","",IF(MaGv!R55="cn","cn"&amp;CHAR(10)&amp;VLOOKUP(MaGv!R50,dscn,3,0),VLOOKUP(MaGv!R55,dsma,5,0)&amp;CHAR(10)&amp;VLOOKUP(MaGv!R55,dsma,4,0)))</f>
        <v/>
      </c>
      <c r="S55" s="381" t="str">
        <f>IF(MaGv!S55="","",IF(MaGv!S55="cn","cn"&amp;CHAR(10)&amp;VLOOKUP(MaGv!S50,dscn,3,0),VLOOKUP(MaGv!S55,dsma,5,0)&amp;CHAR(10)&amp;VLOOKUP(MaGv!S55,dsma,4,0)))</f>
        <v/>
      </c>
      <c r="T55" s="381" t="str">
        <f>IF(MaGv!T55="","",IF(MaGv!T55="cn","cn"&amp;CHAR(10)&amp;VLOOKUP(MaGv!T50,dscn,3,0),VLOOKUP(MaGv!T55,dsma,5,0)&amp;CHAR(10)&amp;VLOOKUP(MaGv!T55,dsma,4,0)))</f>
        <v/>
      </c>
      <c r="U55" s="381" t="str">
        <f>IF(MaGv!U55="","",IF(MaGv!U55="cn","cn"&amp;CHAR(10)&amp;VLOOKUP(MaGv!U50,dscn,3,0),VLOOKUP(MaGv!U55,dsma,5,0)&amp;CHAR(10)&amp;VLOOKUP(MaGv!U55,dsma,4,0)))</f>
        <v/>
      </c>
      <c r="V55" s="381" t="str">
        <f>IF(MaGv!V55="","",IF(MaGv!V55="cn","cn"&amp;CHAR(10)&amp;VLOOKUP(MaGv!V50,dscn,3,0),VLOOKUP(MaGv!V55,dsma,5,0)&amp;CHAR(10)&amp;VLOOKUP(MaGv!V55,dsma,4,0)))</f>
        <v/>
      </c>
      <c r="W55" s="381" t="str">
        <f>IF(MaGv!W55="","",IF(MaGv!W55="cn","cn"&amp;CHAR(10)&amp;VLOOKUP(MaGv!W50,dscn,3,0),VLOOKUP(MaGv!W55,dsma,5,0)&amp;CHAR(10)&amp;VLOOKUP(MaGv!W55,dsma,4,0)))</f>
        <v/>
      </c>
      <c r="X55" s="381" t="str">
        <f>IF(MaGv!X55="","",IF(MaGv!X55="cn","cn"&amp;CHAR(10)&amp;VLOOKUP(MaGv!X50,dscn,3,0),VLOOKUP(MaGv!X55,dsma,5,0)&amp;CHAR(10)&amp;VLOOKUP(MaGv!X55,dsma,4,0)))</f>
        <v/>
      </c>
      <c r="Y55" s="381" t="str">
        <f>IF(MaGv!Y55="","",IF(MaGv!Y55="cn","cn"&amp;CHAR(10)&amp;VLOOKUP(MaGv!Y50,dscn,3,0),VLOOKUP(MaGv!Y55,dsma,5,0)&amp;CHAR(10)&amp;VLOOKUP(MaGv!Y55,dsma,4,0)))</f>
        <v/>
      </c>
      <c r="Z55" s="381" t="str">
        <f>IF(MaGv!Z55="","",IF(MaGv!Z55="cn","cn"&amp;CHAR(10)&amp;VLOOKUP(MaGv!Z50,dscn,3,0),VLOOKUP(MaGv!Z55,dsma,5,0)&amp;CHAR(10)&amp;VLOOKUP(MaGv!Z55,dsma,4,0)))</f>
        <v/>
      </c>
      <c r="AA55" s="381" t="str">
        <f>IF(MaGv!AA55="","",IF(MaGv!AA55="cn","cn"&amp;CHAR(10)&amp;VLOOKUP(MaGv!AA50,dscn,3,0),VLOOKUP(MaGv!AA55,dsma,5,0)&amp;CHAR(10)&amp;VLOOKUP(MaGv!AA55,dsma,4,0)))</f>
        <v/>
      </c>
      <c r="AB55" s="381" t="str">
        <f>IF(MaGv!AB55="","",IF(MaGv!AB55="cn","cn"&amp;CHAR(10)&amp;VLOOKUP(MaGv!AB50,dscn,3,0),VLOOKUP(MaGv!AB55,dsma,5,0)&amp;CHAR(10)&amp;VLOOKUP(MaGv!AB55,dsma,4,0)))</f>
        <v/>
      </c>
      <c r="AC55" s="381" t="str">
        <f>IF(MaGv!AC55="","",IF(MaGv!AC55="cn","cn"&amp;CHAR(10)&amp;VLOOKUP(MaGv!AC50,dscn,3,0),VLOOKUP(MaGv!AC55,dsma,5,0)&amp;CHAR(10)&amp;VLOOKUP(MaGv!AC55,dsma,4,0)))</f>
        <v/>
      </c>
      <c r="AD55" s="381" t="str">
        <f>IF(MaGv!AD55="","",IF(MaGv!AD55="cn","cn"&amp;CHAR(10)&amp;VLOOKUP(MaGv!AD50,dscn,3,0),VLOOKUP(MaGv!AD55,dsma,5,0)&amp;CHAR(10)&amp;VLOOKUP(MaGv!AD55,dsma,4,0)))</f>
        <v/>
      </c>
      <c r="AE55" s="381" t="str">
        <f>IF(MaGv!AE55="","",IF(MaGv!AE55="cn","cn"&amp;CHAR(10)&amp;VLOOKUP(MaGv!AE50,dscn,3,0),VLOOKUP(MaGv!AE55,dsma,5,0)&amp;CHAR(10)&amp;VLOOKUP(MaGv!AE55,dsma,4,0)))</f>
        <v/>
      </c>
      <c r="AF55" s="381" t="str">
        <f>IF(MaGv!AF55="","",IF(MaGv!AF55="cn","cn"&amp;CHAR(10)&amp;VLOOKUP(MaGv!AF50,dscn,3,0),VLOOKUP(MaGv!AF55,dsma,5,0)&amp;CHAR(10)&amp;VLOOKUP(MaGv!AF55,dsma,4,0)))</f>
        <v/>
      </c>
      <c r="AG55" s="381" t="str">
        <f>IF(MaGv!AG55="","",IF(MaGv!AG55="cn","cn"&amp;CHAR(10)&amp;VLOOKUP(MaGv!AG50,dscn,3,0),VLOOKUP(MaGv!AG55,dsma,5,0)&amp;CHAR(10)&amp;VLOOKUP(MaGv!AG55,dsma,4,0)))</f>
        <v/>
      </c>
      <c r="AH55" s="372" t="str">
        <f>IF(MaGv!AH55="","",IF(MaGv!AH55="cn","cn"&amp;CHAR(10)&amp;VLOOKUP(MaGv!AH50,dscn,3,0),VLOOKUP(MaGv!AH55,dsma,5,0)&amp;CHAR(10)&amp;VLOOKUP(MaGv!AH55,dsma,4,0)))</f>
        <v/>
      </c>
      <c r="AI55" s="372" t="str">
        <f>IF(MaGv!AI55="","",IF(MaGv!AI55="cn","cn"&amp;CHAR(10)&amp;VLOOKUP(MaGv!AI50,dscn,3,0),VLOOKUP(MaGv!AI55,dsma,5,0)&amp;CHAR(10)&amp;VLOOKUP(MaGv!AI55,dsma,4,0)))</f>
        <v/>
      </c>
      <c r="AJ55" s="372" t="str">
        <f>IF(MaGv!AJ55="","",IF(MaGv!AJ55="cn","cn"&amp;CHAR(10)&amp;VLOOKUP(MaGv!AJ50,dscn,3,0),VLOOKUP(MaGv!AJ55,dsma,5,0)&amp;CHAR(10)&amp;VLOOKUP(MaGv!AJ55,dsma,4,0)))</f>
        <v/>
      </c>
      <c r="AK55" s="372" t="str">
        <f>IF(MaGv!AK55="","",IF(MaGv!AK55="cn","cn"&amp;CHAR(10)&amp;VLOOKUP(MaGv!AK50,dscn,3,0),VLOOKUP(MaGv!AK55,dsma,5,0)&amp;CHAR(10)&amp;VLOOKUP(MaGv!AK55,dsma,4,0)))</f>
        <v/>
      </c>
      <c r="AL55" s="372" t="str">
        <f>IF(MaGv!AL55="","",IF(MaGv!AL55="cn","cn"&amp;CHAR(10)&amp;VLOOKUP(MaGv!AL50,dscn,3,0),VLOOKUP(MaGv!AL55,dsma,5,0)&amp;CHAR(10)&amp;VLOOKUP(MaGv!AL55,dsma,4,0)))</f>
        <v/>
      </c>
      <c r="AM55" s="372" t="str">
        <f>IF(MaGv!AM55="","",IF(MaGv!AM55="cn","cn"&amp;CHAR(10)&amp;VLOOKUP(MaGv!AM50,dscn,3,0),VLOOKUP(MaGv!AM55,dsma,5,0)&amp;CHAR(10)&amp;VLOOKUP(MaGv!AM55,dsma,4,0)))</f>
        <v/>
      </c>
      <c r="AN55" s="372" t="str">
        <f>IF(MaGv!AN55="","",IF(MaGv!AN55="cn","cn"&amp;CHAR(10)&amp;VLOOKUP(MaGv!AN50,dscn,3,0),VLOOKUP(MaGv!AN55,dsma,5,0)&amp;CHAR(10)&amp;VLOOKUP(MaGv!AN55,dsma,4,0)))</f>
        <v/>
      </c>
      <c r="AO55" s="372" t="str">
        <f>IF(MaGv!AO55="","",IF(MaGv!AO55="cn","cn"&amp;CHAR(10)&amp;VLOOKUP(MaGv!AO50,dscn,3,0),VLOOKUP(MaGv!AO55,dsma,5,0)&amp;CHAR(10)&amp;VLOOKUP(MaGv!AO55,dsma,4,0)))</f>
        <v/>
      </c>
      <c r="AP55" s="372" t="str">
        <f>IF(MaGv!AP55="","",IF(MaGv!AP55="cn","cn"&amp;CHAR(10)&amp;VLOOKUP(MaGv!AP50,dscn,3,0),VLOOKUP(MaGv!AP55,dsma,5,0)&amp;CHAR(10)&amp;VLOOKUP(MaGv!AP55,dsma,4,0)))</f>
        <v/>
      </c>
      <c r="AQ55" s="372" t="str">
        <f>IF(MaGv!AQ55="","",IF(MaGv!AQ55="cn","cn"&amp;CHAR(10)&amp;VLOOKUP(MaGv!AQ50,dscn,3,0),VLOOKUP(MaGv!AQ55,dsma,5,0)&amp;CHAR(10)&amp;VLOOKUP(MaGv!AQ55,dsma,4,0)))</f>
        <v/>
      </c>
      <c r="AR55" s="372" t="str">
        <f>IF(MaGv!AR55="","",IF(MaGv!AR55="cn","cn"&amp;CHAR(10)&amp;VLOOKUP(MaGv!AR50,dscn,3,0),VLOOKUP(MaGv!AR55,dsma,5,0)&amp;CHAR(10)&amp;VLOOKUP(MaGv!AR55,dsma,4,0)))</f>
        <v/>
      </c>
      <c r="AS55" s="372" t="str">
        <f>IF(MaGv!AS55="","",IF(MaGv!AS55="cn","cn"&amp;CHAR(10)&amp;VLOOKUP(MaGv!AS50,dscn,3,0),VLOOKUP(MaGv!AS55,dsma,5,0)&amp;CHAR(10)&amp;VLOOKUP(MaGv!AS55,dsma,4,0)))</f>
        <v/>
      </c>
      <c r="AT55" s="385" t="str">
        <f>IF(MaGv!AT55="","",IF(MaGv!AT55="cn","cn"&amp;CHAR(10)&amp;VLOOKUP(MaGv!AT50,dscn,3,0),VLOOKUP(MaGv!AT55,dsma,5,0)&amp;CHAR(10)&amp;VLOOKUP(MaGv!AT55,dsma,4,0)))</f>
        <v/>
      </c>
      <c r="AU55" s="372" t="str">
        <f>IF(MaGv!AU55="","",IF(MaGv!AU55="cn","cn"&amp;CHAR(10)&amp;VLOOKUP(MaGv!AU50,dscn,3,0),VLOOKUP(MaGv!AU55,dsma,5,0)&amp;CHAR(10)&amp;VLOOKUP(MaGv!AU55,dsma,4,0)))</f>
        <v/>
      </c>
      <c r="AV55" s="372" t="str">
        <f>IF(MaGv!AV55="","",IF(MaGv!AV55="cn","cn"&amp;CHAR(10)&amp;VLOOKUP(MaGv!AV50,dscn,3,0),VLOOKUP(MaGv!AV55,dsma,5,0)&amp;CHAR(10)&amp;VLOOKUP(MaGv!AV55,dsma,4,0)))</f>
        <v/>
      </c>
      <c r="AW55" s="372" t="str">
        <f>IF(MaGv!AW55="","",IF(MaGv!AW55="cn","cn"&amp;CHAR(10)&amp;VLOOKUP(MaGv!AW50,dscn,3,0),VLOOKUP(MaGv!AW55,dsma,5,0)&amp;CHAR(10)&amp;VLOOKUP(MaGv!AW55,dsma,4,0)))</f>
        <v/>
      </c>
      <c r="AX55" s="372" t="str">
        <f>IF(MaGv!AX55="","",IF(MaGv!AX55="cn","cn"&amp;CHAR(10)&amp;VLOOKUP(MaGv!AX50,dscn,3,0),VLOOKUP(MaGv!AX55,dsma,5,0)&amp;CHAR(10)&amp;VLOOKUP(MaGv!AX55,dsma,4,0)))</f>
        <v/>
      </c>
      <c r="AY55" s="381" t="str">
        <f>IF(MaGv!AY55="","",IF(MaGv!AY55="cn","cn"&amp;CHAR(10)&amp;VLOOKUP(MaGv!AY50,dscn,3,0),VLOOKUP(MaGv!AY55,dsma,5,0)&amp;CHAR(10)&amp;VLOOKUP(MaGv!AY55,dsma,4,0)))</f>
        <v/>
      </c>
      <c r="AZ55" s="381" t="str">
        <f>IF(MaGv!AZ55="","",IF(MaGv!AZ55="cn","cn"&amp;CHAR(10)&amp;VLOOKUP(MaGv!AZ50,dscn,3,0),VLOOKUP(MaGv!AZ55,dsma,5,0)&amp;CHAR(10)&amp;VLOOKUP(MaGv!AZ55,dsma,4,0)))</f>
        <v/>
      </c>
      <c r="BA55" s="381"/>
      <c r="BB55" s="386"/>
    </row>
    <row r="56" ht="25.5" customHeight="1">
      <c r="A56" s="127"/>
      <c r="B56" s="377">
        <v>3.0</v>
      </c>
      <c r="C56" s="381" t="str">
        <f>IF(MaGv!C56="","",IF(MaGv!C56="cn","cn"&amp;CHAR(10)&amp;VLOOKUP(MaGv!C51,dscn,3,0),VLOOKUP(MaGv!C56,dsma,5,0)&amp;CHAR(10)&amp;VLOOKUP(MaGv!C56,dsma,4,0)))</f>
        <v/>
      </c>
      <c r="D56" s="381" t="str">
        <f>IF(MaGv!D56="","",IF(MaGv!D56="cn","cn"&amp;CHAR(10)&amp;VLOOKUP(MaGv!D51,dscn,3,0),VLOOKUP(MaGv!D56,dsma,5,0)&amp;CHAR(10)&amp;VLOOKUP(MaGv!D56,dsma,4,0)))</f>
        <v/>
      </c>
      <c r="E56" s="381" t="str">
        <f>IF(MaGv!E56="","",IF(MaGv!E56="cn","cn"&amp;CHAR(10)&amp;VLOOKUP(MaGv!E51,dscn,3,0),VLOOKUP(MaGv!E56,dsma,5,0)&amp;CHAR(10)&amp;VLOOKUP(MaGv!E56,dsma,4,0)))</f>
        <v/>
      </c>
      <c r="F56" s="381" t="str">
        <f>IF(MaGv!F56="","",IF(MaGv!F56="cn","cn"&amp;CHAR(10)&amp;VLOOKUP(MaGv!F51,dscn,3,0),VLOOKUP(MaGv!F56,dsma,5,0)&amp;CHAR(10)&amp;VLOOKUP(MaGv!F56,dsma,4,0)))</f>
        <v/>
      </c>
      <c r="G56" s="381" t="str">
        <f>IF(MaGv!G56="","",IF(MaGv!G56="cn","cn"&amp;CHAR(10)&amp;VLOOKUP(MaGv!G51,dscn,3,0),VLOOKUP(MaGv!G56,dsma,5,0)&amp;CHAR(10)&amp;VLOOKUP(MaGv!G56,dsma,4,0)))</f>
        <v/>
      </c>
      <c r="H56" s="372" t="str">
        <f>IF(MaGv!H56="","",IF(MaGv!H56="cn","cn"&amp;CHAR(10)&amp;VLOOKUP(MaGv!H51,dscn,3,0),VLOOKUP(MaGv!H56,dsma,5,0)&amp;CHAR(10)&amp;VLOOKUP(MaGv!H56,dsma,4,0)))</f>
        <v/>
      </c>
      <c r="I56" s="381" t="str">
        <f>IF(MaGv!I56="","",IF(MaGv!I56="cn","cn"&amp;CHAR(10)&amp;VLOOKUP(MaGv!I51,dscn,3,0),VLOOKUP(MaGv!I56,dsma,5,0)&amp;CHAR(10)&amp;VLOOKUP(MaGv!I56,dsma,4,0)))</f>
        <v/>
      </c>
      <c r="J56" s="381" t="str">
        <f>IF(MaGv!J56="","",IF(MaGv!J56="cn","cn"&amp;CHAR(10)&amp;VLOOKUP(MaGv!J51,dscn,3,0),VLOOKUP(MaGv!J56,dsma,5,0)&amp;CHAR(10)&amp;VLOOKUP(MaGv!J56,dsma,4,0)))</f>
        <v/>
      </c>
      <c r="K56" s="381" t="str">
        <f>IF(MaGv!K56="","",IF(MaGv!K56="cn","cn"&amp;CHAR(10)&amp;VLOOKUP(MaGv!K51,dscn,3,0),VLOOKUP(MaGv!K56,dsma,5,0)&amp;CHAR(10)&amp;VLOOKUP(MaGv!K56,dsma,4,0)))</f>
        <v/>
      </c>
      <c r="L56" s="381" t="str">
        <f>IF(MaGv!L56="","",IF(MaGv!L56="cn","cn"&amp;CHAR(10)&amp;VLOOKUP(MaGv!L51,dscn,3,0),VLOOKUP(MaGv!L56,dsma,5,0)&amp;CHAR(10)&amp;VLOOKUP(MaGv!L56,dsma,4,0)))</f>
        <v/>
      </c>
      <c r="M56" s="381" t="str">
        <f>IF(MaGv!M56="","",IF(MaGv!M56="cn","cn"&amp;CHAR(10)&amp;VLOOKUP(MaGv!M51,dscn,3,0),VLOOKUP(MaGv!M56,dsma,5,0)&amp;CHAR(10)&amp;VLOOKUP(MaGv!M56,dsma,4,0)))</f>
        <v/>
      </c>
      <c r="N56" s="381" t="str">
        <f>IF(MaGv!N56="","",IF(MaGv!N56="cn","cn"&amp;CHAR(10)&amp;VLOOKUP(MaGv!N51,dscn,3,0),VLOOKUP(MaGv!N56,dsma,5,0)&amp;CHAR(10)&amp;VLOOKUP(MaGv!N56,dsma,4,0)))</f>
        <v/>
      </c>
      <c r="O56" s="381" t="str">
        <f>IF(MaGv!O56="","",IF(MaGv!O56="cn","cn"&amp;CHAR(10)&amp;VLOOKUP(MaGv!O51,dscn,3,0),VLOOKUP(MaGv!O56,dsma,5,0)&amp;CHAR(10)&amp;VLOOKUP(MaGv!O56,dsma,4,0)))</f>
        <v/>
      </c>
      <c r="P56" s="381" t="str">
        <f>IF(MaGv!P56="","",IF(MaGv!P56="cn","cn"&amp;CHAR(10)&amp;VLOOKUP(MaGv!P51,dscn,3,0),VLOOKUP(MaGv!P56,dsma,5,0)&amp;CHAR(10)&amp;VLOOKUP(MaGv!P56,dsma,4,0)))</f>
        <v/>
      </c>
      <c r="Q56" s="372" t="str">
        <f>IF(MaGv!Q56="","",IF(MaGv!Q56="cn","cn"&amp;CHAR(10)&amp;VLOOKUP(MaGv!Q51,dscn,3,0),VLOOKUP(MaGv!Q56,dsma,5,0)&amp;CHAR(10)&amp;VLOOKUP(MaGv!Q56,dsma,4,0)))</f>
        <v/>
      </c>
      <c r="R56" s="381" t="str">
        <f>IF(MaGv!R56="","",IF(MaGv!R56="cn","cn"&amp;CHAR(10)&amp;VLOOKUP(MaGv!R51,dscn,3,0),VLOOKUP(MaGv!R56,dsma,5,0)&amp;CHAR(10)&amp;VLOOKUP(MaGv!R56,dsma,4,0)))</f>
        <v/>
      </c>
      <c r="S56" s="381" t="str">
        <f>IF(MaGv!S56="","",IF(MaGv!S56="cn","cn"&amp;CHAR(10)&amp;VLOOKUP(MaGv!S51,dscn,3,0),VLOOKUP(MaGv!S56,dsma,5,0)&amp;CHAR(10)&amp;VLOOKUP(MaGv!S56,dsma,4,0)))</f>
        <v/>
      </c>
      <c r="T56" s="381" t="str">
        <f>IF(MaGv!T56="","",IF(MaGv!T56="cn","cn"&amp;CHAR(10)&amp;VLOOKUP(MaGv!T51,dscn,3,0),VLOOKUP(MaGv!T56,dsma,5,0)&amp;CHAR(10)&amp;VLOOKUP(MaGv!T56,dsma,4,0)))</f>
        <v/>
      </c>
      <c r="U56" s="381" t="str">
        <f>IF(MaGv!U56="","",IF(MaGv!U56="cn","cn"&amp;CHAR(10)&amp;VLOOKUP(MaGv!U51,dscn,3,0),VLOOKUP(MaGv!U56,dsma,5,0)&amp;CHAR(10)&amp;VLOOKUP(MaGv!U56,dsma,4,0)))</f>
        <v/>
      </c>
      <c r="V56" s="381" t="str">
        <f>IF(MaGv!V56="","",IF(MaGv!V56="cn","cn"&amp;CHAR(10)&amp;VLOOKUP(MaGv!V51,dscn,3,0),VLOOKUP(MaGv!V56,dsma,5,0)&amp;CHAR(10)&amp;VLOOKUP(MaGv!V56,dsma,4,0)))</f>
        <v/>
      </c>
      <c r="W56" s="381" t="str">
        <f>IF(MaGv!W56="","",IF(MaGv!W56="cn","cn"&amp;CHAR(10)&amp;VLOOKUP(MaGv!W51,dscn,3,0),VLOOKUP(MaGv!W56,dsma,5,0)&amp;CHAR(10)&amp;VLOOKUP(MaGv!W56,dsma,4,0)))</f>
        <v/>
      </c>
      <c r="X56" s="381" t="str">
        <f>IF(MaGv!X56="","",IF(MaGv!X56="cn","cn"&amp;CHAR(10)&amp;VLOOKUP(MaGv!X51,dscn,3,0),VLOOKUP(MaGv!X56,dsma,5,0)&amp;CHAR(10)&amp;VLOOKUP(MaGv!X56,dsma,4,0)))</f>
        <v/>
      </c>
      <c r="Y56" s="381" t="str">
        <f>IF(MaGv!Y56="","",IF(MaGv!Y56="cn","cn"&amp;CHAR(10)&amp;VLOOKUP(MaGv!Y51,dscn,3,0),VLOOKUP(MaGv!Y56,dsma,5,0)&amp;CHAR(10)&amp;VLOOKUP(MaGv!Y56,dsma,4,0)))</f>
        <v/>
      </c>
      <c r="Z56" s="381" t="str">
        <f>IF(MaGv!Z56="","",IF(MaGv!Z56="cn","cn"&amp;CHAR(10)&amp;VLOOKUP(MaGv!Z51,dscn,3,0),VLOOKUP(MaGv!Z56,dsma,5,0)&amp;CHAR(10)&amp;VLOOKUP(MaGv!Z56,dsma,4,0)))</f>
        <v/>
      </c>
      <c r="AA56" s="381" t="str">
        <f>IF(MaGv!AA56="","",IF(MaGv!AA56="cn","cn"&amp;CHAR(10)&amp;VLOOKUP(MaGv!AA51,dscn,3,0),VLOOKUP(MaGv!AA56,dsma,5,0)&amp;CHAR(10)&amp;VLOOKUP(MaGv!AA56,dsma,4,0)))</f>
        <v/>
      </c>
      <c r="AB56" s="381" t="str">
        <f>IF(MaGv!AB56="","",IF(MaGv!AB56="cn","cn"&amp;CHAR(10)&amp;VLOOKUP(MaGv!AB51,dscn,3,0),VLOOKUP(MaGv!AB56,dsma,5,0)&amp;CHAR(10)&amp;VLOOKUP(MaGv!AB56,dsma,4,0)))</f>
        <v/>
      </c>
      <c r="AC56" s="381" t="str">
        <f>IF(MaGv!AC56="","",IF(MaGv!AC56="cn","cn"&amp;CHAR(10)&amp;VLOOKUP(MaGv!AC51,dscn,3,0),VLOOKUP(MaGv!AC56,dsma,5,0)&amp;CHAR(10)&amp;VLOOKUP(MaGv!AC56,dsma,4,0)))</f>
        <v/>
      </c>
      <c r="AD56" s="381" t="str">
        <f>IF(MaGv!AD56="","",IF(MaGv!AD56="cn","cn"&amp;CHAR(10)&amp;VLOOKUP(MaGv!AD51,dscn,3,0),VLOOKUP(MaGv!AD56,dsma,5,0)&amp;CHAR(10)&amp;VLOOKUP(MaGv!AD56,dsma,4,0)))</f>
        <v/>
      </c>
      <c r="AE56" s="381" t="str">
        <f>IF(MaGv!AE56="","",IF(MaGv!AE56="cn","cn"&amp;CHAR(10)&amp;VLOOKUP(MaGv!AE51,dscn,3,0),VLOOKUP(MaGv!AE56,dsma,5,0)&amp;CHAR(10)&amp;VLOOKUP(MaGv!AE56,dsma,4,0)))</f>
        <v/>
      </c>
      <c r="AF56" s="381" t="str">
        <f>IF(MaGv!AF56="","",IF(MaGv!AF56="cn","cn"&amp;CHAR(10)&amp;VLOOKUP(MaGv!AF51,dscn,3,0),VLOOKUP(MaGv!AF56,dsma,5,0)&amp;CHAR(10)&amp;VLOOKUP(MaGv!AF56,dsma,4,0)))</f>
        <v/>
      </c>
      <c r="AG56" s="381" t="str">
        <f>IF(MaGv!AG56="","",IF(MaGv!AG56="cn","cn"&amp;CHAR(10)&amp;VLOOKUP(MaGv!AG51,dscn,3,0),VLOOKUP(MaGv!AG56,dsma,5,0)&amp;CHAR(10)&amp;VLOOKUP(MaGv!AG56,dsma,4,0)))</f>
        <v/>
      </c>
      <c r="AH56" s="372" t="str">
        <f>IF(MaGv!AH56="","",IF(MaGv!AH56="cn","cn"&amp;CHAR(10)&amp;VLOOKUP(MaGv!AH51,dscn,3,0),VLOOKUP(MaGv!AH56,dsma,5,0)&amp;CHAR(10)&amp;VLOOKUP(MaGv!AH56,dsma,4,0)))</f>
        <v/>
      </c>
      <c r="AI56" s="372" t="str">
        <f>IF(MaGv!AI56="","",IF(MaGv!AI56="cn","cn"&amp;CHAR(10)&amp;VLOOKUP(MaGv!AI51,dscn,3,0),VLOOKUP(MaGv!AI56,dsma,5,0)&amp;CHAR(10)&amp;VLOOKUP(MaGv!AI56,dsma,4,0)))</f>
        <v/>
      </c>
      <c r="AJ56" s="372" t="str">
        <f>IF(MaGv!AJ56="","",IF(MaGv!AJ56="cn","cn"&amp;CHAR(10)&amp;VLOOKUP(MaGv!AJ51,dscn,3,0),VLOOKUP(MaGv!AJ56,dsma,5,0)&amp;CHAR(10)&amp;VLOOKUP(MaGv!AJ56,dsma,4,0)))</f>
        <v/>
      </c>
      <c r="AK56" s="372" t="str">
        <f>IF(MaGv!AK56="","",IF(MaGv!AK56="cn","cn"&amp;CHAR(10)&amp;VLOOKUP(MaGv!AK51,dscn,3,0),VLOOKUP(MaGv!AK56,dsma,5,0)&amp;CHAR(10)&amp;VLOOKUP(MaGv!AK56,dsma,4,0)))</f>
        <v/>
      </c>
      <c r="AL56" s="372" t="str">
        <f>IF(MaGv!AL56="","",IF(MaGv!AL56="cn","cn"&amp;CHAR(10)&amp;VLOOKUP(MaGv!AL51,dscn,3,0),VLOOKUP(MaGv!AL56,dsma,5,0)&amp;CHAR(10)&amp;VLOOKUP(MaGv!AL56,dsma,4,0)))</f>
        <v/>
      </c>
      <c r="AM56" s="372" t="str">
        <f>IF(MaGv!AM56="","",IF(MaGv!AM56="cn","cn"&amp;CHAR(10)&amp;VLOOKUP(MaGv!AM51,dscn,3,0),VLOOKUP(MaGv!AM56,dsma,5,0)&amp;CHAR(10)&amp;VLOOKUP(MaGv!AM56,dsma,4,0)))</f>
        <v/>
      </c>
      <c r="AN56" s="372" t="str">
        <f>IF(MaGv!AN56="","",IF(MaGv!AN56="cn","cn"&amp;CHAR(10)&amp;VLOOKUP(MaGv!AN51,dscn,3,0),VLOOKUP(MaGv!AN56,dsma,5,0)&amp;CHAR(10)&amp;VLOOKUP(MaGv!AN56,dsma,4,0)))</f>
        <v/>
      </c>
      <c r="AO56" s="372" t="str">
        <f>IF(MaGv!AO56="","",IF(MaGv!AO56="cn","cn"&amp;CHAR(10)&amp;VLOOKUP(MaGv!AO51,dscn,3,0),VLOOKUP(MaGv!AO56,dsma,5,0)&amp;CHAR(10)&amp;VLOOKUP(MaGv!AO56,dsma,4,0)))</f>
        <v/>
      </c>
      <c r="AP56" s="372" t="str">
        <f>IF(MaGv!AP56="","",IF(MaGv!AP56="cn","cn"&amp;CHAR(10)&amp;VLOOKUP(MaGv!AP51,dscn,3,0),VLOOKUP(MaGv!AP56,dsma,5,0)&amp;CHAR(10)&amp;VLOOKUP(MaGv!AP56,dsma,4,0)))</f>
        <v/>
      </c>
      <c r="AQ56" s="372" t="str">
        <f>IF(MaGv!AQ56="","",IF(MaGv!AQ56="cn","cn"&amp;CHAR(10)&amp;VLOOKUP(MaGv!AQ51,dscn,3,0),VLOOKUP(MaGv!AQ56,dsma,5,0)&amp;CHAR(10)&amp;VLOOKUP(MaGv!AQ56,dsma,4,0)))</f>
        <v/>
      </c>
      <c r="AR56" s="372" t="str">
        <f>IF(MaGv!AR56="","",IF(MaGv!AR56="cn","cn"&amp;CHAR(10)&amp;VLOOKUP(MaGv!AR51,dscn,3,0),VLOOKUP(MaGv!AR56,dsma,5,0)&amp;CHAR(10)&amp;VLOOKUP(MaGv!AR56,dsma,4,0)))</f>
        <v/>
      </c>
      <c r="AS56" s="372" t="str">
        <f>IF(MaGv!AS56="","",IF(MaGv!AS56="cn","cn"&amp;CHAR(10)&amp;VLOOKUP(MaGv!AS51,dscn,3,0),VLOOKUP(MaGv!AS56,dsma,5,0)&amp;CHAR(10)&amp;VLOOKUP(MaGv!AS56,dsma,4,0)))</f>
        <v/>
      </c>
      <c r="AT56" s="385" t="str">
        <f>IF(MaGv!AT56="","",IF(MaGv!AT56="cn","cn"&amp;CHAR(10)&amp;VLOOKUP(MaGv!AT51,dscn,3,0),VLOOKUP(MaGv!AT56,dsma,5,0)&amp;CHAR(10)&amp;VLOOKUP(MaGv!AT56,dsma,4,0)))</f>
        <v/>
      </c>
      <c r="AU56" s="372" t="str">
        <f>IF(MaGv!AU56="","",IF(MaGv!AU56="cn","cn"&amp;CHAR(10)&amp;VLOOKUP(MaGv!AU51,dscn,3,0),VLOOKUP(MaGv!AU56,dsma,5,0)&amp;CHAR(10)&amp;VLOOKUP(MaGv!AU56,dsma,4,0)))</f>
        <v/>
      </c>
      <c r="AV56" s="372" t="str">
        <f>IF(MaGv!AV56="","",IF(MaGv!AV56="cn","cn"&amp;CHAR(10)&amp;VLOOKUP(MaGv!AV51,dscn,3,0),VLOOKUP(MaGv!AV56,dsma,5,0)&amp;CHAR(10)&amp;VLOOKUP(MaGv!AV56,dsma,4,0)))</f>
        <v/>
      </c>
      <c r="AW56" s="372" t="str">
        <f>IF(MaGv!AW56="","",IF(MaGv!AW56="cn","cn"&amp;CHAR(10)&amp;VLOOKUP(MaGv!AW51,dscn,3,0),VLOOKUP(MaGv!AW56,dsma,5,0)&amp;CHAR(10)&amp;VLOOKUP(MaGv!AW56,dsma,4,0)))</f>
        <v/>
      </c>
      <c r="AX56" s="372" t="str">
        <f>IF(MaGv!AX56="","",IF(MaGv!AX56="cn","cn"&amp;CHAR(10)&amp;VLOOKUP(MaGv!AX51,dscn,3,0),VLOOKUP(MaGv!AX56,dsma,5,0)&amp;CHAR(10)&amp;VLOOKUP(MaGv!AX56,dsma,4,0)))</f>
        <v/>
      </c>
      <c r="AY56" s="381" t="str">
        <f>IF(MaGv!AY56="","",IF(MaGv!AY56="cn","cn"&amp;CHAR(10)&amp;VLOOKUP(MaGv!AY51,dscn,3,0),VLOOKUP(MaGv!AY56,dsma,5,0)&amp;CHAR(10)&amp;VLOOKUP(MaGv!AY56,dsma,4,0)))</f>
        <v/>
      </c>
      <c r="AZ56" s="381" t="str">
        <f>IF(MaGv!AZ56="","",IF(MaGv!AZ56="cn","cn"&amp;CHAR(10)&amp;VLOOKUP(MaGv!AZ51,dscn,3,0),VLOOKUP(MaGv!AZ56,dsma,5,0)&amp;CHAR(10)&amp;VLOOKUP(MaGv!AZ56,dsma,4,0)))</f>
        <v/>
      </c>
      <c r="BA56" s="381"/>
      <c r="BB56" s="386"/>
    </row>
    <row r="57" ht="25.5" customHeight="1">
      <c r="A57" s="127"/>
      <c r="B57" s="377">
        <v>4.0</v>
      </c>
      <c r="C57" s="381" t="str">
        <f>IF(MaGv!C57="","",IF(MaGv!C57="cn","cn"&amp;CHAR(10)&amp;VLOOKUP(MaGv!C52,dscn,3,0),VLOOKUP(MaGv!C57,dsma,5,0)&amp;CHAR(10)&amp;VLOOKUP(MaGv!C57,dsma,4,0)))</f>
        <v/>
      </c>
      <c r="D57" s="381" t="str">
        <f>IF(MaGv!D57="","",IF(MaGv!D57="cn","cn"&amp;CHAR(10)&amp;VLOOKUP(MaGv!D52,dscn,3,0),VLOOKUP(MaGv!D57,dsma,5,0)&amp;CHAR(10)&amp;VLOOKUP(MaGv!D57,dsma,4,0)))</f>
        <v/>
      </c>
      <c r="E57" s="381" t="str">
        <f>IF(MaGv!E57="","",IF(MaGv!E57="cn","cn"&amp;CHAR(10)&amp;VLOOKUP(MaGv!E52,dscn,3,0),VLOOKUP(MaGv!E57,dsma,5,0)&amp;CHAR(10)&amp;VLOOKUP(MaGv!E57,dsma,4,0)))</f>
        <v/>
      </c>
      <c r="F57" s="381" t="str">
        <f>IF(MaGv!F57="","",IF(MaGv!F57="cn","cn"&amp;CHAR(10)&amp;VLOOKUP(MaGv!F52,dscn,3,0),VLOOKUP(MaGv!F57,dsma,5,0)&amp;CHAR(10)&amp;VLOOKUP(MaGv!F57,dsma,4,0)))</f>
        <v/>
      </c>
      <c r="G57" s="381" t="str">
        <f>IF(MaGv!G57="","",IF(MaGv!G57="cn","cn"&amp;CHAR(10)&amp;VLOOKUP(MaGv!G52,dscn,3,0),VLOOKUP(MaGv!G57,dsma,5,0)&amp;CHAR(10)&amp;VLOOKUP(MaGv!G57,dsma,4,0)))</f>
        <v/>
      </c>
      <c r="H57" s="372" t="str">
        <f>IF(MaGv!H57="","",IF(MaGv!H57="cn","cn"&amp;CHAR(10)&amp;VLOOKUP(MaGv!H52,dscn,3,0),VLOOKUP(MaGv!H57,dsma,5,0)&amp;CHAR(10)&amp;VLOOKUP(MaGv!H57,dsma,4,0)))</f>
        <v/>
      </c>
      <c r="I57" s="381" t="str">
        <f>IF(MaGv!I57="","",IF(MaGv!I57="cn","cn"&amp;CHAR(10)&amp;VLOOKUP(MaGv!I52,dscn,3,0),VLOOKUP(MaGv!I57,dsma,5,0)&amp;CHAR(10)&amp;VLOOKUP(MaGv!I57,dsma,4,0)))</f>
        <v/>
      </c>
      <c r="J57" s="381" t="str">
        <f>IF(MaGv!J57="","",IF(MaGv!J57="cn","cn"&amp;CHAR(10)&amp;VLOOKUP(MaGv!J52,dscn,3,0),VLOOKUP(MaGv!J57,dsma,5,0)&amp;CHAR(10)&amp;VLOOKUP(MaGv!J57,dsma,4,0)))</f>
        <v/>
      </c>
      <c r="K57" s="381" t="str">
        <f>IF(MaGv!K57="","",IF(MaGv!K57="cn","cn"&amp;CHAR(10)&amp;VLOOKUP(MaGv!K52,dscn,3,0),VLOOKUP(MaGv!K57,dsma,5,0)&amp;CHAR(10)&amp;VLOOKUP(MaGv!K57,dsma,4,0)))</f>
        <v/>
      </c>
      <c r="L57" s="381" t="str">
        <f>IF(MaGv!L57="","",IF(MaGv!L57="cn","cn"&amp;CHAR(10)&amp;VLOOKUP(MaGv!L52,dscn,3,0),VLOOKUP(MaGv!L57,dsma,5,0)&amp;CHAR(10)&amp;VLOOKUP(MaGv!L57,dsma,4,0)))</f>
        <v/>
      </c>
      <c r="M57" s="381" t="str">
        <f>IF(MaGv!M57="","",IF(MaGv!M57="cn","cn"&amp;CHAR(10)&amp;VLOOKUP(MaGv!M52,dscn,3,0),VLOOKUP(MaGv!M57,dsma,5,0)&amp;CHAR(10)&amp;VLOOKUP(MaGv!M57,dsma,4,0)))</f>
        <v/>
      </c>
      <c r="N57" s="381" t="str">
        <f>IF(MaGv!N57="","",IF(MaGv!N57="cn","cn"&amp;CHAR(10)&amp;VLOOKUP(MaGv!N52,dscn,3,0),VLOOKUP(MaGv!N57,dsma,5,0)&amp;CHAR(10)&amp;VLOOKUP(MaGv!N57,dsma,4,0)))</f>
        <v/>
      </c>
      <c r="O57" s="381" t="str">
        <f>IF(MaGv!O57="","",IF(MaGv!O57="cn","cn"&amp;CHAR(10)&amp;VLOOKUP(MaGv!O52,dscn,3,0),VLOOKUP(MaGv!O57,dsma,5,0)&amp;CHAR(10)&amp;VLOOKUP(MaGv!O57,dsma,4,0)))</f>
        <v/>
      </c>
      <c r="P57" s="381" t="str">
        <f>IF(MaGv!P57="","",IF(MaGv!P57="cn","cn"&amp;CHAR(10)&amp;VLOOKUP(MaGv!P52,dscn,3,0),VLOOKUP(MaGv!P57,dsma,5,0)&amp;CHAR(10)&amp;VLOOKUP(MaGv!P57,dsma,4,0)))</f>
        <v/>
      </c>
      <c r="Q57" s="372" t="str">
        <f>IF(MaGv!Q57="","",IF(MaGv!Q57="cn","cn"&amp;CHAR(10)&amp;VLOOKUP(MaGv!Q52,dscn,3,0),VLOOKUP(MaGv!Q57,dsma,5,0)&amp;CHAR(10)&amp;VLOOKUP(MaGv!Q57,dsma,4,0)))</f>
        <v/>
      </c>
      <c r="R57" s="381" t="str">
        <f>IF(MaGv!R57="","",IF(MaGv!R57="cn","cn"&amp;CHAR(10)&amp;VLOOKUP(MaGv!R52,dscn,3,0),VLOOKUP(MaGv!R57,dsma,5,0)&amp;CHAR(10)&amp;VLOOKUP(MaGv!R57,dsma,4,0)))</f>
        <v/>
      </c>
      <c r="S57" s="381" t="str">
        <f>IF(MaGv!S57="","",IF(MaGv!S57="cn","cn"&amp;CHAR(10)&amp;VLOOKUP(MaGv!S52,dscn,3,0),VLOOKUP(MaGv!S57,dsma,5,0)&amp;CHAR(10)&amp;VLOOKUP(MaGv!S57,dsma,4,0)))</f>
        <v/>
      </c>
      <c r="T57" s="381" t="str">
        <f>IF(MaGv!T57="","",IF(MaGv!T57="cn","cn"&amp;CHAR(10)&amp;VLOOKUP(MaGv!T52,dscn,3,0),VLOOKUP(MaGv!T57,dsma,5,0)&amp;CHAR(10)&amp;VLOOKUP(MaGv!T57,dsma,4,0)))</f>
        <v/>
      </c>
      <c r="U57" s="381" t="str">
        <f>IF(MaGv!U57="","",IF(MaGv!U57="cn","cn"&amp;CHAR(10)&amp;VLOOKUP(MaGv!U52,dscn,3,0),VLOOKUP(MaGv!U57,dsma,5,0)&amp;CHAR(10)&amp;VLOOKUP(MaGv!U57,dsma,4,0)))</f>
        <v/>
      </c>
      <c r="V57" s="381" t="str">
        <f>IF(MaGv!V57="","",IF(MaGv!V57="cn","cn"&amp;CHAR(10)&amp;VLOOKUP(MaGv!V52,dscn,3,0),VLOOKUP(MaGv!V57,dsma,5,0)&amp;CHAR(10)&amp;VLOOKUP(MaGv!V57,dsma,4,0)))</f>
        <v/>
      </c>
      <c r="W57" s="381" t="str">
        <f>IF(MaGv!W57="","",IF(MaGv!W57="cn","cn"&amp;CHAR(10)&amp;VLOOKUP(MaGv!W52,dscn,3,0),VLOOKUP(MaGv!W57,dsma,5,0)&amp;CHAR(10)&amp;VLOOKUP(MaGv!W57,dsma,4,0)))</f>
        <v/>
      </c>
      <c r="X57" s="381" t="str">
        <f>IF(MaGv!X57="","",IF(MaGv!X57="cn","cn"&amp;CHAR(10)&amp;VLOOKUP(MaGv!X52,dscn,3,0),VLOOKUP(MaGv!X57,dsma,5,0)&amp;CHAR(10)&amp;VLOOKUP(MaGv!X57,dsma,4,0)))</f>
        <v/>
      </c>
      <c r="Y57" s="381" t="str">
        <f>IF(MaGv!Y57="","",IF(MaGv!Y57="cn","cn"&amp;CHAR(10)&amp;VLOOKUP(MaGv!Y52,dscn,3,0),VLOOKUP(MaGv!Y57,dsma,5,0)&amp;CHAR(10)&amp;VLOOKUP(MaGv!Y57,dsma,4,0)))</f>
        <v/>
      </c>
      <c r="Z57" s="381" t="str">
        <f>IF(MaGv!Z57="","",IF(MaGv!Z57="cn","cn"&amp;CHAR(10)&amp;VLOOKUP(MaGv!Z52,dscn,3,0),VLOOKUP(MaGv!Z57,dsma,5,0)&amp;CHAR(10)&amp;VLOOKUP(MaGv!Z57,dsma,4,0)))</f>
        <v/>
      </c>
      <c r="AA57" s="381" t="str">
        <f>IF(MaGv!AA57="","",IF(MaGv!AA57="cn","cn"&amp;CHAR(10)&amp;VLOOKUP(MaGv!AA52,dscn,3,0),VLOOKUP(MaGv!AA57,dsma,5,0)&amp;CHAR(10)&amp;VLOOKUP(MaGv!AA57,dsma,4,0)))</f>
        <v/>
      </c>
      <c r="AB57" s="381" t="str">
        <f>IF(MaGv!AB57="","",IF(MaGv!AB57="cn","cn"&amp;CHAR(10)&amp;VLOOKUP(MaGv!AB52,dscn,3,0),VLOOKUP(MaGv!AB57,dsma,5,0)&amp;CHAR(10)&amp;VLOOKUP(MaGv!AB57,dsma,4,0)))</f>
        <v/>
      </c>
      <c r="AC57" s="381" t="str">
        <f>IF(MaGv!AC57="","",IF(MaGv!AC57="cn","cn"&amp;CHAR(10)&amp;VLOOKUP(MaGv!AC52,dscn,3,0),VLOOKUP(MaGv!AC57,dsma,5,0)&amp;CHAR(10)&amp;VLOOKUP(MaGv!AC57,dsma,4,0)))</f>
        <v/>
      </c>
      <c r="AD57" s="381" t="str">
        <f>IF(MaGv!AD57="","",IF(MaGv!AD57="cn","cn"&amp;CHAR(10)&amp;VLOOKUP(MaGv!AD52,dscn,3,0),VLOOKUP(MaGv!AD57,dsma,5,0)&amp;CHAR(10)&amp;VLOOKUP(MaGv!AD57,dsma,4,0)))</f>
        <v/>
      </c>
      <c r="AE57" s="381" t="str">
        <f>IF(MaGv!AE57="","",IF(MaGv!AE57="cn","cn"&amp;CHAR(10)&amp;VLOOKUP(MaGv!AE52,dscn,3,0),VLOOKUP(MaGv!AE57,dsma,5,0)&amp;CHAR(10)&amp;VLOOKUP(MaGv!AE57,dsma,4,0)))</f>
        <v/>
      </c>
      <c r="AF57" s="381" t="str">
        <f>IF(MaGv!AF57="","",IF(MaGv!AF57="cn","cn"&amp;CHAR(10)&amp;VLOOKUP(MaGv!AF52,dscn,3,0),VLOOKUP(MaGv!AF57,dsma,5,0)&amp;CHAR(10)&amp;VLOOKUP(MaGv!AF57,dsma,4,0)))</f>
        <v/>
      </c>
      <c r="AG57" s="381" t="str">
        <f>IF(MaGv!AG57="","",IF(MaGv!AG57="cn","cn"&amp;CHAR(10)&amp;VLOOKUP(MaGv!AG52,dscn,3,0),VLOOKUP(MaGv!AG57,dsma,5,0)&amp;CHAR(10)&amp;VLOOKUP(MaGv!AG57,dsma,4,0)))</f>
        <v/>
      </c>
      <c r="AH57" s="372" t="str">
        <f>IF(MaGv!AH57="","",IF(MaGv!AH57="cn","cn"&amp;CHAR(10)&amp;VLOOKUP(MaGv!AH52,dscn,3,0),VLOOKUP(MaGv!AH57,dsma,5,0)&amp;CHAR(10)&amp;VLOOKUP(MaGv!AH57,dsma,4,0)))</f>
        <v/>
      </c>
      <c r="AI57" s="372" t="str">
        <f>IF(MaGv!AI57="","",IF(MaGv!AI57="cn","cn"&amp;CHAR(10)&amp;VLOOKUP(MaGv!AI52,dscn,3,0),VLOOKUP(MaGv!AI57,dsma,5,0)&amp;CHAR(10)&amp;VLOOKUP(MaGv!AI57,dsma,4,0)))</f>
        <v/>
      </c>
      <c r="AJ57" s="372" t="str">
        <f>IF(MaGv!AJ57="","",IF(MaGv!AJ57="cn","cn"&amp;CHAR(10)&amp;VLOOKUP(MaGv!AJ52,dscn,3,0),VLOOKUP(MaGv!AJ57,dsma,5,0)&amp;CHAR(10)&amp;VLOOKUP(MaGv!AJ57,dsma,4,0)))</f>
        <v/>
      </c>
      <c r="AK57" s="372" t="str">
        <f>IF(MaGv!AK57="","",IF(MaGv!AK57="cn","cn"&amp;CHAR(10)&amp;VLOOKUP(MaGv!AK52,dscn,3,0),VLOOKUP(MaGv!AK57,dsma,5,0)&amp;CHAR(10)&amp;VLOOKUP(MaGv!AK57,dsma,4,0)))</f>
        <v/>
      </c>
      <c r="AL57" s="372" t="str">
        <f>IF(MaGv!AL57="","",IF(MaGv!AL57="cn","cn"&amp;CHAR(10)&amp;VLOOKUP(MaGv!AL52,dscn,3,0),VLOOKUP(MaGv!AL57,dsma,5,0)&amp;CHAR(10)&amp;VLOOKUP(MaGv!AL57,dsma,4,0)))</f>
        <v/>
      </c>
      <c r="AM57" s="372" t="str">
        <f>IF(MaGv!AM57="","",IF(MaGv!AM57="cn","cn"&amp;CHAR(10)&amp;VLOOKUP(MaGv!AM52,dscn,3,0),VLOOKUP(MaGv!AM57,dsma,5,0)&amp;CHAR(10)&amp;VLOOKUP(MaGv!AM57,dsma,4,0)))</f>
        <v/>
      </c>
      <c r="AN57" s="372" t="str">
        <f>IF(MaGv!AN57="","",IF(MaGv!AN57="cn","cn"&amp;CHAR(10)&amp;VLOOKUP(MaGv!AN52,dscn,3,0),VLOOKUP(MaGv!AN57,dsma,5,0)&amp;CHAR(10)&amp;VLOOKUP(MaGv!AN57,dsma,4,0)))</f>
        <v/>
      </c>
      <c r="AO57" s="372" t="str">
        <f>IF(MaGv!AO57="","",IF(MaGv!AO57="cn","cn"&amp;CHAR(10)&amp;VLOOKUP(MaGv!AO52,dscn,3,0),VLOOKUP(MaGv!AO57,dsma,5,0)&amp;CHAR(10)&amp;VLOOKUP(MaGv!AO57,dsma,4,0)))</f>
        <v/>
      </c>
      <c r="AP57" s="372" t="str">
        <f>IF(MaGv!AP57="","",IF(MaGv!AP57="cn","cn"&amp;CHAR(10)&amp;VLOOKUP(MaGv!AP52,dscn,3,0),VLOOKUP(MaGv!AP57,dsma,5,0)&amp;CHAR(10)&amp;VLOOKUP(MaGv!AP57,dsma,4,0)))</f>
        <v/>
      </c>
      <c r="AQ57" s="372" t="str">
        <f>IF(MaGv!AQ57="","",IF(MaGv!AQ57="cn","cn"&amp;CHAR(10)&amp;VLOOKUP(MaGv!AQ52,dscn,3,0),VLOOKUP(MaGv!AQ57,dsma,5,0)&amp;CHAR(10)&amp;VLOOKUP(MaGv!AQ57,dsma,4,0)))</f>
        <v/>
      </c>
      <c r="AR57" s="372" t="str">
        <f>IF(MaGv!AR57="","",IF(MaGv!AR57="cn","cn"&amp;CHAR(10)&amp;VLOOKUP(MaGv!AR52,dscn,3,0),VLOOKUP(MaGv!AR57,dsma,5,0)&amp;CHAR(10)&amp;VLOOKUP(MaGv!AR57,dsma,4,0)))</f>
        <v/>
      </c>
      <c r="AS57" s="372" t="str">
        <f>IF(MaGv!AS57="","",IF(MaGv!AS57="cn","cn"&amp;CHAR(10)&amp;VLOOKUP(MaGv!AS52,dscn,3,0),VLOOKUP(MaGv!AS57,dsma,5,0)&amp;CHAR(10)&amp;VLOOKUP(MaGv!AS57,dsma,4,0)))</f>
        <v/>
      </c>
      <c r="AT57" s="385" t="str">
        <f>IF(MaGv!AT57="","",IF(MaGv!AT57="cn","cn"&amp;CHAR(10)&amp;VLOOKUP(MaGv!AT52,dscn,3,0),VLOOKUP(MaGv!AT57,dsma,5,0)&amp;CHAR(10)&amp;VLOOKUP(MaGv!AT57,dsma,4,0)))</f>
        <v/>
      </c>
      <c r="AU57" s="372" t="str">
        <f>IF(MaGv!AU57="","",IF(MaGv!AU57="cn","cn"&amp;CHAR(10)&amp;VLOOKUP(MaGv!AU52,dscn,3,0),VLOOKUP(MaGv!AU57,dsma,5,0)&amp;CHAR(10)&amp;VLOOKUP(MaGv!AU57,dsma,4,0)))</f>
        <v/>
      </c>
      <c r="AV57" s="372" t="str">
        <f>IF(MaGv!AV57="","",IF(MaGv!AV57="cn","cn"&amp;CHAR(10)&amp;VLOOKUP(MaGv!AV52,dscn,3,0),VLOOKUP(MaGv!AV57,dsma,5,0)&amp;CHAR(10)&amp;VLOOKUP(MaGv!AV57,dsma,4,0)))</f>
        <v/>
      </c>
      <c r="AW57" s="372" t="str">
        <f>IF(MaGv!AW57="","",IF(MaGv!AW57="cn","cn"&amp;CHAR(10)&amp;VLOOKUP(MaGv!AW52,dscn,3,0),VLOOKUP(MaGv!AW57,dsma,5,0)&amp;CHAR(10)&amp;VLOOKUP(MaGv!AW57,dsma,4,0)))</f>
        <v/>
      </c>
      <c r="AX57" s="372" t="str">
        <f>IF(MaGv!AX57="","",IF(MaGv!AX57="cn","cn"&amp;CHAR(10)&amp;VLOOKUP(MaGv!AX52,dscn,3,0),VLOOKUP(MaGv!AX57,dsma,5,0)&amp;CHAR(10)&amp;VLOOKUP(MaGv!AX57,dsma,4,0)))</f>
        <v/>
      </c>
      <c r="AY57" s="381" t="str">
        <f>IF(MaGv!AY57="","",IF(MaGv!AY57="cn","cn"&amp;CHAR(10)&amp;VLOOKUP(MaGv!AY52,dscn,3,0),VLOOKUP(MaGv!AY57,dsma,5,0)&amp;CHAR(10)&amp;VLOOKUP(MaGv!AY57,dsma,4,0)))</f>
        <v/>
      </c>
      <c r="AZ57" s="381" t="str">
        <f>IF(MaGv!AZ57="","",IF(MaGv!AZ57="cn","cn"&amp;CHAR(10)&amp;VLOOKUP(MaGv!AZ52,dscn,3,0),VLOOKUP(MaGv!AZ57,dsma,5,0)&amp;CHAR(10)&amp;VLOOKUP(MaGv!AZ57,dsma,4,0)))</f>
        <v/>
      </c>
      <c r="BA57" s="381"/>
      <c r="BB57" s="386"/>
    </row>
    <row r="58" ht="25.5" customHeight="1">
      <c r="A58" s="396"/>
      <c r="B58" s="388">
        <v>5.0</v>
      </c>
      <c r="C58" s="389" t="str">
        <f>IF(MaGv!C58="","",IF(MaGv!C58="cn","cn"&amp;CHAR(10)&amp;VLOOKUP(MaGv!C53,dscn,3,0),VLOOKUP(MaGv!C58,dsma,5,0)&amp;CHAR(10)&amp;VLOOKUP(MaGv!C58,dsma,4,0)))</f>
        <v/>
      </c>
      <c r="D58" s="389" t="str">
        <f>IF(MaGv!D58="","",IF(MaGv!D58="cn","cn"&amp;CHAR(10)&amp;VLOOKUP(MaGv!D53,dscn,3,0),VLOOKUP(MaGv!D58,dsma,5,0)&amp;CHAR(10)&amp;VLOOKUP(MaGv!D58,dsma,4,0)))</f>
        <v/>
      </c>
      <c r="E58" s="389" t="str">
        <f>IF(MaGv!E58="","",IF(MaGv!E58="cn","cn"&amp;CHAR(10)&amp;VLOOKUP(MaGv!E53,dscn,3,0),VLOOKUP(MaGv!E58,dsma,5,0)&amp;CHAR(10)&amp;VLOOKUP(MaGv!E58,dsma,4,0)))</f>
        <v/>
      </c>
      <c r="F58" s="389" t="str">
        <f>IF(MaGv!F58="","",IF(MaGv!F58="cn","cn"&amp;CHAR(10)&amp;VLOOKUP(MaGv!F53,dscn,3,0),VLOOKUP(MaGv!F58,dsma,5,0)&amp;CHAR(10)&amp;VLOOKUP(MaGv!F58,dsma,4,0)))</f>
        <v/>
      </c>
      <c r="G58" s="389" t="str">
        <f>IF(MaGv!G58="","",IF(MaGv!G58="cn","cn"&amp;CHAR(10)&amp;VLOOKUP(MaGv!G53,dscn,3,0),VLOOKUP(MaGv!G58,dsma,5,0)&amp;CHAR(10)&amp;VLOOKUP(MaGv!G58,dsma,4,0)))</f>
        <v/>
      </c>
      <c r="H58" s="390" t="str">
        <f>IF(MaGv!H58="","",IF(MaGv!H58="cn","cn"&amp;CHAR(10)&amp;VLOOKUP(MaGv!H53,dscn,3,0),VLOOKUP(MaGv!H58,dsma,5,0)&amp;CHAR(10)&amp;VLOOKUP(MaGv!H58,dsma,4,0)))</f>
        <v/>
      </c>
      <c r="I58" s="389" t="str">
        <f>IF(MaGv!I58="","",IF(MaGv!I58="cn","cn"&amp;CHAR(10)&amp;VLOOKUP(MaGv!I53,dscn,3,0),VLOOKUP(MaGv!I58,dsma,5,0)&amp;CHAR(10)&amp;VLOOKUP(MaGv!I58,dsma,4,0)))</f>
        <v/>
      </c>
      <c r="J58" s="389" t="str">
        <f>IF(MaGv!J58="","",IF(MaGv!J58="cn","cn"&amp;CHAR(10)&amp;VLOOKUP(MaGv!J53,dscn,3,0),VLOOKUP(MaGv!J58,dsma,5,0)&amp;CHAR(10)&amp;VLOOKUP(MaGv!J58,dsma,4,0)))</f>
        <v/>
      </c>
      <c r="K58" s="389" t="str">
        <f>IF(MaGv!K58="","",IF(MaGv!K58="cn","cn"&amp;CHAR(10)&amp;VLOOKUP(MaGv!K53,dscn,3,0),VLOOKUP(MaGv!K58,dsma,5,0)&amp;CHAR(10)&amp;VLOOKUP(MaGv!K58,dsma,4,0)))</f>
        <v/>
      </c>
      <c r="L58" s="389" t="str">
        <f>IF(MaGv!L58="","",IF(MaGv!L58="cn","cn"&amp;CHAR(10)&amp;VLOOKUP(MaGv!L53,dscn,3,0),VLOOKUP(MaGv!L58,dsma,5,0)&amp;CHAR(10)&amp;VLOOKUP(MaGv!L58,dsma,4,0)))</f>
        <v/>
      </c>
      <c r="M58" s="389" t="str">
        <f>IF(MaGv!M58="","",IF(MaGv!M58="cn","cn"&amp;CHAR(10)&amp;VLOOKUP(MaGv!M53,dscn,3,0),VLOOKUP(MaGv!M58,dsma,5,0)&amp;CHAR(10)&amp;VLOOKUP(MaGv!M58,dsma,4,0)))</f>
        <v/>
      </c>
      <c r="N58" s="389" t="str">
        <f>IF(MaGv!N58="","",IF(MaGv!N58="cn","cn"&amp;CHAR(10)&amp;VLOOKUP(MaGv!N53,dscn,3,0),VLOOKUP(MaGv!N58,dsma,5,0)&amp;CHAR(10)&amp;VLOOKUP(MaGv!N58,dsma,4,0)))</f>
        <v/>
      </c>
      <c r="O58" s="389" t="str">
        <f>IF(MaGv!O58="","",IF(MaGv!O58="cn","cn"&amp;CHAR(10)&amp;VLOOKUP(MaGv!O53,dscn,3,0),VLOOKUP(MaGv!O58,dsma,5,0)&amp;CHAR(10)&amp;VLOOKUP(MaGv!O58,dsma,4,0)))</f>
        <v/>
      </c>
      <c r="P58" s="389" t="str">
        <f>IF(MaGv!P58="","",IF(MaGv!P58="cn","cn"&amp;CHAR(10)&amp;VLOOKUP(MaGv!P53,dscn,3,0),VLOOKUP(MaGv!P58,dsma,5,0)&amp;CHAR(10)&amp;VLOOKUP(MaGv!P58,dsma,4,0)))</f>
        <v/>
      </c>
      <c r="Q58" s="390" t="str">
        <f>IF(MaGv!Q58="","",IF(MaGv!Q58="cn","cn"&amp;CHAR(10)&amp;VLOOKUP(MaGv!Q53,dscn,3,0),VLOOKUP(MaGv!Q58,dsma,5,0)&amp;CHAR(10)&amp;VLOOKUP(MaGv!Q58,dsma,4,0)))</f>
        <v/>
      </c>
      <c r="R58" s="389" t="str">
        <f>IF(MaGv!R58="","",IF(MaGv!R58="cn","cn"&amp;CHAR(10)&amp;VLOOKUP(MaGv!R53,dscn,3,0),VLOOKUP(MaGv!R58,dsma,5,0)&amp;CHAR(10)&amp;VLOOKUP(MaGv!R58,dsma,4,0)))</f>
        <v/>
      </c>
      <c r="S58" s="389" t="str">
        <f>IF(MaGv!S58="","",IF(MaGv!S58="cn","cn"&amp;CHAR(10)&amp;VLOOKUP(MaGv!S53,dscn,3,0),VLOOKUP(MaGv!S58,dsma,5,0)&amp;CHAR(10)&amp;VLOOKUP(MaGv!S58,dsma,4,0)))</f>
        <v/>
      </c>
      <c r="T58" s="389" t="str">
        <f>IF(MaGv!T58="","",IF(MaGv!T58="cn","cn"&amp;CHAR(10)&amp;VLOOKUP(MaGv!T53,dscn,3,0),VLOOKUP(MaGv!T58,dsma,5,0)&amp;CHAR(10)&amp;VLOOKUP(MaGv!T58,dsma,4,0)))</f>
        <v/>
      </c>
      <c r="U58" s="389" t="str">
        <f>IF(MaGv!U58="","",IF(MaGv!U58="cn","cn"&amp;CHAR(10)&amp;VLOOKUP(MaGv!U53,dscn,3,0),VLOOKUP(MaGv!U58,dsma,5,0)&amp;CHAR(10)&amp;VLOOKUP(MaGv!U58,dsma,4,0)))</f>
        <v/>
      </c>
      <c r="V58" s="389" t="str">
        <f>IF(MaGv!V58="","",IF(MaGv!V58="cn","cn"&amp;CHAR(10)&amp;VLOOKUP(MaGv!V53,dscn,3,0),VLOOKUP(MaGv!V58,dsma,5,0)&amp;CHAR(10)&amp;VLOOKUP(MaGv!V58,dsma,4,0)))</f>
        <v/>
      </c>
      <c r="W58" s="389" t="str">
        <f>IF(MaGv!W58="","",IF(MaGv!W58="cn","cn"&amp;CHAR(10)&amp;VLOOKUP(MaGv!W53,dscn,3,0),VLOOKUP(MaGv!W58,dsma,5,0)&amp;CHAR(10)&amp;VLOOKUP(MaGv!W58,dsma,4,0)))</f>
        <v/>
      </c>
      <c r="X58" s="389" t="str">
        <f>IF(MaGv!X58="","",IF(MaGv!X58="cn","cn"&amp;CHAR(10)&amp;VLOOKUP(MaGv!X53,dscn,3,0),VLOOKUP(MaGv!X58,dsma,5,0)&amp;CHAR(10)&amp;VLOOKUP(MaGv!X58,dsma,4,0)))</f>
        <v/>
      </c>
      <c r="Y58" s="389" t="str">
        <f>IF(MaGv!Y58="","",IF(MaGv!Y58="cn","cn"&amp;CHAR(10)&amp;VLOOKUP(MaGv!Y53,dscn,3,0),VLOOKUP(MaGv!Y58,dsma,5,0)&amp;CHAR(10)&amp;VLOOKUP(MaGv!Y58,dsma,4,0)))</f>
        <v/>
      </c>
      <c r="Z58" s="389" t="str">
        <f>IF(MaGv!Z58="","",IF(MaGv!Z58="cn","cn"&amp;CHAR(10)&amp;VLOOKUP(MaGv!Z53,dscn,3,0),VLOOKUP(MaGv!Z58,dsma,5,0)&amp;CHAR(10)&amp;VLOOKUP(MaGv!Z58,dsma,4,0)))</f>
        <v/>
      </c>
      <c r="AA58" s="389" t="str">
        <f>IF(MaGv!AA58="","",IF(MaGv!AA58="cn","cn"&amp;CHAR(10)&amp;VLOOKUP(MaGv!AA53,dscn,3,0),VLOOKUP(MaGv!AA58,dsma,5,0)&amp;CHAR(10)&amp;VLOOKUP(MaGv!AA58,dsma,4,0)))</f>
        <v/>
      </c>
      <c r="AB58" s="389" t="str">
        <f>IF(MaGv!AB58="","",IF(MaGv!AB58="cn","cn"&amp;CHAR(10)&amp;VLOOKUP(MaGv!AB53,dscn,3,0),VLOOKUP(MaGv!AB58,dsma,5,0)&amp;CHAR(10)&amp;VLOOKUP(MaGv!AB58,dsma,4,0)))</f>
        <v/>
      </c>
      <c r="AC58" s="389" t="str">
        <f>IF(MaGv!AC58="","",IF(MaGv!AC58="cn","cn"&amp;CHAR(10)&amp;VLOOKUP(MaGv!AC53,dscn,3,0),VLOOKUP(MaGv!AC58,dsma,5,0)&amp;CHAR(10)&amp;VLOOKUP(MaGv!AC58,dsma,4,0)))</f>
        <v/>
      </c>
      <c r="AD58" s="389" t="str">
        <f>IF(MaGv!AD58="","",IF(MaGv!AD58="cn","cn"&amp;CHAR(10)&amp;VLOOKUP(MaGv!AD53,dscn,3,0),VLOOKUP(MaGv!AD58,dsma,5,0)&amp;CHAR(10)&amp;VLOOKUP(MaGv!AD58,dsma,4,0)))</f>
        <v/>
      </c>
      <c r="AE58" s="389" t="str">
        <f>IF(MaGv!AE58="","",IF(MaGv!AE58="cn","cn"&amp;CHAR(10)&amp;VLOOKUP(MaGv!AE53,dscn,3,0),VLOOKUP(MaGv!AE58,dsma,5,0)&amp;CHAR(10)&amp;VLOOKUP(MaGv!AE58,dsma,4,0)))</f>
        <v/>
      </c>
      <c r="AF58" s="389" t="str">
        <f>IF(MaGv!AF58="","",IF(MaGv!AF58="cn","cn"&amp;CHAR(10)&amp;VLOOKUP(MaGv!AF53,dscn,3,0),VLOOKUP(MaGv!AF58,dsma,5,0)&amp;CHAR(10)&amp;VLOOKUP(MaGv!AF58,dsma,4,0)))</f>
        <v/>
      </c>
      <c r="AG58" s="389" t="str">
        <f>IF(MaGv!AG58="","",IF(MaGv!AG58="cn","cn"&amp;CHAR(10)&amp;VLOOKUP(MaGv!AG53,dscn,3,0),VLOOKUP(MaGv!AG58,dsma,5,0)&amp;CHAR(10)&amp;VLOOKUP(MaGv!AG58,dsma,4,0)))</f>
        <v/>
      </c>
      <c r="AH58" s="390" t="str">
        <f>IF(MaGv!AH58="","",IF(MaGv!AH58="cn","cn"&amp;CHAR(10)&amp;VLOOKUP(MaGv!AH53,dscn,3,0),VLOOKUP(MaGv!AH58,dsma,5,0)&amp;CHAR(10)&amp;VLOOKUP(MaGv!AH58,dsma,4,0)))</f>
        <v/>
      </c>
      <c r="AI58" s="390" t="str">
        <f>IF(MaGv!AI58="","",IF(MaGv!AI58="cn","cn"&amp;CHAR(10)&amp;VLOOKUP(MaGv!AI53,dscn,3,0),VLOOKUP(MaGv!AI58,dsma,5,0)&amp;CHAR(10)&amp;VLOOKUP(MaGv!AI58,dsma,4,0)))</f>
        <v/>
      </c>
      <c r="AJ58" s="390" t="str">
        <f>IF(MaGv!AJ58="","",IF(MaGv!AJ58="cn","cn"&amp;CHAR(10)&amp;VLOOKUP(MaGv!AJ53,dscn,3,0),VLOOKUP(MaGv!AJ58,dsma,5,0)&amp;CHAR(10)&amp;VLOOKUP(MaGv!AJ58,dsma,4,0)))</f>
        <v/>
      </c>
      <c r="AK58" s="390" t="str">
        <f>IF(MaGv!AK58="","",IF(MaGv!AK58="cn","cn"&amp;CHAR(10)&amp;VLOOKUP(MaGv!AK53,dscn,3,0),VLOOKUP(MaGv!AK58,dsma,5,0)&amp;CHAR(10)&amp;VLOOKUP(MaGv!AK58,dsma,4,0)))</f>
        <v/>
      </c>
      <c r="AL58" s="390" t="str">
        <f>IF(MaGv!AL58="","",IF(MaGv!AL58="cn","cn"&amp;CHAR(10)&amp;VLOOKUP(MaGv!AL53,dscn,3,0),VLOOKUP(MaGv!AL58,dsma,5,0)&amp;CHAR(10)&amp;VLOOKUP(MaGv!AL58,dsma,4,0)))</f>
        <v/>
      </c>
      <c r="AM58" s="390" t="str">
        <f>IF(MaGv!AM58="","",IF(MaGv!AM58="cn","cn"&amp;CHAR(10)&amp;VLOOKUP(MaGv!AM53,dscn,3,0),VLOOKUP(MaGv!AM58,dsma,5,0)&amp;CHAR(10)&amp;VLOOKUP(MaGv!AM58,dsma,4,0)))</f>
        <v/>
      </c>
      <c r="AN58" s="390" t="str">
        <f>IF(MaGv!AN58="","",IF(MaGv!AN58="cn","cn"&amp;CHAR(10)&amp;VLOOKUP(MaGv!AN53,dscn,3,0),VLOOKUP(MaGv!AN58,dsma,5,0)&amp;CHAR(10)&amp;VLOOKUP(MaGv!AN58,dsma,4,0)))</f>
        <v/>
      </c>
      <c r="AO58" s="390" t="str">
        <f>IF(MaGv!AO58="","",IF(MaGv!AO58="cn","cn"&amp;CHAR(10)&amp;VLOOKUP(MaGv!AO53,dscn,3,0),VLOOKUP(MaGv!AO58,dsma,5,0)&amp;CHAR(10)&amp;VLOOKUP(MaGv!AO58,dsma,4,0)))</f>
        <v/>
      </c>
      <c r="AP58" s="390" t="str">
        <f>IF(MaGv!AP58="","",IF(MaGv!AP58="cn","cn"&amp;CHAR(10)&amp;VLOOKUP(MaGv!AP53,dscn,3,0),VLOOKUP(MaGv!AP58,dsma,5,0)&amp;CHAR(10)&amp;VLOOKUP(MaGv!AP58,dsma,4,0)))</f>
        <v/>
      </c>
      <c r="AQ58" s="390" t="str">
        <f>IF(MaGv!AQ58="","",IF(MaGv!AQ58="cn","cn"&amp;CHAR(10)&amp;VLOOKUP(MaGv!AQ53,dscn,3,0),VLOOKUP(MaGv!AQ58,dsma,5,0)&amp;CHAR(10)&amp;VLOOKUP(MaGv!AQ58,dsma,4,0)))</f>
        <v/>
      </c>
      <c r="AR58" s="390" t="str">
        <f>IF(MaGv!AR58="","",IF(MaGv!AR58="cn","cn"&amp;CHAR(10)&amp;VLOOKUP(MaGv!AR53,dscn,3,0),VLOOKUP(MaGv!AR58,dsma,5,0)&amp;CHAR(10)&amp;VLOOKUP(MaGv!AR58,dsma,4,0)))</f>
        <v/>
      </c>
      <c r="AS58" s="390" t="str">
        <f>IF(MaGv!AS58="","",IF(MaGv!AS58="cn","cn"&amp;CHAR(10)&amp;VLOOKUP(MaGv!AS53,dscn,3,0),VLOOKUP(MaGv!AS58,dsma,5,0)&amp;CHAR(10)&amp;VLOOKUP(MaGv!AS58,dsma,4,0)))</f>
        <v/>
      </c>
      <c r="AT58" s="391" t="str">
        <f>IF(MaGv!AT58="","",IF(MaGv!AT58="cn","cn"&amp;CHAR(10)&amp;VLOOKUP(MaGv!AT53,dscn,3,0),VLOOKUP(MaGv!AT58,dsma,5,0)&amp;CHAR(10)&amp;VLOOKUP(MaGv!AT58,dsma,4,0)))</f>
        <v/>
      </c>
      <c r="AU58" s="390" t="str">
        <f>IF(MaGv!AU58="","",IF(MaGv!AU58="cn","cn"&amp;CHAR(10)&amp;VLOOKUP(MaGv!AU53,dscn,3,0),VLOOKUP(MaGv!AU58,dsma,5,0)&amp;CHAR(10)&amp;VLOOKUP(MaGv!AU58,dsma,4,0)))</f>
        <v/>
      </c>
      <c r="AV58" s="390" t="str">
        <f>IF(MaGv!AV58="","",IF(MaGv!AV58="cn","cn"&amp;CHAR(10)&amp;VLOOKUP(MaGv!AV53,dscn,3,0),VLOOKUP(MaGv!AV58,dsma,5,0)&amp;CHAR(10)&amp;VLOOKUP(MaGv!AV58,dsma,4,0)))</f>
        <v/>
      </c>
      <c r="AW58" s="391" t="str">
        <f>IF(MaGv!AW58="","",IF(MaGv!AW58="cn","cn"&amp;CHAR(10)&amp;VLOOKUP(MaGv!AW53,dscn,3,0),VLOOKUP(MaGv!AW58,dsma,5,0)&amp;CHAR(10)&amp;VLOOKUP(MaGv!AW58,dsma,4,0)))</f>
        <v/>
      </c>
      <c r="AX58" s="390" t="str">
        <f>IF(MaGv!AX58="","",IF(MaGv!AX58="cn","cn"&amp;CHAR(10)&amp;VLOOKUP(MaGv!AX53,dscn,3,0),VLOOKUP(MaGv!AX58,dsma,5,0)&amp;CHAR(10)&amp;VLOOKUP(MaGv!AX58,dsma,4,0)))</f>
        <v/>
      </c>
      <c r="AY58" s="389" t="str">
        <f>IF(MaGv!AY58="","",IF(MaGv!AY58="cn","cn"&amp;CHAR(10)&amp;VLOOKUP(MaGv!AY53,dscn,3,0),VLOOKUP(MaGv!AY58,dsma,5,0)&amp;CHAR(10)&amp;VLOOKUP(MaGv!AY58,dsma,4,0)))</f>
        <v/>
      </c>
      <c r="AZ58" s="389" t="str">
        <f>IF(MaGv!AZ58="","",IF(MaGv!AZ58="cn","cn"&amp;CHAR(10)&amp;VLOOKUP(MaGv!AZ53,dscn,3,0),VLOOKUP(MaGv!AZ58,dsma,5,0)&amp;CHAR(10)&amp;VLOOKUP(MaGv!AZ58,dsma,4,0)))</f>
        <v/>
      </c>
      <c r="BA58" s="389"/>
      <c r="BB58" s="392"/>
    </row>
    <row r="59" ht="25.5" customHeight="1">
      <c r="A59" s="393" t="s">
        <v>528</v>
      </c>
      <c r="B59" s="394">
        <v>1.0</v>
      </c>
      <c r="C59" s="371" t="str">
        <f>IF(MaGv!C59="","",IF(MaGv!C59="cn","cn"&amp;CHAR(10)&amp;VLOOKUP(MaGv!C54,dscn,3,0),VLOOKUP(MaGv!C59,dsma,5,0)&amp;CHAR(10)&amp;VLOOKUP(MaGv!C59,dsma,4,0)))</f>
        <v/>
      </c>
      <c r="D59" s="371" t="str">
        <f>IF(MaGv!D59="","",IF(MaGv!D59="cn","cn"&amp;CHAR(10)&amp;VLOOKUP(MaGv!D54,dscn,3,0),VLOOKUP(MaGv!D59,dsma,5,0)&amp;CHAR(10)&amp;VLOOKUP(MaGv!D59,dsma,4,0)))</f>
        <v/>
      </c>
      <c r="E59" s="371" t="str">
        <f>IF(MaGv!E59="","",IF(MaGv!E59="cn","cn"&amp;CHAR(10)&amp;VLOOKUP(MaGv!E54,dscn,3,0),VLOOKUP(MaGv!E59,dsma,5,0)&amp;CHAR(10)&amp;VLOOKUP(MaGv!E59,dsma,4,0)))</f>
        <v/>
      </c>
      <c r="F59" s="371" t="str">
        <f>IF(MaGv!F59="","",IF(MaGv!F59="cn","cn"&amp;CHAR(10)&amp;VLOOKUP(MaGv!F54,dscn,3,0),VLOOKUP(MaGv!F59,dsma,5,0)&amp;CHAR(10)&amp;VLOOKUP(MaGv!F59,dsma,4,0)))</f>
        <v/>
      </c>
      <c r="G59" s="371" t="str">
        <f>IF(MaGv!G59="","",IF(MaGv!G59="cn","cn"&amp;CHAR(10)&amp;VLOOKUP(MaGv!G54,dscn,3,0),VLOOKUP(MaGv!G59,dsma,5,0)&amp;CHAR(10)&amp;VLOOKUP(MaGv!G59,dsma,4,0)))</f>
        <v/>
      </c>
      <c r="H59" s="375" t="str">
        <f>IF(MaGv!H59="","",IF(MaGv!H59="cn","cn"&amp;CHAR(10)&amp;VLOOKUP(MaGv!H54,dscn,3,0),VLOOKUP(MaGv!H59,dsma,5,0)&amp;CHAR(10)&amp;VLOOKUP(MaGv!H59,dsma,4,0)))</f>
        <v/>
      </c>
      <c r="I59" s="371" t="str">
        <f>IF(MaGv!I59="","",IF(MaGv!I59="cn","cn"&amp;CHAR(10)&amp;VLOOKUP(MaGv!I54,dscn,3,0),VLOOKUP(MaGv!I59,dsma,5,0)&amp;CHAR(10)&amp;VLOOKUP(MaGv!I59,dsma,4,0)))</f>
        <v/>
      </c>
      <c r="J59" s="371" t="str">
        <f>IF(MaGv!J59="","",IF(MaGv!J59="cn","cn"&amp;CHAR(10)&amp;VLOOKUP(MaGv!J54,dscn,3,0),VLOOKUP(MaGv!J59,dsma,5,0)&amp;CHAR(10)&amp;VLOOKUP(MaGv!J59,dsma,4,0)))</f>
        <v/>
      </c>
      <c r="K59" s="371" t="str">
        <f>IF(MaGv!K59="","",IF(MaGv!K59="cn","cn"&amp;CHAR(10)&amp;VLOOKUP(MaGv!K54,dscn,3,0),VLOOKUP(MaGv!K59,dsma,5,0)&amp;CHAR(10)&amp;VLOOKUP(MaGv!K59,dsma,4,0)))</f>
        <v/>
      </c>
      <c r="L59" s="371" t="str">
        <f>IF(MaGv!L59="","",IF(MaGv!L59="cn","cn"&amp;CHAR(10)&amp;VLOOKUP(MaGv!L54,dscn,3,0),VLOOKUP(MaGv!L59,dsma,5,0)&amp;CHAR(10)&amp;VLOOKUP(MaGv!L59,dsma,4,0)))</f>
        <v/>
      </c>
      <c r="M59" s="371" t="str">
        <f>IF(MaGv!M59="","",IF(MaGv!M59="cn","cn"&amp;CHAR(10)&amp;VLOOKUP(MaGv!M54,dscn,3,0),VLOOKUP(MaGv!M59,dsma,5,0)&amp;CHAR(10)&amp;VLOOKUP(MaGv!M59,dsma,4,0)))</f>
        <v/>
      </c>
      <c r="N59" s="371" t="str">
        <f>IF(MaGv!N59="","",IF(MaGv!N59="cn","cn"&amp;CHAR(10)&amp;VLOOKUP(MaGv!N54,dscn,3,0),VLOOKUP(MaGv!N59,dsma,5,0)&amp;CHAR(10)&amp;VLOOKUP(MaGv!N59,dsma,4,0)))</f>
        <v/>
      </c>
      <c r="O59" s="371" t="str">
        <f>IF(MaGv!O59="","",IF(MaGv!O59="cn","cn"&amp;CHAR(10)&amp;VLOOKUP(MaGv!O54,dscn,3,0),VLOOKUP(MaGv!O59,dsma,5,0)&amp;CHAR(10)&amp;VLOOKUP(MaGv!O59,dsma,4,0)))</f>
        <v/>
      </c>
      <c r="P59" s="371" t="str">
        <f>IF(MaGv!P59="","",IF(MaGv!P59="cn","cn"&amp;CHAR(10)&amp;VLOOKUP(MaGv!P54,dscn,3,0),VLOOKUP(MaGv!P59,dsma,5,0)&amp;CHAR(10)&amp;VLOOKUP(MaGv!P59,dsma,4,0)))</f>
        <v/>
      </c>
      <c r="Q59" s="375" t="str">
        <f>IF(MaGv!Q59="","",IF(MaGv!Q59="cn","cn"&amp;CHAR(10)&amp;VLOOKUP(MaGv!Q54,dscn,3,0),VLOOKUP(MaGv!Q59,dsma,5,0)&amp;CHAR(10)&amp;VLOOKUP(MaGv!Q59,dsma,4,0)))</f>
        <v/>
      </c>
      <c r="R59" s="371" t="str">
        <f>IF(MaGv!R59="","",IF(MaGv!R59="cn","cn"&amp;CHAR(10)&amp;VLOOKUP(MaGv!R54,dscn,3,0),VLOOKUP(MaGv!R59,dsma,5,0)&amp;CHAR(10)&amp;VLOOKUP(MaGv!R59,dsma,4,0)))</f>
        <v/>
      </c>
      <c r="S59" s="371" t="str">
        <f>IF(MaGv!S59="","",IF(MaGv!S59="cn","cn"&amp;CHAR(10)&amp;VLOOKUP(MaGv!S54,dscn,3,0),VLOOKUP(MaGv!S59,dsma,5,0)&amp;CHAR(10)&amp;VLOOKUP(MaGv!S59,dsma,4,0)))</f>
        <v/>
      </c>
      <c r="T59" s="371" t="str">
        <f>IF(MaGv!T59="","",IF(MaGv!T59="cn","cn"&amp;CHAR(10)&amp;VLOOKUP(MaGv!T54,dscn,3,0),VLOOKUP(MaGv!T59,dsma,5,0)&amp;CHAR(10)&amp;VLOOKUP(MaGv!T59,dsma,4,0)))</f>
        <v/>
      </c>
      <c r="U59" s="371" t="str">
        <f>IF(MaGv!U59="","",IF(MaGv!U59="cn","cn"&amp;CHAR(10)&amp;VLOOKUP(MaGv!U54,dscn,3,0),VLOOKUP(MaGv!U59,dsma,5,0)&amp;CHAR(10)&amp;VLOOKUP(MaGv!U59,dsma,4,0)))</f>
        <v/>
      </c>
      <c r="V59" s="371" t="str">
        <f>IF(MaGv!V59="","",IF(MaGv!V59="cn","cn"&amp;CHAR(10)&amp;VLOOKUP(MaGv!V54,dscn,3,0),VLOOKUP(MaGv!V59,dsma,5,0)&amp;CHAR(10)&amp;VLOOKUP(MaGv!V59,dsma,4,0)))</f>
        <v/>
      </c>
      <c r="W59" s="371" t="str">
        <f>IF(MaGv!W59="","",IF(MaGv!W59="cn","cn"&amp;CHAR(10)&amp;VLOOKUP(MaGv!W54,dscn,3,0),VLOOKUP(MaGv!W59,dsma,5,0)&amp;CHAR(10)&amp;VLOOKUP(MaGv!W59,dsma,4,0)))</f>
        <v/>
      </c>
      <c r="X59" s="371" t="str">
        <f>IF(MaGv!X59="","",IF(MaGv!X59="cn","cn"&amp;CHAR(10)&amp;VLOOKUP(MaGv!X54,dscn,3,0),VLOOKUP(MaGv!X59,dsma,5,0)&amp;CHAR(10)&amp;VLOOKUP(MaGv!X59,dsma,4,0)))</f>
        <v/>
      </c>
      <c r="Y59" s="371" t="str">
        <f>IF(MaGv!Y59="","",IF(MaGv!Y59="cn","cn"&amp;CHAR(10)&amp;VLOOKUP(MaGv!Y54,dscn,3,0),VLOOKUP(MaGv!Y59,dsma,5,0)&amp;CHAR(10)&amp;VLOOKUP(MaGv!Y59,dsma,4,0)))</f>
        <v/>
      </c>
      <c r="Z59" s="371" t="str">
        <f>IF(MaGv!Z59="","",IF(MaGv!Z59="cn","cn"&amp;CHAR(10)&amp;VLOOKUP(MaGv!Z54,dscn,3,0),VLOOKUP(MaGv!Z59,dsma,5,0)&amp;CHAR(10)&amp;VLOOKUP(MaGv!Z59,dsma,4,0)))</f>
        <v/>
      </c>
      <c r="AA59" s="371" t="str">
        <f>IF(MaGv!AA59="","",IF(MaGv!AA59="cn","cn"&amp;CHAR(10)&amp;VLOOKUP(MaGv!AA54,dscn,3,0),VLOOKUP(MaGv!AA59,dsma,5,0)&amp;CHAR(10)&amp;VLOOKUP(MaGv!AA59,dsma,4,0)))</f>
        <v/>
      </c>
      <c r="AB59" s="371" t="str">
        <f>IF(MaGv!AB59="","",IF(MaGv!AB59="cn","cn"&amp;CHAR(10)&amp;VLOOKUP(MaGv!AB54,dscn,3,0),VLOOKUP(MaGv!AB59,dsma,5,0)&amp;CHAR(10)&amp;VLOOKUP(MaGv!AB59,dsma,4,0)))</f>
        <v/>
      </c>
      <c r="AC59" s="371" t="str">
        <f>IF(MaGv!AC59="","",IF(MaGv!AC59="cn","cn"&amp;CHAR(10)&amp;VLOOKUP(MaGv!AC54,dscn,3,0),VLOOKUP(MaGv!AC59,dsma,5,0)&amp;CHAR(10)&amp;VLOOKUP(MaGv!AC59,dsma,4,0)))</f>
        <v/>
      </c>
      <c r="AD59" s="371" t="str">
        <f>IF(MaGv!AD59="","",IF(MaGv!AD59="cn","cn"&amp;CHAR(10)&amp;VLOOKUP(MaGv!AD54,dscn,3,0),VLOOKUP(MaGv!AD59,dsma,5,0)&amp;CHAR(10)&amp;VLOOKUP(MaGv!AD59,dsma,4,0)))</f>
        <v/>
      </c>
      <c r="AE59" s="371" t="str">
        <f>IF(MaGv!AE59="","",IF(MaGv!AE59="cn","cn"&amp;CHAR(10)&amp;VLOOKUP(MaGv!AE54,dscn,3,0),VLOOKUP(MaGv!AE59,dsma,5,0)&amp;CHAR(10)&amp;VLOOKUP(MaGv!AE59,dsma,4,0)))</f>
        <v/>
      </c>
      <c r="AF59" s="371" t="str">
        <f>IF(MaGv!AF59="","",IF(MaGv!AF59="cn","cn"&amp;CHAR(10)&amp;VLOOKUP(MaGv!AF54,dscn,3,0),VLOOKUP(MaGv!AF59,dsma,5,0)&amp;CHAR(10)&amp;VLOOKUP(MaGv!AF59,dsma,4,0)))</f>
        <v/>
      </c>
      <c r="AG59" s="371" t="str">
        <f>IF(MaGv!AG59="","",IF(MaGv!AG59="cn","cn"&amp;CHAR(10)&amp;VLOOKUP(MaGv!AG54,dscn,3,0),VLOOKUP(MaGv!AG59,dsma,5,0)&amp;CHAR(10)&amp;VLOOKUP(MaGv!AG59,dsma,4,0)))</f>
        <v/>
      </c>
      <c r="AH59" s="375" t="str">
        <f>IF(MaGv!AH59="","",IF(MaGv!AH59="cn","cn"&amp;CHAR(10)&amp;VLOOKUP(MaGv!AH54,dscn,3,0),VLOOKUP(MaGv!AH59,dsma,5,0)&amp;CHAR(10)&amp;VLOOKUP(MaGv!AH59,dsma,4,0)))</f>
        <v/>
      </c>
      <c r="AI59" s="375" t="str">
        <f>IF(MaGv!AI59="","",IF(MaGv!AI59="cn","cn"&amp;CHAR(10)&amp;VLOOKUP(MaGv!AI54,dscn,3,0),VLOOKUP(MaGv!AI59,dsma,5,0)&amp;CHAR(10)&amp;VLOOKUP(MaGv!AI59,dsma,4,0)))</f>
        <v/>
      </c>
      <c r="AJ59" s="375" t="str">
        <f>IF(MaGv!AJ59="","",IF(MaGv!AJ59="cn","cn"&amp;CHAR(10)&amp;VLOOKUP(MaGv!AJ54,dscn,3,0),VLOOKUP(MaGv!AJ59,dsma,5,0)&amp;CHAR(10)&amp;VLOOKUP(MaGv!AJ59,dsma,4,0)))</f>
        <v/>
      </c>
      <c r="AK59" s="375" t="str">
        <f>IF(MaGv!AK59="","",IF(MaGv!AK59="cn","cn"&amp;CHAR(10)&amp;VLOOKUP(MaGv!AK54,dscn,3,0),VLOOKUP(MaGv!AK59,dsma,5,0)&amp;CHAR(10)&amp;VLOOKUP(MaGv!AK59,dsma,4,0)))</f>
        <v/>
      </c>
      <c r="AL59" s="375" t="str">
        <f>IF(MaGv!AL59="","",IF(MaGv!AL59="cn","cn"&amp;CHAR(10)&amp;VLOOKUP(MaGv!AL54,dscn,3,0),VLOOKUP(MaGv!AL59,dsma,5,0)&amp;CHAR(10)&amp;VLOOKUP(MaGv!AL59,dsma,4,0)))</f>
        <v/>
      </c>
      <c r="AM59" s="375" t="str">
        <f>IF(MaGv!AM59="","",IF(MaGv!AM59="cn","cn"&amp;CHAR(10)&amp;VLOOKUP(MaGv!AM54,dscn,3,0),VLOOKUP(MaGv!AM59,dsma,5,0)&amp;CHAR(10)&amp;VLOOKUP(MaGv!AM59,dsma,4,0)))</f>
        <v/>
      </c>
      <c r="AN59" s="375" t="str">
        <f>IF(MaGv!AN59="","",IF(MaGv!AN59="cn","cn"&amp;CHAR(10)&amp;VLOOKUP(MaGv!AN54,dscn,3,0),VLOOKUP(MaGv!AN59,dsma,5,0)&amp;CHAR(10)&amp;VLOOKUP(MaGv!AN59,dsma,4,0)))</f>
        <v/>
      </c>
      <c r="AO59" s="375" t="str">
        <f>IF(MaGv!AO59="","",IF(MaGv!AO59="cn","cn"&amp;CHAR(10)&amp;VLOOKUP(MaGv!AO54,dscn,3,0),VLOOKUP(MaGv!AO59,dsma,5,0)&amp;CHAR(10)&amp;VLOOKUP(MaGv!AO59,dsma,4,0)))</f>
        <v/>
      </c>
      <c r="AP59" s="375" t="str">
        <f>IF(MaGv!AP59="","",IF(MaGv!AP59="cn","cn"&amp;CHAR(10)&amp;VLOOKUP(MaGv!AP54,dscn,3,0),VLOOKUP(MaGv!AP59,dsma,5,0)&amp;CHAR(10)&amp;VLOOKUP(MaGv!AP59,dsma,4,0)))</f>
        <v/>
      </c>
      <c r="AQ59" s="375" t="str">
        <f>IF(MaGv!AQ59="","",IF(MaGv!AQ59="cn","cn"&amp;CHAR(10)&amp;VLOOKUP(MaGv!AQ54,dscn,3,0),VLOOKUP(MaGv!AQ59,dsma,5,0)&amp;CHAR(10)&amp;VLOOKUP(MaGv!AQ59,dsma,4,0)))</f>
        <v/>
      </c>
      <c r="AR59" s="375" t="str">
        <f>IF(MaGv!AR59="","",IF(MaGv!AR59="cn","cn"&amp;CHAR(10)&amp;VLOOKUP(MaGv!AR54,dscn,3,0),VLOOKUP(MaGv!AR59,dsma,5,0)&amp;CHAR(10)&amp;VLOOKUP(MaGv!AR59,dsma,4,0)))</f>
        <v/>
      </c>
      <c r="AS59" s="375" t="str">
        <f>IF(MaGv!AS59="","",IF(MaGv!AS59="cn","cn"&amp;CHAR(10)&amp;VLOOKUP(MaGv!AS54,dscn,3,0),VLOOKUP(MaGv!AS59,dsma,5,0)&amp;CHAR(10)&amp;VLOOKUP(MaGv!AS59,dsma,4,0)))</f>
        <v/>
      </c>
      <c r="AT59" s="395" t="str">
        <f>IF(MaGv!AT59="","",IF(MaGv!AT59="cn","cn"&amp;CHAR(10)&amp;VLOOKUP(MaGv!AT54,dscn,3,0),VLOOKUP(MaGv!AT59,dsma,5,0)&amp;CHAR(10)&amp;VLOOKUP(MaGv!AT59,dsma,4,0)))</f>
        <v/>
      </c>
      <c r="AU59" s="375" t="str">
        <f>IF(MaGv!AU59="","",IF(MaGv!AU59="cn","cn"&amp;CHAR(10)&amp;VLOOKUP(MaGv!AU54,dscn,3,0),VLOOKUP(MaGv!AU59,dsma,5,0)&amp;CHAR(10)&amp;VLOOKUP(MaGv!AU59,dsma,4,0)))</f>
        <v/>
      </c>
      <c r="AV59" s="375" t="str">
        <f>IF(MaGv!AV59="","",IF(MaGv!AV59="cn","cn"&amp;CHAR(10)&amp;VLOOKUP(MaGv!AV54,dscn,3,0),VLOOKUP(MaGv!AV59,dsma,5,0)&amp;CHAR(10)&amp;VLOOKUP(MaGv!AV59,dsma,4,0)))</f>
        <v/>
      </c>
      <c r="AW59" s="375" t="str">
        <f>IF(MaGv!AW59="","",IF(MaGv!AW59="cn","cn"&amp;CHAR(10)&amp;VLOOKUP(MaGv!AW54,dscn,3,0),VLOOKUP(MaGv!AW59,dsma,5,0)&amp;CHAR(10)&amp;VLOOKUP(MaGv!AW59,dsma,4,0)))</f>
        <v/>
      </c>
      <c r="AX59" s="375" t="str">
        <f>IF(MaGv!AX59="","",IF(MaGv!AX59="cn","cn"&amp;CHAR(10)&amp;VLOOKUP(MaGv!AX54,dscn,3,0),VLOOKUP(MaGv!AX59,dsma,5,0)&amp;CHAR(10)&amp;VLOOKUP(MaGv!AX59,dsma,4,0)))</f>
        <v/>
      </c>
      <c r="AY59" s="371" t="str">
        <f>IF(MaGv!AY59="","",IF(MaGv!AY59="cn","cn"&amp;CHAR(10)&amp;VLOOKUP(MaGv!AY54,dscn,3,0),VLOOKUP(MaGv!AY59,dsma,5,0)&amp;CHAR(10)&amp;VLOOKUP(MaGv!AY59,dsma,4,0)))</f>
        <v/>
      </c>
      <c r="AZ59" s="371" t="str">
        <f>IF(MaGv!AZ59="","",IF(MaGv!AZ59="cn","cn"&amp;CHAR(10)&amp;VLOOKUP(MaGv!AZ54,dscn,3,0),VLOOKUP(MaGv!AZ59,dsma,5,0)&amp;CHAR(10)&amp;VLOOKUP(MaGv!AZ59,dsma,4,0)))</f>
        <v/>
      </c>
      <c r="BA59" s="371"/>
      <c r="BB59" s="376"/>
    </row>
    <row r="60" ht="25.5" customHeight="1">
      <c r="A60" s="127"/>
      <c r="B60" s="377">
        <v>2.0</v>
      </c>
      <c r="C60" s="381" t="str">
        <f>IF(MaGv!C60="","",IF(MaGv!C60="cn","cn"&amp;CHAR(10)&amp;VLOOKUP(MaGv!C55,dscn,3,0),VLOOKUP(MaGv!C60,dsma,5,0)&amp;CHAR(10)&amp;VLOOKUP(MaGv!C60,dsma,4,0)))</f>
        <v>Toán
TRANG</v>
      </c>
      <c r="D60" s="381" t="str">
        <f>IF(MaGv!D60="","",IF(MaGv!D60="cn","cn"&amp;CHAR(10)&amp;VLOOKUP(MaGv!D55,dscn,3,0),VLOOKUP(MaGv!D60,dsma,5,0)&amp;CHAR(10)&amp;VLOOKUP(MaGv!D60,dsma,4,0)))</f>
        <v>Lý
THÔNG</v>
      </c>
      <c r="E60" s="381" t="str">
        <f>IF(MaGv!E60="","",IF(MaGv!E60="cn","cn"&amp;CHAR(10)&amp;VLOOKUP(MaGv!E55,dscn,3,0),VLOOKUP(MaGv!E60,dsma,5,0)&amp;CHAR(10)&amp;VLOOKUP(MaGv!E60,dsma,4,0)))</f>
        <v>Toán
THANH</v>
      </c>
      <c r="F60" s="381" t="str">
        <f>IF(MaGv!F60="","",IF(MaGv!F60="cn","cn"&amp;CHAR(10)&amp;VLOOKUP(MaGv!F55,dscn,3,0),VLOOKUP(MaGv!F60,dsma,5,0)&amp;CHAR(10)&amp;VLOOKUP(MaGv!F60,dsma,4,0)))</f>
        <v>Địa
HƯỜNG</v>
      </c>
      <c r="G60" s="381" t="str">
        <f>IF(MaGv!G60="","",IF(MaGv!G60="cn","cn"&amp;CHAR(10)&amp;VLOOKUP(MaGv!G55,dscn,3,0),VLOOKUP(MaGv!G60,dsma,5,0)&amp;CHAR(10)&amp;VLOOKUP(MaGv!G60,dsma,4,0)))</f>
        <v>Văn
VÂN </v>
      </c>
      <c r="H60" s="372" t="str">
        <f>IF(MaGv!H60="","",IF(MaGv!H60="cn","cn"&amp;CHAR(10)&amp;VLOOKUP(MaGv!H55,dscn,3,0),VLOOKUP(MaGv!H60,dsma,5,0)&amp;CHAR(10)&amp;VLOOKUP(MaGv!H60,dsma,4,0)))</f>
        <v>Toán
THẾ</v>
      </c>
      <c r="I60" s="381" t="str">
        <f>IF(MaGv!I60="","",IF(MaGv!I60="cn","cn"&amp;CHAR(10)&amp;VLOOKUP(MaGv!I55,dscn,3,0),VLOOKUP(MaGv!I60,dsma,5,0)&amp;CHAR(10)&amp;VLOOKUP(MaGv!I60,dsma,4,0)))</f>
        <v>Toán
T.MAI</v>
      </c>
      <c r="J60" s="381" t="str">
        <f>IF(MaGv!J60="","",IF(MaGv!J60="cn","cn"&amp;CHAR(10)&amp;VLOOKUP(MaGv!J55,dscn,3,0),VLOOKUP(MaGv!J60,dsma,5,0)&amp;CHAR(10)&amp;VLOOKUP(MaGv!J60,dsma,4,0)))</f>
        <v>AVăn
HẠNH</v>
      </c>
      <c r="K60" s="381" t="str">
        <f>IF(MaGv!K60="","",IF(MaGv!K60="cn","cn"&amp;CHAR(10)&amp;VLOOKUP(MaGv!K55,dscn,3,0),VLOOKUP(MaGv!K60,dsma,5,0)&amp;CHAR(10)&amp;VLOOKUP(MaGv!K60,dsma,4,0)))</f>
        <v>Văn 
MAI</v>
      </c>
      <c r="L60" s="381" t="str">
        <f>IF(MaGv!L60="","",IF(MaGv!L60="cn","cn"&amp;CHAR(10)&amp;VLOOKUP(MaGv!L55,dscn,3,0),VLOOKUP(MaGv!L60,dsma,5,0)&amp;CHAR(10)&amp;VLOOKUP(MaGv!L60,dsma,4,0)))</f>
        <v>Văn 
TRANG</v>
      </c>
      <c r="M60" s="381" t="str">
        <f>IF(MaGv!M60="","",IF(MaGv!M60="cn","cn"&amp;CHAR(10)&amp;VLOOKUP(MaGv!M55,dscn,3,0),VLOOKUP(MaGv!M60,dsma,5,0)&amp;CHAR(10)&amp;VLOOKUP(MaGv!M60,dsma,4,0)))</f>
        <v>AVăn
PHƯƠNG</v>
      </c>
      <c r="N60" s="381" t="str">
        <f>IF(MaGv!N60="","",IF(MaGv!N60="cn","cn"&amp;CHAR(10)&amp;VLOOKUP(MaGv!N55,dscn,3,0),VLOOKUP(MaGv!N60,dsma,5,0)&amp;CHAR(10)&amp;VLOOKUP(MaGv!N60,dsma,4,0)))</f>
        <v>AVăn
NGA</v>
      </c>
      <c r="O60" s="381" t="str">
        <f>IF(MaGv!O60="","",IF(MaGv!O60="cn","cn"&amp;CHAR(10)&amp;VLOOKUP(MaGv!O55,dscn,3,0),VLOOKUP(MaGv!O60,dsma,5,0)&amp;CHAR(10)&amp;VLOOKUP(MaGv!O60,dsma,4,0)))</f>
        <v>Văn 
LÝ</v>
      </c>
      <c r="P60" s="381" t="str">
        <f>IF(MaGv!P60="","",IF(MaGv!P60="cn","cn"&amp;CHAR(10)&amp;VLOOKUP(MaGv!P55,dscn,3,0),VLOOKUP(MaGv!P60,dsma,5,0)&amp;CHAR(10)&amp;VLOOKUP(MaGv!P60,dsma,4,0)))</f>
        <v/>
      </c>
      <c r="Q60" s="372" t="str">
        <f>IF(MaGv!Q60="","",IF(MaGv!Q60="cn","cn"&amp;CHAR(10)&amp;VLOOKUP(MaGv!Q55,dscn,3,0),VLOOKUP(MaGv!Q60,dsma,5,0)&amp;CHAR(10)&amp;VLOOKUP(MaGv!Q60,dsma,4,0)))</f>
        <v/>
      </c>
      <c r="R60" s="381" t="str">
        <f>IF(MaGv!R60="","",IF(MaGv!R60="cn","cn"&amp;CHAR(10)&amp;VLOOKUP(MaGv!R55,dscn,3,0),VLOOKUP(MaGv!R60,dsma,5,0)&amp;CHAR(10)&amp;VLOOKUP(MaGv!R60,dsma,4,0)))</f>
        <v/>
      </c>
      <c r="S60" s="381" t="str">
        <f>IF(MaGv!S60="","",IF(MaGv!S60="cn","cn"&amp;CHAR(10)&amp;VLOOKUP(MaGv!S55,dscn,3,0),VLOOKUP(MaGv!S60,dsma,5,0)&amp;CHAR(10)&amp;VLOOKUP(MaGv!S60,dsma,4,0)))</f>
        <v/>
      </c>
      <c r="T60" s="381" t="str">
        <f>IF(MaGv!T60="","",IF(MaGv!T60="cn","cn"&amp;CHAR(10)&amp;VLOOKUP(MaGv!T55,dscn,3,0),VLOOKUP(MaGv!T60,dsma,5,0)&amp;CHAR(10)&amp;VLOOKUP(MaGv!T60,dsma,4,0)))</f>
        <v/>
      </c>
      <c r="U60" s="381" t="str">
        <f>IF(MaGv!U60="","",IF(MaGv!U60="cn","cn"&amp;CHAR(10)&amp;VLOOKUP(MaGv!U55,dscn,3,0),VLOOKUP(MaGv!U60,dsma,5,0)&amp;CHAR(10)&amp;VLOOKUP(MaGv!U60,dsma,4,0)))</f>
        <v/>
      </c>
      <c r="V60" s="381" t="str">
        <f>IF(MaGv!V60="","",IF(MaGv!V60="cn","cn"&amp;CHAR(10)&amp;VLOOKUP(MaGv!V55,dscn,3,0),VLOOKUP(MaGv!V60,dsma,5,0)&amp;CHAR(10)&amp;VLOOKUP(MaGv!V60,dsma,4,0)))</f>
        <v/>
      </c>
      <c r="W60" s="381" t="str">
        <f>IF(MaGv!W60="","",IF(MaGv!W60="cn","cn"&amp;CHAR(10)&amp;VLOOKUP(MaGv!W55,dscn,3,0),VLOOKUP(MaGv!W60,dsma,5,0)&amp;CHAR(10)&amp;VLOOKUP(MaGv!W60,dsma,4,0)))</f>
        <v/>
      </c>
      <c r="X60" s="381" t="str">
        <f>IF(MaGv!X60="","",IF(MaGv!X60="cn","cn"&amp;CHAR(10)&amp;VLOOKUP(MaGv!X55,dscn,3,0),VLOOKUP(MaGv!X60,dsma,5,0)&amp;CHAR(10)&amp;VLOOKUP(MaGv!X60,dsma,4,0)))</f>
        <v/>
      </c>
      <c r="Y60" s="381" t="str">
        <f>IF(MaGv!Y60="","",IF(MaGv!Y60="cn","cn"&amp;CHAR(10)&amp;VLOOKUP(MaGv!Y55,dscn,3,0),VLOOKUP(MaGv!Y60,dsma,5,0)&amp;CHAR(10)&amp;VLOOKUP(MaGv!Y60,dsma,4,0)))</f>
        <v/>
      </c>
      <c r="Z60" s="381" t="str">
        <f>IF(MaGv!Z60="","",IF(MaGv!Z60="cn","cn"&amp;CHAR(10)&amp;VLOOKUP(MaGv!Z55,dscn,3,0),VLOOKUP(MaGv!Z60,dsma,5,0)&amp;CHAR(10)&amp;VLOOKUP(MaGv!Z60,dsma,4,0)))</f>
        <v/>
      </c>
      <c r="AA60" s="381" t="str">
        <f>IF(MaGv!AA60="","",IF(MaGv!AA60="cn","cn"&amp;CHAR(10)&amp;VLOOKUP(MaGv!AA55,dscn,3,0),VLOOKUP(MaGv!AA60,dsma,5,0)&amp;CHAR(10)&amp;VLOOKUP(MaGv!AA60,dsma,4,0)))</f>
        <v/>
      </c>
      <c r="AB60" s="381" t="str">
        <f>IF(MaGv!AB60="","",IF(MaGv!AB60="cn","cn"&amp;CHAR(10)&amp;VLOOKUP(MaGv!AB55,dscn,3,0),VLOOKUP(MaGv!AB60,dsma,5,0)&amp;CHAR(10)&amp;VLOOKUP(MaGv!AB60,dsma,4,0)))</f>
        <v/>
      </c>
      <c r="AC60" s="381" t="str">
        <f>IF(MaGv!AC60="","",IF(MaGv!AC60="cn","cn"&amp;CHAR(10)&amp;VLOOKUP(MaGv!AC55,dscn,3,0),VLOOKUP(MaGv!AC60,dsma,5,0)&amp;CHAR(10)&amp;VLOOKUP(MaGv!AC60,dsma,4,0)))</f>
        <v/>
      </c>
      <c r="AD60" s="381" t="str">
        <f>IF(MaGv!AD60="","",IF(MaGv!AD60="cn","cn"&amp;CHAR(10)&amp;VLOOKUP(MaGv!AD55,dscn,3,0),VLOOKUP(MaGv!AD60,dsma,5,0)&amp;CHAR(10)&amp;VLOOKUP(MaGv!AD60,dsma,4,0)))</f>
        <v/>
      </c>
      <c r="AE60" s="381" t="str">
        <f>IF(MaGv!AE60="","",IF(MaGv!AE60="cn","cn"&amp;CHAR(10)&amp;VLOOKUP(MaGv!AE55,dscn,3,0),VLOOKUP(MaGv!AE60,dsma,5,0)&amp;CHAR(10)&amp;VLOOKUP(MaGv!AE60,dsma,4,0)))</f>
        <v/>
      </c>
      <c r="AF60" s="381" t="str">
        <f>IF(MaGv!AF60="","",IF(MaGv!AF60="cn","cn"&amp;CHAR(10)&amp;VLOOKUP(MaGv!AF55,dscn,3,0),VLOOKUP(MaGv!AF60,dsma,5,0)&amp;CHAR(10)&amp;VLOOKUP(MaGv!AF60,dsma,4,0)))</f>
        <v/>
      </c>
      <c r="AG60" s="381" t="str">
        <f>IF(MaGv!AG60="","",IF(MaGv!AG60="cn","cn"&amp;CHAR(10)&amp;VLOOKUP(MaGv!AG55,dscn,3,0),VLOOKUP(MaGv!AG60,dsma,5,0)&amp;CHAR(10)&amp;VLOOKUP(MaGv!AG60,dsma,4,0)))</f>
        <v/>
      </c>
      <c r="AH60" s="372" t="str">
        <f>IF(MaGv!AH60="","",IF(MaGv!AH60="cn","cn"&amp;CHAR(10)&amp;VLOOKUP(MaGv!AH55,dscn,3,0),VLOOKUP(MaGv!AH60,dsma,5,0)&amp;CHAR(10)&amp;VLOOKUP(MaGv!AH60,dsma,4,0)))</f>
        <v/>
      </c>
      <c r="AI60" s="372" t="str">
        <f>IF(MaGv!AI60="","",IF(MaGv!AI60="cn","cn"&amp;CHAR(10)&amp;VLOOKUP(MaGv!AI55,dscn,3,0),VLOOKUP(MaGv!AI60,dsma,5,0)&amp;CHAR(10)&amp;VLOOKUP(MaGv!AI60,dsma,4,0)))</f>
        <v/>
      </c>
      <c r="AJ60" s="372" t="str">
        <f>IF(MaGv!AJ60="","",IF(MaGv!AJ60="cn","cn"&amp;CHAR(10)&amp;VLOOKUP(MaGv!AJ55,dscn,3,0),VLOOKUP(MaGv!AJ60,dsma,5,0)&amp;CHAR(10)&amp;VLOOKUP(MaGv!AJ60,dsma,4,0)))</f>
        <v/>
      </c>
      <c r="AK60" s="372" t="str">
        <f>IF(MaGv!AK60="","",IF(MaGv!AK60="cn","cn"&amp;CHAR(10)&amp;VLOOKUP(MaGv!AK55,dscn,3,0),VLOOKUP(MaGv!AK60,dsma,5,0)&amp;CHAR(10)&amp;VLOOKUP(MaGv!AK60,dsma,4,0)))</f>
        <v/>
      </c>
      <c r="AL60" s="372" t="str">
        <f>IF(MaGv!AL60="","",IF(MaGv!AL60="cn","cn"&amp;CHAR(10)&amp;VLOOKUP(MaGv!AL55,dscn,3,0),VLOOKUP(MaGv!AL60,dsma,5,0)&amp;CHAR(10)&amp;VLOOKUP(MaGv!AL60,dsma,4,0)))</f>
        <v/>
      </c>
      <c r="AM60" s="372" t="str">
        <f>IF(MaGv!AM60="","",IF(MaGv!AM60="cn","cn"&amp;CHAR(10)&amp;VLOOKUP(MaGv!AM55,dscn,3,0),VLOOKUP(MaGv!AM60,dsma,5,0)&amp;CHAR(10)&amp;VLOOKUP(MaGv!AM60,dsma,4,0)))</f>
        <v/>
      </c>
      <c r="AN60" s="372" t="str">
        <f>IF(MaGv!AN60="","",IF(MaGv!AN60="cn","cn"&amp;CHAR(10)&amp;VLOOKUP(MaGv!AN55,dscn,3,0),VLOOKUP(MaGv!AN60,dsma,5,0)&amp;CHAR(10)&amp;VLOOKUP(MaGv!AN60,dsma,4,0)))</f>
        <v/>
      </c>
      <c r="AO60" s="372" t="str">
        <f>IF(MaGv!AO60="","",IF(MaGv!AO60="cn","cn"&amp;CHAR(10)&amp;VLOOKUP(MaGv!AO55,dscn,3,0),VLOOKUP(MaGv!AO60,dsma,5,0)&amp;CHAR(10)&amp;VLOOKUP(MaGv!AO60,dsma,4,0)))</f>
        <v/>
      </c>
      <c r="AP60" s="372" t="str">
        <f>IF(MaGv!AP60="","",IF(MaGv!AP60="cn","cn"&amp;CHAR(10)&amp;VLOOKUP(MaGv!AP55,dscn,3,0),VLOOKUP(MaGv!AP60,dsma,5,0)&amp;CHAR(10)&amp;VLOOKUP(MaGv!AP60,dsma,4,0)))</f>
        <v/>
      </c>
      <c r="AQ60" s="372" t="str">
        <f>IF(MaGv!AQ60="","",IF(MaGv!AQ60="cn","cn"&amp;CHAR(10)&amp;VLOOKUP(MaGv!AQ55,dscn,3,0),VLOOKUP(MaGv!AQ60,dsma,5,0)&amp;CHAR(10)&amp;VLOOKUP(MaGv!AQ60,dsma,4,0)))</f>
        <v/>
      </c>
      <c r="AR60" s="372" t="str">
        <f>IF(MaGv!AR60="","",IF(MaGv!AR60="cn","cn"&amp;CHAR(10)&amp;VLOOKUP(MaGv!AR55,dscn,3,0),VLOOKUP(MaGv!AR60,dsma,5,0)&amp;CHAR(10)&amp;VLOOKUP(MaGv!AR60,dsma,4,0)))</f>
        <v/>
      </c>
      <c r="AS60" s="372" t="str">
        <f>IF(MaGv!AS60="","",IF(MaGv!AS60="cn","cn"&amp;CHAR(10)&amp;VLOOKUP(MaGv!AS55,dscn,3,0),VLOOKUP(MaGv!AS60,dsma,5,0)&amp;CHAR(10)&amp;VLOOKUP(MaGv!AS60,dsma,4,0)))</f>
        <v/>
      </c>
      <c r="AT60" s="385" t="str">
        <f>IF(MaGv!AT60="","",IF(MaGv!AT60="cn","cn"&amp;CHAR(10)&amp;VLOOKUP(MaGv!AT55,dscn,3,0),VLOOKUP(MaGv!AT60,dsma,5,0)&amp;CHAR(10)&amp;VLOOKUP(MaGv!AT60,dsma,4,0)))</f>
        <v/>
      </c>
      <c r="AU60" s="372" t="str">
        <f>IF(MaGv!AU60="","",IF(MaGv!AU60="cn","cn"&amp;CHAR(10)&amp;VLOOKUP(MaGv!AU55,dscn,3,0),VLOOKUP(MaGv!AU60,dsma,5,0)&amp;CHAR(10)&amp;VLOOKUP(MaGv!AU60,dsma,4,0)))</f>
        <v/>
      </c>
      <c r="AV60" s="372" t="str">
        <f>IF(MaGv!AV60="","",IF(MaGv!AV60="cn","cn"&amp;CHAR(10)&amp;VLOOKUP(MaGv!AV55,dscn,3,0),VLOOKUP(MaGv!AV60,dsma,5,0)&amp;CHAR(10)&amp;VLOOKUP(MaGv!AV60,dsma,4,0)))</f>
        <v/>
      </c>
      <c r="AW60" s="372" t="str">
        <f>IF(MaGv!AW60="","",IF(MaGv!AW60="cn","cn"&amp;CHAR(10)&amp;VLOOKUP(MaGv!AW55,dscn,3,0),VLOOKUP(MaGv!AW60,dsma,5,0)&amp;CHAR(10)&amp;VLOOKUP(MaGv!AW60,dsma,4,0)))</f>
        <v/>
      </c>
      <c r="AX60" s="372" t="str">
        <f>IF(MaGv!AX60="","",IF(MaGv!AX60="cn","cn"&amp;CHAR(10)&amp;VLOOKUP(MaGv!AX55,dscn,3,0),VLOOKUP(MaGv!AX60,dsma,5,0)&amp;CHAR(10)&amp;VLOOKUP(MaGv!AX60,dsma,4,0)))</f>
        <v/>
      </c>
      <c r="AY60" s="381" t="str">
        <f>IF(MaGv!AY60="","",IF(MaGv!AY60="cn","cn"&amp;CHAR(10)&amp;VLOOKUP(MaGv!AY55,dscn,3,0),VLOOKUP(MaGv!AY60,dsma,5,0)&amp;CHAR(10)&amp;VLOOKUP(MaGv!AY60,dsma,4,0)))</f>
        <v/>
      </c>
      <c r="AZ60" s="381" t="str">
        <f>IF(MaGv!AZ60="","",IF(MaGv!AZ60="cn","cn"&amp;CHAR(10)&amp;VLOOKUP(MaGv!AZ55,dscn,3,0),VLOOKUP(MaGv!AZ60,dsma,5,0)&amp;CHAR(10)&amp;VLOOKUP(MaGv!AZ60,dsma,4,0)))</f>
        <v/>
      </c>
      <c r="BA60" s="381"/>
      <c r="BB60" s="386"/>
    </row>
    <row r="61" ht="25.5" customHeight="1">
      <c r="A61" s="127"/>
      <c r="B61" s="377">
        <v>3.0</v>
      </c>
      <c r="C61" s="381" t="str">
        <f>IF(MaGv!C61="","",IF(MaGv!C61="cn","cn"&amp;CHAR(10)&amp;VLOOKUP(MaGv!C56,dscn,3,0),VLOOKUP(MaGv!C61,dsma,5,0)&amp;CHAR(10)&amp;VLOOKUP(MaGv!C61,dsma,4,0)))</f>
        <v>Toán
TRANG</v>
      </c>
      <c r="D61" s="381" t="str">
        <f>IF(MaGv!D61="","",IF(MaGv!D61="cn","cn"&amp;CHAR(10)&amp;VLOOKUP(MaGv!D56,dscn,3,0),VLOOKUP(MaGv!D61,dsma,5,0)&amp;CHAR(10)&amp;VLOOKUP(MaGv!D61,dsma,4,0)))</f>
        <v>Địa
HƯỜNG</v>
      </c>
      <c r="E61" s="381" t="str">
        <f>IF(MaGv!E61="","",IF(MaGv!E61="cn","cn"&amp;CHAR(10)&amp;VLOOKUP(MaGv!E56,dscn,3,0),VLOOKUP(MaGv!E61,dsma,5,0)&amp;CHAR(10)&amp;VLOOKUP(MaGv!E61,dsma,4,0)))</f>
        <v>Toán
THANH</v>
      </c>
      <c r="F61" s="381" t="str">
        <f>IF(MaGv!F61="","",IF(MaGv!F61="cn","cn"&amp;CHAR(10)&amp;VLOOKUP(MaGv!F56,dscn,3,0),VLOOKUP(MaGv!F61,dsma,5,0)&amp;CHAR(10)&amp;VLOOKUP(MaGv!F61,dsma,4,0)))</f>
        <v>Lý
THÔNG</v>
      </c>
      <c r="G61" s="381" t="str">
        <f>IF(MaGv!G61="","",IF(MaGv!G61="cn","cn"&amp;CHAR(10)&amp;VLOOKUP(MaGv!G56,dscn,3,0),VLOOKUP(MaGv!G61,dsma,5,0)&amp;CHAR(10)&amp;VLOOKUP(MaGv!G61,dsma,4,0)))</f>
        <v>Văn
VÂN </v>
      </c>
      <c r="H61" s="372" t="str">
        <f>IF(MaGv!H61="","",IF(MaGv!H61="cn","cn"&amp;CHAR(10)&amp;VLOOKUP(MaGv!H56,dscn,3,0),VLOOKUP(MaGv!H61,dsma,5,0)&amp;CHAR(10)&amp;VLOOKUP(MaGv!H61,dsma,4,0)))</f>
        <v>Toán
THẾ</v>
      </c>
      <c r="I61" s="381" t="str">
        <f>IF(MaGv!I61="","",IF(MaGv!I61="cn","cn"&amp;CHAR(10)&amp;VLOOKUP(MaGv!I56,dscn,3,0),VLOOKUP(MaGv!I61,dsma,5,0)&amp;CHAR(10)&amp;VLOOKUP(MaGv!I61,dsma,4,0)))</f>
        <v>Toán
T.MAI</v>
      </c>
      <c r="J61" s="381" t="str">
        <f>IF(MaGv!J61="","",IF(MaGv!J61="cn","cn"&amp;CHAR(10)&amp;VLOOKUP(MaGv!J56,dscn,3,0),VLOOKUP(MaGv!J61,dsma,5,0)&amp;CHAR(10)&amp;VLOOKUP(MaGv!J61,dsma,4,0)))</f>
        <v>AVăn
HẠNH</v>
      </c>
      <c r="K61" s="381" t="str">
        <f>IF(MaGv!K61="","",IF(MaGv!K61="cn","cn"&amp;CHAR(10)&amp;VLOOKUP(MaGv!K56,dscn,3,0),VLOOKUP(MaGv!K61,dsma,5,0)&amp;CHAR(10)&amp;VLOOKUP(MaGv!K61,dsma,4,0)))</f>
        <v>Văn 
MAI</v>
      </c>
      <c r="L61" s="381" t="str">
        <f>IF(MaGv!L61="","",IF(MaGv!L61="cn","cn"&amp;CHAR(10)&amp;VLOOKUP(MaGv!L56,dscn,3,0),VLOOKUP(MaGv!L61,dsma,5,0)&amp;CHAR(10)&amp;VLOOKUP(MaGv!L61,dsma,4,0)))</f>
        <v>Văn 
TRANG</v>
      </c>
      <c r="M61" s="381" t="str">
        <f>IF(MaGv!M61="","",IF(MaGv!M61="cn","cn"&amp;CHAR(10)&amp;VLOOKUP(MaGv!M56,dscn,3,0),VLOOKUP(MaGv!M61,dsma,5,0)&amp;CHAR(10)&amp;VLOOKUP(MaGv!M61,dsma,4,0)))</f>
        <v>AVăn
PHƯƠNG</v>
      </c>
      <c r="N61" s="381" t="str">
        <f>IF(MaGv!N61="","",IF(MaGv!N61="cn","cn"&amp;CHAR(10)&amp;VLOOKUP(MaGv!N56,dscn,3,0),VLOOKUP(MaGv!N61,dsma,5,0)&amp;CHAR(10)&amp;VLOOKUP(MaGv!N61,dsma,4,0)))</f>
        <v>AVăn
NGA</v>
      </c>
      <c r="O61" s="381" t="str">
        <f>IF(MaGv!O61="","",IF(MaGv!O61="cn","cn"&amp;CHAR(10)&amp;VLOOKUP(MaGv!O56,dscn,3,0),VLOOKUP(MaGv!O61,dsma,5,0)&amp;CHAR(10)&amp;VLOOKUP(MaGv!O61,dsma,4,0)))</f>
        <v>Văn 
LÝ</v>
      </c>
      <c r="P61" s="381" t="str">
        <f>IF(MaGv!P61="","",IF(MaGv!P61="cn","cn"&amp;CHAR(10)&amp;VLOOKUP(MaGv!P56,dscn,3,0),VLOOKUP(MaGv!P61,dsma,5,0)&amp;CHAR(10)&amp;VLOOKUP(MaGv!P61,dsma,4,0)))</f>
        <v/>
      </c>
      <c r="Q61" s="372" t="str">
        <f>IF(MaGv!Q61="","",IF(MaGv!Q61="cn","cn"&amp;CHAR(10)&amp;VLOOKUP(MaGv!Q56,dscn,3,0),VLOOKUP(MaGv!Q61,dsma,5,0)&amp;CHAR(10)&amp;VLOOKUP(MaGv!Q61,dsma,4,0)))</f>
        <v/>
      </c>
      <c r="R61" s="381" t="str">
        <f>IF(MaGv!R61="","",IF(MaGv!R61="cn","cn"&amp;CHAR(10)&amp;VLOOKUP(MaGv!R56,dscn,3,0),VLOOKUP(MaGv!R61,dsma,5,0)&amp;CHAR(10)&amp;VLOOKUP(MaGv!R61,dsma,4,0)))</f>
        <v/>
      </c>
      <c r="S61" s="381" t="str">
        <f>IF(MaGv!S61="","",IF(MaGv!S61="cn","cn"&amp;CHAR(10)&amp;VLOOKUP(MaGv!S56,dscn,3,0),VLOOKUP(MaGv!S61,dsma,5,0)&amp;CHAR(10)&amp;VLOOKUP(MaGv!S61,dsma,4,0)))</f>
        <v/>
      </c>
      <c r="T61" s="381" t="str">
        <f>IF(MaGv!T61="","",IF(MaGv!T61="cn","cn"&amp;CHAR(10)&amp;VLOOKUP(MaGv!T56,dscn,3,0),VLOOKUP(MaGv!T61,dsma,5,0)&amp;CHAR(10)&amp;VLOOKUP(MaGv!T61,dsma,4,0)))</f>
        <v/>
      </c>
      <c r="U61" s="381" t="str">
        <f>IF(MaGv!U61="","",IF(MaGv!U61="cn","cn"&amp;CHAR(10)&amp;VLOOKUP(MaGv!U56,dscn,3,0),VLOOKUP(MaGv!U61,dsma,5,0)&amp;CHAR(10)&amp;VLOOKUP(MaGv!U61,dsma,4,0)))</f>
        <v/>
      </c>
      <c r="V61" s="381" t="str">
        <f>IF(MaGv!V61="","",IF(MaGv!V61="cn","cn"&amp;CHAR(10)&amp;VLOOKUP(MaGv!V56,dscn,3,0),VLOOKUP(MaGv!V61,dsma,5,0)&amp;CHAR(10)&amp;VLOOKUP(MaGv!V61,dsma,4,0)))</f>
        <v/>
      </c>
      <c r="W61" s="381" t="str">
        <f>IF(MaGv!W61="","",IF(MaGv!W61="cn","cn"&amp;CHAR(10)&amp;VLOOKUP(MaGv!W56,dscn,3,0),VLOOKUP(MaGv!W61,dsma,5,0)&amp;CHAR(10)&amp;VLOOKUP(MaGv!W61,dsma,4,0)))</f>
        <v/>
      </c>
      <c r="X61" s="381" t="str">
        <f>IF(MaGv!X61="","",IF(MaGv!X61="cn","cn"&amp;CHAR(10)&amp;VLOOKUP(MaGv!X56,dscn,3,0),VLOOKUP(MaGv!X61,dsma,5,0)&amp;CHAR(10)&amp;VLOOKUP(MaGv!X61,dsma,4,0)))</f>
        <v/>
      </c>
      <c r="Y61" s="381" t="str">
        <f>IF(MaGv!Y61="","",IF(MaGv!Y61="cn","cn"&amp;CHAR(10)&amp;VLOOKUP(MaGv!Y56,dscn,3,0),VLOOKUP(MaGv!Y61,dsma,5,0)&amp;CHAR(10)&amp;VLOOKUP(MaGv!Y61,dsma,4,0)))</f>
        <v/>
      </c>
      <c r="Z61" s="381" t="str">
        <f>IF(MaGv!Z61="","",IF(MaGv!Z61="cn","cn"&amp;CHAR(10)&amp;VLOOKUP(MaGv!Z56,dscn,3,0),VLOOKUP(MaGv!Z61,dsma,5,0)&amp;CHAR(10)&amp;VLOOKUP(MaGv!Z61,dsma,4,0)))</f>
        <v/>
      </c>
      <c r="AA61" s="381" t="str">
        <f>IF(MaGv!AA61="","",IF(MaGv!AA61="cn","cn"&amp;CHAR(10)&amp;VLOOKUP(MaGv!AA56,dscn,3,0),VLOOKUP(MaGv!AA61,dsma,5,0)&amp;CHAR(10)&amp;VLOOKUP(MaGv!AA61,dsma,4,0)))</f>
        <v/>
      </c>
      <c r="AB61" s="381" t="str">
        <f>IF(MaGv!AB61="","",IF(MaGv!AB61="cn","cn"&amp;CHAR(10)&amp;VLOOKUP(MaGv!AB56,dscn,3,0),VLOOKUP(MaGv!AB61,dsma,5,0)&amp;CHAR(10)&amp;VLOOKUP(MaGv!AB61,dsma,4,0)))</f>
        <v/>
      </c>
      <c r="AC61" s="381" t="str">
        <f>IF(MaGv!AC61="","",IF(MaGv!AC61="cn","cn"&amp;CHAR(10)&amp;VLOOKUP(MaGv!AC56,dscn,3,0),VLOOKUP(MaGv!AC61,dsma,5,0)&amp;CHAR(10)&amp;VLOOKUP(MaGv!AC61,dsma,4,0)))</f>
        <v/>
      </c>
      <c r="AD61" s="381" t="str">
        <f>IF(MaGv!AD61="","",IF(MaGv!AD61="cn","cn"&amp;CHAR(10)&amp;VLOOKUP(MaGv!AD56,dscn,3,0),VLOOKUP(MaGv!AD61,dsma,5,0)&amp;CHAR(10)&amp;VLOOKUP(MaGv!AD61,dsma,4,0)))</f>
        <v/>
      </c>
      <c r="AE61" s="381" t="str">
        <f>IF(MaGv!AE61="","",IF(MaGv!AE61="cn","cn"&amp;CHAR(10)&amp;VLOOKUP(MaGv!AE56,dscn,3,0),VLOOKUP(MaGv!AE61,dsma,5,0)&amp;CHAR(10)&amp;VLOOKUP(MaGv!AE61,dsma,4,0)))</f>
        <v/>
      </c>
      <c r="AF61" s="381" t="str">
        <f>IF(MaGv!AF61="","",IF(MaGv!AF61="cn","cn"&amp;CHAR(10)&amp;VLOOKUP(MaGv!AF56,dscn,3,0),VLOOKUP(MaGv!AF61,dsma,5,0)&amp;CHAR(10)&amp;VLOOKUP(MaGv!AF61,dsma,4,0)))</f>
        <v/>
      </c>
      <c r="AG61" s="381" t="str">
        <f>IF(MaGv!AG61="","",IF(MaGv!AG61="cn","cn"&amp;CHAR(10)&amp;VLOOKUP(MaGv!AG56,dscn,3,0),VLOOKUP(MaGv!AG61,dsma,5,0)&amp;CHAR(10)&amp;VLOOKUP(MaGv!AG61,dsma,4,0)))</f>
        <v/>
      </c>
      <c r="AH61" s="372" t="str">
        <f>IF(MaGv!AH61="","",IF(MaGv!AH61="cn","cn"&amp;CHAR(10)&amp;VLOOKUP(MaGv!AH56,dscn,3,0),VLOOKUP(MaGv!AH61,dsma,5,0)&amp;CHAR(10)&amp;VLOOKUP(MaGv!AH61,dsma,4,0)))</f>
        <v/>
      </c>
      <c r="AI61" s="372" t="str">
        <f>IF(MaGv!AI61="","",IF(MaGv!AI61="cn","cn"&amp;CHAR(10)&amp;VLOOKUP(MaGv!AI56,dscn,3,0),VLOOKUP(MaGv!AI61,dsma,5,0)&amp;CHAR(10)&amp;VLOOKUP(MaGv!AI61,dsma,4,0)))</f>
        <v/>
      </c>
      <c r="AJ61" s="372" t="str">
        <f>IF(MaGv!AJ61="","",IF(MaGv!AJ61="cn","cn"&amp;CHAR(10)&amp;VLOOKUP(MaGv!AJ56,dscn,3,0),VLOOKUP(MaGv!AJ61,dsma,5,0)&amp;CHAR(10)&amp;VLOOKUP(MaGv!AJ61,dsma,4,0)))</f>
        <v/>
      </c>
      <c r="AK61" s="372" t="str">
        <f>IF(MaGv!AK61="","",IF(MaGv!AK61="cn","cn"&amp;CHAR(10)&amp;VLOOKUP(MaGv!AK56,dscn,3,0),VLOOKUP(MaGv!AK61,dsma,5,0)&amp;CHAR(10)&amp;VLOOKUP(MaGv!AK61,dsma,4,0)))</f>
        <v/>
      </c>
      <c r="AL61" s="372" t="str">
        <f>IF(MaGv!AL61="","",IF(MaGv!AL61="cn","cn"&amp;CHAR(10)&amp;VLOOKUP(MaGv!AL56,dscn,3,0),VLOOKUP(MaGv!AL61,dsma,5,0)&amp;CHAR(10)&amp;VLOOKUP(MaGv!AL61,dsma,4,0)))</f>
        <v/>
      </c>
      <c r="AM61" s="372" t="str">
        <f>IF(MaGv!AM61="","",IF(MaGv!AM61="cn","cn"&amp;CHAR(10)&amp;VLOOKUP(MaGv!AM56,dscn,3,0),VLOOKUP(MaGv!AM61,dsma,5,0)&amp;CHAR(10)&amp;VLOOKUP(MaGv!AM61,dsma,4,0)))</f>
        <v/>
      </c>
      <c r="AN61" s="372" t="str">
        <f>IF(MaGv!AN61="","",IF(MaGv!AN61="cn","cn"&amp;CHAR(10)&amp;VLOOKUP(MaGv!AN56,dscn,3,0),VLOOKUP(MaGv!AN61,dsma,5,0)&amp;CHAR(10)&amp;VLOOKUP(MaGv!AN61,dsma,4,0)))</f>
        <v/>
      </c>
      <c r="AO61" s="372" t="str">
        <f>IF(MaGv!AO61="","",IF(MaGv!AO61="cn","cn"&amp;CHAR(10)&amp;VLOOKUP(MaGv!AO56,dscn,3,0),VLOOKUP(MaGv!AO61,dsma,5,0)&amp;CHAR(10)&amp;VLOOKUP(MaGv!AO61,dsma,4,0)))</f>
        <v/>
      </c>
      <c r="AP61" s="372" t="str">
        <f>IF(MaGv!AP61="","",IF(MaGv!AP61="cn","cn"&amp;CHAR(10)&amp;VLOOKUP(MaGv!AP56,dscn,3,0),VLOOKUP(MaGv!AP61,dsma,5,0)&amp;CHAR(10)&amp;VLOOKUP(MaGv!AP61,dsma,4,0)))</f>
        <v/>
      </c>
      <c r="AQ61" s="372" t="str">
        <f>IF(MaGv!AQ61="","",IF(MaGv!AQ61="cn","cn"&amp;CHAR(10)&amp;VLOOKUP(MaGv!AQ56,dscn,3,0),VLOOKUP(MaGv!AQ61,dsma,5,0)&amp;CHAR(10)&amp;VLOOKUP(MaGv!AQ61,dsma,4,0)))</f>
        <v/>
      </c>
      <c r="AR61" s="372" t="str">
        <f>IF(MaGv!AR61="","",IF(MaGv!AR61="cn","cn"&amp;CHAR(10)&amp;VLOOKUP(MaGv!AR56,dscn,3,0),VLOOKUP(MaGv!AR61,dsma,5,0)&amp;CHAR(10)&amp;VLOOKUP(MaGv!AR61,dsma,4,0)))</f>
        <v/>
      </c>
      <c r="AS61" s="372" t="str">
        <f>IF(MaGv!AS61="","",IF(MaGv!AS61="cn","cn"&amp;CHAR(10)&amp;VLOOKUP(MaGv!AS56,dscn,3,0),VLOOKUP(MaGv!AS61,dsma,5,0)&amp;CHAR(10)&amp;VLOOKUP(MaGv!AS61,dsma,4,0)))</f>
        <v/>
      </c>
      <c r="AT61" s="385" t="str">
        <f>IF(MaGv!AT61="","",IF(MaGv!AT61="cn","cn"&amp;CHAR(10)&amp;VLOOKUP(MaGv!AT56,dscn,3,0),VLOOKUP(MaGv!AT61,dsma,5,0)&amp;CHAR(10)&amp;VLOOKUP(MaGv!AT61,dsma,4,0)))</f>
        <v/>
      </c>
      <c r="AU61" s="372" t="str">
        <f>IF(MaGv!AU61="","",IF(MaGv!AU61="cn","cn"&amp;CHAR(10)&amp;VLOOKUP(MaGv!AU56,dscn,3,0),VLOOKUP(MaGv!AU61,dsma,5,0)&amp;CHAR(10)&amp;VLOOKUP(MaGv!AU61,dsma,4,0)))</f>
        <v/>
      </c>
      <c r="AV61" s="372" t="str">
        <f>IF(MaGv!AV61="","",IF(MaGv!AV61="cn","cn"&amp;CHAR(10)&amp;VLOOKUP(MaGv!AV56,dscn,3,0),VLOOKUP(MaGv!AV61,dsma,5,0)&amp;CHAR(10)&amp;VLOOKUP(MaGv!AV61,dsma,4,0)))</f>
        <v/>
      </c>
      <c r="AW61" s="372" t="str">
        <f>IF(MaGv!AW61="","",IF(MaGv!AW61="cn","cn"&amp;CHAR(10)&amp;VLOOKUP(MaGv!AW56,dscn,3,0),VLOOKUP(MaGv!AW61,dsma,5,0)&amp;CHAR(10)&amp;VLOOKUP(MaGv!AW61,dsma,4,0)))</f>
        <v/>
      </c>
      <c r="AX61" s="372" t="str">
        <f>IF(MaGv!AX61="","",IF(MaGv!AX61="cn","cn"&amp;CHAR(10)&amp;VLOOKUP(MaGv!AX56,dscn,3,0),VLOOKUP(MaGv!AX61,dsma,5,0)&amp;CHAR(10)&amp;VLOOKUP(MaGv!AX61,dsma,4,0)))</f>
        <v/>
      </c>
      <c r="AY61" s="381" t="str">
        <f>IF(MaGv!AY61="","",IF(MaGv!AY61="cn","cn"&amp;CHAR(10)&amp;VLOOKUP(MaGv!AY56,dscn,3,0),VLOOKUP(MaGv!AY61,dsma,5,0)&amp;CHAR(10)&amp;VLOOKUP(MaGv!AY61,dsma,4,0)))</f>
        <v/>
      </c>
      <c r="AZ61" s="381" t="str">
        <f>IF(MaGv!AZ61="","",IF(MaGv!AZ61="cn","cn"&amp;CHAR(10)&amp;VLOOKUP(MaGv!AZ56,dscn,3,0),VLOOKUP(MaGv!AZ61,dsma,5,0)&amp;CHAR(10)&amp;VLOOKUP(MaGv!AZ61,dsma,4,0)))</f>
        <v/>
      </c>
      <c r="BA61" s="381"/>
      <c r="BB61" s="386"/>
    </row>
    <row r="62" ht="25.5" customHeight="1">
      <c r="A62" s="127"/>
      <c r="B62" s="377">
        <v>4.0</v>
      </c>
      <c r="C62" s="381" t="str">
        <f>IF(MaGv!C62="","",IF(MaGv!C62="cn","cn"&amp;CHAR(10)&amp;VLOOKUP(MaGv!C57,dscn,3,0),VLOOKUP(MaGv!C62,dsma,5,0)&amp;CHAR(10)&amp;VLOOKUP(MaGv!C62,dsma,4,0)))</f>
        <v>Văn
VÂN </v>
      </c>
      <c r="D62" s="381" t="str">
        <f>IF(MaGv!D62="","",IF(MaGv!D62="cn","cn"&amp;CHAR(10)&amp;VLOOKUP(MaGv!D57,dscn,3,0),VLOOKUP(MaGv!D62,dsma,5,0)&amp;CHAR(10)&amp;VLOOKUP(MaGv!D62,dsma,4,0)))</f>
        <v>Văn 
TRANG</v>
      </c>
      <c r="E62" s="381" t="str">
        <f>IF(MaGv!E62="","",IF(MaGv!E62="cn","cn"&amp;CHAR(10)&amp;VLOOKUP(MaGv!E57,dscn,3,0),VLOOKUP(MaGv!E62,dsma,5,0)&amp;CHAR(10)&amp;VLOOKUP(MaGv!E62,dsma,4,0)))</f>
        <v>AVăn
HẠNH</v>
      </c>
      <c r="F62" s="381" t="str">
        <f>IF(MaGv!F62="","",IF(MaGv!F62="cn","cn"&amp;CHAR(10)&amp;VLOOKUP(MaGv!F57,dscn,3,0),VLOOKUP(MaGv!F62,dsma,5,0)&amp;CHAR(10)&amp;VLOOKUP(MaGv!F62,dsma,4,0)))</f>
        <v>Văn 
MAI</v>
      </c>
      <c r="G62" s="381" t="str">
        <f>IF(MaGv!G62="","",IF(MaGv!G62="cn","cn"&amp;CHAR(10)&amp;VLOOKUP(MaGv!G57,dscn,3,0),VLOOKUP(MaGv!G62,dsma,5,0)&amp;CHAR(10)&amp;VLOOKUP(MaGv!G62,dsma,4,0)))</f>
        <v>AVăn
PHƯƠNG</v>
      </c>
      <c r="H62" s="372" t="str">
        <f>IF(MaGv!H62="","",IF(MaGv!H62="cn","cn"&amp;CHAR(10)&amp;VLOOKUP(MaGv!H57,dscn,3,0),VLOOKUP(MaGv!H62,dsma,5,0)&amp;CHAR(10)&amp;VLOOKUP(MaGv!H62,dsma,4,0)))</f>
        <v>Sử
THANH</v>
      </c>
      <c r="I62" s="381" t="str">
        <f>IF(MaGv!I62="","",IF(MaGv!I62="cn","cn"&amp;CHAR(10)&amp;VLOOKUP(MaGv!I57,dscn,3,0),VLOOKUP(MaGv!I62,dsma,5,0)&amp;CHAR(10)&amp;VLOOKUP(MaGv!I62,dsma,4,0)))</f>
        <v>Văn 
LÝ</v>
      </c>
      <c r="J62" s="381" t="str">
        <f>IF(MaGv!J62="","",IF(MaGv!J62="cn","cn"&amp;CHAR(10)&amp;VLOOKUP(MaGv!J57,dscn,3,0),VLOOKUP(MaGv!J62,dsma,5,0)&amp;CHAR(10)&amp;VLOOKUP(MaGv!J62,dsma,4,0)))</f>
        <v>Toán
ĐIỆP</v>
      </c>
      <c r="K62" s="381" t="str">
        <f>IF(MaGv!K62="","",IF(MaGv!K62="cn","cn"&amp;CHAR(10)&amp;VLOOKUP(MaGv!K57,dscn,3,0),VLOOKUP(MaGv!K62,dsma,5,0)&amp;CHAR(10)&amp;VLOOKUP(MaGv!K62,dsma,4,0)))</f>
        <v>Toán
L.TRANG</v>
      </c>
      <c r="L62" s="381" t="str">
        <f>IF(MaGv!L62="","",IF(MaGv!L62="cn","cn"&amp;CHAR(10)&amp;VLOOKUP(MaGv!L57,dscn,3,0),VLOOKUP(MaGv!L62,dsma,5,0)&amp;CHAR(10)&amp;VLOOKUP(MaGv!L62,dsma,4,0)))</f>
        <v>Toán
THANH</v>
      </c>
      <c r="M62" s="381" t="str">
        <f>IF(MaGv!M62="","",IF(MaGv!M62="cn","cn"&amp;CHAR(10)&amp;VLOOKUP(MaGv!M57,dscn,3,0),VLOOKUP(MaGv!M62,dsma,5,0)&amp;CHAR(10)&amp;VLOOKUP(MaGv!M62,dsma,4,0)))</f>
        <v>Toán
T.MAI</v>
      </c>
      <c r="N62" s="381" t="str">
        <f>IF(MaGv!N62="","",IF(MaGv!N62="cn","cn"&amp;CHAR(10)&amp;VLOOKUP(MaGv!N57,dscn,3,0),VLOOKUP(MaGv!N62,dsma,5,0)&amp;CHAR(10)&amp;VLOOKUP(MaGv!N62,dsma,4,0)))</f>
        <v>Toán
TRANG</v>
      </c>
      <c r="O62" s="381" t="str">
        <f>IF(MaGv!O62="","",IF(MaGv!O62="cn","cn"&amp;CHAR(10)&amp;VLOOKUP(MaGv!O57,dscn,3,0),VLOOKUP(MaGv!O62,dsma,5,0)&amp;CHAR(10)&amp;VLOOKUP(MaGv!O62,dsma,4,0)))</f>
        <v>Sinh
PHƯỚC</v>
      </c>
      <c r="P62" s="381" t="str">
        <f>IF(MaGv!P62="","",IF(MaGv!P62="cn","cn"&amp;CHAR(10)&amp;VLOOKUP(MaGv!P57,dscn,3,0),VLOOKUP(MaGv!P62,dsma,5,0)&amp;CHAR(10)&amp;VLOOKUP(MaGv!P62,dsma,4,0)))</f>
        <v/>
      </c>
      <c r="Q62" s="372" t="str">
        <f>IF(MaGv!Q62="","",IF(MaGv!Q62="cn","cn"&amp;CHAR(10)&amp;VLOOKUP(MaGv!Q57,dscn,3,0),VLOOKUP(MaGv!Q62,dsma,5,0)&amp;CHAR(10)&amp;VLOOKUP(MaGv!Q62,dsma,4,0)))</f>
        <v/>
      </c>
      <c r="R62" s="381" t="str">
        <f>IF(MaGv!R62="","",IF(MaGv!R62="cn","cn"&amp;CHAR(10)&amp;VLOOKUP(MaGv!R57,dscn,3,0),VLOOKUP(MaGv!R62,dsma,5,0)&amp;CHAR(10)&amp;VLOOKUP(MaGv!R62,dsma,4,0)))</f>
        <v/>
      </c>
      <c r="S62" s="381" t="str">
        <f>IF(MaGv!S62="","",IF(MaGv!S62="cn","cn"&amp;CHAR(10)&amp;VLOOKUP(MaGv!S57,dscn,3,0),VLOOKUP(MaGv!S62,dsma,5,0)&amp;CHAR(10)&amp;VLOOKUP(MaGv!S62,dsma,4,0)))</f>
        <v/>
      </c>
      <c r="T62" s="381" t="str">
        <f>IF(MaGv!T62="","",IF(MaGv!T62="cn","cn"&amp;CHAR(10)&amp;VLOOKUP(MaGv!T57,dscn,3,0),VLOOKUP(MaGv!T62,dsma,5,0)&amp;CHAR(10)&amp;VLOOKUP(MaGv!T62,dsma,4,0)))</f>
        <v/>
      </c>
      <c r="U62" s="381" t="str">
        <f>IF(MaGv!U62="","",IF(MaGv!U62="cn","cn"&amp;CHAR(10)&amp;VLOOKUP(MaGv!U57,dscn,3,0),VLOOKUP(MaGv!U62,dsma,5,0)&amp;CHAR(10)&amp;VLOOKUP(MaGv!U62,dsma,4,0)))</f>
        <v/>
      </c>
      <c r="V62" s="381" t="str">
        <f>IF(MaGv!V62="","",IF(MaGv!V62="cn","cn"&amp;CHAR(10)&amp;VLOOKUP(MaGv!V57,dscn,3,0),VLOOKUP(MaGv!V62,dsma,5,0)&amp;CHAR(10)&amp;VLOOKUP(MaGv!V62,dsma,4,0)))</f>
        <v/>
      </c>
      <c r="W62" s="381" t="str">
        <f>IF(MaGv!W62="","",IF(MaGv!W62="cn","cn"&amp;CHAR(10)&amp;VLOOKUP(MaGv!W57,dscn,3,0),VLOOKUP(MaGv!W62,dsma,5,0)&amp;CHAR(10)&amp;VLOOKUP(MaGv!W62,dsma,4,0)))</f>
        <v/>
      </c>
      <c r="X62" s="381" t="str">
        <f>IF(MaGv!X62="","",IF(MaGv!X62="cn","cn"&amp;CHAR(10)&amp;VLOOKUP(MaGv!X57,dscn,3,0),VLOOKUP(MaGv!X62,dsma,5,0)&amp;CHAR(10)&amp;VLOOKUP(MaGv!X62,dsma,4,0)))</f>
        <v/>
      </c>
      <c r="Y62" s="381" t="str">
        <f>IF(MaGv!Y62="","",IF(MaGv!Y62="cn","cn"&amp;CHAR(10)&amp;VLOOKUP(MaGv!Y57,dscn,3,0),VLOOKUP(MaGv!Y62,dsma,5,0)&amp;CHAR(10)&amp;VLOOKUP(MaGv!Y62,dsma,4,0)))</f>
        <v/>
      </c>
      <c r="Z62" s="381" t="str">
        <f>IF(MaGv!Z62="","",IF(MaGv!Z62="cn","cn"&amp;CHAR(10)&amp;VLOOKUP(MaGv!Z57,dscn,3,0),VLOOKUP(MaGv!Z62,dsma,5,0)&amp;CHAR(10)&amp;VLOOKUP(MaGv!Z62,dsma,4,0)))</f>
        <v/>
      </c>
      <c r="AA62" s="381" t="str">
        <f>IF(MaGv!AA62="","",IF(MaGv!AA62="cn","cn"&amp;CHAR(10)&amp;VLOOKUP(MaGv!AA57,dscn,3,0),VLOOKUP(MaGv!AA62,dsma,5,0)&amp;CHAR(10)&amp;VLOOKUP(MaGv!AA62,dsma,4,0)))</f>
        <v/>
      </c>
      <c r="AB62" s="381" t="str">
        <f>IF(MaGv!AB62="","",IF(MaGv!AB62="cn","cn"&amp;CHAR(10)&amp;VLOOKUP(MaGv!AB57,dscn,3,0),VLOOKUP(MaGv!AB62,dsma,5,0)&amp;CHAR(10)&amp;VLOOKUP(MaGv!AB62,dsma,4,0)))</f>
        <v/>
      </c>
      <c r="AC62" s="381" t="str">
        <f>IF(MaGv!AC62="","",IF(MaGv!AC62="cn","cn"&amp;CHAR(10)&amp;VLOOKUP(MaGv!AC57,dscn,3,0),VLOOKUP(MaGv!AC62,dsma,5,0)&amp;CHAR(10)&amp;VLOOKUP(MaGv!AC62,dsma,4,0)))</f>
        <v/>
      </c>
      <c r="AD62" s="381" t="str">
        <f>IF(MaGv!AD62="","",IF(MaGv!AD62="cn","cn"&amp;CHAR(10)&amp;VLOOKUP(MaGv!AD57,dscn,3,0),VLOOKUP(MaGv!AD62,dsma,5,0)&amp;CHAR(10)&amp;VLOOKUP(MaGv!AD62,dsma,4,0)))</f>
        <v/>
      </c>
      <c r="AE62" s="381" t="str">
        <f>IF(MaGv!AE62="","",IF(MaGv!AE62="cn","cn"&amp;CHAR(10)&amp;VLOOKUP(MaGv!AE57,dscn,3,0),VLOOKUP(MaGv!AE62,dsma,5,0)&amp;CHAR(10)&amp;VLOOKUP(MaGv!AE62,dsma,4,0)))</f>
        <v/>
      </c>
      <c r="AF62" s="381" t="str">
        <f>IF(MaGv!AF62="","",IF(MaGv!AF62="cn","cn"&amp;CHAR(10)&amp;VLOOKUP(MaGv!AF57,dscn,3,0),VLOOKUP(MaGv!AF62,dsma,5,0)&amp;CHAR(10)&amp;VLOOKUP(MaGv!AF62,dsma,4,0)))</f>
        <v/>
      </c>
      <c r="AG62" s="381" t="str">
        <f>IF(MaGv!AG62="","",IF(MaGv!AG62="cn","cn"&amp;CHAR(10)&amp;VLOOKUP(MaGv!AG57,dscn,3,0),VLOOKUP(MaGv!AG62,dsma,5,0)&amp;CHAR(10)&amp;VLOOKUP(MaGv!AG62,dsma,4,0)))</f>
        <v/>
      </c>
      <c r="AH62" s="372" t="str">
        <f>IF(MaGv!AH62="","",IF(MaGv!AH62="cn","cn"&amp;CHAR(10)&amp;VLOOKUP(MaGv!AH57,dscn,3,0),VLOOKUP(MaGv!AH62,dsma,5,0)&amp;CHAR(10)&amp;VLOOKUP(MaGv!AH62,dsma,4,0)))</f>
        <v/>
      </c>
      <c r="AI62" s="372" t="str">
        <f>IF(MaGv!AI62="","",IF(MaGv!AI62="cn","cn"&amp;CHAR(10)&amp;VLOOKUP(MaGv!AI57,dscn,3,0),VLOOKUP(MaGv!AI62,dsma,5,0)&amp;CHAR(10)&amp;VLOOKUP(MaGv!AI62,dsma,4,0)))</f>
        <v/>
      </c>
      <c r="AJ62" s="372" t="str">
        <f>IF(MaGv!AJ62="","",IF(MaGv!AJ62="cn","cn"&amp;CHAR(10)&amp;VLOOKUP(MaGv!AJ57,dscn,3,0),VLOOKUP(MaGv!AJ62,dsma,5,0)&amp;CHAR(10)&amp;VLOOKUP(MaGv!AJ62,dsma,4,0)))</f>
        <v/>
      </c>
      <c r="AK62" s="372" t="str">
        <f>IF(MaGv!AK62="","",IF(MaGv!AK62="cn","cn"&amp;CHAR(10)&amp;VLOOKUP(MaGv!AK57,dscn,3,0),VLOOKUP(MaGv!AK62,dsma,5,0)&amp;CHAR(10)&amp;VLOOKUP(MaGv!AK62,dsma,4,0)))</f>
        <v/>
      </c>
      <c r="AL62" s="372" t="str">
        <f>IF(MaGv!AL62="","",IF(MaGv!AL62="cn","cn"&amp;CHAR(10)&amp;VLOOKUP(MaGv!AL57,dscn,3,0),VLOOKUP(MaGv!AL62,dsma,5,0)&amp;CHAR(10)&amp;VLOOKUP(MaGv!AL62,dsma,4,0)))</f>
        <v/>
      </c>
      <c r="AM62" s="372" t="str">
        <f>IF(MaGv!AM62="","",IF(MaGv!AM62="cn","cn"&amp;CHAR(10)&amp;VLOOKUP(MaGv!AM57,dscn,3,0),VLOOKUP(MaGv!AM62,dsma,5,0)&amp;CHAR(10)&amp;VLOOKUP(MaGv!AM62,dsma,4,0)))</f>
        <v/>
      </c>
      <c r="AN62" s="372" t="str">
        <f>IF(MaGv!AN62="","",IF(MaGv!AN62="cn","cn"&amp;CHAR(10)&amp;VLOOKUP(MaGv!AN57,dscn,3,0),VLOOKUP(MaGv!AN62,dsma,5,0)&amp;CHAR(10)&amp;VLOOKUP(MaGv!AN62,dsma,4,0)))</f>
        <v/>
      </c>
      <c r="AO62" s="372" t="str">
        <f>IF(MaGv!AO62="","",IF(MaGv!AO62="cn","cn"&amp;CHAR(10)&amp;VLOOKUP(MaGv!AO57,dscn,3,0),VLOOKUP(MaGv!AO62,dsma,5,0)&amp;CHAR(10)&amp;VLOOKUP(MaGv!AO62,dsma,4,0)))</f>
        <v/>
      </c>
      <c r="AP62" s="372" t="str">
        <f>IF(MaGv!AP62="","",IF(MaGv!AP62="cn","cn"&amp;CHAR(10)&amp;VLOOKUP(MaGv!AP57,dscn,3,0),VLOOKUP(MaGv!AP62,dsma,5,0)&amp;CHAR(10)&amp;VLOOKUP(MaGv!AP62,dsma,4,0)))</f>
        <v/>
      </c>
      <c r="AQ62" s="372" t="str">
        <f>IF(MaGv!AQ62="","",IF(MaGv!AQ62="cn","cn"&amp;CHAR(10)&amp;VLOOKUP(MaGv!AQ57,dscn,3,0),VLOOKUP(MaGv!AQ62,dsma,5,0)&amp;CHAR(10)&amp;VLOOKUP(MaGv!AQ62,dsma,4,0)))</f>
        <v/>
      </c>
      <c r="AR62" s="372" t="str">
        <f>IF(MaGv!AR62="","",IF(MaGv!AR62="cn","cn"&amp;CHAR(10)&amp;VLOOKUP(MaGv!AR57,dscn,3,0),VLOOKUP(MaGv!AR62,dsma,5,0)&amp;CHAR(10)&amp;VLOOKUP(MaGv!AR62,dsma,4,0)))</f>
        <v/>
      </c>
      <c r="AS62" s="372" t="str">
        <f>IF(MaGv!AS62="","",IF(MaGv!AS62="cn","cn"&amp;CHAR(10)&amp;VLOOKUP(MaGv!AS57,dscn,3,0),VLOOKUP(MaGv!AS62,dsma,5,0)&amp;CHAR(10)&amp;VLOOKUP(MaGv!AS62,dsma,4,0)))</f>
        <v/>
      </c>
      <c r="AT62" s="385" t="str">
        <f>IF(MaGv!AT62="","",IF(MaGv!AT62="cn","cn"&amp;CHAR(10)&amp;VLOOKUP(MaGv!AT57,dscn,3,0),VLOOKUP(MaGv!AT62,dsma,5,0)&amp;CHAR(10)&amp;VLOOKUP(MaGv!AT62,dsma,4,0)))</f>
        <v/>
      </c>
      <c r="AU62" s="372" t="str">
        <f>IF(MaGv!AU62="","",IF(MaGv!AU62="cn","cn"&amp;CHAR(10)&amp;VLOOKUP(MaGv!AU57,dscn,3,0),VLOOKUP(MaGv!AU62,dsma,5,0)&amp;CHAR(10)&amp;VLOOKUP(MaGv!AU62,dsma,4,0)))</f>
        <v/>
      </c>
      <c r="AV62" s="372" t="str">
        <f>IF(MaGv!AV62="","",IF(MaGv!AV62="cn","cn"&amp;CHAR(10)&amp;VLOOKUP(MaGv!AV57,dscn,3,0),VLOOKUP(MaGv!AV62,dsma,5,0)&amp;CHAR(10)&amp;VLOOKUP(MaGv!AV62,dsma,4,0)))</f>
        <v/>
      </c>
      <c r="AW62" s="372" t="str">
        <f>IF(MaGv!AW62="","",IF(MaGv!AW62="cn","cn"&amp;CHAR(10)&amp;VLOOKUP(MaGv!AW57,dscn,3,0),VLOOKUP(MaGv!AW62,dsma,5,0)&amp;CHAR(10)&amp;VLOOKUP(MaGv!AW62,dsma,4,0)))</f>
        <v/>
      </c>
      <c r="AX62" s="372" t="str">
        <f>IF(MaGv!AX62="","",IF(MaGv!AX62="cn","cn"&amp;CHAR(10)&amp;VLOOKUP(MaGv!AX57,dscn,3,0),VLOOKUP(MaGv!AX62,dsma,5,0)&amp;CHAR(10)&amp;VLOOKUP(MaGv!AX62,dsma,4,0)))</f>
        <v/>
      </c>
      <c r="AY62" s="381" t="str">
        <f>IF(MaGv!AY62="","",IF(MaGv!AY62="cn","cn"&amp;CHAR(10)&amp;VLOOKUP(MaGv!AY57,dscn,3,0),VLOOKUP(MaGv!AY62,dsma,5,0)&amp;CHAR(10)&amp;VLOOKUP(MaGv!AY62,dsma,4,0)))</f>
        <v/>
      </c>
      <c r="AZ62" s="381" t="str">
        <f>IF(MaGv!AZ62="","",IF(MaGv!AZ62="cn","cn"&amp;CHAR(10)&amp;VLOOKUP(MaGv!AZ57,dscn,3,0),VLOOKUP(MaGv!AZ62,dsma,5,0)&amp;CHAR(10)&amp;VLOOKUP(MaGv!AZ62,dsma,4,0)))</f>
        <v/>
      </c>
      <c r="BA62" s="381"/>
      <c r="BB62" s="386"/>
    </row>
    <row r="63" ht="25.5" customHeight="1">
      <c r="A63" s="396"/>
      <c r="B63" s="388">
        <v>5.0</v>
      </c>
      <c r="C63" s="389" t="str">
        <f>IF(MaGv!C63="","",IF(MaGv!C63="cn","cn"&amp;CHAR(10)&amp;VLOOKUP(MaGv!C58,dscn,3,0),VLOOKUP(MaGv!C63,dsma,5,0)&amp;CHAR(10)&amp;VLOOKUP(MaGv!C63,dsma,4,0)))</f>
        <v>Văn
VÂN </v>
      </c>
      <c r="D63" s="389" t="str">
        <f>IF(MaGv!D63="","",IF(MaGv!D63="cn","cn"&amp;CHAR(10)&amp;VLOOKUP(MaGv!D58,dscn,3,0),VLOOKUP(MaGv!D63,dsma,5,0)&amp;CHAR(10)&amp;VLOOKUP(MaGv!D63,dsma,4,0)))</f>
        <v>Văn 
TRANG</v>
      </c>
      <c r="E63" s="389" t="str">
        <f>IF(MaGv!E63="","",IF(MaGv!E63="cn","cn"&amp;CHAR(10)&amp;VLOOKUP(MaGv!E58,dscn,3,0),VLOOKUP(MaGv!E63,dsma,5,0)&amp;CHAR(10)&amp;VLOOKUP(MaGv!E63,dsma,4,0)))</f>
        <v>AVăn
HẠNH</v>
      </c>
      <c r="F63" s="389" t="str">
        <f>IF(MaGv!F63="","",IF(MaGv!F63="cn","cn"&amp;CHAR(10)&amp;VLOOKUP(MaGv!F58,dscn,3,0),VLOOKUP(MaGv!F63,dsma,5,0)&amp;CHAR(10)&amp;VLOOKUP(MaGv!F63,dsma,4,0)))</f>
        <v>Văn 
MAI</v>
      </c>
      <c r="G63" s="391" t="str">
        <f>IF(MaGv!G63="","",IF(MaGv!G63="cn","cn"&amp;CHAR(10)&amp;VLOOKUP(MaGv!G58,dscn,3,0),VLOOKUP(MaGv!G63,dsma,5,0)&amp;CHAR(10)&amp;VLOOKUP(MaGv!G63,dsma,4,0)))</f>
        <v>AVăn
PHƯƠNG</v>
      </c>
      <c r="H63" s="390" t="str">
        <f>IF(MaGv!H63="","",IF(MaGv!H63="cn","cn"&amp;CHAR(10)&amp;VLOOKUP(MaGv!H58,dscn,3,0),VLOOKUP(MaGv!H63,dsma,5,0)&amp;CHAR(10)&amp;VLOOKUP(MaGv!H63,dsma,4,0)))</f>
        <v>Sinh
PHƯỚC</v>
      </c>
      <c r="I63" s="389" t="str">
        <f>IF(MaGv!I63="","",IF(MaGv!I63="cn","cn"&amp;CHAR(10)&amp;VLOOKUP(MaGv!I58,dscn,3,0),VLOOKUP(MaGv!I63,dsma,5,0)&amp;CHAR(10)&amp;VLOOKUP(MaGv!I63,dsma,4,0)))</f>
        <v>Văn 
LÝ</v>
      </c>
      <c r="J63" s="389" t="str">
        <f>IF(MaGv!J63="","",IF(MaGv!J63="cn","cn"&amp;CHAR(10)&amp;VLOOKUP(MaGv!J58,dscn,3,0),VLOOKUP(MaGv!J63,dsma,5,0)&amp;CHAR(10)&amp;VLOOKUP(MaGv!J63,dsma,4,0)))</f>
        <v>Toán
ĐIỆP</v>
      </c>
      <c r="K63" s="389" t="str">
        <f>IF(MaGv!K63="","",IF(MaGv!K63="cn","cn"&amp;CHAR(10)&amp;VLOOKUP(MaGv!K58,dscn,3,0),VLOOKUP(MaGv!K63,dsma,5,0)&amp;CHAR(10)&amp;VLOOKUP(MaGv!K63,dsma,4,0)))</f>
        <v>Toán
L.TRANG</v>
      </c>
      <c r="L63" s="389" t="str">
        <f>IF(MaGv!L63="","",IF(MaGv!L63="cn","cn"&amp;CHAR(10)&amp;VLOOKUP(MaGv!L58,dscn,3,0),VLOOKUP(MaGv!L63,dsma,5,0)&amp;CHAR(10)&amp;VLOOKUP(MaGv!L63,dsma,4,0)))</f>
        <v>Toán
THANH</v>
      </c>
      <c r="M63" s="389" t="str">
        <f>IF(MaGv!M63="","",IF(MaGv!M63="cn","cn"&amp;CHAR(10)&amp;VLOOKUP(MaGv!M58,dscn,3,0),VLOOKUP(MaGv!M63,dsma,5,0)&amp;CHAR(10)&amp;VLOOKUP(MaGv!M63,dsma,4,0)))</f>
        <v>Toán
T.MAI</v>
      </c>
      <c r="N63" s="389" t="str">
        <f>IF(MaGv!N63="","",IF(MaGv!N63="cn","cn"&amp;CHAR(10)&amp;VLOOKUP(MaGv!N58,dscn,3,0),VLOOKUP(MaGv!N63,dsma,5,0)&amp;CHAR(10)&amp;VLOOKUP(MaGv!N63,dsma,4,0)))</f>
        <v>Toán
TRANG</v>
      </c>
      <c r="O63" s="389" t="str">
        <f>IF(MaGv!O63="","",IF(MaGv!O63="cn","cn"&amp;CHAR(10)&amp;VLOOKUP(MaGv!O58,dscn,3,0),VLOOKUP(MaGv!O63,dsma,5,0)&amp;CHAR(10)&amp;VLOOKUP(MaGv!O63,dsma,4,0)))</f>
        <v>Sử
THANH</v>
      </c>
      <c r="P63" s="389" t="str">
        <f>IF(MaGv!P63="","",IF(MaGv!P63="cn","cn"&amp;CHAR(10)&amp;VLOOKUP(MaGv!P58,dscn,3,0),VLOOKUP(MaGv!P63,dsma,5,0)&amp;CHAR(10)&amp;VLOOKUP(MaGv!P63,dsma,4,0)))</f>
        <v/>
      </c>
      <c r="Q63" s="390" t="str">
        <f>IF(MaGv!Q63="","",IF(MaGv!Q63="cn","cn"&amp;CHAR(10)&amp;VLOOKUP(MaGv!Q58,dscn,3,0),VLOOKUP(MaGv!Q63,dsma,5,0)&amp;CHAR(10)&amp;VLOOKUP(MaGv!Q63,dsma,4,0)))</f>
        <v/>
      </c>
      <c r="R63" s="389" t="str">
        <f>IF(MaGv!R63="","",IF(MaGv!R63="cn","cn"&amp;CHAR(10)&amp;VLOOKUP(MaGv!R58,dscn,3,0),VLOOKUP(MaGv!R63,dsma,5,0)&amp;CHAR(10)&amp;VLOOKUP(MaGv!R63,dsma,4,0)))</f>
        <v/>
      </c>
      <c r="S63" s="389" t="str">
        <f>IF(MaGv!S63="","",IF(MaGv!S63="cn","cn"&amp;CHAR(10)&amp;VLOOKUP(MaGv!S58,dscn,3,0),VLOOKUP(MaGv!S63,dsma,5,0)&amp;CHAR(10)&amp;VLOOKUP(MaGv!S63,dsma,4,0)))</f>
        <v/>
      </c>
      <c r="T63" s="389" t="str">
        <f>IF(MaGv!T63="","",IF(MaGv!T63="cn","cn"&amp;CHAR(10)&amp;VLOOKUP(MaGv!T58,dscn,3,0),VLOOKUP(MaGv!T63,dsma,5,0)&amp;CHAR(10)&amp;VLOOKUP(MaGv!T63,dsma,4,0)))</f>
        <v/>
      </c>
      <c r="U63" s="389" t="str">
        <f>IF(MaGv!U63="","",IF(MaGv!U63="cn","cn"&amp;CHAR(10)&amp;VLOOKUP(MaGv!U58,dscn,3,0),VLOOKUP(MaGv!U63,dsma,5,0)&amp;CHAR(10)&amp;VLOOKUP(MaGv!U63,dsma,4,0)))</f>
        <v/>
      </c>
      <c r="V63" s="389" t="str">
        <f>IF(MaGv!V63="","",IF(MaGv!V63="cn","cn"&amp;CHAR(10)&amp;VLOOKUP(MaGv!V58,dscn,3,0),VLOOKUP(MaGv!V63,dsma,5,0)&amp;CHAR(10)&amp;VLOOKUP(MaGv!V63,dsma,4,0)))</f>
        <v/>
      </c>
      <c r="W63" s="389" t="str">
        <f>IF(MaGv!W63="","",IF(MaGv!W63="cn","cn"&amp;CHAR(10)&amp;VLOOKUP(MaGv!W58,dscn,3,0),VLOOKUP(MaGv!W63,dsma,5,0)&amp;CHAR(10)&amp;VLOOKUP(MaGv!W63,dsma,4,0)))</f>
        <v/>
      </c>
      <c r="X63" s="389" t="str">
        <f>IF(MaGv!X63="","",IF(MaGv!X63="cn","cn"&amp;CHAR(10)&amp;VLOOKUP(MaGv!X58,dscn,3,0),VLOOKUP(MaGv!X63,dsma,5,0)&amp;CHAR(10)&amp;VLOOKUP(MaGv!X63,dsma,4,0)))</f>
        <v/>
      </c>
      <c r="Y63" s="389" t="str">
        <f>IF(MaGv!Y63="","",IF(MaGv!Y63="cn","cn"&amp;CHAR(10)&amp;VLOOKUP(MaGv!Y58,dscn,3,0),VLOOKUP(MaGv!Y63,dsma,5,0)&amp;CHAR(10)&amp;VLOOKUP(MaGv!Y63,dsma,4,0)))</f>
        <v/>
      </c>
      <c r="Z63" s="389" t="str">
        <f>IF(MaGv!Z63="","",IF(MaGv!Z63="cn","cn"&amp;CHAR(10)&amp;VLOOKUP(MaGv!Z58,dscn,3,0),VLOOKUP(MaGv!Z63,dsma,5,0)&amp;CHAR(10)&amp;VLOOKUP(MaGv!Z63,dsma,4,0)))</f>
        <v/>
      </c>
      <c r="AA63" s="389" t="str">
        <f>IF(MaGv!AA63="","",IF(MaGv!AA63="cn","cn"&amp;CHAR(10)&amp;VLOOKUP(MaGv!AA58,dscn,3,0),VLOOKUP(MaGv!AA63,dsma,5,0)&amp;CHAR(10)&amp;VLOOKUP(MaGv!AA63,dsma,4,0)))</f>
        <v/>
      </c>
      <c r="AB63" s="389" t="str">
        <f>IF(MaGv!AB63="","",IF(MaGv!AB63="cn","cn"&amp;CHAR(10)&amp;VLOOKUP(MaGv!AB58,dscn,3,0),VLOOKUP(MaGv!AB63,dsma,5,0)&amp;CHAR(10)&amp;VLOOKUP(MaGv!AB63,dsma,4,0)))</f>
        <v/>
      </c>
      <c r="AC63" s="389" t="str">
        <f>IF(MaGv!AC63="","",IF(MaGv!AC63="cn","cn"&amp;CHAR(10)&amp;VLOOKUP(MaGv!AC58,dscn,3,0),VLOOKUP(MaGv!AC63,dsma,5,0)&amp;CHAR(10)&amp;VLOOKUP(MaGv!AC63,dsma,4,0)))</f>
        <v/>
      </c>
      <c r="AD63" s="389" t="str">
        <f>IF(MaGv!AD63="","",IF(MaGv!AD63="cn","cn"&amp;CHAR(10)&amp;VLOOKUP(MaGv!AD58,dscn,3,0),VLOOKUP(MaGv!AD63,dsma,5,0)&amp;CHAR(10)&amp;VLOOKUP(MaGv!AD63,dsma,4,0)))</f>
        <v/>
      </c>
      <c r="AE63" s="389" t="str">
        <f>IF(MaGv!AE63="","",IF(MaGv!AE63="cn","cn"&amp;CHAR(10)&amp;VLOOKUP(MaGv!AE58,dscn,3,0),VLOOKUP(MaGv!AE63,dsma,5,0)&amp;CHAR(10)&amp;VLOOKUP(MaGv!AE63,dsma,4,0)))</f>
        <v/>
      </c>
      <c r="AF63" s="389" t="str">
        <f>IF(MaGv!AF63="","",IF(MaGv!AF63="cn","cn"&amp;CHAR(10)&amp;VLOOKUP(MaGv!AF58,dscn,3,0),VLOOKUP(MaGv!AF63,dsma,5,0)&amp;CHAR(10)&amp;VLOOKUP(MaGv!AF63,dsma,4,0)))</f>
        <v/>
      </c>
      <c r="AG63" s="389" t="str">
        <f>IF(MaGv!AG63="","",IF(MaGv!AG63="cn","cn"&amp;CHAR(10)&amp;VLOOKUP(MaGv!AG58,dscn,3,0),VLOOKUP(MaGv!AG63,dsma,5,0)&amp;CHAR(10)&amp;VLOOKUP(MaGv!AG63,dsma,4,0)))</f>
        <v/>
      </c>
      <c r="AH63" s="390" t="str">
        <f>IF(MaGv!AH63="","",IF(MaGv!AH63="cn","cn"&amp;CHAR(10)&amp;VLOOKUP(MaGv!AH58,dscn,3,0),VLOOKUP(MaGv!AH63,dsma,5,0)&amp;CHAR(10)&amp;VLOOKUP(MaGv!AH63,dsma,4,0)))</f>
        <v/>
      </c>
      <c r="AI63" s="390" t="str">
        <f>IF(MaGv!AI63="","",IF(MaGv!AI63="cn","cn"&amp;CHAR(10)&amp;VLOOKUP(MaGv!AI58,dscn,3,0),VLOOKUP(MaGv!AI63,dsma,5,0)&amp;CHAR(10)&amp;VLOOKUP(MaGv!AI63,dsma,4,0)))</f>
        <v/>
      </c>
      <c r="AJ63" s="390" t="str">
        <f>IF(MaGv!AJ63="","",IF(MaGv!AJ63="cn","cn"&amp;CHAR(10)&amp;VLOOKUP(MaGv!AJ58,dscn,3,0),VLOOKUP(MaGv!AJ63,dsma,5,0)&amp;CHAR(10)&amp;VLOOKUP(MaGv!AJ63,dsma,4,0)))</f>
        <v/>
      </c>
      <c r="AK63" s="390" t="str">
        <f>IF(MaGv!AK63="","",IF(MaGv!AK63="cn","cn"&amp;CHAR(10)&amp;VLOOKUP(MaGv!AK58,dscn,3,0),VLOOKUP(MaGv!AK63,dsma,5,0)&amp;CHAR(10)&amp;VLOOKUP(MaGv!AK63,dsma,4,0)))</f>
        <v/>
      </c>
      <c r="AL63" s="390" t="str">
        <f>IF(MaGv!AL63="","",IF(MaGv!AL63="cn","cn"&amp;CHAR(10)&amp;VLOOKUP(MaGv!AL58,dscn,3,0),VLOOKUP(MaGv!AL63,dsma,5,0)&amp;CHAR(10)&amp;VLOOKUP(MaGv!AL63,dsma,4,0)))</f>
        <v/>
      </c>
      <c r="AM63" s="390" t="str">
        <f>IF(MaGv!AM63="","",IF(MaGv!AM63="cn","cn"&amp;CHAR(10)&amp;VLOOKUP(MaGv!AM58,dscn,3,0),VLOOKUP(MaGv!AM63,dsma,5,0)&amp;CHAR(10)&amp;VLOOKUP(MaGv!AM63,dsma,4,0)))</f>
        <v/>
      </c>
      <c r="AN63" s="390" t="str">
        <f>IF(MaGv!AN63="","",IF(MaGv!AN63="cn","cn"&amp;CHAR(10)&amp;VLOOKUP(MaGv!AN58,dscn,3,0),VLOOKUP(MaGv!AN63,dsma,5,0)&amp;CHAR(10)&amp;VLOOKUP(MaGv!AN63,dsma,4,0)))</f>
        <v/>
      </c>
      <c r="AO63" s="390" t="str">
        <f>IF(MaGv!AO63="","",IF(MaGv!AO63="cn","cn"&amp;CHAR(10)&amp;VLOOKUP(MaGv!AO58,dscn,3,0),VLOOKUP(MaGv!AO63,dsma,5,0)&amp;CHAR(10)&amp;VLOOKUP(MaGv!AO63,dsma,4,0)))</f>
        <v/>
      </c>
      <c r="AP63" s="390" t="str">
        <f>IF(MaGv!AP63="","",IF(MaGv!AP63="cn","cn"&amp;CHAR(10)&amp;VLOOKUP(MaGv!AP58,dscn,3,0),VLOOKUP(MaGv!AP63,dsma,5,0)&amp;CHAR(10)&amp;VLOOKUP(MaGv!AP63,dsma,4,0)))</f>
        <v/>
      </c>
      <c r="AQ63" s="390" t="str">
        <f>IF(MaGv!AQ63="","",IF(MaGv!AQ63="cn","cn"&amp;CHAR(10)&amp;VLOOKUP(MaGv!AQ58,dscn,3,0),VLOOKUP(MaGv!AQ63,dsma,5,0)&amp;CHAR(10)&amp;VLOOKUP(MaGv!AQ63,dsma,4,0)))</f>
        <v/>
      </c>
      <c r="AR63" s="390" t="str">
        <f>IF(MaGv!AR63="","",IF(MaGv!AR63="cn","cn"&amp;CHAR(10)&amp;VLOOKUP(MaGv!AR58,dscn,3,0),VLOOKUP(MaGv!AR63,dsma,5,0)&amp;CHAR(10)&amp;VLOOKUP(MaGv!AR63,dsma,4,0)))</f>
        <v/>
      </c>
      <c r="AS63" s="390" t="str">
        <f>IF(MaGv!AS63="","",IF(MaGv!AS63="cn","cn"&amp;CHAR(10)&amp;VLOOKUP(MaGv!AS58,dscn,3,0),VLOOKUP(MaGv!AS63,dsma,5,0)&amp;CHAR(10)&amp;VLOOKUP(MaGv!AS63,dsma,4,0)))</f>
        <v/>
      </c>
      <c r="AT63" s="391" t="str">
        <f>IF(MaGv!AT63="","",IF(MaGv!AT63="cn","cn"&amp;CHAR(10)&amp;VLOOKUP(MaGv!AT58,dscn,3,0),VLOOKUP(MaGv!AT63,dsma,5,0)&amp;CHAR(10)&amp;VLOOKUP(MaGv!AT63,dsma,4,0)))</f>
        <v/>
      </c>
      <c r="AU63" s="390" t="str">
        <f>IF(MaGv!AU63="","",IF(MaGv!AU63="cn","cn"&amp;CHAR(10)&amp;VLOOKUP(MaGv!AU58,dscn,3,0),VLOOKUP(MaGv!AU63,dsma,5,0)&amp;CHAR(10)&amp;VLOOKUP(MaGv!AU63,dsma,4,0)))</f>
        <v/>
      </c>
      <c r="AV63" s="390" t="str">
        <f>IF(MaGv!AV63="","",IF(MaGv!AV63="cn","cn"&amp;CHAR(10)&amp;VLOOKUP(MaGv!AV58,dscn,3,0),VLOOKUP(MaGv!AV63,dsma,5,0)&amp;CHAR(10)&amp;VLOOKUP(MaGv!AV63,dsma,4,0)))</f>
        <v/>
      </c>
      <c r="AW63" s="390" t="str">
        <f>IF(MaGv!AW63="","",IF(MaGv!AW63="cn","cn"&amp;CHAR(10)&amp;VLOOKUP(MaGv!AW58,dscn,3,0),VLOOKUP(MaGv!AW63,dsma,5,0)&amp;CHAR(10)&amp;VLOOKUP(MaGv!AW63,dsma,4,0)))</f>
        <v/>
      </c>
      <c r="AX63" s="390" t="str">
        <f>IF(MaGv!AX63="","",IF(MaGv!AX63="cn","cn"&amp;CHAR(10)&amp;VLOOKUP(MaGv!AX58,dscn,3,0),VLOOKUP(MaGv!AX63,dsma,5,0)&amp;CHAR(10)&amp;VLOOKUP(MaGv!AX63,dsma,4,0)))</f>
        <v/>
      </c>
      <c r="AY63" s="389" t="str">
        <f>IF(MaGv!AY63="","",IF(MaGv!AY63="cn","cn"&amp;CHAR(10)&amp;VLOOKUP(MaGv!AY58,dscn,3,0),VLOOKUP(MaGv!AY63,dsma,5,0)&amp;CHAR(10)&amp;VLOOKUP(MaGv!AY63,dsma,4,0)))</f>
        <v/>
      </c>
      <c r="AZ63" s="389" t="str">
        <f>IF(MaGv!AZ63="","",IF(MaGv!AZ63="cn","cn"&amp;CHAR(10)&amp;VLOOKUP(MaGv!AZ58,dscn,3,0),VLOOKUP(MaGv!AZ63,dsma,5,0)&amp;CHAR(10)&amp;VLOOKUP(MaGv!AZ63,dsma,4,0)))</f>
        <v/>
      </c>
      <c r="BA63" s="389"/>
      <c r="BB63" s="392"/>
    </row>
    <row r="64" ht="20.25" customHeight="1">
      <c r="A64" s="393" t="s">
        <v>529</v>
      </c>
      <c r="B64" s="394">
        <v>1.0</v>
      </c>
      <c r="C64" s="371" t="str">
        <f>IF(MaGv!C64="","",IF(MaGv!C64="cn","cn"&amp;CHAR(10)&amp;VLOOKUP(MaGv!C59,dscn,3,0),VLOOKUP(MaGv!C64,dsma,5,0)&amp;CHAR(10)&amp;VLOOKUP(MaGv!C64,dsma,4,0)))</f>
        <v/>
      </c>
      <c r="D64" s="371" t="str">
        <f>IF(MaGv!D64="","",IF(MaGv!D64="cn","cn"&amp;CHAR(10)&amp;VLOOKUP(MaGv!D59,dscn,3,0),VLOOKUP(MaGv!D64,dsma,5,0)&amp;CHAR(10)&amp;VLOOKUP(MaGv!D64,dsma,4,0)))</f>
        <v/>
      </c>
      <c r="E64" s="371" t="str">
        <f>IF(MaGv!E64="","",IF(MaGv!E64="cn","cn"&amp;CHAR(10)&amp;VLOOKUP(MaGv!E59,dscn,3,0),VLOOKUP(MaGv!E64,dsma,5,0)&amp;CHAR(10)&amp;VLOOKUP(MaGv!E64,dsma,4,0)))</f>
        <v/>
      </c>
      <c r="F64" s="371" t="str">
        <f>IF(MaGv!F64="","",IF(MaGv!F64="cn","cn"&amp;CHAR(10)&amp;VLOOKUP(MaGv!F59,dscn,3,0),VLOOKUP(MaGv!F64,dsma,5,0)&amp;CHAR(10)&amp;VLOOKUP(MaGv!F64,dsma,4,0)))</f>
        <v/>
      </c>
      <c r="G64" s="371" t="str">
        <f>IF(MaGv!G64="","",IF(MaGv!G64="cn","cn"&amp;CHAR(10)&amp;VLOOKUP(MaGv!G59,dscn,3,0),VLOOKUP(MaGv!G64,dsma,5,0)&amp;CHAR(10)&amp;VLOOKUP(MaGv!G64,dsma,4,0)))</f>
        <v/>
      </c>
      <c r="H64" s="375" t="str">
        <f>IF(MaGv!H64="","",IF(MaGv!H64="cn","cn"&amp;CHAR(10)&amp;VLOOKUP(MaGv!H59,dscn,3,0),VLOOKUP(MaGv!H64,dsma,5,0)&amp;CHAR(10)&amp;VLOOKUP(MaGv!H64,dsma,4,0)))</f>
        <v/>
      </c>
      <c r="I64" s="371" t="str">
        <f>IF(MaGv!I64="","",IF(MaGv!I64="cn","cn"&amp;CHAR(10)&amp;VLOOKUP(MaGv!I59,dscn,3,0),VLOOKUP(MaGv!I64,dsma,5,0)&amp;CHAR(10)&amp;VLOOKUP(MaGv!I64,dsma,4,0)))</f>
        <v/>
      </c>
      <c r="J64" s="371" t="str">
        <f>IF(MaGv!J64="","",IF(MaGv!J64="cn","cn"&amp;CHAR(10)&amp;VLOOKUP(MaGv!J59,dscn,3,0),VLOOKUP(MaGv!J64,dsma,5,0)&amp;CHAR(10)&amp;VLOOKUP(MaGv!J64,dsma,4,0)))</f>
        <v/>
      </c>
      <c r="K64" s="371" t="str">
        <f>IF(MaGv!K64="","",IF(MaGv!K64="cn","cn"&amp;CHAR(10)&amp;VLOOKUP(MaGv!K59,dscn,3,0),VLOOKUP(MaGv!K64,dsma,5,0)&amp;CHAR(10)&amp;VLOOKUP(MaGv!K64,dsma,4,0)))</f>
        <v/>
      </c>
      <c r="L64" s="371" t="str">
        <f>IF(MaGv!L64="","",IF(MaGv!L64="cn","cn"&amp;CHAR(10)&amp;VLOOKUP(MaGv!L59,dscn,3,0),VLOOKUP(MaGv!L64,dsma,5,0)&amp;CHAR(10)&amp;VLOOKUP(MaGv!L64,dsma,4,0)))</f>
        <v/>
      </c>
      <c r="M64" s="371" t="str">
        <f>IF(MaGv!M64="","",IF(MaGv!M64="cn","cn"&amp;CHAR(10)&amp;VLOOKUP(MaGv!M59,dscn,3,0),VLOOKUP(MaGv!M64,dsma,5,0)&amp;CHAR(10)&amp;VLOOKUP(MaGv!M64,dsma,4,0)))</f>
        <v/>
      </c>
      <c r="N64" s="371" t="str">
        <f>IF(MaGv!N64="","",IF(MaGv!N64="cn","cn"&amp;CHAR(10)&amp;VLOOKUP(MaGv!N59,dscn,3,0),VLOOKUP(MaGv!N64,dsma,5,0)&amp;CHAR(10)&amp;VLOOKUP(MaGv!N64,dsma,4,0)))</f>
        <v/>
      </c>
      <c r="O64" s="371" t="str">
        <f>IF(MaGv!O64="","",IF(MaGv!O64="cn","cn"&amp;CHAR(10)&amp;VLOOKUP(MaGv!O59,dscn,3,0),VLOOKUP(MaGv!O64,dsma,5,0)&amp;CHAR(10)&amp;VLOOKUP(MaGv!O64,dsma,4,0)))</f>
        <v/>
      </c>
      <c r="P64" s="371" t="str">
        <f>IF(MaGv!P64="","",IF(MaGv!P64="cn","cn"&amp;CHAR(10)&amp;VLOOKUP(MaGv!P59,dscn,3,0),VLOOKUP(MaGv!P64,dsma,5,0)&amp;CHAR(10)&amp;VLOOKUP(MaGv!P64,dsma,4,0)))</f>
        <v/>
      </c>
      <c r="Q64" s="375" t="str">
        <f>IF(MaGv!Q64="","",IF(MaGv!Q64="cn","cn"&amp;CHAR(10)&amp;VLOOKUP(MaGv!Q59,dscn,3,0),VLOOKUP(MaGv!Q64,dsma,5,0)&amp;CHAR(10)&amp;VLOOKUP(MaGv!Q64,dsma,4,0)))</f>
        <v/>
      </c>
      <c r="R64" s="371" t="str">
        <f>IF(MaGv!R64="","",IF(MaGv!R64="cn","cn"&amp;CHAR(10)&amp;VLOOKUP(MaGv!R59,dscn,3,0),VLOOKUP(MaGv!R64,dsma,5,0)&amp;CHAR(10)&amp;VLOOKUP(MaGv!R64,dsma,4,0)))</f>
        <v/>
      </c>
      <c r="S64" s="371" t="str">
        <f>IF(MaGv!S64="","",IF(MaGv!S64="cn","cn"&amp;CHAR(10)&amp;VLOOKUP(MaGv!S59,dscn,3,0),VLOOKUP(MaGv!S64,dsma,5,0)&amp;CHAR(10)&amp;VLOOKUP(MaGv!S64,dsma,4,0)))</f>
        <v/>
      </c>
      <c r="T64" s="371" t="str">
        <f>IF(MaGv!T64="","",IF(MaGv!T64="cn","cn"&amp;CHAR(10)&amp;VLOOKUP(MaGv!T59,dscn,3,0),VLOOKUP(MaGv!T64,dsma,5,0)&amp;CHAR(10)&amp;VLOOKUP(MaGv!T64,dsma,4,0)))</f>
        <v/>
      </c>
      <c r="U64" s="371" t="str">
        <f>IF(MaGv!U64="","",IF(MaGv!U64="cn","cn"&amp;CHAR(10)&amp;VLOOKUP(MaGv!U59,dscn,3,0),VLOOKUP(MaGv!U64,dsma,5,0)&amp;CHAR(10)&amp;VLOOKUP(MaGv!U64,dsma,4,0)))</f>
        <v/>
      </c>
      <c r="V64" s="371" t="str">
        <f>IF(MaGv!V64="","",IF(MaGv!V64="cn","cn"&amp;CHAR(10)&amp;VLOOKUP(MaGv!V59,dscn,3,0),VLOOKUP(MaGv!V64,dsma,5,0)&amp;CHAR(10)&amp;VLOOKUP(MaGv!V64,dsma,4,0)))</f>
        <v/>
      </c>
      <c r="W64" s="371" t="str">
        <f>IF(MaGv!W64="","",IF(MaGv!W64="cn","cn"&amp;CHAR(10)&amp;VLOOKUP(MaGv!W59,dscn,3,0),VLOOKUP(MaGv!W64,dsma,5,0)&amp;CHAR(10)&amp;VLOOKUP(MaGv!W64,dsma,4,0)))</f>
        <v/>
      </c>
      <c r="X64" s="371" t="str">
        <f>IF(MaGv!X64="","",IF(MaGv!X64="cn","cn"&amp;CHAR(10)&amp;VLOOKUP(MaGv!X59,dscn,3,0),VLOOKUP(MaGv!X64,dsma,5,0)&amp;CHAR(10)&amp;VLOOKUP(MaGv!X64,dsma,4,0)))</f>
        <v/>
      </c>
      <c r="Y64" s="371" t="str">
        <f>IF(MaGv!Y64="","",IF(MaGv!Y64="cn","cn"&amp;CHAR(10)&amp;VLOOKUP(MaGv!Y59,dscn,3,0),VLOOKUP(MaGv!Y64,dsma,5,0)&amp;CHAR(10)&amp;VLOOKUP(MaGv!Y64,dsma,4,0)))</f>
        <v/>
      </c>
      <c r="Z64" s="371" t="str">
        <f>IF(MaGv!Z64="","",IF(MaGv!Z64="cn","cn"&amp;CHAR(10)&amp;VLOOKUP(MaGv!Z59,dscn,3,0),VLOOKUP(MaGv!Z64,dsma,5,0)&amp;CHAR(10)&amp;VLOOKUP(MaGv!Z64,dsma,4,0)))</f>
        <v/>
      </c>
      <c r="AA64" s="371" t="str">
        <f>IF(MaGv!AA64="","",IF(MaGv!AA64="cn","cn"&amp;CHAR(10)&amp;VLOOKUP(MaGv!AA59,dscn,3,0),VLOOKUP(MaGv!AA64,dsma,5,0)&amp;CHAR(10)&amp;VLOOKUP(MaGv!AA64,dsma,4,0)))</f>
        <v/>
      </c>
      <c r="AB64" s="371" t="str">
        <f>IF(MaGv!AB64="","",IF(MaGv!AB64="cn","cn"&amp;CHAR(10)&amp;VLOOKUP(MaGv!AB59,dscn,3,0),VLOOKUP(MaGv!AB64,dsma,5,0)&amp;CHAR(10)&amp;VLOOKUP(MaGv!AB64,dsma,4,0)))</f>
        <v/>
      </c>
      <c r="AC64" s="371" t="str">
        <f>IF(MaGv!AC64="","",IF(MaGv!AC64="cn","cn"&amp;CHAR(10)&amp;VLOOKUP(MaGv!AC59,dscn,3,0),VLOOKUP(MaGv!AC64,dsma,5,0)&amp;CHAR(10)&amp;VLOOKUP(MaGv!AC64,dsma,4,0)))</f>
        <v/>
      </c>
      <c r="AD64" s="371" t="str">
        <f>IF(MaGv!AD64="","",IF(MaGv!AD64="cn","cn"&amp;CHAR(10)&amp;VLOOKUP(MaGv!AD59,dscn,3,0),VLOOKUP(MaGv!AD64,dsma,5,0)&amp;CHAR(10)&amp;VLOOKUP(MaGv!AD64,dsma,4,0)))</f>
        <v/>
      </c>
      <c r="AE64" s="371" t="str">
        <f>IF(MaGv!AE64="","",IF(MaGv!AE64="cn","cn"&amp;CHAR(10)&amp;VLOOKUP(MaGv!AE59,dscn,3,0),VLOOKUP(MaGv!AE64,dsma,5,0)&amp;CHAR(10)&amp;VLOOKUP(MaGv!AE64,dsma,4,0)))</f>
        <v/>
      </c>
      <c r="AF64" s="371" t="str">
        <f>IF(MaGv!AF64="","",IF(MaGv!AF64="cn","cn"&amp;CHAR(10)&amp;VLOOKUP(MaGv!AF59,dscn,3,0),VLOOKUP(MaGv!AF64,dsma,5,0)&amp;CHAR(10)&amp;VLOOKUP(MaGv!AF64,dsma,4,0)))</f>
        <v/>
      </c>
      <c r="AG64" s="371" t="str">
        <f>IF(MaGv!AG64="","",IF(MaGv!AG64="cn","cn"&amp;CHAR(10)&amp;VLOOKUP(MaGv!AG59,dscn,3,0),VLOOKUP(MaGv!AG64,dsma,5,0)&amp;CHAR(10)&amp;VLOOKUP(MaGv!AG64,dsma,4,0)))</f>
        <v/>
      </c>
      <c r="AH64" s="375" t="str">
        <f>IF(MaGv!AH64="","",IF(MaGv!AH64="cn","cn"&amp;CHAR(10)&amp;VLOOKUP(MaGv!AH59,dscn,3,0),VLOOKUP(MaGv!AH64,dsma,5,0)&amp;CHAR(10)&amp;VLOOKUP(MaGv!AH64,dsma,4,0)))</f>
        <v/>
      </c>
      <c r="AI64" s="375" t="str">
        <f>IF(MaGv!AI64="","",IF(MaGv!AI64="cn","cn"&amp;CHAR(10)&amp;VLOOKUP(MaGv!AI59,dscn,3,0),VLOOKUP(MaGv!AI64,dsma,5,0)&amp;CHAR(10)&amp;VLOOKUP(MaGv!AI64,dsma,4,0)))</f>
        <v/>
      </c>
      <c r="AJ64" s="375" t="str">
        <f>IF(MaGv!AJ64="","",IF(MaGv!AJ64="cn","cn"&amp;CHAR(10)&amp;VLOOKUP(MaGv!AJ59,dscn,3,0),VLOOKUP(MaGv!AJ64,dsma,5,0)&amp;CHAR(10)&amp;VLOOKUP(MaGv!AJ64,dsma,4,0)))</f>
        <v/>
      </c>
      <c r="AK64" s="375" t="str">
        <f>IF(MaGv!AK64="","",IF(MaGv!AK64="cn","cn"&amp;CHAR(10)&amp;VLOOKUP(MaGv!AK59,dscn,3,0),VLOOKUP(MaGv!AK64,dsma,5,0)&amp;CHAR(10)&amp;VLOOKUP(MaGv!AK64,dsma,4,0)))</f>
        <v/>
      </c>
      <c r="AL64" s="375" t="str">
        <f>IF(MaGv!AL64="","",IF(MaGv!AL64="cn","cn"&amp;CHAR(10)&amp;VLOOKUP(MaGv!AL59,dscn,3,0),VLOOKUP(MaGv!AL64,dsma,5,0)&amp;CHAR(10)&amp;VLOOKUP(MaGv!AL64,dsma,4,0)))</f>
        <v/>
      </c>
      <c r="AM64" s="375" t="str">
        <f>IF(MaGv!AM64="","",IF(MaGv!AM64="cn","cn"&amp;CHAR(10)&amp;VLOOKUP(MaGv!AM59,dscn,3,0),VLOOKUP(MaGv!AM64,dsma,5,0)&amp;CHAR(10)&amp;VLOOKUP(MaGv!AM64,dsma,4,0)))</f>
        <v/>
      </c>
      <c r="AN64" s="375" t="str">
        <f>IF(MaGv!AN64="","",IF(MaGv!AN64="cn","cn"&amp;CHAR(10)&amp;VLOOKUP(MaGv!AN59,dscn,3,0),VLOOKUP(MaGv!AN64,dsma,5,0)&amp;CHAR(10)&amp;VLOOKUP(MaGv!AN64,dsma,4,0)))</f>
        <v/>
      </c>
      <c r="AO64" s="375" t="str">
        <f>IF(MaGv!AO64="","",IF(MaGv!AO64="cn","cn"&amp;CHAR(10)&amp;VLOOKUP(MaGv!AO59,dscn,3,0),VLOOKUP(MaGv!AO64,dsma,5,0)&amp;CHAR(10)&amp;VLOOKUP(MaGv!AO64,dsma,4,0)))</f>
        <v/>
      </c>
      <c r="AP64" s="375" t="str">
        <f>IF(MaGv!AP64="","",IF(MaGv!AP64="cn","cn"&amp;CHAR(10)&amp;VLOOKUP(MaGv!AP59,dscn,3,0),VLOOKUP(MaGv!AP64,dsma,5,0)&amp;CHAR(10)&amp;VLOOKUP(MaGv!AP64,dsma,4,0)))</f>
        <v/>
      </c>
      <c r="AQ64" s="375" t="str">
        <f>IF(MaGv!AQ64="","",IF(MaGv!AQ64="cn","cn"&amp;CHAR(10)&amp;VLOOKUP(MaGv!AQ59,dscn,3,0),VLOOKUP(MaGv!AQ64,dsma,5,0)&amp;CHAR(10)&amp;VLOOKUP(MaGv!AQ64,dsma,4,0)))</f>
        <v/>
      </c>
      <c r="AR64" s="375" t="str">
        <f>IF(MaGv!AR64="","",IF(MaGv!AR64="cn","cn"&amp;CHAR(10)&amp;VLOOKUP(MaGv!AR59,dscn,3,0),VLOOKUP(MaGv!AR64,dsma,5,0)&amp;CHAR(10)&amp;VLOOKUP(MaGv!AR64,dsma,4,0)))</f>
        <v/>
      </c>
      <c r="AS64" s="375" t="str">
        <f>IF(MaGv!AS64="","",IF(MaGv!AS64="cn","cn"&amp;CHAR(10)&amp;VLOOKUP(MaGv!AS59,dscn,3,0),VLOOKUP(MaGv!AS64,dsma,5,0)&amp;CHAR(10)&amp;VLOOKUP(MaGv!AS64,dsma,4,0)))</f>
        <v/>
      </c>
      <c r="AT64" s="395" t="str">
        <f>IF(MaGv!AT64="","",IF(MaGv!AT64="cn","cn"&amp;CHAR(10)&amp;VLOOKUP(MaGv!AT59,dscn,3,0),VLOOKUP(MaGv!AT64,dsma,5,0)&amp;CHAR(10)&amp;VLOOKUP(MaGv!AT64,dsma,4,0)))</f>
        <v/>
      </c>
      <c r="AU64" s="375" t="str">
        <f>IF(MaGv!AU64="","",IF(MaGv!AU64="cn","cn"&amp;CHAR(10)&amp;VLOOKUP(MaGv!AU59,dscn,3,0),VLOOKUP(MaGv!AU64,dsma,5,0)&amp;CHAR(10)&amp;VLOOKUP(MaGv!AU64,dsma,4,0)))</f>
        <v/>
      </c>
      <c r="AV64" s="375" t="str">
        <f>IF(MaGv!AV64="","",IF(MaGv!AV64="cn","cn"&amp;CHAR(10)&amp;VLOOKUP(MaGv!AV59,dscn,3,0),VLOOKUP(MaGv!AV64,dsma,5,0)&amp;CHAR(10)&amp;VLOOKUP(MaGv!AV64,dsma,4,0)))</f>
        <v/>
      </c>
      <c r="AW64" s="375" t="str">
        <f>IF(MaGv!AW64="","",IF(MaGv!AW64="cn","cn"&amp;CHAR(10)&amp;VLOOKUP(MaGv!AW59,dscn,3,0),VLOOKUP(MaGv!AW64,dsma,5,0)&amp;CHAR(10)&amp;VLOOKUP(MaGv!AW64,dsma,4,0)))</f>
        <v/>
      </c>
      <c r="AX64" s="375" t="str">
        <f>IF(MaGv!AX64="","",IF(MaGv!AX64="cn","cn"&amp;CHAR(10)&amp;VLOOKUP(MaGv!AX59,dscn,3,0),VLOOKUP(MaGv!AX64,dsma,5,0)&amp;CHAR(10)&amp;VLOOKUP(MaGv!AX64,dsma,4,0)))</f>
        <v/>
      </c>
      <c r="AY64" s="371" t="str">
        <f>IF(MaGv!AY64="","",IF(MaGv!AY64="cn","cn"&amp;CHAR(10)&amp;VLOOKUP(MaGv!AY59,dscn,3,0),VLOOKUP(MaGv!AY64,dsma,5,0)&amp;CHAR(10)&amp;VLOOKUP(MaGv!AY64,dsma,4,0)))</f>
        <v/>
      </c>
      <c r="AZ64" s="371" t="str">
        <f>IF(MaGv!AZ64="","",IF(MaGv!AZ64="cn","cn"&amp;CHAR(10)&amp;VLOOKUP(MaGv!AZ59,dscn,3,0),VLOOKUP(MaGv!AZ64,dsma,5,0)&amp;CHAR(10)&amp;VLOOKUP(MaGv!AZ64,dsma,4,0)))</f>
        <v/>
      </c>
      <c r="BA64" s="371"/>
      <c r="BB64" s="376"/>
    </row>
    <row r="65" ht="20.25" customHeight="1">
      <c r="A65" s="127"/>
      <c r="B65" s="377">
        <v>2.0</v>
      </c>
      <c r="C65" s="381" t="str">
        <f>IF(MaGv!C65="","",IF(MaGv!C65="cn","cn"&amp;CHAR(10)&amp;VLOOKUP(MaGv!C60,dscn,3,0),VLOOKUP(MaGv!C65,dsma,5,0)&amp;CHAR(10)&amp;VLOOKUP(MaGv!C65,dsma,4,0)))</f>
        <v/>
      </c>
      <c r="D65" s="381" t="str">
        <f>IF(MaGv!D65="","",IF(MaGv!D65="cn","cn"&amp;CHAR(10)&amp;VLOOKUP(MaGv!D60,dscn,3,0),VLOOKUP(MaGv!D65,dsma,5,0)&amp;CHAR(10)&amp;VLOOKUP(MaGv!D65,dsma,4,0)))</f>
        <v/>
      </c>
      <c r="E65" s="381" t="str">
        <f>IF(MaGv!E65="","",IF(MaGv!E65="cn","cn"&amp;CHAR(10)&amp;VLOOKUP(MaGv!E60,dscn,3,0),VLOOKUP(MaGv!E65,dsma,5,0)&amp;CHAR(10)&amp;VLOOKUP(MaGv!E65,dsma,4,0)))</f>
        <v/>
      </c>
      <c r="F65" s="381" t="str">
        <f>IF(MaGv!F65="","",IF(MaGv!F65="cn","cn"&amp;CHAR(10)&amp;VLOOKUP(MaGv!F60,dscn,3,0),VLOOKUP(MaGv!F65,dsma,5,0)&amp;CHAR(10)&amp;VLOOKUP(MaGv!F65,dsma,4,0)))</f>
        <v/>
      </c>
      <c r="G65" s="381" t="str">
        <f>IF(MaGv!G65="","",IF(MaGv!G65="cn","cn"&amp;CHAR(10)&amp;VLOOKUP(MaGv!G60,dscn,3,0),VLOOKUP(MaGv!G65,dsma,5,0)&amp;CHAR(10)&amp;VLOOKUP(MaGv!G65,dsma,4,0)))</f>
        <v/>
      </c>
      <c r="H65" s="372" t="str">
        <f>IF(MaGv!H65="","",IF(MaGv!H65="cn","cn"&amp;CHAR(10)&amp;VLOOKUP(MaGv!H60,dscn,3,0),VLOOKUP(MaGv!H65,dsma,5,0)&amp;CHAR(10)&amp;VLOOKUP(MaGv!H65,dsma,4,0)))</f>
        <v/>
      </c>
      <c r="I65" s="381" t="str">
        <f>IF(MaGv!I65="","",IF(MaGv!I65="cn","cn"&amp;CHAR(10)&amp;VLOOKUP(MaGv!I60,dscn,3,0),VLOOKUP(MaGv!I65,dsma,5,0)&amp;CHAR(10)&amp;VLOOKUP(MaGv!I65,dsma,4,0)))</f>
        <v/>
      </c>
      <c r="J65" s="381" t="str">
        <f>IF(MaGv!J65="","",IF(MaGv!J65="cn","cn"&amp;CHAR(10)&amp;VLOOKUP(MaGv!J60,dscn,3,0),VLOOKUP(MaGv!J65,dsma,5,0)&amp;CHAR(10)&amp;VLOOKUP(MaGv!J65,dsma,4,0)))</f>
        <v/>
      </c>
      <c r="K65" s="381" t="str">
        <f>IF(MaGv!K65="","",IF(MaGv!K65="cn","cn"&amp;CHAR(10)&amp;VLOOKUP(MaGv!K60,dscn,3,0),VLOOKUP(MaGv!K65,dsma,5,0)&amp;CHAR(10)&amp;VLOOKUP(MaGv!K65,dsma,4,0)))</f>
        <v/>
      </c>
      <c r="L65" s="381" t="str">
        <f>IF(MaGv!L65="","",IF(MaGv!L65="cn","cn"&amp;CHAR(10)&amp;VLOOKUP(MaGv!L60,dscn,3,0),VLOOKUP(MaGv!L65,dsma,5,0)&amp;CHAR(10)&amp;VLOOKUP(MaGv!L65,dsma,4,0)))</f>
        <v/>
      </c>
      <c r="M65" s="381" t="str">
        <f>IF(MaGv!M65="","",IF(MaGv!M65="cn","cn"&amp;CHAR(10)&amp;VLOOKUP(MaGv!M60,dscn,3,0),VLOOKUP(MaGv!M65,dsma,5,0)&amp;CHAR(10)&amp;VLOOKUP(MaGv!M65,dsma,4,0)))</f>
        <v/>
      </c>
      <c r="N65" s="381" t="str">
        <f>IF(MaGv!N65="","",IF(MaGv!N65="cn","cn"&amp;CHAR(10)&amp;VLOOKUP(MaGv!N60,dscn,3,0),VLOOKUP(MaGv!N65,dsma,5,0)&amp;CHAR(10)&amp;VLOOKUP(MaGv!N65,dsma,4,0)))</f>
        <v/>
      </c>
      <c r="O65" s="381" t="str">
        <f>IF(MaGv!O65="","",IF(MaGv!O65="cn","cn"&amp;CHAR(10)&amp;VLOOKUP(MaGv!O60,dscn,3,0),VLOOKUP(MaGv!O65,dsma,5,0)&amp;CHAR(10)&amp;VLOOKUP(MaGv!O65,dsma,4,0)))</f>
        <v/>
      </c>
      <c r="P65" s="381" t="str">
        <f>IF(MaGv!P65="","",IF(MaGv!P65="cn","cn"&amp;CHAR(10)&amp;VLOOKUP(MaGv!P60,dscn,3,0),VLOOKUP(MaGv!P65,dsma,5,0)&amp;CHAR(10)&amp;VLOOKUP(MaGv!P65,dsma,4,0)))</f>
        <v/>
      </c>
      <c r="Q65" s="372" t="str">
        <f>IF(MaGv!Q65="","",IF(MaGv!Q65="cn","cn"&amp;CHAR(10)&amp;VLOOKUP(MaGv!Q60,dscn,3,0),VLOOKUP(MaGv!Q65,dsma,5,0)&amp;CHAR(10)&amp;VLOOKUP(MaGv!Q65,dsma,4,0)))</f>
        <v/>
      </c>
      <c r="R65" s="381" t="str">
        <f>IF(MaGv!R65="","",IF(MaGv!R65="cn","cn"&amp;CHAR(10)&amp;VLOOKUP(MaGv!R60,dscn,3,0),VLOOKUP(MaGv!R65,dsma,5,0)&amp;CHAR(10)&amp;VLOOKUP(MaGv!R65,dsma,4,0)))</f>
        <v/>
      </c>
      <c r="S65" s="381" t="str">
        <f>IF(MaGv!S65="","",IF(MaGv!S65="cn","cn"&amp;CHAR(10)&amp;VLOOKUP(MaGv!S60,dscn,3,0),VLOOKUP(MaGv!S65,dsma,5,0)&amp;CHAR(10)&amp;VLOOKUP(MaGv!S65,dsma,4,0)))</f>
        <v/>
      </c>
      <c r="T65" s="381" t="str">
        <f>IF(MaGv!T65="","",IF(MaGv!T65="cn","cn"&amp;CHAR(10)&amp;VLOOKUP(MaGv!T60,dscn,3,0),VLOOKUP(MaGv!T65,dsma,5,0)&amp;CHAR(10)&amp;VLOOKUP(MaGv!T65,dsma,4,0)))</f>
        <v/>
      </c>
      <c r="U65" s="381" t="str">
        <f>IF(MaGv!U65="","",IF(MaGv!U65="cn","cn"&amp;CHAR(10)&amp;VLOOKUP(MaGv!U60,dscn,3,0),VLOOKUP(MaGv!U65,dsma,5,0)&amp;CHAR(10)&amp;VLOOKUP(MaGv!U65,dsma,4,0)))</f>
        <v/>
      </c>
      <c r="V65" s="381" t="str">
        <f>IF(MaGv!V65="","",IF(MaGv!V65="cn","cn"&amp;CHAR(10)&amp;VLOOKUP(MaGv!V60,dscn,3,0),VLOOKUP(MaGv!V65,dsma,5,0)&amp;CHAR(10)&amp;VLOOKUP(MaGv!V65,dsma,4,0)))</f>
        <v/>
      </c>
      <c r="W65" s="381" t="str">
        <f>IF(MaGv!W65="","",IF(MaGv!W65="cn","cn"&amp;CHAR(10)&amp;VLOOKUP(MaGv!W60,dscn,3,0),VLOOKUP(MaGv!W65,dsma,5,0)&amp;CHAR(10)&amp;VLOOKUP(MaGv!W65,dsma,4,0)))</f>
        <v/>
      </c>
      <c r="X65" s="381" t="str">
        <f>IF(MaGv!X65="","",IF(MaGv!X65="cn","cn"&amp;CHAR(10)&amp;VLOOKUP(MaGv!X60,dscn,3,0),VLOOKUP(MaGv!X65,dsma,5,0)&amp;CHAR(10)&amp;VLOOKUP(MaGv!X65,dsma,4,0)))</f>
        <v/>
      </c>
      <c r="Y65" s="381" t="str">
        <f>IF(MaGv!Y65="","",IF(MaGv!Y65="cn","cn"&amp;CHAR(10)&amp;VLOOKUP(MaGv!Y60,dscn,3,0),VLOOKUP(MaGv!Y65,dsma,5,0)&amp;CHAR(10)&amp;VLOOKUP(MaGv!Y65,dsma,4,0)))</f>
        <v/>
      </c>
      <c r="Z65" s="381" t="str">
        <f>IF(MaGv!Z65="","",IF(MaGv!Z65="cn","cn"&amp;CHAR(10)&amp;VLOOKUP(MaGv!Z60,dscn,3,0),VLOOKUP(MaGv!Z65,dsma,5,0)&amp;CHAR(10)&amp;VLOOKUP(MaGv!Z65,dsma,4,0)))</f>
        <v/>
      </c>
      <c r="AA65" s="381" t="str">
        <f>IF(MaGv!AA65="","",IF(MaGv!AA65="cn","cn"&amp;CHAR(10)&amp;VLOOKUP(MaGv!AA60,dscn,3,0),VLOOKUP(MaGv!AA65,dsma,5,0)&amp;CHAR(10)&amp;VLOOKUP(MaGv!AA65,dsma,4,0)))</f>
        <v/>
      </c>
      <c r="AB65" s="381" t="str">
        <f>IF(MaGv!AB65="","",IF(MaGv!AB65="cn","cn"&amp;CHAR(10)&amp;VLOOKUP(MaGv!AB60,dscn,3,0),VLOOKUP(MaGv!AB65,dsma,5,0)&amp;CHAR(10)&amp;VLOOKUP(MaGv!AB65,dsma,4,0)))</f>
        <v/>
      </c>
      <c r="AC65" s="381" t="str">
        <f>IF(MaGv!AC65="","",IF(MaGv!AC65="cn","cn"&amp;CHAR(10)&amp;VLOOKUP(MaGv!AC60,dscn,3,0),VLOOKUP(MaGv!AC65,dsma,5,0)&amp;CHAR(10)&amp;VLOOKUP(MaGv!AC65,dsma,4,0)))</f>
        <v/>
      </c>
      <c r="AD65" s="381" t="str">
        <f>IF(MaGv!AD65="","",IF(MaGv!AD65="cn","cn"&amp;CHAR(10)&amp;VLOOKUP(MaGv!AD60,dscn,3,0),VLOOKUP(MaGv!AD65,dsma,5,0)&amp;CHAR(10)&amp;VLOOKUP(MaGv!AD65,dsma,4,0)))</f>
        <v/>
      </c>
      <c r="AE65" s="381" t="str">
        <f>IF(MaGv!AE65="","",IF(MaGv!AE65="cn","cn"&amp;CHAR(10)&amp;VLOOKUP(MaGv!AE60,dscn,3,0),VLOOKUP(MaGv!AE65,dsma,5,0)&amp;CHAR(10)&amp;VLOOKUP(MaGv!AE65,dsma,4,0)))</f>
        <v/>
      </c>
      <c r="AF65" s="381" t="str">
        <f>IF(MaGv!AF65="","",IF(MaGv!AF65="cn","cn"&amp;CHAR(10)&amp;VLOOKUP(MaGv!AF60,dscn,3,0),VLOOKUP(MaGv!AF65,dsma,5,0)&amp;CHAR(10)&amp;VLOOKUP(MaGv!AF65,dsma,4,0)))</f>
        <v/>
      </c>
      <c r="AG65" s="381" t="str">
        <f>IF(MaGv!AG65="","",IF(MaGv!AG65="cn","cn"&amp;CHAR(10)&amp;VLOOKUP(MaGv!AG60,dscn,3,0),VLOOKUP(MaGv!AG65,dsma,5,0)&amp;CHAR(10)&amp;VLOOKUP(MaGv!AG65,dsma,4,0)))</f>
        <v/>
      </c>
      <c r="AH65" s="372" t="str">
        <f>IF(MaGv!AH65="","",IF(MaGv!AH65="cn","cn"&amp;CHAR(10)&amp;VLOOKUP(MaGv!AH60,dscn,3,0),VLOOKUP(MaGv!AH65,dsma,5,0)&amp;CHAR(10)&amp;VLOOKUP(MaGv!AH65,dsma,4,0)))</f>
        <v/>
      </c>
      <c r="AI65" s="372" t="str">
        <f>IF(MaGv!AI65="","",IF(MaGv!AI65="cn","cn"&amp;CHAR(10)&amp;VLOOKUP(MaGv!AI60,dscn,3,0),VLOOKUP(MaGv!AI65,dsma,5,0)&amp;CHAR(10)&amp;VLOOKUP(MaGv!AI65,dsma,4,0)))</f>
        <v/>
      </c>
      <c r="AJ65" s="372" t="str">
        <f>IF(MaGv!AJ65="","",IF(MaGv!AJ65="cn","cn"&amp;CHAR(10)&amp;VLOOKUP(MaGv!AJ60,dscn,3,0),VLOOKUP(MaGv!AJ65,dsma,5,0)&amp;CHAR(10)&amp;VLOOKUP(MaGv!AJ65,dsma,4,0)))</f>
        <v/>
      </c>
      <c r="AK65" s="372" t="str">
        <f>IF(MaGv!AK65="","",IF(MaGv!AK65="cn","cn"&amp;CHAR(10)&amp;VLOOKUP(MaGv!AK60,dscn,3,0),VLOOKUP(MaGv!AK65,dsma,5,0)&amp;CHAR(10)&amp;VLOOKUP(MaGv!AK65,dsma,4,0)))</f>
        <v/>
      </c>
      <c r="AL65" s="372" t="str">
        <f>IF(MaGv!AL65="","",IF(MaGv!AL65="cn","cn"&amp;CHAR(10)&amp;VLOOKUP(MaGv!AL60,dscn,3,0),VLOOKUP(MaGv!AL65,dsma,5,0)&amp;CHAR(10)&amp;VLOOKUP(MaGv!AL65,dsma,4,0)))</f>
        <v/>
      </c>
      <c r="AM65" s="372" t="str">
        <f>IF(MaGv!AM65="","",IF(MaGv!AM65="cn","cn"&amp;CHAR(10)&amp;VLOOKUP(MaGv!AM60,dscn,3,0),VLOOKUP(MaGv!AM65,dsma,5,0)&amp;CHAR(10)&amp;VLOOKUP(MaGv!AM65,dsma,4,0)))</f>
        <v/>
      </c>
      <c r="AN65" s="372" t="str">
        <f>IF(MaGv!AN65="","",IF(MaGv!AN65="cn","cn"&amp;CHAR(10)&amp;VLOOKUP(MaGv!AN60,dscn,3,0),VLOOKUP(MaGv!AN65,dsma,5,0)&amp;CHAR(10)&amp;VLOOKUP(MaGv!AN65,dsma,4,0)))</f>
        <v/>
      </c>
      <c r="AO65" s="372" t="str">
        <f>IF(MaGv!AO65="","",IF(MaGv!AO65="cn","cn"&amp;CHAR(10)&amp;VLOOKUP(MaGv!AO60,dscn,3,0),VLOOKUP(MaGv!AO65,dsma,5,0)&amp;CHAR(10)&amp;VLOOKUP(MaGv!AO65,dsma,4,0)))</f>
        <v/>
      </c>
      <c r="AP65" s="372" t="str">
        <f>IF(MaGv!AP65="","",IF(MaGv!AP65="cn","cn"&amp;CHAR(10)&amp;VLOOKUP(MaGv!AP60,dscn,3,0),VLOOKUP(MaGv!AP65,dsma,5,0)&amp;CHAR(10)&amp;VLOOKUP(MaGv!AP65,dsma,4,0)))</f>
        <v/>
      </c>
      <c r="AQ65" s="372" t="str">
        <f>IF(MaGv!AQ65="","",IF(MaGv!AQ65="cn","cn"&amp;CHAR(10)&amp;VLOOKUP(MaGv!AQ60,dscn,3,0),VLOOKUP(MaGv!AQ65,dsma,5,0)&amp;CHAR(10)&amp;VLOOKUP(MaGv!AQ65,dsma,4,0)))</f>
        <v/>
      </c>
      <c r="AR65" s="372" t="str">
        <f>IF(MaGv!AR65="","",IF(MaGv!AR65="cn","cn"&amp;CHAR(10)&amp;VLOOKUP(MaGv!AR60,dscn,3,0),VLOOKUP(MaGv!AR65,dsma,5,0)&amp;CHAR(10)&amp;VLOOKUP(MaGv!AR65,dsma,4,0)))</f>
        <v/>
      </c>
      <c r="AS65" s="372" t="str">
        <f>IF(MaGv!AS65="","",IF(MaGv!AS65="cn","cn"&amp;CHAR(10)&amp;VLOOKUP(MaGv!AS60,dscn,3,0),VLOOKUP(MaGv!AS65,dsma,5,0)&amp;CHAR(10)&amp;VLOOKUP(MaGv!AS65,dsma,4,0)))</f>
        <v/>
      </c>
      <c r="AT65" s="385" t="str">
        <f>IF(MaGv!AT65="","",IF(MaGv!AT65="cn","cn"&amp;CHAR(10)&amp;VLOOKUP(MaGv!AT60,dscn,3,0),VLOOKUP(MaGv!AT65,dsma,5,0)&amp;CHAR(10)&amp;VLOOKUP(MaGv!AT65,dsma,4,0)))</f>
        <v/>
      </c>
      <c r="AU65" s="372" t="str">
        <f>IF(MaGv!AU65="","",IF(MaGv!AU65="cn","cn"&amp;CHAR(10)&amp;VLOOKUP(MaGv!AU60,dscn,3,0),VLOOKUP(MaGv!AU65,dsma,5,0)&amp;CHAR(10)&amp;VLOOKUP(MaGv!AU65,dsma,4,0)))</f>
        <v/>
      </c>
      <c r="AV65" s="372" t="str">
        <f>IF(MaGv!AV65="","",IF(MaGv!AV65="cn","cn"&amp;CHAR(10)&amp;VLOOKUP(MaGv!AV60,dscn,3,0),VLOOKUP(MaGv!AV65,dsma,5,0)&amp;CHAR(10)&amp;VLOOKUP(MaGv!AV65,dsma,4,0)))</f>
        <v/>
      </c>
      <c r="AW65" s="372" t="str">
        <f>IF(MaGv!AW65="","",IF(MaGv!AW65="cn","cn"&amp;CHAR(10)&amp;VLOOKUP(MaGv!AW60,dscn,3,0),VLOOKUP(MaGv!AW65,dsma,5,0)&amp;CHAR(10)&amp;VLOOKUP(MaGv!AW65,dsma,4,0)))</f>
        <v/>
      </c>
      <c r="AX65" s="372" t="str">
        <f>IF(MaGv!AX65="","",IF(MaGv!AX65="cn","cn"&amp;CHAR(10)&amp;VLOOKUP(MaGv!AX60,dscn,3,0),VLOOKUP(MaGv!AX65,dsma,5,0)&amp;CHAR(10)&amp;VLOOKUP(MaGv!AX65,dsma,4,0)))</f>
        <v/>
      </c>
      <c r="AY65" s="381" t="str">
        <f>IF(MaGv!AY65="","",IF(MaGv!AY65="cn","cn"&amp;CHAR(10)&amp;VLOOKUP(MaGv!AY60,dscn,3,0),VLOOKUP(MaGv!AY65,dsma,5,0)&amp;CHAR(10)&amp;VLOOKUP(MaGv!AY65,dsma,4,0)))</f>
        <v/>
      </c>
      <c r="AZ65" s="381" t="str">
        <f>IF(MaGv!AZ65="","",IF(MaGv!AZ65="cn","cn"&amp;CHAR(10)&amp;VLOOKUP(MaGv!AZ60,dscn,3,0),VLOOKUP(MaGv!AZ65,dsma,5,0)&amp;CHAR(10)&amp;VLOOKUP(MaGv!AZ65,dsma,4,0)))</f>
        <v/>
      </c>
      <c r="BA65" s="381"/>
      <c r="BB65" s="386"/>
    </row>
    <row r="66" ht="20.25" customHeight="1">
      <c r="A66" s="127"/>
      <c r="B66" s="377">
        <v>3.0</v>
      </c>
      <c r="C66" s="381" t="str">
        <f>IF(MaGv!C66="","",IF(MaGv!C66="cn","cn"&amp;CHAR(10)&amp;VLOOKUP(MaGv!C61,dscn,3,0),VLOOKUP(MaGv!C66,dsma,5,0)&amp;CHAR(10)&amp;VLOOKUP(MaGv!C66,dsma,4,0)))</f>
        <v/>
      </c>
      <c r="D66" s="381" t="str">
        <f>IF(MaGv!D66="","",IF(MaGv!D66="cn","cn"&amp;CHAR(10)&amp;VLOOKUP(MaGv!D61,dscn,3,0),VLOOKUP(MaGv!D66,dsma,5,0)&amp;CHAR(10)&amp;VLOOKUP(MaGv!D66,dsma,4,0)))</f>
        <v/>
      </c>
      <c r="E66" s="381" t="str">
        <f>IF(MaGv!E66="","",IF(MaGv!E66="cn","cn"&amp;CHAR(10)&amp;VLOOKUP(MaGv!E61,dscn,3,0),VLOOKUP(MaGv!E66,dsma,5,0)&amp;CHAR(10)&amp;VLOOKUP(MaGv!E66,dsma,4,0)))</f>
        <v/>
      </c>
      <c r="F66" s="381" t="str">
        <f>IF(MaGv!F66="","",IF(MaGv!F66="cn","cn"&amp;CHAR(10)&amp;VLOOKUP(MaGv!F61,dscn,3,0),VLOOKUP(MaGv!F66,dsma,5,0)&amp;CHAR(10)&amp;VLOOKUP(MaGv!F66,dsma,4,0)))</f>
        <v/>
      </c>
      <c r="G66" s="381" t="str">
        <f>IF(MaGv!G66="","",IF(MaGv!G66="cn","cn"&amp;CHAR(10)&amp;VLOOKUP(MaGv!G61,dscn,3,0),VLOOKUP(MaGv!G66,dsma,5,0)&amp;CHAR(10)&amp;VLOOKUP(MaGv!G66,dsma,4,0)))</f>
        <v/>
      </c>
      <c r="H66" s="372" t="str">
        <f>IF(MaGv!H66="","",IF(MaGv!H66="cn","cn"&amp;CHAR(10)&amp;VLOOKUP(MaGv!H61,dscn,3,0),VLOOKUP(MaGv!H66,dsma,5,0)&amp;CHAR(10)&amp;VLOOKUP(MaGv!H66,dsma,4,0)))</f>
        <v/>
      </c>
      <c r="I66" s="381" t="str">
        <f>IF(MaGv!I66="","",IF(MaGv!I66="cn","cn"&amp;CHAR(10)&amp;VLOOKUP(MaGv!I61,dscn,3,0),VLOOKUP(MaGv!I66,dsma,5,0)&amp;CHAR(10)&amp;VLOOKUP(MaGv!I66,dsma,4,0)))</f>
        <v/>
      </c>
      <c r="J66" s="381" t="str">
        <f>IF(MaGv!J66="","",IF(MaGv!J66="cn","cn"&amp;CHAR(10)&amp;VLOOKUP(MaGv!J61,dscn,3,0),VLOOKUP(MaGv!J66,dsma,5,0)&amp;CHAR(10)&amp;VLOOKUP(MaGv!J66,dsma,4,0)))</f>
        <v/>
      </c>
      <c r="K66" s="381" t="str">
        <f>IF(MaGv!K66="","",IF(MaGv!K66="cn","cn"&amp;CHAR(10)&amp;VLOOKUP(MaGv!K61,dscn,3,0),VLOOKUP(MaGv!K66,dsma,5,0)&amp;CHAR(10)&amp;VLOOKUP(MaGv!K66,dsma,4,0)))</f>
        <v/>
      </c>
      <c r="L66" s="381" t="str">
        <f>IF(MaGv!L66="","",IF(MaGv!L66="cn","cn"&amp;CHAR(10)&amp;VLOOKUP(MaGv!L61,dscn,3,0),VLOOKUP(MaGv!L66,dsma,5,0)&amp;CHAR(10)&amp;VLOOKUP(MaGv!L66,dsma,4,0)))</f>
        <v/>
      </c>
      <c r="M66" s="381" t="str">
        <f>IF(MaGv!M66="","",IF(MaGv!M66="cn","cn"&amp;CHAR(10)&amp;VLOOKUP(MaGv!M61,dscn,3,0),VLOOKUP(MaGv!M66,dsma,5,0)&amp;CHAR(10)&amp;VLOOKUP(MaGv!M66,dsma,4,0)))</f>
        <v/>
      </c>
      <c r="N66" s="381" t="str">
        <f>IF(MaGv!N66="","",IF(MaGv!N66="cn","cn"&amp;CHAR(10)&amp;VLOOKUP(MaGv!N61,dscn,3,0),VLOOKUP(MaGv!N66,dsma,5,0)&amp;CHAR(10)&amp;VLOOKUP(MaGv!N66,dsma,4,0)))</f>
        <v/>
      </c>
      <c r="O66" s="381" t="str">
        <f>IF(MaGv!O66="","",IF(MaGv!O66="cn","cn"&amp;CHAR(10)&amp;VLOOKUP(MaGv!O61,dscn,3,0),VLOOKUP(MaGv!O66,dsma,5,0)&amp;CHAR(10)&amp;VLOOKUP(MaGv!O66,dsma,4,0)))</f>
        <v/>
      </c>
      <c r="P66" s="381" t="str">
        <f>IF(MaGv!P66="","",IF(MaGv!P66="cn","cn"&amp;CHAR(10)&amp;VLOOKUP(MaGv!P61,dscn,3,0),VLOOKUP(MaGv!P66,dsma,5,0)&amp;CHAR(10)&amp;VLOOKUP(MaGv!P66,dsma,4,0)))</f>
        <v/>
      </c>
      <c r="Q66" s="372" t="str">
        <f>IF(MaGv!Q66="","",IF(MaGv!Q66="cn","cn"&amp;CHAR(10)&amp;VLOOKUP(MaGv!Q61,dscn,3,0),VLOOKUP(MaGv!Q66,dsma,5,0)&amp;CHAR(10)&amp;VLOOKUP(MaGv!Q66,dsma,4,0)))</f>
        <v/>
      </c>
      <c r="R66" s="381" t="str">
        <f>IF(MaGv!R66="","",IF(MaGv!R66="cn","cn"&amp;CHAR(10)&amp;VLOOKUP(MaGv!R61,dscn,3,0),VLOOKUP(MaGv!R66,dsma,5,0)&amp;CHAR(10)&amp;VLOOKUP(MaGv!R66,dsma,4,0)))</f>
        <v/>
      </c>
      <c r="S66" s="381" t="str">
        <f>IF(MaGv!S66="","",IF(MaGv!S66="cn","cn"&amp;CHAR(10)&amp;VLOOKUP(MaGv!S61,dscn,3,0),VLOOKUP(MaGv!S66,dsma,5,0)&amp;CHAR(10)&amp;VLOOKUP(MaGv!S66,dsma,4,0)))</f>
        <v/>
      </c>
      <c r="T66" s="381" t="str">
        <f>IF(MaGv!T66="","",IF(MaGv!T66="cn","cn"&amp;CHAR(10)&amp;VLOOKUP(MaGv!T61,dscn,3,0),VLOOKUP(MaGv!T66,dsma,5,0)&amp;CHAR(10)&amp;VLOOKUP(MaGv!T66,dsma,4,0)))</f>
        <v/>
      </c>
      <c r="U66" s="381" t="str">
        <f>IF(MaGv!U66="","",IF(MaGv!U66="cn","cn"&amp;CHAR(10)&amp;VLOOKUP(MaGv!U61,dscn,3,0),VLOOKUP(MaGv!U66,dsma,5,0)&amp;CHAR(10)&amp;VLOOKUP(MaGv!U66,dsma,4,0)))</f>
        <v/>
      </c>
      <c r="V66" s="381" t="str">
        <f>IF(MaGv!V66="","",IF(MaGv!V66="cn","cn"&amp;CHAR(10)&amp;VLOOKUP(MaGv!V61,dscn,3,0),VLOOKUP(MaGv!V66,dsma,5,0)&amp;CHAR(10)&amp;VLOOKUP(MaGv!V66,dsma,4,0)))</f>
        <v/>
      </c>
      <c r="W66" s="381" t="str">
        <f>IF(MaGv!W66="","",IF(MaGv!W66="cn","cn"&amp;CHAR(10)&amp;VLOOKUP(MaGv!W61,dscn,3,0),VLOOKUP(MaGv!W66,dsma,5,0)&amp;CHAR(10)&amp;VLOOKUP(MaGv!W66,dsma,4,0)))</f>
        <v/>
      </c>
      <c r="X66" s="381" t="str">
        <f>IF(MaGv!X66="","",IF(MaGv!X66="cn","cn"&amp;CHAR(10)&amp;VLOOKUP(MaGv!X61,dscn,3,0),VLOOKUP(MaGv!X66,dsma,5,0)&amp;CHAR(10)&amp;VLOOKUP(MaGv!X66,dsma,4,0)))</f>
        <v/>
      </c>
      <c r="Y66" s="381" t="str">
        <f>IF(MaGv!Y66="","",IF(MaGv!Y66="cn","cn"&amp;CHAR(10)&amp;VLOOKUP(MaGv!Y61,dscn,3,0),VLOOKUP(MaGv!Y66,dsma,5,0)&amp;CHAR(10)&amp;VLOOKUP(MaGv!Y66,dsma,4,0)))</f>
        <v/>
      </c>
      <c r="Z66" s="381" t="str">
        <f>IF(MaGv!Z66="","",IF(MaGv!Z66="cn","cn"&amp;CHAR(10)&amp;VLOOKUP(MaGv!Z61,dscn,3,0),VLOOKUP(MaGv!Z66,dsma,5,0)&amp;CHAR(10)&amp;VLOOKUP(MaGv!Z66,dsma,4,0)))</f>
        <v/>
      </c>
      <c r="AA66" s="381" t="str">
        <f>IF(MaGv!AA66="","",IF(MaGv!AA66="cn","cn"&amp;CHAR(10)&amp;VLOOKUP(MaGv!AA61,dscn,3,0),VLOOKUP(MaGv!AA66,dsma,5,0)&amp;CHAR(10)&amp;VLOOKUP(MaGv!AA66,dsma,4,0)))</f>
        <v/>
      </c>
      <c r="AB66" s="381" t="str">
        <f>IF(MaGv!AB66="","",IF(MaGv!AB66="cn","cn"&amp;CHAR(10)&amp;VLOOKUP(MaGv!AB61,dscn,3,0),VLOOKUP(MaGv!AB66,dsma,5,0)&amp;CHAR(10)&amp;VLOOKUP(MaGv!AB66,dsma,4,0)))</f>
        <v/>
      </c>
      <c r="AC66" s="381" t="str">
        <f>IF(MaGv!AC66="","",IF(MaGv!AC66="cn","cn"&amp;CHAR(10)&amp;VLOOKUP(MaGv!AC61,dscn,3,0),VLOOKUP(MaGv!AC66,dsma,5,0)&amp;CHAR(10)&amp;VLOOKUP(MaGv!AC66,dsma,4,0)))</f>
        <v/>
      </c>
      <c r="AD66" s="381" t="str">
        <f>IF(MaGv!AD66="","",IF(MaGv!AD66="cn","cn"&amp;CHAR(10)&amp;VLOOKUP(MaGv!AD61,dscn,3,0),VLOOKUP(MaGv!AD66,dsma,5,0)&amp;CHAR(10)&amp;VLOOKUP(MaGv!AD66,dsma,4,0)))</f>
        <v/>
      </c>
      <c r="AE66" s="381" t="str">
        <f>IF(MaGv!AE66="","",IF(MaGv!AE66="cn","cn"&amp;CHAR(10)&amp;VLOOKUP(MaGv!AE61,dscn,3,0),VLOOKUP(MaGv!AE66,dsma,5,0)&amp;CHAR(10)&amp;VLOOKUP(MaGv!AE66,dsma,4,0)))</f>
        <v/>
      </c>
      <c r="AF66" s="381" t="str">
        <f>IF(MaGv!AF66="","",IF(MaGv!AF66="cn","cn"&amp;CHAR(10)&amp;VLOOKUP(MaGv!AF61,dscn,3,0),VLOOKUP(MaGv!AF66,dsma,5,0)&amp;CHAR(10)&amp;VLOOKUP(MaGv!AF66,dsma,4,0)))</f>
        <v/>
      </c>
      <c r="AG66" s="381" t="str">
        <f>IF(MaGv!AG66="","",IF(MaGv!AG66="cn","cn"&amp;CHAR(10)&amp;VLOOKUP(MaGv!AG61,dscn,3,0),VLOOKUP(MaGv!AG66,dsma,5,0)&amp;CHAR(10)&amp;VLOOKUP(MaGv!AG66,dsma,4,0)))</f>
        <v/>
      </c>
      <c r="AH66" s="372" t="str">
        <f>IF(MaGv!AH66="","",IF(MaGv!AH66="cn","cn"&amp;CHAR(10)&amp;VLOOKUP(MaGv!AH61,dscn,3,0),VLOOKUP(MaGv!AH66,dsma,5,0)&amp;CHAR(10)&amp;VLOOKUP(MaGv!AH66,dsma,4,0)))</f>
        <v/>
      </c>
      <c r="AI66" s="372" t="str">
        <f>IF(MaGv!AI66="","",IF(MaGv!AI66="cn","cn"&amp;CHAR(10)&amp;VLOOKUP(MaGv!AI61,dscn,3,0),VLOOKUP(MaGv!AI66,dsma,5,0)&amp;CHAR(10)&amp;VLOOKUP(MaGv!AI66,dsma,4,0)))</f>
        <v/>
      </c>
      <c r="AJ66" s="372" t="str">
        <f>IF(MaGv!AJ66="","",IF(MaGv!AJ66="cn","cn"&amp;CHAR(10)&amp;VLOOKUP(MaGv!AJ61,dscn,3,0),VLOOKUP(MaGv!AJ66,dsma,5,0)&amp;CHAR(10)&amp;VLOOKUP(MaGv!AJ66,dsma,4,0)))</f>
        <v/>
      </c>
      <c r="AK66" s="372" t="str">
        <f>IF(MaGv!AK66="","",IF(MaGv!AK66="cn","cn"&amp;CHAR(10)&amp;VLOOKUP(MaGv!AK61,dscn,3,0),VLOOKUP(MaGv!AK66,dsma,5,0)&amp;CHAR(10)&amp;VLOOKUP(MaGv!AK66,dsma,4,0)))</f>
        <v/>
      </c>
      <c r="AL66" s="372" t="str">
        <f>IF(MaGv!AL66="","",IF(MaGv!AL66="cn","cn"&amp;CHAR(10)&amp;VLOOKUP(MaGv!AL61,dscn,3,0),VLOOKUP(MaGv!AL66,dsma,5,0)&amp;CHAR(10)&amp;VLOOKUP(MaGv!AL66,dsma,4,0)))</f>
        <v/>
      </c>
      <c r="AM66" s="372" t="str">
        <f>IF(MaGv!AM66="","",IF(MaGv!AM66="cn","cn"&amp;CHAR(10)&amp;VLOOKUP(MaGv!AM61,dscn,3,0),VLOOKUP(MaGv!AM66,dsma,5,0)&amp;CHAR(10)&amp;VLOOKUP(MaGv!AM66,dsma,4,0)))</f>
        <v/>
      </c>
      <c r="AN66" s="372" t="str">
        <f>IF(MaGv!AN66="","",IF(MaGv!AN66="cn","cn"&amp;CHAR(10)&amp;VLOOKUP(MaGv!AN61,dscn,3,0),VLOOKUP(MaGv!AN66,dsma,5,0)&amp;CHAR(10)&amp;VLOOKUP(MaGv!AN66,dsma,4,0)))</f>
        <v/>
      </c>
      <c r="AO66" s="372" t="str">
        <f>IF(MaGv!AO66="","",IF(MaGv!AO66="cn","cn"&amp;CHAR(10)&amp;VLOOKUP(MaGv!AO61,dscn,3,0),VLOOKUP(MaGv!AO66,dsma,5,0)&amp;CHAR(10)&amp;VLOOKUP(MaGv!AO66,dsma,4,0)))</f>
        <v/>
      </c>
      <c r="AP66" s="372" t="str">
        <f>IF(MaGv!AP66="","",IF(MaGv!AP66="cn","cn"&amp;CHAR(10)&amp;VLOOKUP(MaGv!AP61,dscn,3,0),VLOOKUP(MaGv!AP66,dsma,5,0)&amp;CHAR(10)&amp;VLOOKUP(MaGv!AP66,dsma,4,0)))</f>
        <v/>
      </c>
      <c r="AQ66" s="372" t="str">
        <f>IF(MaGv!AQ66="","",IF(MaGv!AQ66="cn","cn"&amp;CHAR(10)&amp;VLOOKUP(MaGv!AQ61,dscn,3,0),VLOOKUP(MaGv!AQ66,dsma,5,0)&amp;CHAR(10)&amp;VLOOKUP(MaGv!AQ66,dsma,4,0)))</f>
        <v/>
      </c>
      <c r="AR66" s="372" t="str">
        <f>IF(MaGv!AR66="","",IF(MaGv!AR66="cn","cn"&amp;CHAR(10)&amp;VLOOKUP(MaGv!AR61,dscn,3,0),VLOOKUP(MaGv!AR66,dsma,5,0)&amp;CHAR(10)&amp;VLOOKUP(MaGv!AR66,dsma,4,0)))</f>
        <v/>
      </c>
      <c r="AS66" s="372" t="str">
        <f>IF(MaGv!AS66="","",IF(MaGv!AS66="cn","cn"&amp;CHAR(10)&amp;VLOOKUP(MaGv!AS61,dscn,3,0),VLOOKUP(MaGv!AS66,dsma,5,0)&amp;CHAR(10)&amp;VLOOKUP(MaGv!AS66,dsma,4,0)))</f>
        <v/>
      </c>
      <c r="AT66" s="385" t="str">
        <f>IF(MaGv!AT66="","",IF(MaGv!AT66="cn","cn"&amp;CHAR(10)&amp;VLOOKUP(MaGv!AT61,dscn,3,0),VLOOKUP(MaGv!AT66,dsma,5,0)&amp;CHAR(10)&amp;VLOOKUP(MaGv!AT66,dsma,4,0)))</f>
        <v/>
      </c>
      <c r="AU66" s="372" t="str">
        <f>IF(MaGv!AU66="","",IF(MaGv!AU66="cn","cn"&amp;CHAR(10)&amp;VLOOKUP(MaGv!AU61,dscn,3,0),VLOOKUP(MaGv!AU66,dsma,5,0)&amp;CHAR(10)&amp;VLOOKUP(MaGv!AU66,dsma,4,0)))</f>
        <v/>
      </c>
      <c r="AV66" s="372" t="str">
        <f>IF(MaGv!AV66="","",IF(MaGv!AV66="cn","cn"&amp;CHAR(10)&amp;VLOOKUP(MaGv!AV61,dscn,3,0),VLOOKUP(MaGv!AV66,dsma,5,0)&amp;CHAR(10)&amp;VLOOKUP(MaGv!AV66,dsma,4,0)))</f>
        <v/>
      </c>
      <c r="AW66" s="372" t="str">
        <f>IF(MaGv!AW66="","",IF(MaGv!AW66="cn","cn"&amp;CHAR(10)&amp;VLOOKUP(MaGv!AW61,dscn,3,0),VLOOKUP(MaGv!AW66,dsma,5,0)&amp;CHAR(10)&amp;VLOOKUP(MaGv!AW66,dsma,4,0)))</f>
        <v/>
      </c>
      <c r="AX66" s="372" t="str">
        <f>IF(MaGv!AX66="","",IF(MaGv!AX66="cn","cn"&amp;CHAR(10)&amp;VLOOKUP(MaGv!AX61,dscn,3,0),VLOOKUP(MaGv!AX66,dsma,5,0)&amp;CHAR(10)&amp;VLOOKUP(MaGv!AX66,dsma,4,0)))</f>
        <v/>
      </c>
      <c r="AY66" s="381" t="str">
        <f>IF(MaGv!AY66="","",IF(MaGv!AY66="cn","cn"&amp;CHAR(10)&amp;VLOOKUP(MaGv!AY61,dscn,3,0),VLOOKUP(MaGv!AY66,dsma,5,0)&amp;CHAR(10)&amp;VLOOKUP(MaGv!AY66,dsma,4,0)))</f>
        <v/>
      </c>
      <c r="AZ66" s="381" t="str">
        <f>IF(MaGv!AZ66="","",IF(MaGv!AZ66="cn","cn"&amp;CHAR(10)&amp;VLOOKUP(MaGv!AZ61,dscn,3,0),VLOOKUP(MaGv!AZ66,dsma,5,0)&amp;CHAR(10)&amp;VLOOKUP(MaGv!AZ66,dsma,4,0)))</f>
        <v/>
      </c>
      <c r="BA66" s="381"/>
      <c r="BB66" s="386"/>
    </row>
    <row r="67" ht="20.25" customHeight="1">
      <c r="A67" s="127"/>
      <c r="B67" s="377">
        <v>4.0</v>
      </c>
      <c r="C67" s="381" t="str">
        <f>IF(MaGv!C67="","",IF(MaGv!C67="cn","cn"&amp;CHAR(10)&amp;VLOOKUP(MaGv!C62,dscn,3,0),VLOOKUP(MaGv!C67,dsma,5,0)&amp;CHAR(10)&amp;VLOOKUP(MaGv!C67,dsma,4,0)))</f>
        <v/>
      </c>
      <c r="D67" s="381" t="str">
        <f>IF(MaGv!D67="","",IF(MaGv!D67="cn","cn"&amp;CHAR(10)&amp;VLOOKUP(MaGv!D62,dscn,3,0),VLOOKUP(MaGv!D67,dsma,5,0)&amp;CHAR(10)&amp;VLOOKUP(MaGv!D67,dsma,4,0)))</f>
        <v/>
      </c>
      <c r="E67" s="381" t="str">
        <f>IF(MaGv!E67="","",IF(MaGv!E67="cn","cn"&amp;CHAR(10)&amp;VLOOKUP(MaGv!E62,dscn,3,0),VLOOKUP(MaGv!E67,dsma,5,0)&amp;CHAR(10)&amp;VLOOKUP(MaGv!E67,dsma,4,0)))</f>
        <v/>
      </c>
      <c r="F67" s="381" t="str">
        <f>IF(MaGv!F67="","",IF(MaGv!F67="cn","cn"&amp;CHAR(10)&amp;VLOOKUP(MaGv!F62,dscn,3,0),VLOOKUP(MaGv!F67,dsma,5,0)&amp;CHAR(10)&amp;VLOOKUP(MaGv!F67,dsma,4,0)))</f>
        <v/>
      </c>
      <c r="G67" s="381" t="str">
        <f>IF(MaGv!G67="","",IF(MaGv!G67="cn","cn"&amp;CHAR(10)&amp;VLOOKUP(MaGv!G62,dscn,3,0),VLOOKUP(MaGv!G67,dsma,5,0)&amp;CHAR(10)&amp;VLOOKUP(MaGv!G67,dsma,4,0)))</f>
        <v/>
      </c>
      <c r="H67" s="372" t="str">
        <f>IF(MaGv!H67="","",IF(MaGv!H67="cn","cn"&amp;CHAR(10)&amp;VLOOKUP(MaGv!H62,dscn,3,0),VLOOKUP(MaGv!H67,dsma,5,0)&amp;CHAR(10)&amp;VLOOKUP(MaGv!H67,dsma,4,0)))</f>
        <v/>
      </c>
      <c r="I67" s="381" t="str">
        <f>IF(MaGv!I67="","",IF(MaGv!I67="cn","cn"&amp;CHAR(10)&amp;VLOOKUP(MaGv!I62,dscn,3,0),VLOOKUP(MaGv!I67,dsma,5,0)&amp;CHAR(10)&amp;VLOOKUP(MaGv!I67,dsma,4,0)))</f>
        <v/>
      </c>
      <c r="J67" s="381" t="str">
        <f>IF(MaGv!J67="","",IF(MaGv!J67="cn","cn"&amp;CHAR(10)&amp;VLOOKUP(MaGv!J62,dscn,3,0),VLOOKUP(MaGv!J67,dsma,5,0)&amp;CHAR(10)&amp;VLOOKUP(MaGv!J67,dsma,4,0)))</f>
        <v/>
      </c>
      <c r="K67" s="381" t="str">
        <f>IF(MaGv!K67="","",IF(MaGv!K67="cn","cn"&amp;CHAR(10)&amp;VLOOKUP(MaGv!K62,dscn,3,0),VLOOKUP(MaGv!K67,dsma,5,0)&amp;CHAR(10)&amp;VLOOKUP(MaGv!K67,dsma,4,0)))</f>
        <v/>
      </c>
      <c r="L67" s="381" t="str">
        <f>IF(MaGv!L67="","",IF(MaGv!L67="cn","cn"&amp;CHAR(10)&amp;VLOOKUP(MaGv!L62,dscn,3,0),VLOOKUP(MaGv!L67,dsma,5,0)&amp;CHAR(10)&amp;VLOOKUP(MaGv!L67,dsma,4,0)))</f>
        <v/>
      </c>
      <c r="M67" s="381" t="str">
        <f>IF(MaGv!M67="","",IF(MaGv!M67="cn","cn"&amp;CHAR(10)&amp;VLOOKUP(MaGv!M62,dscn,3,0),VLOOKUP(MaGv!M67,dsma,5,0)&amp;CHAR(10)&amp;VLOOKUP(MaGv!M67,dsma,4,0)))</f>
        <v/>
      </c>
      <c r="N67" s="381" t="str">
        <f>IF(MaGv!N67="","",IF(MaGv!N67="cn","cn"&amp;CHAR(10)&amp;VLOOKUP(MaGv!N62,dscn,3,0),VLOOKUP(MaGv!N67,dsma,5,0)&amp;CHAR(10)&amp;VLOOKUP(MaGv!N67,dsma,4,0)))</f>
        <v/>
      </c>
      <c r="O67" s="381" t="str">
        <f>IF(MaGv!O67="","",IF(MaGv!O67="cn","cn"&amp;CHAR(10)&amp;VLOOKUP(MaGv!O62,dscn,3,0),VLOOKUP(MaGv!O67,dsma,5,0)&amp;CHAR(10)&amp;VLOOKUP(MaGv!O67,dsma,4,0)))</f>
        <v/>
      </c>
      <c r="P67" s="381" t="str">
        <f>IF(MaGv!P67="","",IF(MaGv!P67="cn","cn"&amp;CHAR(10)&amp;VLOOKUP(MaGv!P62,dscn,3,0),VLOOKUP(MaGv!P67,dsma,5,0)&amp;CHAR(10)&amp;VLOOKUP(MaGv!P67,dsma,4,0)))</f>
        <v/>
      </c>
      <c r="Q67" s="372" t="str">
        <f>IF(MaGv!Q67="","",IF(MaGv!Q67="cn","cn"&amp;CHAR(10)&amp;VLOOKUP(MaGv!Q62,dscn,3,0),VLOOKUP(MaGv!Q67,dsma,5,0)&amp;CHAR(10)&amp;VLOOKUP(MaGv!Q67,dsma,4,0)))</f>
        <v/>
      </c>
      <c r="R67" s="381" t="str">
        <f>IF(MaGv!R67="","",IF(MaGv!R67="cn","cn"&amp;CHAR(10)&amp;VLOOKUP(MaGv!R62,dscn,3,0),VLOOKUP(MaGv!R67,dsma,5,0)&amp;CHAR(10)&amp;VLOOKUP(MaGv!R67,dsma,4,0)))</f>
        <v/>
      </c>
      <c r="S67" s="381" t="str">
        <f>IF(MaGv!S67="","",IF(MaGv!S67="cn","cn"&amp;CHAR(10)&amp;VLOOKUP(MaGv!S62,dscn,3,0),VLOOKUP(MaGv!S67,dsma,5,0)&amp;CHAR(10)&amp;VLOOKUP(MaGv!S67,dsma,4,0)))</f>
        <v/>
      </c>
      <c r="T67" s="381" t="str">
        <f>IF(MaGv!T67="","",IF(MaGv!T67="cn","cn"&amp;CHAR(10)&amp;VLOOKUP(MaGv!T62,dscn,3,0),VLOOKUP(MaGv!T67,dsma,5,0)&amp;CHAR(10)&amp;VLOOKUP(MaGv!T67,dsma,4,0)))</f>
        <v/>
      </c>
      <c r="U67" s="381" t="str">
        <f>IF(MaGv!U67="","",IF(MaGv!U67="cn","cn"&amp;CHAR(10)&amp;VLOOKUP(MaGv!U62,dscn,3,0),VLOOKUP(MaGv!U67,dsma,5,0)&amp;CHAR(10)&amp;VLOOKUP(MaGv!U67,dsma,4,0)))</f>
        <v/>
      </c>
      <c r="V67" s="381" t="str">
        <f>IF(MaGv!V67="","",IF(MaGv!V67="cn","cn"&amp;CHAR(10)&amp;VLOOKUP(MaGv!V62,dscn,3,0),VLOOKUP(MaGv!V67,dsma,5,0)&amp;CHAR(10)&amp;VLOOKUP(MaGv!V67,dsma,4,0)))</f>
        <v/>
      </c>
      <c r="W67" s="381" t="str">
        <f>IF(MaGv!W67="","",IF(MaGv!W67="cn","cn"&amp;CHAR(10)&amp;VLOOKUP(MaGv!W62,dscn,3,0),VLOOKUP(MaGv!W67,dsma,5,0)&amp;CHAR(10)&amp;VLOOKUP(MaGv!W67,dsma,4,0)))</f>
        <v/>
      </c>
      <c r="X67" s="381" t="str">
        <f>IF(MaGv!X67="","",IF(MaGv!X67="cn","cn"&amp;CHAR(10)&amp;VLOOKUP(MaGv!X62,dscn,3,0),VLOOKUP(MaGv!X67,dsma,5,0)&amp;CHAR(10)&amp;VLOOKUP(MaGv!X67,dsma,4,0)))</f>
        <v/>
      </c>
      <c r="Y67" s="381" t="str">
        <f>IF(MaGv!Y67="","",IF(MaGv!Y67="cn","cn"&amp;CHAR(10)&amp;VLOOKUP(MaGv!Y62,dscn,3,0),VLOOKUP(MaGv!Y67,dsma,5,0)&amp;CHAR(10)&amp;VLOOKUP(MaGv!Y67,dsma,4,0)))</f>
        <v/>
      </c>
      <c r="Z67" s="381" t="str">
        <f>IF(MaGv!Z67="","",IF(MaGv!Z67="cn","cn"&amp;CHAR(10)&amp;VLOOKUP(MaGv!Z62,dscn,3,0),VLOOKUP(MaGv!Z67,dsma,5,0)&amp;CHAR(10)&amp;VLOOKUP(MaGv!Z67,dsma,4,0)))</f>
        <v/>
      </c>
      <c r="AA67" s="381" t="str">
        <f>IF(MaGv!AA67="","",IF(MaGv!AA67="cn","cn"&amp;CHAR(10)&amp;VLOOKUP(MaGv!AA62,dscn,3,0),VLOOKUP(MaGv!AA67,dsma,5,0)&amp;CHAR(10)&amp;VLOOKUP(MaGv!AA67,dsma,4,0)))</f>
        <v/>
      </c>
      <c r="AB67" s="381" t="str">
        <f>IF(MaGv!AB67="","",IF(MaGv!AB67="cn","cn"&amp;CHAR(10)&amp;VLOOKUP(MaGv!AB62,dscn,3,0),VLOOKUP(MaGv!AB67,dsma,5,0)&amp;CHAR(10)&amp;VLOOKUP(MaGv!AB67,dsma,4,0)))</f>
        <v/>
      </c>
      <c r="AC67" s="381" t="str">
        <f>IF(MaGv!AC67="","",IF(MaGv!AC67="cn","cn"&amp;CHAR(10)&amp;VLOOKUP(MaGv!AC62,dscn,3,0),VLOOKUP(MaGv!AC67,dsma,5,0)&amp;CHAR(10)&amp;VLOOKUP(MaGv!AC67,dsma,4,0)))</f>
        <v/>
      </c>
      <c r="AD67" s="381" t="str">
        <f>IF(MaGv!AD67="","",IF(MaGv!AD67="cn","cn"&amp;CHAR(10)&amp;VLOOKUP(MaGv!AD62,dscn,3,0),VLOOKUP(MaGv!AD67,dsma,5,0)&amp;CHAR(10)&amp;VLOOKUP(MaGv!AD67,dsma,4,0)))</f>
        <v/>
      </c>
      <c r="AE67" s="381" t="str">
        <f>IF(MaGv!AE67="","",IF(MaGv!AE67="cn","cn"&amp;CHAR(10)&amp;VLOOKUP(MaGv!AE62,dscn,3,0),VLOOKUP(MaGv!AE67,dsma,5,0)&amp;CHAR(10)&amp;VLOOKUP(MaGv!AE67,dsma,4,0)))</f>
        <v/>
      </c>
      <c r="AF67" s="381" t="str">
        <f>IF(MaGv!AF67="","",IF(MaGv!AF67="cn","cn"&amp;CHAR(10)&amp;VLOOKUP(MaGv!AF62,dscn,3,0),VLOOKUP(MaGv!AF67,dsma,5,0)&amp;CHAR(10)&amp;VLOOKUP(MaGv!AF67,dsma,4,0)))</f>
        <v/>
      </c>
      <c r="AG67" s="381" t="str">
        <f>IF(MaGv!AG67="","",IF(MaGv!AG67="cn","cn"&amp;CHAR(10)&amp;VLOOKUP(MaGv!AG62,dscn,3,0),VLOOKUP(MaGv!AG67,dsma,5,0)&amp;CHAR(10)&amp;VLOOKUP(MaGv!AG67,dsma,4,0)))</f>
        <v/>
      </c>
      <c r="AH67" s="372" t="str">
        <f>IF(MaGv!AH67="","",IF(MaGv!AH67="cn","cn"&amp;CHAR(10)&amp;VLOOKUP(MaGv!AH62,dscn,3,0),VLOOKUP(MaGv!AH67,dsma,5,0)&amp;CHAR(10)&amp;VLOOKUP(MaGv!AH67,dsma,4,0)))</f>
        <v/>
      </c>
      <c r="AI67" s="372" t="str">
        <f>IF(MaGv!AI67="","",IF(MaGv!AI67="cn","cn"&amp;CHAR(10)&amp;VLOOKUP(MaGv!AI62,dscn,3,0),VLOOKUP(MaGv!AI67,dsma,5,0)&amp;CHAR(10)&amp;VLOOKUP(MaGv!AI67,dsma,4,0)))</f>
        <v/>
      </c>
      <c r="AJ67" s="372" t="str">
        <f>IF(MaGv!AJ67="","",IF(MaGv!AJ67="cn","cn"&amp;CHAR(10)&amp;VLOOKUP(MaGv!AJ62,dscn,3,0),VLOOKUP(MaGv!AJ67,dsma,5,0)&amp;CHAR(10)&amp;VLOOKUP(MaGv!AJ67,dsma,4,0)))</f>
        <v/>
      </c>
      <c r="AK67" s="372" t="str">
        <f>IF(MaGv!AK67="","",IF(MaGv!AK67="cn","cn"&amp;CHAR(10)&amp;VLOOKUP(MaGv!AK62,dscn,3,0),VLOOKUP(MaGv!AK67,dsma,5,0)&amp;CHAR(10)&amp;VLOOKUP(MaGv!AK67,dsma,4,0)))</f>
        <v/>
      </c>
      <c r="AL67" s="372" t="str">
        <f>IF(MaGv!AL67="","",IF(MaGv!AL67="cn","cn"&amp;CHAR(10)&amp;VLOOKUP(MaGv!AL62,dscn,3,0),VLOOKUP(MaGv!AL67,dsma,5,0)&amp;CHAR(10)&amp;VLOOKUP(MaGv!AL67,dsma,4,0)))</f>
        <v/>
      </c>
      <c r="AM67" s="372" t="str">
        <f>IF(MaGv!AM67="","",IF(MaGv!AM67="cn","cn"&amp;CHAR(10)&amp;VLOOKUP(MaGv!AM62,dscn,3,0),VLOOKUP(MaGv!AM67,dsma,5,0)&amp;CHAR(10)&amp;VLOOKUP(MaGv!AM67,dsma,4,0)))</f>
        <v/>
      </c>
      <c r="AN67" s="372" t="str">
        <f>IF(MaGv!AN67="","",IF(MaGv!AN67="cn","cn"&amp;CHAR(10)&amp;VLOOKUP(MaGv!AN62,dscn,3,0),VLOOKUP(MaGv!AN67,dsma,5,0)&amp;CHAR(10)&amp;VLOOKUP(MaGv!AN67,dsma,4,0)))</f>
        <v/>
      </c>
      <c r="AO67" s="372" t="str">
        <f>IF(MaGv!AO67="","",IF(MaGv!AO67="cn","cn"&amp;CHAR(10)&amp;VLOOKUP(MaGv!AO62,dscn,3,0),VLOOKUP(MaGv!AO67,dsma,5,0)&amp;CHAR(10)&amp;VLOOKUP(MaGv!AO67,dsma,4,0)))</f>
        <v/>
      </c>
      <c r="AP67" s="372" t="str">
        <f>IF(MaGv!AP67="","",IF(MaGv!AP67="cn","cn"&amp;CHAR(10)&amp;VLOOKUP(MaGv!AP62,dscn,3,0),VLOOKUP(MaGv!AP67,dsma,5,0)&amp;CHAR(10)&amp;VLOOKUP(MaGv!AP67,dsma,4,0)))</f>
        <v/>
      </c>
      <c r="AQ67" s="372" t="str">
        <f>IF(MaGv!AQ67="","",IF(MaGv!AQ67="cn","cn"&amp;CHAR(10)&amp;VLOOKUP(MaGv!AQ62,dscn,3,0),VLOOKUP(MaGv!AQ67,dsma,5,0)&amp;CHAR(10)&amp;VLOOKUP(MaGv!AQ67,dsma,4,0)))</f>
        <v/>
      </c>
      <c r="AR67" s="372" t="str">
        <f>IF(MaGv!AR67="","",IF(MaGv!AR67="cn","cn"&amp;CHAR(10)&amp;VLOOKUP(MaGv!AR62,dscn,3,0),VLOOKUP(MaGv!AR67,dsma,5,0)&amp;CHAR(10)&amp;VLOOKUP(MaGv!AR67,dsma,4,0)))</f>
        <v/>
      </c>
      <c r="AS67" s="372" t="str">
        <f>IF(MaGv!AS67="","",IF(MaGv!AS67="cn","cn"&amp;CHAR(10)&amp;VLOOKUP(MaGv!AS62,dscn,3,0),VLOOKUP(MaGv!AS67,dsma,5,0)&amp;CHAR(10)&amp;VLOOKUP(MaGv!AS67,dsma,4,0)))</f>
        <v/>
      </c>
      <c r="AT67" s="385" t="str">
        <f>IF(MaGv!AT67="","",IF(MaGv!AT67="cn","cn"&amp;CHAR(10)&amp;VLOOKUP(MaGv!AT62,dscn,3,0),VLOOKUP(MaGv!AT67,dsma,5,0)&amp;CHAR(10)&amp;VLOOKUP(MaGv!AT67,dsma,4,0)))</f>
        <v/>
      </c>
      <c r="AU67" s="372" t="str">
        <f>IF(MaGv!AU67="","",IF(MaGv!AU67="cn","cn"&amp;CHAR(10)&amp;VLOOKUP(MaGv!AU62,dscn,3,0),VLOOKUP(MaGv!AU67,dsma,5,0)&amp;CHAR(10)&amp;VLOOKUP(MaGv!AU67,dsma,4,0)))</f>
        <v/>
      </c>
      <c r="AV67" s="372" t="str">
        <f>IF(MaGv!AV67="","",IF(MaGv!AV67="cn","cn"&amp;CHAR(10)&amp;VLOOKUP(MaGv!AV62,dscn,3,0),VLOOKUP(MaGv!AV67,dsma,5,0)&amp;CHAR(10)&amp;VLOOKUP(MaGv!AV67,dsma,4,0)))</f>
        <v/>
      </c>
      <c r="AW67" s="372" t="str">
        <f>IF(MaGv!AW67="","",IF(MaGv!AW67="cn","cn"&amp;CHAR(10)&amp;VLOOKUP(MaGv!AW62,dscn,3,0),VLOOKUP(MaGv!AW67,dsma,5,0)&amp;CHAR(10)&amp;VLOOKUP(MaGv!AW67,dsma,4,0)))</f>
        <v/>
      </c>
      <c r="AX67" s="372" t="str">
        <f>IF(MaGv!AX67="","",IF(MaGv!AX67="cn","cn"&amp;CHAR(10)&amp;VLOOKUP(MaGv!AX62,dscn,3,0),VLOOKUP(MaGv!AX67,dsma,5,0)&amp;CHAR(10)&amp;VLOOKUP(MaGv!AX67,dsma,4,0)))</f>
        <v/>
      </c>
      <c r="AY67" s="381" t="str">
        <f>IF(MaGv!AY67="","",IF(MaGv!AY67="cn","cn"&amp;CHAR(10)&amp;VLOOKUP(MaGv!AY62,dscn,3,0),VLOOKUP(MaGv!AY67,dsma,5,0)&amp;CHAR(10)&amp;VLOOKUP(MaGv!AY67,dsma,4,0)))</f>
        <v/>
      </c>
      <c r="AZ67" s="381" t="str">
        <f>IF(MaGv!AZ67="","",IF(MaGv!AZ67="cn","cn"&amp;CHAR(10)&amp;VLOOKUP(MaGv!AZ62,dscn,3,0),VLOOKUP(MaGv!AZ67,dsma,5,0)&amp;CHAR(10)&amp;VLOOKUP(MaGv!AZ67,dsma,4,0)))</f>
        <v/>
      </c>
      <c r="BA67" s="381"/>
      <c r="BB67" s="386"/>
    </row>
    <row r="68" ht="20.25" customHeight="1">
      <c r="A68" s="396"/>
      <c r="B68" s="388">
        <v>5.0</v>
      </c>
      <c r="C68" s="389" t="str">
        <f>IF(MaGv!C68="","",IF(MaGv!C68="cn","cn"&amp;CHAR(10)&amp;VLOOKUP(MaGv!C63,dscn,3,0),VLOOKUP(MaGv!C68,dsma,5,0)&amp;CHAR(10)&amp;VLOOKUP(MaGv!C68,dsma,4,0)))</f>
        <v/>
      </c>
      <c r="D68" s="389" t="str">
        <f>IF(MaGv!D68="","",IF(MaGv!D68="cn","cn"&amp;CHAR(10)&amp;VLOOKUP(MaGv!D63,dscn,3,0),VLOOKUP(MaGv!D68,dsma,5,0)&amp;CHAR(10)&amp;VLOOKUP(MaGv!D68,dsma,4,0)))</f>
        <v/>
      </c>
      <c r="E68" s="389" t="str">
        <f>IF(MaGv!E68="","",IF(MaGv!E68="cn","cn"&amp;CHAR(10)&amp;VLOOKUP(MaGv!E63,dscn,3,0),VLOOKUP(MaGv!E68,dsma,5,0)&amp;CHAR(10)&amp;VLOOKUP(MaGv!E68,dsma,4,0)))</f>
        <v/>
      </c>
      <c r="F68" s="389" t="str">
        <f>IF(MaGv!F68="","",IF(MaGv!F68="cn","cn"&amp;CHAR(10)&amp;VLOOKUP(MaGv!F63,dscn,3,0),VLOOKUP(MaGv!F68,dsma,5,0)&amp;CHAR(10)&amp;VLOOKUP(MaGv!F68,dsma,4,0)))</f>
        <v/>
      </c>
      <c r="G68" s="389" t="str">
        <f>IF(MaGv!G68="","",IF(MaGv!G68="cn","cn"&amp;CHAR(10)&amp;VLOOKUP(MaGv!G63,dscn,3,0),VLOOKUP(MaGv!G68,dsma,5,0)&amp;CHAR(10)&amp;VLOOKUP(MaGv!G68,dsma,4,0)))</f>
        <v/>
      </c>
      <c r="H68" s="390" t="str">
        <f>IF(MaGv!H68="","",IF(MaGv!H68="cn","cn"&amp;CHAR(10)&amp;VLOOKUP(MaGv!H63,dscn,3,0),VLOOKUP(MaGv!H68,dsma,5,0)&amp;CHAR(10)&amp;VLOOKUP(MaGv!H68,dsma,4,0)))</f>
        <v/>
      </c>
      <c r="I68" s="389" t="str">
        <f>IF(MaGv!I68="","",IF(MaGv!I68="cn","cn"&amp;CHAR(10)&amp;VLOOKUP(MaGv!I63,dscn,3,0),VLOOKUP(MaGv!I68,dsma,5,0)&amp;CHAR(10)&amp;VLOOKUP(MaGv!I68,dsma,4,0)))</f>
        <v/>
      </c>
      <c r="J68" s="389" t="str">
        <f>IF(MaGv!J68="","",IF(MaGv!J68="cn","cn"&amp;CHAR(10)&amp;VLOOKUP(MaGv!J63,dscn,3,0),VLOOKUP(MaGv!J68,dsma,5,0)&amp;CHAR(10)&amp;VLOOKUP(MaGv!J68,dsma,4,0)))</f>
        <v/>
      </c>
      <c r="K68" s="389" t="str">
        <f>IF(MaGv!K68="","",IF(MaGv!K68="cn","cn"&amp;CHAR(10)&amp;VLOOKUP(MaGv!K63,dscn,3,0),VLOOKUP(MaGv!K68,dsma,5,0)&amp;CHAR(10)&amp;VLOOKUP(MaGv!K68,dsma,4,0)))</f>
        <v/>
      </c>
      <c r="L68" s="389" t="str">
        <f>IF(MaGv!L68="","",IF(MaGv!L68="cn","cn"&amp;CHAR(10)&amp;VLOOKUP(MaGv!L63,dscn,3,0),VLOOKUP(MaGv!L68,dsma,5,0)&amp;CHAR(10)&amp;VLOOKUP(MaGv!L68,dsma,4,0)))</f>
        <v/>
      </c>
      <c r="M68" s="389" t="str">
        <f>IF(MaGv!M68="","",IF(MaGv!M68="cn","cn"&amp;CHAR(10)&amp;VLOOKUP(MaGv!M63,dscn,3,0),VLOOKUP(MaGv!M68,dsma,5,0)&amp;CHAR(10)&amp;VLOOKUP(MaGv!M68,dsma,4,0)))</f>
        <v/>
      </c>
      <c r="N68" s="389" t="str">
        <f>IF(MaGv!N68="","",IF(MaGv!N68="cn","cn"&amp;CHAR(10)&amp;VLOOKUP(MaGv!N63,dscn,3,0),VLOOKUP(MaGv!N68,dsma,5,0)&amp;CHAR(10)&amp;VLOOKUP(MaGv!N68,dsma,4,0)))</f>
        <v/>
      </c>
      <c r="O68" s="389" t="str">
        <f>IF(MaGv!O68="","",IF(MaGv!O68="cn","cn"&amp;CHAR(10)&amp;VLOOKUP(MaGv!O63,dscn,3,0),VLOOKUP(MaGv!O68,dsma,5,0)&amp;CHAR(10)&amp;VLOOKUP(MaGv!O68,dsma,4,0)))</f>
        <v/>
      </c>
      <c r="P68" s="389" t="str">
        <f>IF(MaGv!P68="","",IF(MaGv!P68="cn","cn"&amp;CHAR(10)&amp;VLOOKUP(MaGv!P63,dscn,3,0),VLOOKUP(MaGv!P68,dsma,5,0)&amp;CHAR(10)&amp;VLOOKUP(MaGv!P68,dsma,4,0)))</f>
        <v/>
      </c>
      <c r="Q68" s="390" t="str">
        <f>IF(MaGv!Q68="","",IF(MaGv!Q68="cn","cn"&amp;CHAR(10)&amp;VLOOKUP(MaGv!Q63,dscn,3,0),VLOOKUP(MaGv!Q68,dsma,5,0)&amp;CHAR(10)&amp;VLOOKUP(MaGv!Q68,dsma,4,0)))</f>
        <v/>
      </c>
      <c r="R68" s="389" t="str">
        <f>IF(MaGv!R68="","",IF(MaGv!R68="cn","cn"&amp;CHAR(10)&amp;VLOOKUP(MaGv!R63,dscn,3,0),VLOOKUP(MaGv!R68,dsma,5,0)&amp;CHAR(10)&amp;VLOOKUP(MaGv!R68,dsma,4,0)))</f>
        <v/>
      </c>
      <c r="S68" s="389" t="str">
        <f>IF(MaGv!S68="","",IF(MaGv!S68="cn","cn"&amp;CHAR(10)&amp;VLOOKUP(MaGv!S63,dscn,3,0),VLOOKUP(MaGv!S68,dsma,5,0)&amp;CHAR(10)&amp;VLOOKUP(MaGv!S68,dsma,4,0)))</f>
        <v/>
      </c>
      <c r="T68" s="389" t="str">
        <f>IF(MaGv!T68="","",IF(MaGv!T68="cn","cn"&amp;CHAR(10)&amp;VLOOKUP(MaGv!T63,dscn,3,0),VLOOKUP(MaGv!T68,dsma,5,0)&amp;CHAR(10)&amp;VLOOKUP(MaGv!T68,dsma,4,0)))</f>
        <v/>
      </c>
      <c r="U68" s="389" t="str">
        <f>IF(MaGv!U68="","",IF(MaGv!U68="cn","cn"&amp;CHAR(10)&amp;VLOOKUP(MaGv!U63,dscn,3,0),VLOOKUP(MaGv!U68,dsma,5,0)&amp;CHAR(10)&amp;VLOOKUP(MaGv!U68,dsma,4,0)))</f>
        <v/>
      </c>
      <c r="V68" s="389" t="str">
        <f>IF(MaGv!V68="","",IF(MaGv!V68="cn","cn"&amp;CHAR(10)&amp;VLOOKUP(MaGv!V63,dscn,3,0),VLOOKUP(MaGv!V68,dsma,5,0)&amp;CHAR(10)&amp;VLOOKUP(MaGv!V68,dsma,4,0)))</f>
        <v/>
      </c>
      <c r="W68" s="389" t="str">
        <f>IF(MaGv!W68="","",IF(MaGv!W68="cn","cn"&amp;CHAR(10)&amp;VLOOKUP(MaGv!W63,dscn,3,0),VLOOKUP(MaGv!W68,dsma,5,0)&amp;CHAR(10)&amp;VLOOKUP(MaGv!W68,dsma,4,0)))</f>
        <v/>
      </c>
      <c r="X68" s="389" t="str">
        <f>IF(MaGv!X68="","",IF(MaGv!X68="cn","cn"&amp;CHAR(10)&amp;VLOOKUP(MaGv!X63,dscn,3,0),VLOOKUP(MaGv!X68,dsma,5,0)&amp;CHAR(10)&amp;VLOOKUP(MaGv!X68,dsma,4,0)))</f>
        <v/>
      </c>
      <c r="Y68" s="389" t="str">
        <f>IF(MaGv!Y68="","",IF(MaGv!Y68="cn","cn"&amp;CHAR(10)&amp;VLOOKUP(MaGv!Y63,dscn,3,0),VLOOKUP(MaGv!Y68,dsma,5,0)&amp;CHAR(10)&amp;VLOOKUP(MaGv!Y68,dsma,4,0)))</f>
        <v/>
      </c>
      <c r="Z68" s="389" t="str">
        <f>IF(MaGv!Z68="","",IF(MaGv!Z68="cn","cn"&amp;CHAR(10)&amp;VLOOKUP(MaGv!Z63,dscn,3,0),VLOOKUP(MaGv!Z68,dsma,5,0)&amp;CHAR(10)&amp;VLOOKUP(MaGv!Z68,dsma,4,0)))</f>
        <v/>
      </c>
      <c r="AA68" s="389" t="str">
        <f>IF(MaGv!AA68="","",IF(MaGv!AA68="cn","cn"&amp;CHAR(10)&amp;VLOOKUP(MaGv!AA63,dscn,3,0),VLOOKUP(MaGv!AA68,dsma,5,0)&amp;CHAR(10)&amp;VLOOKUP(MaGv!AA68,dsma,4,0)))</f>
        <v/>
      </c>
      <c r="AB68" s="389" t="str">
        <f>IF(MaGv!AB68="","",IF(MaGv!AB68="cn","cn"&amp;CHAR(10)&amp;VLOOKUP(MaGv!AB63,dscn,3,0),VLOOKUP(MaGv!AB68,dsma,5,0)&amp;CHAR(10)&amp;VLOOKUP(MaGv!AB68,dsma,4,0)))</f>
        <v/>
      </c>
      <c r="AC68" s="389" t="str">
        <f>IF(MaGv!AC68="","",IF(MaGv!AC68="cn","cn"&amp;CHAR(10)&amp;VLOOKUP(MaGv!AC63,dscn,3,0),VLOOKUP(MaGv!AC68,dsma,5,0)&amp;CHAR(10)&amp;VLOOKUP(MaGv!AC68,dsma,4,0)))</f>
        <v/>
      </c>
      <c r="AD68" s="389" t="str">
        <f>IF(MaGv!AD68="","",IF(MaGv!AD68="cn","cn"&amp;CHAR(10)&amp;VLOOKUP(MaGv!AD63,dscn,3,0),VLOOKUP(MaGv!AD68,dsma,5,0)&amp;CHAR(10)&amp;VLOOKUP(MaGv!AD68,dsma,4,0)))</f>
        <v/>
      </c>
      <c r="AE68" s="389" t="str">
        <f>IF(MaGv!AE68="","",IF(MaGv!AE68="cn","cn"&amp;CHAR(10)&amp;VLOOKUP(MaGv!AE63,dscn,3,0),VLOOKUP(MaGv!AE68,dsma,5,0)&amp;CHAR(10)&amp;VLOOKUP(MaGv!AE68,dsma,4,0)))</f>
        <v/>
      </c>
      <c r="AF68" s="389" t="str">
        <f>IF(MaGv!AF68="","",IF(MaGv!AF68="cn","cn"&amp;CHAR(10)&amp;VLOOKUP(MaGv!AF63,dscn,3,0),VLOOKUP(MaGv!AF68,dsma,5,0)&amp;CHAR(10)&amp;VLOOKUP(MaGv!AF68,dsma,4,0)))</f>
        <v/>
      </c>
      <c r="AG68" s="389" t="str">
        <f>IF(MaGv!AG68="","",IF(MaGv!AG68="cn","cn"&amp;CHAR(10)&amp;VLOOKUP(MaGv!AG63,dscn,3,0),VLOOKUP(MaGv!AG68,dsma,5,0)&amp;CHAR(10)&amp;VLOOKUP(MaGv!AG68,dsma,4,0)))</f>
        <v/>
      </c>
      <c r="AH68" s="390" t="str">
        <f>IF(MaGv!AH68="","",IF(MaGv!AH68="cn","cn"&amp;CHAR(10)&amp;VLOOKUP(MaGv!AH63,dscn,3,0),VLOOKUP(MaGv!AH68,dsma,5,0)&amp;CHAR(10)&amp;VLOOKUP(MaGv!AH68,dsma,4,0)))</f>
        <v/>
      </c>
      <c r="AI68" s="390" t="str">
        <f>IF(MaGv!AI68="","",IF(MaGv!AI68="cn","cn"&amp;CHAR(10)&amp;VLOOKUP(MaGv!AI63,dscn,3,0),VLOOKUP(MaGv!AI68,dsma,5,0)&amp;CHAR(10)&amp;VLOOKUP(MaGv!AI68,dsma,4,0)))</f>
        <v/>
      </c>
      <c r="AJ68" s="390" t="str">
        <f>IF(MaGv!AJ68="","",IF(MaGv!AJ68="cn","cn"&amp;CHAR(10)&amp;VLOOKUP(MaGv!AJ63,dscn,3,0),VLOOKUP(MaGv!AJ68,dsma,5,0)&amp;CHAR(10)&amp;VLOOKUP(MaGv!AJ68,dsma,4,0)))</f>
        <v/>
      </c>
      <c r="AK68" s="390" t="str">
        <f>IF(MaGv!AK68="","",IF(MaGv!AK68="cn","cn"&amp;CHAR(10)&amp;VLOOKUP(MaGv!AK63,dscn,3,0),VLOOKUP(MaGv!AK68,dsma,5,0)&amp;CHAR(10)&amp;VLOOKUP(MaGv!AK68,dsma,4,0)))</f>
        <v/>
      </c>
      <c r="AL68" s="390" t="str">
        <f>IF(MaGv!AL68="","",IF(MaGv!AL68="cn","cn"&amp;CHAR(10)&amp;VLOOKUP(MaGv!AL63,dscn,3,0),VLOOKUP(MaGv!AL68,dsma,5,0)&amp;CHAR(10)&amp;VLOOKUP(MaGv!AL68,dsma,4,0)))</f>
        <v/>
      </c>
      <c r="AM68" s="390" t="str">
        <f>IF(MaGv!AM68="","",IF(MaGv!AM68="cn","cn"&amp;CHAR(10)&amp;VLOOKUP(MaGv!AM63,dscn,3,0),VLOOKUP(MaGv!AM68,dsma,5,0)&amp;CHAR(10)&amp;VLOOKUP(MaGv!AM68,dsma,4,0)))</f>
        <v/>
      </c>
      <c r="AN68" s="390" t="str">
        <f>IF(MaGv!AN68="","",IF(MaGv!AN68="cn","cn"&amp;CHAR(10)&amp;VLOOKUP(MaGv!AN63,dscn,3,0),VLOOKUP(MaGv!AN68,dsma,5,0)&amp;CHAR(10)&amp;VLOOKUP(MaGv!AN68,dsma,4,0)))</f>
        <v/>
      </c>
      <c r="AO68" s="390" t="str">
        <f>IF(MaGv!AO68="","",IF(MaGv!AO68="cn","cn"&amp;CHAR(10)&amp;VLOOKUP(MaGv!AO63,dscn,3,0),VLOOKUP(MaGv!AO68,dsma,5,0)&amp;CHAR(10)&amp;VLOOKUP(MaGv!AO68,dsma,4,0)))</f>
        <v/>
      </c>
      <c r="AP68" s="390" t="str">
        <f>IF(MaGv!AP68="","",IF(MaGv!AP68="cn","cn"&amp;CHAR(10)&amp;VLOOKUP(MaGv!AP63,dscn,3,0),VLOOKUP(MaGv!AP68,dsma,5,0)&amp;CHAR(10)&amp;VLOOKUP(MaGv!AP68,dsma,4,0)))</f>
        <v/>
      </c>
      <c r="AQ68" s="390" t="str">
        <f>IF(MaGv!AQ68="","",IF(MaGv!AQ68="cn","cn"&amp;CHAR(10)&amp;VLOOKUP(MaGv!AQ63,dscn,3,0),VLOOKUP(MaGv!AQ68,dsma,5,0)&amp;CHAR(10)&amp;VLOOKUP(MaGv!AQ68,dsma,4,0)))</f>
        <v/>
      </c>
      <c r="AR68" s="390" t="str">
        <f>IF(MaGv!AR68="","",IF(MaGv!AR68="cn","cn"&amp;CHAR(10)&amp;VLOOKUP(MaGv!AR63,dscn,3,0),VLOOKUP(MaGv!AR68,dsma,5,0)&amp;CHAR(10)&amp;VLOOKUP(MaGv!AR68,dsma,4,0)))</f>
        <v/>
      </c>
      <c r="AS68" s="390" t="str">
        <f>IF(MaGv!AS68="","",IF(MaGv!AS68="cn","cn"&amp;CHAR(10)&amp;VLOOKUP(MaGv!AS63,dscn,3,0),VLOOKUP(MaGv!AS68,dsma,5,0)&amp;CHAR(10)&amp;VLOOKUP(MaGv!AS68,dsma,4,0)))</f>
        <v/>
      </c>
      <c r="AT68" s="391" t="str">
        <f>IF(MaGv!AT68="","",IF(MaGv!AT68="cn","cn"&amp;CHAR(10)&amp;VLOOKUP(MaGv!AT63,dscn,3,0),VLOOKUP(MaGv!AT68,dsma,5,0)&amp;CHAR(10)&amp;VLOOKUP(MaGv!AT68,dsma,4,0)))</f>
        <v/>
      </c>
      <c r="AU68" s="390" t="str">
        <f>IF(MaGv!AU68="","",IF(MaGv!AU68="cn","cn"&amp;CHAR(10)&amp;VLOOKUP(MaGv!AU63,dscn,3,0),VLOOKUP(MaGv!AU68,dsma,5,0)&amp;CHAR(10)&amp;VLOOKUP(MaGv!AU68,dsma,4,0)))</f>
        <v/>
      </c>
      <c r="AV68" s="390" t="str">
        <f>IF(MaGv!AV68="","",IF(MaGv!AV68="cn","cn"&amp;CHAR(10)&amp;VLOOKUP(MaGv!AV63,dscn,3,0),VLOOKUP(MaGv!AV68,dsma,5,0)&amp;CHAR(10)&amp;VLOOKUP(MaGv!AV68,dsma,4,0)))</f>
        <v/>
      </c>
      <c r="AW68" s="390" t="str">
        <f>IF(MaGv!AW68="","",IF(MaGv!AW68="cn","cn"&amp;CHAR(10)&amp;VLOOKUP(MaGv!AW63,dscn,3,0),VLOOKUP(MaGv!AW68,dsma,5,0)&amp;CHAR(10)&amp;VLOOKUP(MaGv!AW68,dsma,4,0)))</f>
        <v/>
      </c>
      <c r="AX68" s="390" t="str">
        <f>IF(MaGv!AX68="","",IF(MaGv!AX68="cn","cn"&amp;CHAR(10)&amp;VLOOKUP(MaGv!AX63,dscn,3,0),VLOOKUP(MaGv!AX68,dsma,5,0)&amp;CHAR(10)&amp;VLOOKUP(MaGv!AX68,dsma,4,0)))</f>
        <v/>
      </c>
      <c r="AY68" s="389" t="str">
        <f>IF(MaGv!AY68="","",IF(MaGv!AY68="cn","cn"&amp;CHAR(10)&amp;VLOOKUP(MaGv!AY63,dscn,3,0),VLOOKUP(MaGv!AY68,dsma,5,0)&amp;CHAR(10)&amp;VLOOKUP(MaGv!AY68,dsma,4,0)))</f>
        <v/>
      </c>
      <c r="AZ68" s="389" t="str">
        <f>IF(MaGv!AZ68="","",IF(MaGv!AZ68="cn","cn"&amp;CHAR(10)&amp;VLOOKUP(MaGv!AZ63,dscn,3,0),VLOOKUP(MaGv!AZ68,dsma,5,0)&amp;CHAR(10)&amp;VLOOKUP(MaGv!AZ68,dsma,4,0)))</f>
        <v/>
      </c>
      <c r="BA68" s="389"/>
      <c r="BB68" s="392"/>
    </row>
    <row r="69" ht="15.75" hidden="1" customHeight="1">
      <c r="A69" s="16"/>
      <c r="B69" s="16"/>
      <c r="C69" s="323"/>
      <c r="D69" s="323"/>
      <c r="E69" s="323"/>
      <c r="F69" s="323"/>
      <c r="G69" s="350"/>
      <c r="H69" s="356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59"/>
      <c r="AU69" s="16"/>
      <c r="AV69" s="16"/>
      <c r="AW69" s="16"/>
      <c r="AX69" s="16"/>
      <c r="AY69" s="16"/>
      <c r="AZ69" s="16"/>
      <c r="BA69" s="16"/>
      <c r="BB69" s="16"/>
    </row>
    <row r="70" ht="15.75" customHeight="1">
      <c r="A70" s="16"/>
      <c r="B70" s="16"/>
      <c r="C70" s="323"/>
      <c r="D70" s="323"/>
      <c r="E70" s="323"/>
      <c r="F70" s="323"/>
      <c r="G70" s="350"/>
      <c r="H70" s="356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59"/>
      <c r="AU70" s="16"/>
      <c r="AV70" s="16"/>
      <c r="AW70" s="16"/>
      <c r="AX70" s="16"/>
      <c r="AY70" s="16"/>
      <c r="AZ70" s="16"/>
      <c r="BA70" s="16"/>
      <c r="BB70" s="16"/>
    </row>
    <row r="71" ht="15.75" customHeight="1">
      <c r="A71" s="16"/>
      <c r="B71" s="16"/>
      <c r="C71" s="323"/>
      <c r="D71" s="323"/>
      <c r="E71" s="323"/>
      <c r="F71" s="323"/>
      <c r="G71" s="350"/>
      <c r="H71" s="356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59"/>
      <c r="AU71" s="16"/>
      <c r="AV71" s="16"/>
      <c r="AW71" s="16"/>
      <c r="AX71" s="16"/>
      <c r="AY71" s="16"/>
      <c r="AZ71" s="16"/>
      <c r="BA71" s="16"/>
      <c r="BB71" s="16"/>
    </row>
    <row r="72" ht="15.75" customHeight="1">
      <c r="A72" s="16"/>
      <c r="B72" s="16"/>
      <c r="C72" s="323"/>
      <c r="D72" s="323"/>
      <c r="E72" s="323"/>
      <c r="F72" s="323"/>
      <c r="G72" s="350"/>
      <c r="H72" s="356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59"/>
      <c r="AU72" s="16"/>
      <c r="AV72" s="16"/>
      <c r="AW72" s="16"/>
      <c r="AX72" s="16"/>
      <c r="AY72" s="16"/>
      <c r="AZ72" s="16"/>
      <c r="BA72" s="16"/>
      <c r="BB72" s="16"/>
    </row>
    <row r="73" ht="15.75" customHeight="1">
      <c r="A73" s="16"/>
      <c r="B73" s="16"/>
      <c r="C73" s="323"/>
      <c r="D73" s="323"/>
      <c r="E73" s="323"/>
      <c r="F73" s="323"/>
      <c r="G73" s="350"/>
      <c r="H73" s="356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59"/>
      <c r="AU73" s="16"/>
      <c r="AV73" s="16"/>
      <c r="AW73" s="16"/>
      <c r="AX73" s="16"/>
      <c r="AY73" s="16"/>
      <c r="AZ73" s="16"/>
      <c r="BA73" s="16"/>
      <c r="BB73" s="16"/>
    </row>
    <row r="74" ht="15.75" customHeight="1">
      <c r="A74" s="16"/>
      <c r="B74" s="16"/>
      <c r="C74" s="323"/>
      <c r="D74" s="323"/>
      <c r="E74" s="323"/>
      <c r="F74" s="323"/>
      <c r="G74" s="350"/>
      <c r="H74" s="356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59"/>
      <c r="AU74" s="16"/>
      <c r="AV74" s="16"/>
      <c r="AW74" s="16"/>
      <c r="AX74" s="16"/>
      <c r="AY74" s="16"/>
      <c r="AZ74" s="16"/>
      <c r="BA74" s="16"/>
      <c r="BB74" s="16"/>
    </row>
    <row r="75" ht="15.75" customHeight="1">
      <c r="A75" s="16"/>
      <c r="B75" s="16"/>
      <c r="C75" s="323"/>
      <c r="D75" s="323"/>
      <c r="E75" s="323"/>
      <c r="F75" s="323"/>
      <c r="G75" s="350"/>
      <c r="H75" s="356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59"/>
      <c r="AU75" s="16"/>
      <c r="AV75" s="16"/>
      <c r="AW75" s="16"/>
      <c r="AX75" s="16"/>
      <c r="AY75" s="16"/>
      <c r="AZ75" s="16"/>
      <c r="BA75" s="16"/>
      <c r="BB75" s="16"/>
    </row>
    <row r="76" ht="15.75" customHeight="1">
      <c r="A76" s="16"/>
      <c r="B76" s="16"/>
      <c r="C76" s="323"/>
      <c r="D76" s="323"/>
      <c r="E76" s="323"/>
      <c r="F76" s="323"/>
      <c r="G76" s="350"/>
      <c r="H76" s="356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59"/>
      <c r="AU76" s="16"/>
      <c r="AV76" s="16"/>
      <c r="AW76" s="16"/>
      <c r="AX76" s="16"/>
      <c r="AY76" s="16"/>
      <c r="AZ76" s="16"/>
      <c r="BA76" s="16"/>
      <c r="BB76" s="16"/>
    </row>
    <row r="77" ht="15.75" customHeight="1">
      <c r="A77" s="16"/>
      <c r="B77" s="16"/>
      <c r="C77" s="323"/>
      <c r="D77" s="323"/>
      <c r="E77" s="323"/>
      <c r="F77" s="323"/>
      <c r="G77" s="350"/>
      <c r="H77" s="356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59"/>
      <c r="AU77" s="16"/>
      <c r="AV77" s="16"/>
      <c r="AW77" s="16"/>
      <c r="AX77" s="16"/>
      <c r="AY77" s="16"/>
      <c r="AZ77" s="16"/>
      <c r="BA77" s="16"/>
      <c r="BB77" s="16"/>
    </row>
    <row r="78" ht="15.75" customHeight="1">
      <c r="A78" s="16"/>
      <c r="B78" s="16"/>
      <c r="C78" s="323"/>
      <c r="D78" s="323"/>
      <c r="E78" s="323"/>
      <c r="F78" s="323"/>
      <c r="G78" s="350"/>
      <c r="H78" s="356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59"/>
      <c r="AU78" s="16"/>
      <c r="AV78" s="16"/>
      <c r="AW78" s="16"/>
      <c r="AX78" s="16"/>
      <c r="AY78" s="16"/>
      <c r="AZ78" s="16"/>
      <c r="BA78" s="16"/>
      <c r="BB78" s="16"/>
    </row>
    <row r="79" ht="15.75" customHeight="1">
      <c r="A79" s="16"/>
      <c r="B79" s="16"/>
      <c r="C79" s="323"/>
      <c r="D79" s="323"/>
      <c r="E79" s="323"/>
      <c r="F79" s="323"/>
      <c r="G79" s="350"/>
      <c r="H79" s="356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59"/>
      <c r="AU79" s="16"/>
      <c r="AV79" s="16"/>
      <c r="AW79" s="16"/>
      <c r="AX79" s="16"/>
      <c r="AY79" s="16"/>
      <c r="AZ79" s="16"/>
      <c r="BA79" s="16"/>
      <c r="BB79" s="16"/>
    </row>
    <row r="80" ht="15.75" customHeight="1">
      <c r="A80" s="16"/>
      <c r="B80" s="16"/>
      <c r="C80" s="323"/>
      <c r="D80" s="323"/>
      <c r="E80" s="323"/>
      <c r="F80" s="323"/>
      <c r="G80" s="350"/>
      <c r="H80" s="356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59"/>
      <c r="AU80" s="16"/>
      <c r="AV80" s="16"/>
      <c r="AW80" s="16"/>
      <c r="AX80" s="16"/>
      <c r="AY80" s="16"/>
      <c r="AZ80" s="16"/>
      <c r="BA80" s="16"/>
      <c r="BB80" s="16"/>
    </row>
    <row r="81" ht="15.75" customHeight="1">
      <c r="A81" s="16"/>
      <c r="B81" s="16"/>
      <c r="C81" s="323"/>
      <c r="D81" s="323"/>
      <c r="E81" s="323"/>
      <c r="F81" s="323"/>
      <c r="G81" s="350"/>
      <c r="H81" s="356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59"/>
      <c r="AU81" s="16"/>
      <c r="AV81" s="16"/>
      <c r="AW81" s="16"/>
      <c r="AX81" s="16"/>
      <c r="AY81" s="16"/>
      <c r="AZ81" s="16"/>
      <c r="BA81" s="16"/>
      <c r="BB81" s="16"/>
    </row>
    <row r="82" ht="15.75" customHeight="1">
      <c r="A82" s="16"/>
      <c r="B82" s="16"/>
      <c r="C82" s="323"/>
      <c r="D82" s="323"/>
      <c r="E82" s="323"/>
      <c r="F82" s="323"/>
      <c r="G82" s="350"/>
      <c r="H82" s="356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59"/>
      <c r="AU82" s="16"/>
      <c r="AV82" s="16"/>
      <c r="AW82" s="16"/>
      <c r="AX82" s="16"/>
      <c r="AY82" s="16"/>
      <c r="AZ82" s="16"/>
      <c r="BA82" s="16"/>
      <c r="BB82" s="16"/>
    </row>
    <row r="83" ht="15.75" customHeight="1">
      <c r="A83" s="16"/>
      <c r="B83" s="16"/>
      <c r="C83" s="323"/>
      <c r="D83" s="323"/>
      <c r="E83" s="323"/>
      <c r="F83" s="323"/>
      <c r="G83" s="350"/>
      <c r="H83" s="356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59"/>
      <c r="AU83" s="16"/>
      <c r="AV83" s="16"/>
      <c r="AW83" s="16"/>
      <c r="AX83" s="16"/>
      <c r="AY83" s="16"/>
      <c r="AZ83" s="16"/>
      <c r="BA83" s="16"/>
      <c r="BB83" s="16"/>
    </row>
    <row r="84" ht="15.75" customHeight="1">
      <c r="A84" s="16"/>
      <c r="B84" s="16"/>
      <c r="C84" s="323"/>
      <c r="D84" s="323"/>
      <c r="E84" s="323"/>
      <c r="F84" s="323"/>
      <c r="G84" s="350"/>
      <c r="H84" s="356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59"/>
      <c r="AU84" s="16"/>
      <c r="AV84" s="16"/>
      <c r="AW84" s="16"/>
      <c r="AX84" s="16"/>
      <c r="AY84" s="16"/>
      <c r="AZ84" s="16"/>
      <c r="BA84" s="16"/>
      <c r="BB84" s="16"/>
    </row>
    <row r="85" ht="15.75" customHeight="1">
      <c r="A85" s="16"/>
      <c r="B85" s="16"/>
      <c r="C85" s="323"/>
      <c r="D85" s="323"/>
      <c r="E85" s="323"/>
      <c r="F85" s="323"/>
      <c r="G85" s="350"/>
      <c r="H85" s="356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59"/>
      <c r="AU85" s="16"/>
      <c r="AV85" s="16"/>
      <c r="AW85" s="16"/>
      <c r="AX85" s="16"/>
      <c r="AY85" s="16"/>
      <c r="AZ85" s="16"/>
      <c r="BA85" s="16"/>
      <c r="BB85" s="16"/>
    </row>
    <row r="86" ht="15.75" customHeight="1">
      <c r="A86" s="16"/>
      <c r="B86" s="16"/>
      <c r="C86" s="323"/>
      <c r="D86" s="323"/>
      <c r="E86" s="323"/>
      <c r="F86" s="323"/>
      <c r="G86" s="350"/>
      <c r="H86" s="356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323"/>
      <c r="AH86" s="323"/>
      <c r="AI86" s="323"/>
      <c r="AJ86" s="323"/>
      <c r="AK86" s="323"/>
      <c r="AL86" s="323"/>
      <c r="AM86" s="323"/>
      <c r="AN86" s="323"/>
      <c r="AO86" s="323"/>
      <c r="AP86" s="323"/>
      <c r="AQ86" s="323"/>
      <c r="AR86" s="323"/>
      <c r="AS86" s="323"/>
      <c r="AT86" s="359"/>
      <c r="AU86" s="16"/>
      <c r="AV86" s="16"/>
      <c r="AW86" s="16"/>
      <c r="AX86" s="16"/>
      <c r="AY86" s="16"/>
      <c r="AZ86" s="16"/>
      <c r="BA86" s="16"/>
      <c r="BB86" s="16"/>
    </row>
    <row r="87" ht="15.75" customHeight="1">
      <c r="A87" s="16"/>
      <c r="B87" s="16"/>
      <c r="C87" s="323"/>
      <c r="D87" s="323"/>
      <c r="E87" s="323"/>
      <c r="F87" s="323"/>
      <c r="G87" s="350"/>
      <c r="H87" s="356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323"/>
      <c r="AG87" s="323"/>
      <c r="AH87" s="323"/>
      <c r="AI87" s="323"/>
      <c r="AJ87" s="323"/>
      <c r="AK87" s="323"/>
      <c r="AL87" s="323"/>
      <c r="AM87" s="323"/>
      <c r="AN87" s="323"/>
      <c r="AO87" s="323"/>
      <c r="AP87" s="323"/>
      <c r="AQ87" s="323"/>
      <c r="AR87" s="323"/>
      <c r="AS87" s="323"/>
      <c r="AT87" s="359"/>
      <c r="AU87" s="16"/>
      <c r="AV87" s="16"/>
      <c r="AW87" s="16"/>
      <c r="AX87" s="16"/>
      <c r="AY87" s="16"/>
      <c r="AZ87" s="16"/>
      <c r="BA87" s="16"/>
      <c r="BB87" s="16"/>
    </row>
    <row r="88" ht="15.75" customHeight="1">
      <c r="A88" s="16"/>
      <c r="B88" s="16"/>
      <c r="C88" s="323"/>
      <c r="D88" s="323"/>
      <c r="E88" s="323"/>
      <c r="F88" s="323"/>
      <c r="G88" s="350"/>
      <c r="H88" s="356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59"/>
      <c r="AU88" s="16"/>
      <c r="AV88" s="16"/>
      <c r="AW88" s="16"/>
      <c r="AX88" s="16"/>
      <c r="AY88" s="16"/>
      <c r="AZ88" s="16"/>
      <c r="BA88" s="16"/>
      <c r="BB88" s="16"/>
    </row>
    <row r="89" ht="15.75" customHeight="1">
      <c r="A89" s="16"/>
      <c r="B89" s="16"/>
      <c r="C89" s="323"/>
      <c r="D89" s="323"/>
      <c r="E89" s="323"/>
      <c r="F89" s="323"/>
      <c r="G89" s="350"/>
      <c r="H89" s="356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59"/>
      <c r="AU89" s="16"/>
      <c r="AV89" s="16"/>
      <c r="AW89" s="16"/>
      <c r="AX89" s="16"/>
      <c r="AY89" s="16"/>
      <c r="AZ89" s="16"/>
      <c r="BA89" s="16"/>
      <c r="BB89" s="16"/>
    </row>
    <row r="90" ht="15.75" customHeight="1">
      <c r="A90" s="16"/>
      <c r="B90" s="16"/>
      <c r="C90" s="323"/>
      <c r="D90" s="323"/>
      <c r="E90" s="323"/>
      <c r="F90" s="323"/>
      <c r="G90" s="350"/>
      <c r="H90" s="356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323"/>
      <c r="AG90" s="323"/>
      <c r="AH90" s="323"/>
      <c r="AI90" s="323"/>
      <c r="AJ90" s="323"/>
      <c r="AK90" s="323"/>
      <c r="AL90" s="323"/>
      <c r="AM90" s="323"/>
      <c r="AN90" s="323"/>
      <c r="AO90" s="323"/>
      <c r="AP90" s="323"/>
      <c r="AQ90" s="323"/>
      <c r="AR90" s="323"/>
      <c r="AS90" s="323"/>
      <c r="AT90" s="359"/>
      <c r="AU90" s="16"/>
      <c r="AV90" s="16"/>
      <c r="AW90" s="16"/>
      <c r="AX90" s="16"/>
      <c r="AY90" s="16"/>
      <c r="AZ90" s="16"/>
      <c r="BA90" s="16"/>
      <c r="BB90" s="16"/>
    </row>
    <row r="91" ht="15.75" customHeight="1">
      <c r="A91" s="16"/>
      <c r="B91" s="16"/>
      <c r="C91" s="323"/>
      <c r="D91" s="323"/>
      <c r="E91" s="323"/>
      <c r="F91" s="323"/>
      <c r="G91" s="350"/>
      <c r="H91" s="356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3"/>
      <c r="AP91" s="323"/>
      <c r="AQ91" s="323"/>
      <c r="AR91" s="323"/>
      <c r="AS91" s="323"/>
      <c r="AT91" s="359"/>
      <c r="AU91" s="16"/>
      <c r="AV91" s="16"/>
      <c r="AW91" s="16"/>
      <c r="AX91" s="16"/>
      <c r="AY91" s="16"/>
      <c r="AZ91" s="16"/>
      <c r="BA91" s="16"/>
      <c r="BB91" s="16"/>
    </row>
    <row r="92" ht="15.75" customHeight="1">
      <c r="A92" s="16"/>
      <c r="B92" s="16"/>
      <c r="C92" s="323"/>
      <c r="D92" s="323"/>
      <c r="E92" s="323"/>
      <c r="F92" s="323"/>
      <c r="G92" s="350"/>
      <c r="H92" s="356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59"/>
      <c r="AU92" s="16"/>
      <c r="AV92" s="16"/>
      <c r="AW92" s="16"/>
      <c r="AX92" s="16"/>
      <c r="AY92" s="16"/>
      <c r="AZ92" s="16"/>
      <c r="BA92" s="16"/>
      <c r="BB92" s="16"/>
    </row>
    <row r="93" ht="15.75" customHeight="1">
      <c r="A93" s="16"/>
      <c r="B93" s="16"/>
      <c r="C93" s="323"/>
      <c r="D93" s="323"/>
      <c r="E93" s="323"/>
      <c r="F93" s="323"/>
      <c r="G93" s="350"/>
      <c r="H93" s="356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59"/>
      <c r="AU93" s="16"/>
      <c r="AV93" s="16"/>
      <c r="AW93" s="16"/>
      <c r="AX93" s="16"/>
      <c r="AY93" s="16"/>
      <c r="AZ93" s="16"/>
      <c r="BA93" s="16"/>
      <c r="BB93" s="16"/>
    </row>
    <row r="94" ht="15.75" customHeight="1">
      <c r="A94" s="16"/>
      <c r="B94" s="16"/>
      <c r="C94" s="323"/>
      <c r="D94" s="323"/>
      <c r="E94" s="323"/>
      <c r="F94" s="323"/>
      <c r="G94" s="350"/>
      <c r="H94" s="356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59"/>
      <c r="AU94" s="16"/>
      <c r="AV94" s="16"/>
      <c r="AW94" s="16"/>
      <c r="AX94" s="16"/>
      <c r="AY94" s="16"/>
      <c r="AZ94" s="16"/>
      <c r="BA94" s="16"/>
      <c r="BB94" s="16"/>
    </row>
    <row r="95" ht="15.75" customHeight="1">
      <c r="A95" s="16"/>
      <c r="B95" s="16"/>
      <c r="C95" s="323"/>
      <c r="D95" s="323"/>
      <c r="E95" s="323"/>
      <c r="F95" s="323"/>
      <c r="G95" s="350"/>
      <c r="H95" s="356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3"/>
      <c r="AQ95" s="323"/>
      <c r="AR95" s="323"/>
      <c r="AS95" s="323"/>
      <c r="AT95" s="359"/>
      <c r="AU95" s="16"/>
      <c r="AV95" s="16"/>
      <c r="AW95" s="16"/>
      <c r="AX95" s="16"/>
      <c r="AY95" s="16"/>
      <c r="AZ95" s="16"/>
      <c r="BA95" s="16"/>
      <c r="BB95" s="16"/>
    </row>
    <row r="96" ht="15.75" customHeight="1">
      <c r="A96" s="16"/>
      <c r="B96" s="16"/>
      <c r="C96" s="323"/>
      <c r="D96" s="323"/>
      <c r="E96" s="323"/>
      <c r="F96" s="323"/>
      <c r="G96" s="350"/>
      <c r="H96" s="356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3"/>
      <c r="AQ96" s="323"/>
      <c r="AR96" s="323"/>
      <c r="AS96" s="323"/>
      <c r="AT96" s="359"/>
      <c r="AU96" s="16"/>
      <c r="AV96" s="16"/>
      <c r="AW96" s="16"/>
      <c r="AX96" s="16"/>
      <c r="AY96" s="16"/>
      <c r="AZ96" s="16"/>
      <c r="BA96" s="16"/>
      <c r="BB96" s="16"/>
    </row>
    <row r="97" ht="15.75" customHeight="1">
      <c r="A97" s="16"/>
      <c r="B97" s="16"/>
      <c r="C97" s="323"/>
      <c r="D97" s="323"/>
      <c r="E97" s="323"/>
      <c r="F97" s="323"/>
      <c r="G97" s="350"/>
      <c r="H97" s="356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  <c r="AR97" s="323"/>
      <c r="AS97" s="323"/>
      <c r="AT97" s="359"/>
      <c r="AU97" s="16"/>
      <c r="AV97" s="16"/>
      <c r="AW97" s="16"/>
      <c r="AX97" s="16"/>
      <c r="AY97" s="16"/>
      <c r="AZ97" s="16"/>
      <c r="BA97" s="16"/>
      <c r="BB97" s="16"/>
    </row>
    <row r="98" ht="15.75" customHeight="1">
      <c r="A98" s="16"/>
      <c r="B98" s="16"/>
      <c r="C98" s="323"/>
      <c r="D98" s="323"/>
      <c r="E98" s="323"/>
      <c r="F98" s="323"/>
      <c r="G98" s="350"/>
      <c r="H98" s="356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  <c r="AR98" s="323"/>
      <c r="AS98" s="323"/>
      <c r="AT98" s="359"/>
      <c r="AU98" s="16"/>
      <c r="AV98" s="16"/>
      <c r="AW98" s="16"/>
      <c r="AX98" s="16"/>
      <c r="AY98" s="16"/>
      <c r="AZ98" s="16"/>
      <c r="BA98" s="16"/>
      <c r="BB98" s="16"/>
    </row>
    <row r="99" ht="15.75" customHeight="1">
      <c r="A99" s="16"/>
      <c r="B99" s="16"/>
      <c r="C99" s="323"/>
      <c r="D99" s="323"/>
      <c r="E99" s="323"/>
      <c r="F99" s="323"/>
      <c r="G99" s="350"/>
      <c r="H99" s="356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23"/>
      <c r="AT99" s="359"/>
      <c r="AU99" s="16"/>
      <c r="AV99" s="16"/>
      <c r="AW99" s="16"/>
      <c r="AX99" s="16"/>
      <c r="AY99" s="16"/>
      <c r="AZ99" s="16"/>
      <c r="BA99" s="16"/>
      <c r="BB99" s="16"/>
    </row>
    <row r="100" ht="15.75" customHeight="1">
      <c r="A100" s="16"/>
      <c r="B100" s="16"/>
      <c r="C100" s="323"/>
      <c r="D100" s="323"/>
      <c r="E100" s="323"/>
      <c r="F100" s="323"/>
      <c r="G100" s="350"/>
      <c r="H100" s="356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359"/>
      <c r="AU100" s="16"/>
      <c r="AV100" s="16"/>
      <c r="AW100" s="16"/>
      <c r="AX100" s="16"/>
      <c r="AY100" s="16"/>
      <c r="AZ100" s="16"/>
      <c r="BA100" s="16"/>
      <c r="BB100" s="16"/>
    </row>
  </sheetData>
  <mergeCells count="13">
    <mergeCell ref="A24:A28"/>
    <mergeCell ref="A29:A33"/>
    <mergeCell ref="A39:A43"/>
    <mergeCell ref="A44:A48"/>
    <mergeCell ref="A49:A53"/>
    <mergeCell ref="A54:A58"/>
    <mergeCell ref="A19:A23"/>
    <mergeCell ref="A59:A63"/>
    <mergeCell ref="A3:B3"/>
    <mergeCell ref="A4:A8"/>
    <mergeCell ref="A9:A13"/>
    <mergeCell ref="A14:A18"/>
    <mergeCell ref="A64:A68"/>
  </mergeCells>
  <conditionalFormatting sqref="B4:B33 B39:B68">
    <cfRule type="cellIs" dxfId="0" priority="1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.43"/>
    <col customWidth="1" min="3" max="5" width="5.71"/>
    <col customWidth="1" min="6" max="7" width="9.0"/>
    <col customWidth="1" min="8" max="8" width="21.14"/>
    <col customWidth="1" min="9" max="9" width="15.71"/>
    <col customWidth="1" min="10" max="11" width="8.0"/>
  </cols>
  <sheetData>
    <row r="1" ht="15.75" customHeight="1">
      <c r="A1" s="411" t="s">
        <v>533</v>
      </c>
      <c r="F1" s="412"/>
      <c r="G1" s="412"/>
      <c r="H1" s="412"/>
      <c r="I1" s="412"/>
      <c r="J1" s="412"/>
      <c r="K1" s="412"/>
    </row>
    <row r="2" ht="15.75" customHeight="1">
      <c r="A2" s="411" t="s">
        <v>534</v>
      </c>
      <c r="F2" s="412"/>
      <c r="G2" s="412"/>
      <c r="H2" s="412"/>
      <c r="I2" s="412"/>
      <c r="J2" s="412"/>
      <c r="K2" s="412"/>
    </row>
    <row r="3" ht="15.75" customHeight="1">
      <c r="A3" s="413" t="s">
        <v>535</v>
      </c>
      <c r="F3" s="412"/>
      <c r="G3" s="412"/>
      <c r="H3" s="412"/>
      <c r="I3" s="412"/>
      <c r="J3" s="412"/>
      <c r="K3" s="412"/>
    </row>
    <row r="4" ht="15.75" customHeight="1">
      <c r="A4" s="412"/>
      <c r="B4" s="412"/>
      <c r="C4" s="412"/>
      <c r="D4" s="412"/>
      <c r="E4" s="412"/>
      <c r="F4" s="412"/>
      <c r="G4" s="412"/>
      <c r="H4" s="412"/>
      <c r="I4" s="414" t="s">
        <v>536</v>
      </c>
      <c r="J4" s="412"/>
      <c r="K4" s="412"/>
    </row>
    <row r="5" ht="18.75" customHeight="1">
      <c r="A5" s="415" t="s">
        <v>537</v>
      </c>
      <c r="J5" s="412"/>
      <c r="K5" s="412"/>
    </row>
    <row r="6" ht="15.75" customHeight="1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2"/>
    </row>
    <row r="7" ht="21.0" customHeight="1">
      <c r="A7" s="416" t="s">
        <v>538</v>
      </c>
      <c r="B7" s="416" t="s">
        <v>539</v>
      </c>
      <c r="C7" s="417" t="s">
        <v>540</v>
      </c>
      <c r="D7" s="418"/>
      <c r="E7" s="418"/>
      <c r="F7" s="418"/>
      <c r="G7" s="362"/>
      <c r="H7" s="416" t="s">
        <v>541</v>
      </c>
      <c r="I7" s="416" t="s">
        <v>542</v>
      </c>
      <c r="J7" s="412"/>
      <c r="K7" s="412"/>
    </row>
    <row r="8" ht="26.25" customHeight="1">
      <c r="A8" s="127"/>
      <c r="B8" s="127"/>
      <c r="C8" s="419" t="s">
        <v>311</v>
      </c>
      <c r="D8" s="419" t="s">
        <v>4</v>
      </c>
      <c r="E8" s="419" t="s">
        <v>401</v>
      </c>
      <c r="F8" s="419" t="s">
        <v>543</v>
      </c>
      <c r="G8" s="419" t="s">
        <v>544</v>
      </c>
      <c r="H8" s="127"/>
      <c r="I8" s="127"/>
      <c r="J8" s="412"/>
      <c r="K8" s="412"/>
    </row>
    <row r="9" ht="21.0" customHeight="1">
      <c r="A9" s="396"/>
      <c r="B9" s="396"/>
      <c r="C9" s="396"/>
      <c r="D9" s="396"/>
      <c r="E9" s="396"/>
      <c r="F9" s="396"/>
      <c r="G9" s="396"/>
      <c r="H9" s="396"/>
      <c r="I9" s="396"/>
      <c r="J9" s="412"/>
      <c r="K9" s="412"/>
    </row>
    <row r="10" ht="24.0" customHeight="1">
      <c r="A10" s="420">
        <v>1.0</v>
      </c>
      <c r="B10" s="421" t="s">
        <v>545</v>
      </c>
      <c r="C10" s="420">
        <v>40.0</v>
      </c>
      <c r="D10" s="420">
        <v>40.0</v>
      </c>
      <c r="E10" s="420">
        <v>40.0</v>
      </c>
      <c r="F10" s="420">
        <v>22.0</v>
      </c>
      <c r="G10" s="420">
        <v>18.0</v>
      </c>
      <c r="H10" s="422" t="s">
        <v>6</v>
      </c>
      <c r="I10" s="422"/>
      <c r="J10" s="412"/>
      <c r="K10" s="412"/>
    </row>
    <row r="11" ht="24.0" customHeight="1">
      <c r="A11" s="420">
        <v>2.0</v>
      </c>
      <c r="B11" s="421" t="s">
        <v>546</v>
      </c>
      <c r="C11" s="420">
        <v>42.0</v>
      </c>
      <c r="D11" s="420">
        <v>42.0</v>
      </c>
      <c r="E11" s="420">
        <v>42.0</v>
      </c>
      <c r="F11" s="420">
        <v>11.0</v>
      </c>
      <c r="G11" s="420">
        <v>31.0</v>
      </c>
      <c r="H11" s="422" t="s">
        <v>12</v>
      </c>
      <c r="I11" s="422"/>
      <c r="J11" s="412"/>
      <c r="K11" s="412"/>
    </row>
    <row r="12" ht="24.0" customHeight="1">
      <c r="A12" s="420">
        <v>3.0</v>
      </c>
      <c r="B12" s="421" t="s">
        <v>547</v>
      </c>
      <c r="C12" s="420">
        <v>41.0</v>
      </c>
      <c r="D12" s="420">
        <v>41.0</v>
      </c>
      <c r="E12" s="420">
        <v>41.0</v>
      </c>
      <c r="F12" s="420">
        <v>25.0</v>
      </c>
      <c r="G12" s="420">
        <v>16.0</v>
      </c>
      <c r="H12" s="422" t="s">
        <v>18</v>
      </c>
      <c r="I12" s="422"/>
      <c r="J12" s="412"/>
      <c r="K12" s="412"/>
    </row>
    <row r="13" ht="24.0" customHeight="1">
      <c r="A13" s="420">
        <v>4.0</v>
      </c>
      <c r="B13" s="421" t="s">
        <v>548</v>
      </c>
      <c r="C13" s="420">
        <v>42.0</v>
      </c>
      <c r="D13" s="420">
        <v>42.0</v>
      </c>
      <c r="E13" s="420">
        <v>42.0</v>
      </c>
      <c r="F13" s="420">
        <v>31.0</v>
      </c>
      <c r="G13" s="420">
        <v>11.0</v>
      </c>
      <c r="H13" s="422" t="s">
        <v>40</v>
      </c>
      <c r="I13" s="422"/>
      <c r="J13" s="412"/>
      <c r="K13" s="412"/>
    </row>
    <row r="14" ht="24.0" customHeight="1">
      <c r="A14" s="420">
        <v>5.0</v>
      </c>
      <c r="B14" s="421" t="s">
        <v>549</v>
      </c>
      <c r="C14" s="420">
        <v>42.0</v>
      </c>
      <c r="D14" s="420">
        <v>42.0</v>
      </c>
      <c r="E14" s="420">
        <v>42.0</v>
      </c>
      <c r="F14" s="423">
        <v>24.0</v>
      </c>
      <c r="G14" s="420">
        <v>18.0</v>
      </c>
      <c r="H14" s="422" t="s">
        <v>60</v>
      </c>
      <c r="I14" s="422"/>
      <c r="J14" s="412"/>
      <c r="K14" s="412"/>
    </row>
    <row r="15" ht="24.0" customHeight="1">
      <c r="A15" s="420">
        <v>6.0</v>
      </c>
      <c r="B15" s="421" t="s">
        <v>550</v>
      </c>
      <c r="C15" s="420">
        <v>42.0</v>
      </c>
      <c r="D15" s="420">
        <v>42.0</v>
      </c>
      <c r="E15" s="420">
        <v>42.0</v>
      </c>
      <c r="F15" s="420">
        <v>14.0</v>
      </c>
      <c r="G15" s="420">
        <v>28.0</v>
      </c>
      <c r="H15" s="422" t="s">
        <v>66</v>
      </c>
      <c r="I15" s="422"/>
      <c r="J15" s="412"/>
      <c r="K15" s="412"/>
    </row>
    <row r="16" ht="24.0" customHeight="1">
      <c r="A16" s="420">
        <v>7.0</v>
      </c>
      <c r="B16" s="421" t="s">
        <v>551</v>
      </c>
      <c r="C16" s="420">
        <v>42.0</v>
      </c>
      <c r="D16" s="420">
        <v>42.0</v>
      </c>
      <c r="E16" s="420">
        <v>42.0</v>
      </c>
      <c r="F16" s="423">
        <v>9.0</v>
      </c>
      <c r="G16" s="420">
        <v>33.0</v>
      </c>
      <c r="H16" s="422" t="s">
        <v>71</v>
      </c>
      <c r="I16" s="422"/>
      <c r="J16" s="412"/>
      <c r="K16" s="412"/>
    </row>
    <row r="17" ht="24.0" customHeight="1">
      <c r="A17" s="420">
        <v>8.0</v>
      </c>
      <c r="B17" s="421" t="s">
        <v>552</v>
      </c>
      <c r="C17" s="420">
        <v>41.0</v>
      </c>
      <c r="D17" s="420">
        <v>41.0</v>
      </c>
      <c r="E17" s="420">
        <v>41.0</v>
      </c>
      <c r="F17" s="420">
        <v>18.0</v>
      </c>
      <c r="G17" s="420">
        <v>23.0</v>
      </c>
      <c r="H17" s="422" t="s">
        <v>77</v>
      </c>
      <c r="I17" s="422"/>
      <c r="J17" s="412"/>
      <c r="K17" s="412"/>
    </row>
    <row r="18" ht="24.0" customHeight="1">
      <c r="A18" s="420">
        <v>9.0</v>
      </c>
      <c r="B18" s="421" t="s">
        <v>553</v>
      </c>
      <c r="C18" s="420">
        <v>40.0</v>
      </c>
      <c r="D18" s="420">
        <v>40.0</v>
      </c>
      <c r="E18" s="420">
        <v>40.0</v>
      </c>
      <c r="F18" s="423">
        <v>12.0</v>
      </c>
      <c r="G18" s="420">
        <v>28.0</v>
      </c>
      <c r="H18" s="422" t="s">
        <v>554</v>
      </c>
      <c r="I18" s="422"/>
      <c r="J18" s="412"/>
      <c r="K18" s="412"/>
    </row>
    <row r="19" ht="24.0" customHeight="1">
      <c r="A19" s="420">
        <v>10.0</v>
      </c>
      <c r="B19" s="421" t="s">
        <v>555</v>
      </c>
      <c r="C19" s="420">
        <v>41.0</v>
      </c>
      <c r="D19" s="420">
        <v>41.0</v>
      </c>
      <c r="E19" s="420">
        <v>41.0</v>
      </c>
      <c r="F19" s="420">
        <v>19.0</v>
      </c>
      <c r="G19" s="420">
        <v>22.0</v>
      </c>
      <c r="H19" s="422" t="s">
        <v>88</v>
      </c>
      <c r="I19" s="422"/>
      <c r="J19" s="412"/>
      <c r="K19" s="412"/>
    </row>
    <row r="20" ht="24.0" customHeight="1">
      <c r="A20" s="420">
        <v>11.0</v>
      </c>
      <c r="B20" s="421" t="s">
        <v>556</v>
      </c>
      <c r="C20" s="420">
        <v>41.0</v>
      </c>
      <c r="D20" s="420">
        <v>41.0</v>
      </c>
      <c r="E20" s="420">
        <v>41.0</v>
      </c>
      <c r="F20" s="423">
        <v>24.0</v>
      </c>
      <c r="G20" s="423">
        <v>17.0</v>
      </c>
      <c r="H20" s="422" t="s">
        <v>94</v>
      </c>
      <c r="I20" s="422"/>
      <c r="J20" s="412"/>
      <c r="K20" s="412"/>
    </row>
    <row r="21" ht="24.0" customHeight="1">
      <c r="A21" s="420">
        <v>12.0</v>
      </c>
      <c r="B21" s="421" t="s">
        <v>557</v>
      </c>
      <c r="C21" s="420">
        <v>41.0</v>
      </c>
      <c r="D21" s="420">
        <v>41.0</v>
      </c>
      <c r="E21" s="420">
        <v>41.0</v>
      </c>
      <c r="F21" s="423">
        <v>13.0</v>
      </c>
      <c r="G21" s="423">
        <v>28.0</v>
      </c>
      <c r="H21" s="422" t="s">
        <v>100</v>
      </c>
      <c r="I21" s="422"/>
      <c r="J21" s="412"/>
      <c r="K21" s="412"/>
    </row>
    <row r="22" ht="24.0" customHeight="1">
      <c r="A22" s="420">
        <v>13.0</v>
      </c>
      <c r="B22" s="421" t="s">
        <v>558</v>
      </c>
      <c r="C22" s="420">
        <v>41.0</v>
      </c>
      <c r="D22" s="420">
        <v>41.0</v>
      </c>
      <c r="E22" s="420">
        <v>41.0</v>
      </c>
      <c r="F22" s="420">
        <v>28.0</v>
      </c>
      <c r="G22" s="420">
        <v>13.0</v>
      </c>
      <c r="H22" s="422" t="s">
        <v>341</v>
      </c>
      <c r="I22" s="422"/>
      <c r="J22" s="412"/>
      <c r="K22" s="412"/>
    </row>
    <row r="23" ht="18.75" customHeight="1">
      <c r="A23" s="422"/>
      <c r="B23" s="422"/>
      <c r="C23" s="420" t="str">
        <f t="shared" ref="C23:G23" si="1">SUM(C10:C22)</f>
        <v>536</v>
      </c>
      <c r="D23" s="420" t="str">
        <f t="shared" si="1"/>
        <v>536</v>
      </c>
      <c r="E23" s="420" t="str">
        <f t="shared" si="1"/>
        <v>536</v>
      </c>
      <c r="F23" s="424" t="str">
        <f t="shared" si="1"/>
        <v>250</v>
      </c>
      <c r="G23" s="424" t="str">
        <f t="shared" si="1"/>
        <v>286</v>
      </c>
      <c r="H23" s="422"/>
      <c r="I23" s="422"/>
      <c r="J23" s="412"/>
      <c r="K23" s="412"/>
    </row>
    <row r="24" ht="15.75" customHeight="1">
      <c r="A24" s="412"/>
      <c r="B24" s="412"/>
      <c r="C24" s="412"/>
      <c r="D24" s="412"/>
      <c r="E24" s="412"/>
      <c r="F24" s="425"/>
      <c r="G24" s="425"/>
      <c r="H24" s="412"/>
      <c r="I24" s="412"/>
      <c r="J24" s="412"/>
      <c r="K24" s="412"/>
    </row>
    <row r="25" ht="15.75" customHeight="1">
      <c r="A25" s="412"/>
      <c r="B25" s="412"/>
      <c r="C25" s="412"/>
      <c r="D25" s="412"/>
      <c r="E25" s="412"/>
      <c r="F25" s="412"/>
      <c r="G25" s="412"/>
      <c r="H25" s="412"/>
      <c r="I25" s="412"/>
      <c r="J25" s="412"/>
      <c r="K25" s="412"/>
    </row>
    <row r="26" ht="18.75" customHeight="1">
      <c r="A26" s="412"/>
      <c r="B26" s="426" t="s">
        <v>559</v>
      </c>
      <c r="C26" s="427" t="str">
        <f>F10+F21</f>
        <v>35</v>
      </c>
      <c r="D26" s="428" t="s">
        <v>560</v>
      </c>
      <c r="E26" s="412"/>
      <c r="F26" s="429" t="str">
        <f>G10+G21</f>
        <v>46</v>
      </c>
      <c r="G26" s="430" t="s">
        <v>561</v>
      </c>
      <c r="H26" s="428" t="s">
        <v>560</v>
      </c>
      <c r="I26" s="412"/>
      <c r="J26" s="412"/>
      <c r="K26" s="412"/>
    </row>
    <row r="27" ht="18.75" customHeight="1">
      <c r="A27" s="412"/>
      <c r="B27" s="426" t="s">
        <v>562</v>
      </c>
      <c r="C27" s="427" t="str">
        <f>F11+F13</f>
        <v>42</v>
      </c>
      <c r="D27" s="428" t="s">
        <v>563</v>
      </c>
      <c r="E27" s="412"/>
      <c r="F27" s="429" t="str">
        <f>G11+G13</f>
        <v>42</v>
      </c>
      <c r="G27" s="430" t="s">
        <v>564</v>
      </c>
      <c r="H27" s="428" t="s">
        <v>563</v>
      </c>
      <c r="I27" s="412"/>
      <c r="J27" s="412"/>
      <c r="K27" s="412"/>
    </row>
    <row r="28" ht="18.75" customHeight="1">
      <c r="A28" s="412"/>
      <c r="B28" s="426" t="s">
        <v>565</v>
      </c>
      <c r="C28" s="431" t="str">
        <f>F14+F17</f>
        <v>42</v>
      </c>
      <c r="D28" s="428" t="s">
        <v>566</v>
      </c>
      <c r="E28" s="412"/>
      <c r="F28" s="429" t="str">
        <f>G14+G17</f>
        <v>41</v>
      </c>
      <c r="G28" s="430" t="s">
        <v>567</v>
      </c>
      <c r="H28" s="428" t="s">
        <v>566</v>
      </c>
      <c r="I28" s="412"/>
      <c r="J28" s="412"/>
      <c r="K28" s="412"/>
    </row>
    <row r="29" ht="18.75" customHeight="1">
      <c r="A29" s="412"/>
      <c r="B29" s="426" t="s">
        <v>568</v>
      </c>
      <c r="C29" s="427" t="str">
        <f>F15+F22</f>
        <v>42</v>
      </c>
      <c r="D29" s="428" t="s">
        <v>569</v>
      </c>
      <c r="E29" s="412"/>
      <c r="F29" s="429" t="str">
        <f>G15+G22</f>
        <v>41</v>
      </c>
      <c r="G29" s="430" t="s">
        <v>570</v>
      </c>
      <c r="H29" s="428" t="s">
        <v>569</v>
      </c>
      <c r="I29" s="412"/>
      <c r="J29" s="412"/>
      <c r="K29" s="412"/>
    </row>
    <row r="30" ht="18.75" customHeight="1">
      <c r="A30" s="412"/>
      <c r="B30" s="426" t="s">
        <v>571</v>
      </c>
      <c r="C30" s="431" t="str">
        <f>F19+F20</f>
        <v>43</v>
      </c>
      <c r="D30" s="428" t="s">
        <v>572</v>
      </c>
      <c r="E30" s="412"/>
      <c r="F30" s="429" t="str">
        <f>G19+G20</f>
        <v>39</v>
      </c>
      <c r="G30" s="430" t="s">
        <v>573</v>
      </c>
      <c r="H30" s="428" t="s">
        <v>572</v>
      </c>
      <c r="I30" s="412"/>
      <c r="J30" s="412"/>
      <c r="K30" s="412"/>
    </row>
    <row r="31" ht="18.75" customHeight="1">
      <c r="A31" s="412"/>
      <c r="B31" s="426" t="s">
        <v>574</v>
      </c>
      <c r="C31" s="427" t="str">
        <f>F12+F16+F18</f>
        <v>46</v>
      </c>
      <c r="D31" s="432" t="s">
        <v>575</v>
      </c>
      <c r="E31" s="412"/>
      <c r="F31" s="429" t="str">
        <f>G16</f>
        <v>33</v>
      </c>
      <c r="G31" s="430" t="s">
        <v>576</v>
      </c>
      <c r="H31" s="432" t="s">
        <v>70</v>
      </c>
      <c r="I31" s="412"/>
      <c r="J31" s="412"/>
      <c r="K31" s="412"/>
    </row>
    <row r="32" ht="15.75" customHeight="1">
      <c r="A32" s="412"/>
      <c r="B32" s="412"/>
      <c r="C32" s="412"/>
      <c r="D32" s="412"/>
      <c r="E32" s="412"/>
      <c r="F32" s="429" t="str">
        <f>G12+G18</f>
        <v>44</v>
      </c>
      <c r="G32" s="430" t="s">
        <v>577</v>
      </c>
      <c r="H32" s="432" t="s">
        <v>578</v>
      </c>
      <c r="I32" s="412"/>
      <c r="J32" s="412"/>
      <c r="K32" s="412"/>
    </row>
    <row r="33" ht="15.75" customHeight="1">
      <c r="A33" s="412"/>
      <c r="B33" s="412"/>
      <c r="C33" s="412" t="str">
        <f>SUM(C26:C32)</f>
        <v>250</v>
      </c>
      <c r="D33" s="412"/>
      <c r="E33" s="412"/>
      <c r="F33" s="412" t="str">
        <f>SUM(F26:F32)</f>
        <v>286</v>
      </c>
      <c r="G33" s="412"/>
      <c r="H33" s="412"/>
      <c r="I33" s="412"/>
      <c r="J33" s="412"/>
      <c r="K33" s="412"/>
    </row>
    <row r="34" ht="15.75" customHeight="1">
      <c r="A34" s="412"/>
      <c r="B34" s="412"/>
      <c r="C34" s="412"/>
      <c r="D34" s="412"/>
      <c r="E34" s="412"/>
      <c r="F34" s="412"/>
      <c r="G34" s="412"/>
      <c r="H34" s="412"/>
      <c r="I34" s="412"/>
      <c r="J34" s="412"/>
      <c r="K34" s="412"/>
    </row>
    <row r="35" ht="15.75" customHeight="1">
      <c r="A35" s="412"/>
      <c r="B35" s="412"/>
      <c r="C35" s="412"/>
      <c r="D35" s="412"/>
      <c r="E35" s="412"/>
      <c r="F35" s="412"/>
      <c r="G35" s="412"/>
      <c r="H35" s="412"/>
      <c r="I35" s="412"/>
      <c r="J35" s="412"/>
      <c r="K35" s="412"/>
    </row>
    <row r="36" ht="15.75" customHeight="1">
      <c r="A36" s="412"/>
      <c r="B36" s="412"/>
      <c r="C36" s="412"/>
      <c r="D36" s="412"/>
      <c r="E36" s="412"/>
      <c r="F36" s="412"/>
      <c r="G36" s="412"/>
      <c r="H36" s="412"/>
      <c r="I36" s="412"/>
      <c r="J36" s="412"/>
      <c r="K36" s="412"/>
    </row>
    <row r="37" ht="15.75" customHeight="1">
      <c r="A37" s="412"/>
      <c r="B37" s="412"/>
      <c r="C37" s="412"/>
      <c r="D37" s="412"/>
      <c r="E37" s="412"/>
      <c r="F37" s="412"/>
      <c r="G37" s="412"/>
      <c r="H37" s="412"/>
      <c r="I37" s="412"/>
      <c r="J37" s="412"/>
      <c r="K37" s="412"/>
    </row>
    <row r="38" ht="15.75" customHeight="1">
      <c r="A38" s="412"/>
      <c r="B38" s="412"/>
      <c r="C38" s="412"/>
      <c r="D38" s="412"/>
      <c r="E38" s="412"/>
      <c r="F38" s="412"/>
      <c r="G38" s="412"/>
      <c r="H38" s="412"/>
      <c r="I38" s="412"/>
      <c r="J38" s="412"/>
      <c r="K38" s="412"/>
    </row>
    <row r="39" ht="15.75" customHeight="1">
      <c r="A39" s="412"/>
      <c r="B39" s="412"/>
      <c r="C39" s="412"/>
      <c r="D39" s="412"/>
      <c r="E39" s="412"/>
      <c r="F39" s="412"/>
      <c r="G39" s="412"/>
      <c r="H39" s="412"/>
      <c r="I39" s="412"/>
      <c r="J39" s="412"/>
      <c r="K39" s="412"/>
    </row>
    <row r="40" ht="15.75" customHeight="1">
      <c r="A40" s="412"/>
      <c r="B40" s="412"/>
      <c r="C40" s="412"/>
      <c r="D40" s="412"/>
      <c r="E40" s="412"/>
      <c r="F40" s="412"/>
      <c r="G40" s="412"/>
      <c r="H40" s="412"/>
      <c r="I40" s="412"/>
      <c r="J40" s="412"/>
      <c r="K40" s="412"/>
    </row>
    <row r="41" ht="15.75" customHeight="1">
      <c r="A41" s="412"/>
      <c r="B41" s="412"/>
      <c r="C41" s="412"/>
      <c r="D41" s="412"/>
      <c r="E41" s="412"/>
      <c r="F41" s="412"/>
      <c r="G41" s="412"/>
      <c r="H41" s="412"/>
      <c r="I41" s="412"/>
      <c r="J41" s="412"/>
      <c r="K41" s="412"/>
    </row>
    <row r="42" ht="15.75" customHeight="1">
      <c r="A42" s="412"/>
      <c r="B42" s="412"/>
      <c r="C42" s="412"/>
      <c r="D42" s="412"/>
      <c r="E42" s="412"/>
      <c r="F42" s="412"/>
      <c r="G42" s="412"/>
      <c r="H42" s="412"/>
      <c r="I42" s="412"/>
      <c r="J42" s="412"/>
      <c r="K42" s="412"/>
    </row>
    <row r="43" ht="15.75" customHeight="1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</row>
    <row r="44" ht="15.75" customHeight="1">
      <c r="A44" s="412"/>
      <c r="B44" s="412"/>
      <c r="C44" s="412"/>
      <c r="D44" s="412"/>
      <c r="E44" s="412"/>
      <c r="F44" s="412"/>
      <c r="G44" s="412"/>
      <c r="H44" s="412"/>
      <c r="I44" s="412"/>
      <c r="J44" s="412"/>
      <c r="K44" s="412"/>
    </row>
    <row r="45" ht="15.75" customHeight="1">
      <c r="A45" s="412"/>
      <c r="B45" s="412"/>
      <c r="C45" s="412"/>
      <c r="D45" s="412"/>
      <c r="E45" s="412"/>
      <c r="F45" s="412"/>
      <c r="G45" s="412"/>
      <c r="H45" s="412"/>
      <c r="I45" s="412"/>
      <c r="J45" s="412"/>
      <c r="K45" s="412"/>
    </row>
    <row r="46" ht="15.75" customHeight="1">
      <c r="A46" s="412"/>
      <c r="B46" s="412"/>
      <c r="C46" s="412"/>
      <c r="D46" s="412"/>
      <c r="E46" s="412"/>
      <c r="F46" s="412"/>
      <c r="G46" s="412"/>
      <c r="H46" s="412"/>
      <c r="I46" s="412"/>
      <c r="J46" s="412"/>
      <c r="K46" s="412"/>
    </row>
    <row r="47" ht="15.75" customHeight="1">
      <c r="A47" s="412"/>
      <c r="B47" s="412"/>
      <c r="C47" s="412"/>
      <c r="D47" s="412"/>
      <c r="E47" s="412"/>
      <c r="F47" s="412"/>
      <c r="G47" s="412"/>
      <c r="H47" s="412"/>
      <c r="I47" s="412"/>
      <c r="J47" s="412"/>
      <c r="K47" s="412"/>
    </row>
    <row r="48" ht="15.75" customHeight="1">
      <c r="A48" s="412"/>
      <c r="B48" s="412"/>
      <c r="C48" s="412"/>
      <c r="D48" s="412"/>
      <c r="E48" s="412"/>
      <c r="F48" s="412"/>
      <c r="G48" s="412"/>
      <c r="H48" s="412"/>
      <c r="I48" s="412"/>
      <c r="J48" s="412"/>
      <c r="K48" s="412"/>
    </row>
    <row r="49" ht="15.75" customHeight="1">
      <c r="A49" s="412"/>
      <c r="B49" s="412"/>
      <c r="C49" s="412"/>
      <c r="D49" s="412"/>
      <c r="E49" s="412"/>
      <c r="F49" s="412"/>
      <c r="G49" s="412"/>
      <c r="H49" s="412"/>
      <c r="I49" s="412"/>
      <c r="J49" s="412"/>
      <c r="K49" s="412"/>
    </row>
    <row r="50" ht="15.75" customHeight="1">
      <c r="A50" s="412"/>
      <c r="B50" s="412"/>
      <c r="C50" s="412"/>
      <c r="D50" s="412"/>
      <c r="E50" s="412"/>
      <c r="F50" s="412"/>
      <c r="G50" s="412"/>
      <c r="H50" s="412"/>
      <c r="I50" s="412"/>
      <c r="J50" s="412"/>
      <c r="K50" s="412"/>
    </row>
    <row r="51" ht="15.75" customHeight="1">
      <c r="A51" s="412"/>
      <c r="B51" s="412"/>
      <c r="C51" s="412"/>
      <c r="D51" s="412"/>
      <c r="E51" s="412"/>
      <c r="F51" s="412"/>
      <c r="G51" s="412"/>
      <c r="H51" s="412"/>
      <c r="I51" s="412"/>
      <c r="J51" s="412"/>
      <c r="K51" s="412"/>
    </row>
    <row r="52" ht="15.75" customHeight="1">
      <c r="A52" s="412"/>
      <c r="B52" s="412"/>
      <c r="C52" s="412"/>
      <c r="D52" s="412"/>
      <c r="E52" s="412"/>
      <c r="F52" s="412"/>
      <c r="G52" s="412"/>
      <c r="H52" s="412"/>
      <c r="I52" s="412"/>
      <c r="J52" s="412"/>
      <c r="K52" s="412"/>
    </row>
    <row r="53" ht="15.75" customHeight="1">
      <c r="A53" s="412"/>
      <c r="B53" s="412"/>
      <c r="C53" s="412"/>
      <c r="D53" s="412"/>
      <c r="E53" s="412"/>
      <c r="F53" s="412"/>
      <c r="G53" s="412"/>
      <c r="H53" s="412"/>
      <c r="I53" s="412"/>
      <c r="J53" s="412"/>
      <c r="K53" s="412"/>
    </row>
    <row r="54" ht="15.75" customHeight="1">
      <c r="A54" s="412"/>
      <c r="B54" s="412"/>
      <c r="C54" s="412"/>
      <c r="D54" s="412"/>
      <c r="E54" s="412"/>
      <c r="F54" s="412"/>
      <c r="G54" s="412"/>
      <c r="H54" s="412"/>
      <c r="I54" s="412"/>
      <c r="J54" s="412"/>
      <c r="K54" s="412"/>
    </row>
    <row r="55" ht="15.75" customHeight="1">
      <c r="A55" s="412"/>
      <c r="B55" s="412"/>
      <c r="C55" s="412"/>
      <c r="D55" s="412"/>
      <c r="E55" s="412"/>
      <c r="F55" s="412"/>
      <c r="G55" s="412"/>
      <c r="H55" s="412"/>
      <c r="I55" s="412"/>
      <c r="J55" s="412"/>
      <c r="K55" s="412"/>
    </row>
    <row r="56" ht="15.75" customHeight="1">
      <c r="A56" s="412"/>
      <c r="B56" s="412"/>
      <c r="C56" s="412"/>
      <c r="D56" s="412"/>
      <c r="E56" s="412"/>
      <c r="F56" s="412"/>
      <c r="G56" s="412"/>
      <c r="H56" s="412"/>
      <c r="I56" s="412"/>
      <c r="J56" s="412"/>
      <c r="K56" s="412"/>
    </row>
    <row r="57" ht="15.75" customHeight="1">
      <c r="A57" s="412"/>
      <c r="B57" s="412"/>
      <c r="C57" s="412"/>
      <c r="D57" s="412"/>
      <c r="E57" s="412"/>
      <c r="F57" s="412"/>
      <c r="G57" s="412"/>
      <c r="H57" s="412"/>
      <c r="I57" s="412"/>
      <c r="J57" s="412"/>
      <c r="K57" s="412"/>
    </row>
    <row r="58" ht="15.75" customHeight="1">
      <c r="A58" s="412"/>
      <c r="B58" s="412"/>
      <c r="C58" s="412"/>
      <c r="D58" s="412"/>
      <c r="E58" s="412"/>
      <c r="F58" s="412"/>
      <c r="G58" s="412"/>
      <c r="H58" s="412"/>
      <c r="I58" s="412"/>
      <c r="J58" s="412"/>
      <c r="K58" s="412"/>
    </row>
    <row r="59" ht="15.75" customHeight="1">
      <c r="A59" s="412"/>
      <c r="B59" s="412"/>
      <c r="C59" s="412"/>
      <c r="D59" s="412"/>
      <c r="E59" s="412"/>
      <c r="F59" s="412"/>
      <c r="G59" s="412"/>
      <c r="H59" s="412"/>
      <c r="I59" s="412"/>
      <c r="J59" s="412"/>
      <c r="K59" s="412"/>
    </row>
    <row r="60" ht="15.75" customHeight="1">
      <c r="A60" s="412"/>
      <c r="B60" s="412"/>
      <c r="C60" s="412"/>
      <c r="D60" s="412"/>
      <c r="E60" s="412"/>
      <c r="F60" s="412"/>
      <c r="G60" s="412"/>
      <c r="H60" s="412"/>
      <c r="I60" s="412"/>
      <c r="J60" s="412"/>
      <c r="K60" s="412"/>
    </row>
    <row r="61" ht="15.75" customHeight="1">
      <c r="A61" s="412"/>
      <c r="B61" s="412"/>
      <c r="C61" s="412"/>
      <c r="D61" s="412"/>
      <c r="E61" s="412"/>
      <c r="F61" s="412"/>
      <c r="G61" s="412"/>
      <c r="H61" s="412"/>
      <c r="I61" s="412"/>
      <c r="J61" s="412"/>
      <c r="K61" s="412"/>
    </row>
    <row r="62" ht="15.75" customHeight="1">
      <c r="A62" s="412"/>
      <c r="B62" s="412"/>
      <c r="C62" s="412"/>
      <c r="D62" s="412"/>
      <c r="E62" s="412"/>
      <c r="F62" s="412"/>
      <c r="G62" s="412"/>
      <c r="H62" s="412"/>
      <c r="I62" s="412"/>
      <c r="J62" s="412"/>
      <c r="K62" s="412"/>
    </row>
    <row r="63" ht="15.75" customHeight="1">
      <c r="A63" s="412"/>
      <c r="B63" s="412"/>
      <c r="C63" s="412"/>
      <c r="D63" s="412"/>
      <c r="E63" s="412"/>
      <c r="F63" s="412"/>
      <c r="G63" s="412"/>
      <c r="H63" s="412"/>
      <c r="I63" s="412"/>
      <c r="J63" s="412"/>
      <c r="K63" s="412"/>
    </row>
    <row r="64" ht="15.75" customHeight="1">
      <c r="A64" s="412"/>
      <c r="B64" s="412"/>
      <c r="C64" s="412"/>
      <c r="D64" s="412"/>
      <c r="E64" s="412"/>
      <c r="F64" s="412"/>
      <c r="G64" s="412"/>
      <c r="H64" s="412"/>
      <c r="I64" s="412"/>
      <c r="J64" s="412"/>
      <c r="K64" s="412"/>
    </row>
    <row r="65" ht="15.75" customHeight="1">
      <c r="A65" s="412"/>
      <c r="B65" s="412"/>
      <c r="C65" s="412"/>
      <c r="D65" s="412"/>
      <c r="E65" s="412"/>
      <c r="F65" s="412"/>
      <c r="G65" s="412"/>
      <c r="H65" s="412"/>
      <c r="I65" s="412"/>
      <c r="J65" s="412"/>
      <c r="K65" s="412"/>
    </row>
    <row r="66" ht="15.75" customHeight="1">
      <c r="A66" s="412"/>
      <c r="B66" s="412"/>
      <c r="C66" s="412"/>
      <c r="D66" s="412"/>
      <c r="E66" s="412"/>
      <c r="F66" s="412"/>
      <c r="G66" s="412"/>
      <c r="H66" s="412"/>
      <c r="I66" s="412"/>
      <c r="J66" s="412"/>
      <c r="K66" s="412"/>
    </row>
    <row r="67" ht="15.75" customHeight="1">
      <c r="A67" s="412"/>
      <c r="B67" s="412"/>
      <c r="C67" s="412"/>
      <c r="D67" s="412"/>
      <c r="E67" s="412"/>
      <c r="F67" s="412"/>
      <c r="G67" s="412"/>
      <c r="H67" s="412"/>
      <c r="I67" s="412"/>
      <c r="J67" s="412"/>
      <c r="K67" s="412"/>
    </row>
    <row r="68" ht="15.75" customHeight="1">
      <c r="A68" s="412"/>
      <c r="B68" s="412"/>
      <c r="C68" s="412"/>
      <c r="D68" s="412"/>
      <c r="E68" s="412"/>
      <c r="F68" s="412"/>
      <c r="G68" s="412"/>
      <c r="H68" s="412"/>
      <c r="I68" s="412"/>
      <c r="J68" s="412"/>
      <c r="K68" s="412"/>
    </row>
    <row r="69" ht="15.75" customHeight="1">
      <c r="A69" s="412"/>
      <c r="B69" s="412"/>
      <c r="C69" s="412"/>
      <c r="D69" s="412"/>
      <c r="E69" s="412"/>
      <c r="F69" s="412"/>
      <c r="G69" s="412"/>
      <c r="H69" s="412"/>
      <c r="I69" s="412"/>
      <c r="J69" s="412"/>
      <c r="K69" s="412"/>
    </row>
    <row r="70" ht="15.75" customHeight="1">
      <c r="A70" s="412"/>
      <c r="B70" s="412"/>
      <c r="C70" s="412"/>
      <c r="D70" s="412"/>
      <c r="E70" s="412"/>
      <c r="F70" s="412"/>
      <c r="G70" s="412"/>
      <c r="H70" s="412"/>
      <c r="I70" s="412"/>
      <c r="J70" s="412"/>
      <c r="K70" s="412"/>
    </row>
    <row r="71" ht="15.75" customHeight="1">
      <c r="A71" s="412"/>
      <c r="B71" s="412"/>
      <c r="C71" s="412"/>
      <c r="D71" s="412"/>
      <c r="E71" s="412"/>
      <c r="F71" s="412"/>
      <c r="G71" s="412"/>
      <c r="H71" s="412"/>
      <c r="I71" s="412"/>
      <c r="J71" s="412"/>
      <c r="K71" s="412"/>
    </row>
    <row r="72" ht="15.75" customHeight="1">
      <c r="A72" s="412"/>
      <c r="B72" s="412"/>
      <c r="C72" s="412"/>
      <c r="D72" s="412"/>
      <c r="E72" s="412"/>
      <c r="F72" s="412"/>
      <c r="G72" s="412"/>
      <c r="H72" s="412"/>
      <c r="I72" s="412"/>
      <c r="J72" s="412"/>
      <c r="K72" s="412"/>
    </row>
    <row r="73" ht="15.75" customHeight="1">
      <c r="A73" s="412"/>
      <c r="B73" s="412"/>
      <c r="C73" s="412"/>
      <c r="D73" s="412"/>
      <c r="E73" s="412"/>
      <c r="F73" s="412"/>
      <c r="G73" s="412"/>
      <c r="H73" s="412"/>
      <c r="I73" s="412"/>
      <c r="J73" s="412"/>
      <c r="K73" s="412"/>
    </row>
    <row r="74" ht="15.75" customHeight="1">
      <c r="A74" s="412"/>
      <c r="B74" s="412"/>
      <c r="C74" s="412"/>
      <c r="D74" s="412"/>
      <c r="E74" s="412"/>
      <c r="F74" s="412"/>
      <c r="G74" s="412"/>
      <c r="H74" s="412"/>
      <c r="I74" s="412"/>
      <c r="J74" s="412"/>
      <c r="K74" s="412"/>
    </row>
    <row r="75" ht="15.75" customHeight="1">
      <c r="A75" s="412"/>
      <c r="B75" s="412"/>
      <c r="C75" s="412"/>
      <c r="D75" s="412"/>
      <c r="E75" s="412"/>
      <c r="F75" s="412"/>
      <c r="G75" s="412"/>
      <c r="H75" s="412"/>
      <c r="I75" s="412"/>
      <c r="J75" s="412"/>
      <c r="K75" s="412"/>
    </row>
    <row r="76" ht="15.75" customHeight="1">
      <c r="A76" s="412"/>
      <c r="B76" s="412"/>
      <c r="C76" s="412"/>
      <c r="D76" s="412"/>
      <c r="E76" s="412"/>
      <c r="F76" s="412"/>
      <c r="G76" s="412"/>
      <c r="H76" s="412"/>
      <c r="I76" s="412"/>
      <c r="J76" s="412"/>
      <c r="K76" s="412"/>
    </row>
    <row r="77" ht="15.75" customHeight="1">
      <c r="A77" s="412"/>
      <c r="B77" s="412"/>
      <c r="C77" s="412"/>
      <c r="D77" s="412"/>
      <c r="E77" s="412"/>
      <c r="F77" s="412"/>
      <c r="G77" s="412"/>
      <c r="H77" s="412"/>
      <c r="I77" s="412"/>
      <c r="J77" s="412"/>
      <c r="K77" s="412"/>
    </row>
    <row r="78" ht="15.75" customHeight="1">
      <c r="A78" s="412"/>
      <c r="B78" s="412"/>
      <c r="C78" s="412"/>
      <c r="D78" s="412"/>
      <c r="E78" s="412"/>
      <c r="F78" s="412"/>
      <c r="G78" s="412"/>
      <c r="H78" s="412"/>
      <c r="I78" s="412"/>
      <c r="J78" s="412"/>
      <c r="K78" s="412"/>
    </row>
    <row r="79" ht="15.75" customHeight="1">
      <c r="A79" s="412"/>
      <c r="B79" s="412"/>
      <c r="C79" s="412"/>
      <c r="D79" s="412"/>
      <c r="E79" s="412"/>
      <c r="F79" s="412"/>
      <c r="G79" s="412"/>
      <c r="H79" s="412"/>
      <c r="I79" s="412"/>
      <c r="J79" s="412"/>
      <c r="K79" s="412"/>
    </row>
    <row r="80" ht="15.75" customHeight="1">
      <c r="A80" s="412"/>
      <c r="B80" s="412"/>
      <c r="C80" s="412"/>
      <c r="D80" s="412"/>
      <c r="E80" s="412"/>
      <c r="F80" s="412"/>
      <c r="G80" s="412"/>
      <c r="H80" s="412"/>
      <c r="I80" s="412"/>
      <c r="J80" s="412"/>
      <c r="K80" s="412"/>
    </row>
    <row r="81" ht="15.75" customHeight="1">
      <c r="A81" s="412"/>
      <c r="B81" s="412"/>
      <c r="C81" s="412"/>
      <c r="D81" s="412"/>
      <c r="E81" s="412"/>
      <c r="F81" s="412"/>
      <c r="G81" s="412"/>
      <c r="H81" s="412"/>
      <c r="I81" s="412"/>
      <c r="J81" s="412"/>
      <c r="K81" s="412"/>
    </row>
    <row r="82" ht="15.75" customHeight="1">
      <c r="A82" s="412"/>
      <c r="B82" s="412"/>
      <c r="C82" s="412"/>
      <c r="D82" s="412"/>
      <c r="E82" s="412"/>
      <c r="F82" s="412"/>
      <c r="G82" s="412"/>
      <c r="H82" s="412"/>
      <c r="I82" s="412"/>
      <c r="J82" s="412"/>
      <c r="K82" s="412"/>
    </row>
    <row r="83" ht="15.75" customHeight="1">
      <c r="A83" s="412"/>
      <c r="B83" s="412"/>
      <c r="C83" s="412"/>
      <c r="D83" s="412"/>
      <c r="E83" s="412"/>
      <c r="F83" s="412"/>
      <c r="G83" s="412"/>
      <c r="H83" s="412"/>
      <c r="I83" s="412"/>
      <c r="J83" s="412"/>
      <c r="K83" s="412"/>
    </row>
    <row r="84" ht="15.75" customHeight="1">
      <c r="A84" s="412"/>
      <c r="B84" s="412"/>
      <c r="C84" s="412"/>
      <c r="D84" s="412"/>
      <c r="E84" s="412"/>
      <c r="F84" s="412"/>
      <c r="G84" s="412"/>
      <c r="H84" s="412"/>
      <c r="I84" s="412"/>
      <c r="J84" s="412"/>
      <c r="K84" s="412"/>
    </row>
    <row r="85" ht="15.75" customHeight="1">
      <c r="A85" s="412"/>
      <c r="B85" s="412"/>
      <c r="C85" s="412"/>
      <c r="D85" s="412"/>
      <c r="E85" s="412"/>
      <c r="F85" s="412"/>
      <c r="G85" s="412"/>
      <c r="H85" s="412"/>
      <c r="I85" s="412"/>
      <c r="J85" s="412"/>
      <c r="K85" s="412"/>
    </row>
    <row r="86" ht="15.75" customHeight="1">
      <c r="A86" s="412"/>
      <c r="B86" s="412"/>
      <c r="C86" s="412"/>
      <c r="D86" s="412"/>
      <c r="E86" s="412"/>
      <c r="F86" s="412"/>
      <c r="G86" s="412"/>
      <c r="H86" s="412"/>
      <c r="I86" s="412"/>
      <c r="J86" s="412"/>
      <c r="K86" s="412"/>
    </row>
    <row r="87" ht="15.75" customHeight="1">
      <c r="A87" s="412"/>
      <c r="B87" s="412"/>
      <c r="C87" s="412"/>
      <c r="D87" s="412"/>
      <c r="E87" s="412"/>
      <c r="F87" s="412"/>
      <c r="G87" s="412"/>
      <c r="H87" s="412"/>
      <c r="I87" s="412"/>
      <c r="J87" s="412"/>
      <c r="K87" s="412"/>
    </row>
    <row r="88" ht="15.75" customHeight="1">
      <c r="A88" s="412"/>
      <c r="B88" s="412"/>
      <c r="C88" s="412"/>
      <c r="D88" s="412"/>
      <c r="E88" s="412"/>
      <c r="F88" s="412"/>
      <c r="G88" s="412"/>
      <c r="H88" s="412"/>
      <c r="I88" s="412"/>
      <c r="J88" s="412"/>
      <c r="K88" s="412"/>
    </row>
    <row r="89" ht="15.75" customHeight="1">
      <c r="A89" s="412"/>
      <c r="B89" s="412"/>
      <c r="C89" s="412"/>
      <c r="D89" s="412"/>
      <c r="E89" s="412"/>
      <c r="F89" s="412"/>
      <c r="G89" s="412"/>
      <c r="H89" s="412"/>
      <c r="I89" s="412"/>
      <c r="J89" s="412"/>
      <c r="K89" s="412"/>
    </row>
    <row r="90" ht="15.75" customHeight="1">
      <c r="A90" s="412"/>
      <c r="B90" s="412"/>
      <c r="C90" s="412"/>
      <c r="D90" s="412"/>
      <c r="E90" s="412"/>
      <c r="F90" s="412"/>
      <c r="G90" s="412"/>
      <c r="H90" s="412"/>
      <c r="I90" s="412"/>
      <c r="J90" s="412"/>
      <c r="K90" s="412"/>
    </row>
    <row r="91" ht="15.75" customHeight="1">
      <c r="A91" s="412"/>
      <c r="B91" s="412"/>
      <c r="C91" s="412"/>
      <c r="D91" s="412"/>
      <c r="E91" s="412"/>
      <c r="F91" s="412"/>
      <c r="G91" s="412"/>
      <c r="H91" s="412"/>
      <c r="I91" s="412"/>
      <c r="J91" s="412"/>
      <c r="K91" s="412"/>
    </row>
    <row r="92" ht="15.75" customHeight="1">
      <c r="A92" s="412"/>
      <c r="B92" s="412"/>
      <c r="C92" s="412"/>
      <c r="D92" s="412"/>
      <c r="E92" s="412"/>
      <c r="F92" s="412"/>
      <c r="G92" s="412"/>
      <c r="H92" s="412"/>
      <c r="I92" s="412"/>
      <c r="J92" s="412"/>
      <c r="K92" s="412"/>
    </row>
    <row r="93" ht="15.75" customHeight="1">
      <c r="A93" s="412"/>
      <c r="B93" s="412"/>
      <c r="C93" s="412"/>
      <c r="D93" s="412"/>
      <c r="E93" s="412"/>
      <c r="F93" s="412"/>
      <c r="G93" s="412"/>
      <c r="H93" s="412"/>
      <c r="I93" s="412"/>
      <c r="J93" s="412"/>
      <c r="K93" s="412"/>
    </row>
    <row r="94" ht="15.75" customHeight="1">
      <c r="A94" s="412"/>
      <c r="B94" s="412"/>
      <c r="C94" s="412"/>
      <c r="D94" s="412"/>
      <c r="E94" s="412"/>
      <c r="F94" s="412"/>
      <c r="G94" s="412"/>
      <c r="H94" s="412"/>
      <c r="I94" s="412"/>
      <c r="J94" s="412"/>
      <c r="K94" s="412"/>
    </row>
    <row r="95" ht="15.75" customHeight="1">
      <c r="A95" s="412"/>
      <c r="B95" s="412"/>
      <c r="C95" s="412"/>
      <c r="D95" s="412"/>
      <c r="E95" s="412"/>
      <c r="F95" s="412"/>
      <c r="G95" s="412"/>
      <c r="H95" s="412"/>
      <c r="I95" s="412"/>
      <c r="J95" s="412"/>
      <c r="K95" s="412"/>
    </row>
    <row r="96" ht="15.75" customHeight="1">
      <c r="A96" s="412"/>
      <c r="B96" s="412"/>
      <c r="C96" s="412"/>
      <c r="D96" s="412"/>
      <c r="E96" s="412"/>
      <c r="F96" s="412"/>
      <c r="G96" s="412"/>
      <c r="H96" s="412"/>
      <c r="I96" s="412"/>
      <c r="J96" s="412"/>
      <c r="K96" s="412"/>
    </row>
    <row r="97" ht="15.75" customHeight="1">
      <c r="A97" s="412"/>
      <c r="B97" s="412"/>
      <c r="C97" s="412"/>
      <c r="D97" s="412"/>
      <c r="E97" s="412"/>
      <c r="F97" s="412"/>
      <c r="G97" s="412"/>
      <c r="H97" s="412"/>
      <c r="I97" s="412"/>
      <c r="J97" s="412"/>
      <c r="K97" s="412"/>
    </row>
    <row r="98" ht="15.75" customHeight="1">
      <c r="A98" s="412"/>
      <c r="B98" s="412"/>
      <c r="C98" s="412"/>
      <c r="D98" s="412"/>
      <c r="E98" s="412"/>
      <c r="F98" s="412"/>
      <c r="G98" s="412"/>
      <c r="H98" s="412"/>
      <c r="I98" s="412"/>
      <c r="J98" s="412"/>
      <c r="K98" s="412"/>
    </row>
    <row r="99" ht="15.75" customHeight="1">
      <c r="A99" s="412"/>
      <c r="B99" s="412"/>
      <c r="C99" s="412"/>
      <c r="D99" s="412"/>
      <c r="E99" s="412"/>
      <c r="F99" s="412"/>
      <c r="G99" s="412"/>
      <c r="H99" s="412"/>
      <c r="I99" s="412"/>
      <c r="J99" s="412"/>
      <c r="K99" s="412"/>
    </row>
    <row r="100" ht="15.75" customHeight="1">
      <c r="A100" s="412"/>
      <c r="B100" s="412"/>
      <c r="C100" s="412"/>
      <c r="D100" s="412"/>
      <c r="E100" s="412"/>
      <c r="F100" s="412"/>
      <c r="G100" s="412"/>
      <c r="H100" s="412"/>
      <c r="I100" s="412"/>
      <c r="J100" s="412"/>
      <c r="K100" s="412"/>
    </row>
  </sheetData>
  <mergeCells count="14">
    <mergeCell ref="D8:D9"/>
    <mergeCell ref="A7:A9"/>
    <mergeCell ref="B7:B9"/>
    <mergeCell ref="C8:C9"/>
    <mergeCell ref="G8:G9"/>
    <mergeCell ref="H7:H9"/>
    <mergeCell ref="E8:E9"/>
    <mergeCell ref="F8:F9"/>
    <mergeCell ref="A1:E1"/>
    <mergeCell ref="A2:E2"/>
    <mergeCell ref="A3:E3"/>
    <mergeCell ref="A5:I5"/>
    <mergeCell ref="C7:G7"/>
    <mergeCell ref="I7:I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2.86"/>
    <col customWidth="1" min="2" max="2" width="2.71"/>
    <col customWidth="1" min="3" max="3" width="5.71"/>
    <col customWidth="1" min="4" max="4" width="5.43"/>
    <col customWidth="1" min="5" max="5" width="7.0"/>
    <col customWidth="1" min="6" max="6" width="5.14"/>
    <col customWidth="1" min="7" max="7" width="6.86"/>
    <col customWidth="1" min="8" max="8" width="5.14"/>
    <col customWidth="1" min="9" max="9" width="6.86"/>
    <col customWidth="1" min="10" max="10" width="6.57"/>
    <col customWidth="1" min="11" max="11" width="5.14"/>
    <col customWidth="1" min="12" max="12" width="8.14"/>
    <col customWidth="1" min="13" max="15" width="5.14"/>
    <col customWidth="1" min="16" max="16" width="7.57"/>
    <col customWidth="1" min="17" max="17" width="6.57"/>
    <col customWidth="1" min="18" max="18" width="5.43"/>
    <col customWidth="1" min="19" max="19" width="5.14"/>
    <col customWidth="1" min="20" max="20" width="7.0"/>
    <col customWidth="1" min="21" max="21" width="6.86"/>
    <col customWidth="1" min="22" max="22" width="5.43"/>
    <col customWidth="1" min="23" max="23" width="5.57"/>
    <col customWidth="1" min="24" max="24" width="5.14"/>
    <col customWidth="1" min="25" max="25" width="6.71"/>
    <col customWidth="1" min="26" max="26" width="5.71"/>
    <col customWidth="1" min="27" max="27" width="5.57"/>
    <col customWidth="1" min="28" max="29" width="5.29"/>
    <col customWidth="1" min="30" max="30" width="5.43"/>
    <col customWidth="1" min="31" max="31" width="5.71"/>
    <col customWidth="1" min="32" max="34" width="5.29"/>
    <col customWidth="1" min="35" max="35" width="6.43"/>
    <col customWidth="1" min="36" max="36" width="6.29"/>
    <col customWidth="1" min="37" max="37" width="7.43"/>
    <col customWidth="1" min="38" max="38" width="9.0"/>
    <col customWidth="1" min="39" max="40" width="5.29"/>
    <col customWidth="1" min="41" max="41" width="4.57"/>
    <col customWidth="1" min="42" max="42" width="6.43"/>
    <col customWidth="1" min="43" max="43" width="5.43"/>
    <col customWidth="1" min="44" max="44" width="4.57"/>
    <col customWidth="1" min="45" max="45" width="4.86"/>
    <col customWidth="1" min="46" max="46" width="5.43"/>
    <col customWidth="1" min="47" max="49" width="5.29"/>
    <col customWidth="1" min="50" max="50" width="6.86"/>
    <col customWidth="1" min="51" max="51" width="5.29"/>
    <col customWidth="1" min="52" max="52" width="5.86"/>
    <col customWidth="1" min="53" max="53" width="5.71"/>
    <col customWidth="1" min="54" max="54" width="8.43"/>
    <col customWidth="1" min="55" max="55" width="5.29"/>
    <col customWidth="1" min="56" max="56" width="6.29"/>
    <col customWidth="1" min="57" max="59" width="5.29"/>
    <col customWidth="1" min="60" max="60" width="7.71"/>
    <col customWidth="1" min="61" max="61" width="5.29"/>
    <col customWidth="1" min="62" max="62" width="6.86"/>
    <col customWidth="1" min="63" max="63" width="6.43"/>
    <col customWidth="1" min="64" max="64" width="5.29"/>
    <col customWidth="1" min="65" max="65" width="6.86"/>
    <col customWidth="1" min="66" max="66" width="7.71"/>
    <col customWidth="1" min="67" max="67" width="5.29"/>
    <col customWidth="1" min="68" max="68" width="5.43"/>
    <col customWidth="1" min="69" max="69" width="5.29"/>
    <col customWidth="1" min="70" max="70" width="6.0"/>
    <col customWidth="1" min="71" max="71" width="5.29"/>
    <col customWidth="1" min="72" max="72" width="5.43"/>
    <col customWidth="1" min="73" max="73" width="7.71"/>
    <col customWidth="1" min="74" max="74" width="5.29"/>
    <col customWidth="1" min="75" max="75" width="6.86"/>
    <col customWidth="1" min="76" max="76" width="5.29"/>
    <col customWidth="1" min="77" max="77" width="6.86"/>
    <col customWidth="1" min="78" max="79" width="5.29"/>
    <col customWidth="1" min="80" max="80" width="6.57"/>
    <col customWidth="1" min="81" max="81" width="5.43"/>
    <col customWidth="1" min="82" max="82" width="5.29"/>
    <col customWidth="1" min="83" max="83" width="7.0"/>
    <col customWidth="1" min="84" max="84" width="6.86"/>
    <col customWidth="1" min="85" max="85" width="5.43"/>
    <col customWidth="1" min="86" max="86" width="5.57"/>
    <col customWidth="1" min="87" max="87" width="5.29"/>
    <col customWidth="1" min="88" max="88" width="6.71"/>
    <col customWidth="1" min="89" max="89" width="5.29"/>
    <col customWidth="1" min="90" max="90" width="5.14"/>
    <col customWidth="1" min="91" max="91" width="6.43"/>
    <col customWidth="1" min="92" max="95" width="5.14"/>
    <col customWidth="1" min="96" max="96" width="7.0"/>
    <col customWidth="1" min="97" max="97" width="5.57"/>
    <col customWidth="1" min="98" max="98" width="5.71"/>
    <col customWidth="1" min="99" max="99" width="5.43"/>
    <col customWidth="1" min="100" max="100" width="6.43"/>
    <col customWidth="1" min="101" max="101" width="5.29"/>
    <col customWidth="1" min="102" max="102" width="5.57"/>
    <col customWidth="1" min="103" max="103" width="5.29"/>
  </cols>
  <sheetData>
    <row r="1" ht="9.75" customHeight="1">
      <c r="A1" s="433" t="s">
        <v>579</v>
      </c>
      <c r="B1" s="362"/>
      <c r="C1" s="434" t="str">
        <f>VLOOKUP(to!C2,DS!C:F,4,0)</f>
        <v>T.MAI</v>
      </c>
      <c r="D1" s="434" t="str">
        <f>VLOOKUP(to!D2,DS!C:F,4,0)</f>
        <v>MINH</v>
      </c>
      <c r="E1" s="434" t="str">
        <f>VLOOKUP(to!E2,DS!C:F,4,0)</f>
        <v>PHONG</v>
      </c>
      <c r="F1" s="434" t="str">
        <f>VLOOKUP(to!F2,DS!C:F,4,0)</f>
        <v>THẾ</v>
      </c>
      <c r="G1" s="434" t="str">
        <f>VLOOKUP(to!G2,DS!C:F,4,0)</f>
        <v>TRANG</v>
      </c>
      <c r="H1" s="434" t="str">
        <f>VLOOKUP(to!H2,DS!C:F,4,0)</f>
        <v>HOA</v>
      </c>
      <c r="I1" s="434" t="str">
        <f>VLOOKUP(to!I2,DS!C:F,4,0)</f>
        <v>THANH</v>
      </c>
      <c r="J1" s="434" t="str">
        <f>VLOOKUP(to!J2,DS!C:F,4,0)</f>
        <v>HƯƠNG</v>
      </c>
      <c r="K1" s="434" t="str">
        <f>VLOOKUP(to!K2,DS!C:F,4,0)</f>
        <v>ĐIỆP</v>
      </c>
      <c r="L1" s="434" t="str">
        <f>VLOOKUP(to!L2,DS!C:F,4,0)</f>
        <v>L.TRANG</v>
      </c>
      <c r="M1" s="434" t="str">
        <f>VLOOKUP(to!M2,DS!C:F,4,0)</f>
        <v>Yến</v>
      </c>
      <c r="N1" s="434" t="str">
        <f>VLOOKUP(to!N2,DS!C:F,4,0)</f>
        <v>VIỆT</v>
      </c>
      <c r="O1" s="434" t="str">
        <f>VLOOKUP(to!O2,DS!C:F,4,0)</f>
        <v>LỢI</v>
      </c>
      <c r="P1" s="434" t="str">
        <f>VLOOKUP(to!P2,DS!C:F,4,0)</f>
        <v>PHƯỢNG</v>
      </c>
      <c r="Q1" s="434" t="str">
        <f>VLOOKUP(to!Q2,DS!C:F,4,0)</f>
        <v>HƯƠNG</v>
      </c>
      <c r="R1" s="434" t="str">
        <f>VLOOKUP(to!R2,DS!C:F,4,0)</f>
        <v>DŨNG</v>
      </c>
      <c r="S1" s="434" t="str">
        <f>VLOOKUP(to!S2,DS!C:F,4,0)</f>
        <v>MIÊN</v>
      </c>
      <c r="T1" s="434" t="str">
        <f>VLOOKUP(to!T2,DS!C:F,4,0)</f>
        <v>NGUYỆT</v>
      </c>
      <c r="U1" s="434" t="str">
        <f>VLOOKUP(to!U2,DS!C:F,4,0)</f>
        <v>NHUNG</v>
      </c>
      <c r="V1" s="434" t="str">
        <f>VLOOKUP(to!V2,DS!C:F,4,0)</f>
        <v>MINH</v>
      </c>
      <c r="W1" s="434" t="str">
        <f>VLOOKUP(to!W2,DS!C:F,4,0)</f>
        <v>TOÀN</v>
      </c>
      <c r="X1" s="434" t="str">
        <f>VLOOKUP(to!X2,DS!C:F,4,0)</f>
        <v>HÀ</v>
      </c>
      <c r="Y1" s="434" t="str">
        <f>VLOOKUP(to!Y2,DS!C:F,4,0)</f>
        <v>THÔNG</v>
      </c>
      <c r="Z1" s="434" t="str">
        <f>VLOOKUP(to!Z2,DS!C:F,4,0)</f>
        <v>T.SƠN</v>
      </c>
      <c r="AA1" s="434" t="str">
        <f>VLOOKUP(to!AA2,DS!C:F,4,0)</f>
        <v>CHÂU</v>
      </c>
      <c r="AB1" s="434" t="str">
        <f>VLOOKUP(to!AB2,DS!C:F,4,0)</f>
        <v>NGHI</v>
      </c>
      <c r="AC1" s="434" t="str">
        <f>VLOOKUP(to!AC2,DS!C:F,4,0)</f>
        <v>THI</v>
      </c>
      <c r="AD1" s="434" t="str">
        <f>VLOOKUP(to!AD2,DS!C:F,4,0)</f>
        <v>THIỆN</v>
      </c>
      <c r="AE1" s="434" t="str">
        <f>VLOOKUP(to!AE2,DS!C:F,4,0)</f>
        <v>SONG</v>
      </c>
      <c r="AF1" s="434" t="str">
        <f>VLOOKUP(to!AF2,DS!C:F,4,0)</f>
        <v>THÁI</v>
      </c>
      <c r="AG1" s="434" t="str">
        <f>VLOOKUP(to!AG2,DS!C:F,4,0)</f>
        <v>SA</v>
      </c>
      <c r="AH1" s="434" t="str">
        <f>VLOOKUP(to!AH2,DS!C:F,4,0)</f>
        <v>NGA</v>
      </c>
      <c r="AI1" s="434" t="str">
        <f>VLOOKUP(to!AI2,DS!C:F,4,0)</f>
        <v>PHƯỚC</v>
      </c>
      <c r="AJ1" s="434" t="str">
        <f>VLOOKUP(to!AJ2,DS!C:F,4,0)</f>
        <v>H.Ngọc</v>
      </c>
      <c r="AK1" s="434" t="str">
        <f>VLOOKUP(to!AK2,DS!C:F,4,0)</f>
        <v>B. NGỌC</v>
      </c>
      <c r="AL1" s="434" t="str">
        <f>VLOOKUP(to!AL2,DS!C:F,4,0)</f>
        <v>T.PHƯỢNG</v>
      </c>
      <c r="AM1" s="434" t="str">
        <f>VLOOKUP(to!AM2,DS!C:F,4,0)</f>
        <v>YẾN</v>
      </c>
      <c r="AN1" s="434" t="str">
        <f>VLOOKUP(to!AN2,DS!C:F,4,0)</f>
        <v>Vân</v>
      </c>
      <c r="AO1" s="434" t="str">
        <f>VLOOKUP(to!AO2,DS!C:F,4,0)</f>
        <v>MAI</v>
      </c>
      <c r="AP1" s="434" t="str">
        <f>VLOOKUP(to!AP2,DS!C:F,4,0)</f>
        <v>NGUỒN</v>
      </c>
      <c r="AQ1" s="434" t="str">
        <f>VLOOKUP(to!AQ2,DS!C:F,4,0)</f>
        <v>NGỌC</v>
      </c>
      <c r="AR1" s="434" t="str">
        <f>VLOOKUP(to!AR2,DS!C:F,4,0)</f>
        <v>TÚ</v>
      </c>
      <c r="AS1" s="434" t="str">
        <f>VLOOKUP(to!AS2,DS!C:F,4,0)</f>
        <v>Minh</v>
      </c>
      <c r="AT1" s="434" t="str">
        <f>VLOOKUP(to!AT2,DS!C:F,4,0)</f>
        <v>HỒNG</v>
      </c>
      <c r="AU1" s="434" t="str">
        <f>VLOOKUP(to!AU2,DS!C:F,4,0)</f>
        <v>VÂN </v>
      </c>
      <c r="AV1" s="434" t="str">
        <f>VLOOKUP(to!AV2,DS!C:F,4,0)</f>
        <v>CHI</v>
      </c>
      <c r="AW1" s="434" t="str">
        <f>VLOOKUP(to!AW2,DS!C:F,4,0)</f>
        <v>MAI</v>
      </c>
      <c r="AX1" s="434" t="str">
        <f>VLOOKUP(to!AX2,DS!C:F,4,0)</f>
        <v>TRANG</v>
      </c>
      <c r="AY1" s="434" t="str">
        <f>VLOOKUP(to!AY2,DS!C:F,4,0)</f>
        <v>UYÊN</v>
      </c>
      <c r="AZ1" s="434" t="str">
        <f>VLOOKUP(to!AZ2,DS!C:F,4,0)</f>
        <v>XUYẾN</v>
      </c>
      <c r="BA1" s="434" t="str">
        <f>VLOOKUP(to!BA2,DS!C:F,4,0)</f>
        <v>DUNG</v>
      </c>
      <c r="BB1" s="434" t="str">
        <f>VLOOKUP(to!BB2,DS!C:F,4,0)</f>
        <v>Q.TRANG</v>
      </c>
      <c r="BC1" s="434" t="str">
        <f>VLOOKUP(to!BC2,DS!C:F,4,0)</f>
        <v>LÝ</v>
      </c>
      <c r="BD1" s="434" t="str">
        <f>VLOOKUP(to!BD2,DS!C:F,4,0)</f>
        <v>DUYÊN</v>
      </c>
      <c r="BE1" s="434" t="str">
        <f>VLOOKUP(to!BE2,DS!C:F,4,0)</f>
        <v>VY</v>
      </c>
      <c r="BF1" s="434" t="str">
        <f>VLOOKUP(to!BF2,DS!C:F,4,0)</f>
        <v>TUẤN</v>
      </c>
      <c r="BG1" s="434" t="str">
        <f>VLOOKUP(to!BG2,DS!C:F,4,0)</f>
        <v>THÚY</v>
      </c>
      <c r="BH1" s="434" t="str">
        <f>VLOOKUP(to!BH2,DS!C:F,4,0)</f>
        <v>PHƯƠNG</v>
      </c>
      <c r="BI1" s="434" t="str">
        <f>VLOOKUP(to!BI2,DS!C:F,4,0)</f>
        <v>NINH</v>
      </c>
      <c r="BJ1" s="434" t="str">
        <f>VLOOKUP(to!BJ2,DS!C:F,4,0)</f>
        <v>THANH</v>
      </c>
      <c r="BK1" s="434" t="str">
        <f>VLOOKUP(to!BK2,DS!C:F,4,0)</f>
        <v>HƯỜNG</v>
      </c>
      <c r="BL1" s="434" t="str">
        <f>VLOOKUP(to!BL2,DS!C:F,4,0)</f>
        <v>THỦY</v>
      </c>
      <c r="BM1" s="434" t="str">
        <f>VLOOKUP(to!BM2,DS!C:F,4,0)</f>
        <v>NHUNG</v>
      </c>
      <c r="BN1" s="434" t="str">
        <f>VLOOKUP(to!BN2,DS!C:F,4,0)</f>
        <v>L.HƯỜNG</v>
      </c>
      <c r="BO1" s="434" t="str">
        <f>VLOOKUP(to!BO2,DS!C:F,4,0)</f>
        <v>HƠN</v>
      </c>
      <c r="BP1" s="434" t="str">
        <f>VLOOKUP(to!BP2,DS!C:F,4,0)</f>
        <v>MINH</v>
      </c>
      <c r="BQ1" s="434" t="str">
        <f>VLOOKUP(to!BQ2,DS!C:F,4,0)</f>
        <v>HẠNH</v>
      </c>
      <c r="BR1" s="434" t="str">
        <f>VLOOKUP(to!BR2,DS!C:F,4,0)</f>
        <v>MÀNG</v>
      </c>
      <c r="BS1" s="434" t="str">
        <f>VLOOKUP(to!BS2,DS!C:F,4,0)</f>
        <v>NGA</v>
      </c>
      <c r="BT1" s="434" t="str">
        <f>VLOOKUP(to!BT2,DS!C:F,4,0)</f>
        <v>NGỌC</v>
      </c>
      <c r="BU1" s="434" t="str">
        <f>VLOOKUP(to!BU2,DS!C:F,4,0)</f>
        <v>PHƯƠNG</v>
      </c>
      <c r="BV1" s="434" t="str">
        <f>VLOOKUP(to!BV2,DS!C:F,4,0)</f>
        <v>THỦY</v>
      </c>
      <c r="BW1" s="434" t="str">
        <f>VLOOKUP(to!BW2,DS!C:F,4,0)</f>
        <v>TRANG</v>
      </c>
      <c r="BX1" s="434" t="str">
        <f>VLOOKUP(to!BX2,DS!C:F,4,0)</f>
        <v>VINH</v>
      </c>
      <c r="BY1" s="434" t="str">
        <f>VLOOKUP(to!BY2,DS!C:F,4,0)</f>
        <v>KHANH</v>
      </c>
      <c r="BZ1" s="434" t="str">
        <f>VLOOKUP(to!BZ2,DS!C:F,4,0)</f>
        <v>HÀ</v>
      </c>
      <c r="CA1" s="434" t="str">
        <f>VLOOKUP(to!CA2,DS!C:F,4,0)</f>
        <v>LAM</v>
      </c>
      <c r="CB1" s="434" t="str">
        <f>VLOOKUP(to!CB2,DS!C:F,4,0)</f>
        <v>HƯƠNG</v>
      </c>
      <c r="CC1" s="434" t="str">
        <f>VLOOKUP(to!CC2,DS!C:F,4,0)</f>
        <v>DŨNG</v>
      </c>
      <c r="CD1" s="434" t="str">
        <f>VLOOKUP(to!CD2,DS!C:F,4,0)</f>
        <v>MIÊN</v>
      </c>
      <c r="CE1" s="434" t="str">
        <f>VLOOKUP(to!CE2,DS!C:F,4,0)</f>
        <v>NGUYỆT</v>
      </c>
      <c r="CF1" s="434" t="str">
        <f>VLOOKUP(to!CF2,DS!C:F,4,0)</f>
        <v>NHUNG</v>
      </c>
      <c r="CG1" s="434" t="str">
        <f>VLOOKUP(to!CG2,DS!C:F,4,0)</f>
        <v>MINH</v>
      </c>
      <c r="CH1" s="434" t="str">
        <f>VLOOKUP(to!CH2,DS!C:F,4,0)</f>
        <v>TOÀN</v>
      </c>
      <c r="CI1" s="434" t="str">
        <f>VLOOKUP(to!CI2,DS!C:F,4,0)</f>
        <v>HÀ</v>
      </c>
      <c r="CJ1" s="434" t="str">
        <f>VLOOKUP(to!CJ2,DS!C:F,4,0)</f>
        <v>THÔNG</v>
      </c>
      <c r="CK1" s="434" t="str">
        <f>VLOOKUP(to!CK2,DS!C:F,4,0)</f>
        <v>LAN</v>
      </c>
      <c r="CL1" s="434" t="str">
        <f>VLOOKUP(to!CL2,DS!C:F,4,0)</f>
        <v>ANH</v>
      </c>
      <c r="CM1" s="434" t="str">
        <f>VLOOKUP(to!CM2,DS!C:F,4,0)</f>
        <v>CƯỜNG</v>
      </c>
      <c r="CN1" s="434" t="str">
        <f>VLOOKUP(to!CN2,DS!C:F,4,0)</f>
        <v>TRÍ</v>
      </c>
      <c r="CO1" s="434" t="str">
        <f>VLOOKUP(to!CO2,DS!C:F,4,0)</f>
        <v>HÂN</v>
      </c>
      <c r="CP1" s="434" t="str">
        <f>VLOOKUP(to!CP2,DS!C:F,4,0)</f>
        <v>TÚ </v>
      </c>
      <c r="CQ1" s="434" t="str">
        <f>VLOOKUP(to!CQ2,DS!C:F,4,0)</f>
        <v>THU</v>
      </c>
      <c r="CR1" s="434" t="str">
        <f>VLOOKUP(to!CR2,DS!C:F,4,0)</f>
        <v>DOANH</v>
      </c>
      <c r="CS1" s="434" t="str">
        <f>VLOOKUP(to!CS2,DS!C:F,4,0)</f>
        <v>CHÂU</v>
      </c>
      <c r="CT1" s="434" t="str">
        <f>VLOOKUP(to!CT2,DS!C:F,4,0)</f>
        <v>NGÂN</v>
      </c>
      <c r="CU1" s="434" t="str">
        <f>VLOOKUP(to!CU2,DS!C:F,4,0)</f>
        <v>LINH</v>
      </c>
      <c r="CV1" s="434" t="str">
        <f>VLOOKUP(to!CV2,DS!C:F,4,0)</f>
        <v>NGUỒN</v>
      </c>
      <c r="CW1" s="434" t="str">
        <f>VLOOKUP(to!CW2,DS!C:F,4,0)</f>
        <v>Minh</v>
      </c>
      <c r="CX1" s="434" t="str">
        <f>VLOOKUP(to!CX2,DS!C:F,4,0)</f>
        <v>TOÀN</v>
      </c>
      <c r="CY1" s="434" t="str">
        <f>VLOOKUP(to!CY2,DS!C:F,4,0)</f>
        <v>THÊU</v>
      </c>
    </row>
    <row r="2" ht="17.25" customHeight="1">
      <c r="A2" s="435" t="s">
        <v>580</v>
      </c>
      <c r="B2" s="362"/>
      <c r="C2" s="436" t="s">
        <v>0</v>
      </c>
      <c r="D2" s="436" t="s">
        <v>7</v>
      </c>
      <c r="E2" s="436" t="s">
        <v>13</v>
      </c>
      <c r="F2" s="436" t="s">
        <v>35</v>
      </c>
      <c r="G2" s="436" t="s">
        <v>56</v>
      </c>
      <c r="H2" s="436" t="s">
        <v>61</v>
      </c>
      <c r="I2" s="436" t="s">
        <v>67</v>
      </c>
      <c r="J2" s="436" t="s">
        <v>72</v>
      </c>
      <c r="K2" s="436" t="s">
        <v>78</v>
      </c>
      <c r="L2" s="436" t="s">
        <v>84</v>
      </c>
      <c r="M2" s="436" t="s">
        <v>89</v>
      </c>
      <c r="N2" s="436" t="s">
        <v>95</v>
      </c>
      <c r="O2" s="436" t="s">
        <v>101</v>
      </c>
      <c r="P2" s="436" t="s">
        <v>107</v>
      </c>
      <c r="Q2" s="436" t="s">
        <v>111</v>
      </c>
      <c r="R2" s="436" t="s">
        <v>115</v>
      </c>
      <c r="S2" s="436" t="s">
        <v>121</v>
      </c>
      <c r="T2" s="436" t="s">
        <v>126</v>
      </c>
      <c r="U2" s="436" t="s">
        <v>132</v>
      </c>
      <c r="V2" s="436" t="s">
        <v>137</v>
      </c>
      <c r="W2" s="436" t="s">
        <v>142</v>
      </c>
      <c r="X2" s="436" t="s">
        <v>147</v>
      </c>
      <c r="Y2" s="436" t="s">
        <v>152</v>
      </c>
      <c r="Z2" s="436" t="s">
        <v>158</v>
      </c>
      <c r="AA2" s="436" t="s">
        <v>165</v>
      </c>
      <c r="AB2" s="436" t="s">
        <v>172</v>
      </c>
      <c r="AC2" s="436" t="s">
        <v>176</v>
      </c>
      <c r="AD2" s="436" t="s">
        <v>181</v>
      </c>
      <c r="AE2" s="436" t="s">
        <v>187</v>
      </c>
      <c r="AF2" s="436" t="s">
        <v>192</v>
      </c>
      <c r="AG2" s="436" t="s">
        <v>198</v>
      </c>
      <c r="AH2" s="436" t="s">
        <v>204</v>
      </c>
      <c r="AI2" s="436" t="s">
        <v>210</v>
      </c>
      <c r="AJ2" s="436" t="s">
        <v>215</v>
      </c>
      <c r="AK2" s="436" t="s">
        <v>221</v>
      </c>
      <c r="AL2" s="436" t="s">
        <v>226</v>
      </c>
      <c r="AM2" s="436" t="s">
        <v>231</v>
      </c>
      <c r="AN2" s="437" t="s">
        <v>458</v>
      </c>
      <c r="AO2" s="436" t="s">
        <v>236</v>
      </c>
      <c r="AP2" s="436" t="s">
        <v>244</v>
      </c>
      <c r="AQ2" s="436" t="s">
        <v>251</v>
      </c>
      <c r="AR2" s="436" t="s">
        <v>257</v>
      </c>
      <c r="AS2" s="436" t="s">
        <v>262</v>
      </c>
      <c r="AT2" s="436" t="s">
        <v>307</v>
      </c>
      <c r="AU2" s="436" t="s">
        <v>312</v>
      </c>
      <c r="AV2" s="436" t="s">
        <v>316</v>
      </c>
      <c r="AW2" s="436" t="s">
        <v>320</v>
      </c>
      <c r="AX2" s="436" t="s">
        <v>322</v>
      </c>
      <c r="AY2" s="436" t="s">
        <v>324</v>
      </c>
      <c r="AZ2" s="436" t="s">
        <v>328</v>
      </c>
      <c r="BA2" s="436" t="s">
        <v>331</v>
      </c>
      <c r="BB2" s="436" t="s">
        <v>335</v>
      </c>
      <c r="BC2" s="436" t="s">
        <v>339</v>
      </c>
      <c r="BD2" s="436" t="s">
        <v>343</v>
      </c>
      <c r="BE2" s="436" t="s">
        <v>347</v>
      </c>
      <c r="BF2" s="436" t="s">
        <v>350</v>
      </c>
      <c r="BG2" s="436" t="s">
        <v>355</v>
      </c>
      <c r="BH2" s="436" t="s">
        <v>358</v>
      </c>
      <c r="BI2" s="436" t="s">
        <v>361</v>
      </c>
      <c r="BJ2" s="436" t="s">
        <v>364</v>
      </c>
      <c r="BK2" s="436" t="s">
        <v>370</v>
      </c>
      <c r="BL2" s="436" t="s">
        <v>375</v>
      </c>
      <c r="BM2" s="436" t="s">
        <v>379</v>
      </c>
      <c r="BN2" s="436" t="s">
        <v>382</v>
      </c>
      <c r="BO2" s="436" t="s">
        <v>385</v>
      </c>
      <c r="BP2" s="436" t="s">
        <v>388</v>
      </c>
      <c r="BQ2" s="436" t="s">
        <v>391</v>
      </c>
      <c r="BR2" s="436" t="s">
        <v>394</v>
      </c>
      <c r="BS2" s="436" t="s">
        <v>398</v>
      </c>
      <c r="BT2" s="436" t="s">
        <v>402</v>
      </c>
      <c r="BU2" s="436" t="s">
        <v>404</v>
      </c>
      <c r="BV2" s="436" t="s">
        <v>407</v>
      </c>
      <c r="BW2" s="436" t="s">
        <v>409</v>
      </c>
      <c r="BX2" s="436" t="s">
        <v>411</v>
      </c>
      <c r="BY2" s="436" t="s">
        <v>414</v>
      </c>
      <c r="BZ2" s="436" t="s">
        <v>418</v>
      </c>
      <c r="CA2" s="436" t="s">
        <v>420</v>
      </c>
      <c r="CB2" s="437" t="s">
        <v>433</v>
      </c>
      <c r="CC2" s="437" t="s">
        <v>435</v>
      </c>
      <c r="CD2" s="437" t="s">
        <v>437</v>
      </c>
      <c r="CE2" s="437" t="s">
        <v>439</v>
      </c>
      <c r="CF2" s="437" t="s">
        <v>441</v>
      </c>
      <c r="CG2" s="437" t="s">
        <v>443</v>
      </c>
      <c r="CH2" s="437" t="s">
        <v>445</v>
      </c>
      <c r="CI2" s="437" t="s">
        <v>447</v>
      </c>
      <c r="CJ2" s="437" t="s">
        <v>449</v>
      </c>
      <c r="CK2" s="437" t="s">
        <v>451</v>
      </c>
      <c r="CL2" s="436" t="s">
        <v>266</v>
      </c>
      <c r="CM2" s="436" t="s">
        <v>271</v>
      </c>
      <c r="CN2" s="436" t="s">
        <v>275</v>
      </c>
      <c r="CO2" s="436" t="s">
        <v>279</v>
      </c>
      <c r="CP2" s="436" t="s">
        <v>283</v>
      </c>
      <c r="CQ2" s="436" t="s">
        <v>287</v>
      </c>
      <c r="CR2" s="436" t="s">
        <v>291</v>
      </c>
      <c r="CS2" s="438" t="s">
        <v>295</v>
      </c>
      <c r="CT2" s="438" t="s">
        <v>299</v>
      </c>
      <c r="CU2" s="438" t="s">
        <v>303</v>
      </c>
      <c r="CV2" s="439" t="s">
        <v>470</v>
      </c>
      <c r="CW2" s="439" t="s">
        <v>473</v>
      </c>
      <c r="CX2" s="439" t="s">
        <v>477</v>
      </c>
      <c r="CY2" s="439" t="s">
        <v>480</v>
      </c>
    </row>
    <row r="3" ht="9.75" customHeight="1">
      <c r="A3" s="440"/>
      <c r="B3" s="440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1"/>
      <c r="BR3" s="441"/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1"/>
      <c r="CH3" s="441"/>
      <c r="CI3" s="441"/>
      <c r="CJ3" s="441"/>
      <c r="CK3" s="441"/>
      <c r="CL3" s="441"/>
      <c r="CM3" s="441"/>
      <c r="CN3" s="441"/>
      <c r="CO3" s="441"/>
      <c r="CP3" s="441"/>
      <c r="CQ3" s="441"/>
      <c r="CR3" s="441"/>
      <c r="CS3" s="441"/>
      <c r="CT3" s="441"/>
      <c r="CU3" s="441"/>
      <c r="CV3" s="441"/>
      <c r="CW3" s="441"/>
      <c r="CX3" s="441"/>
      <c r="CY3" s="441"/>
    </row>
    <row r="4" ht="12.0" customHeight="1">
      <c r="A4" s="442" t="s">
        <v>581</v>
      </c>
      <c r="B4" s="443">
        <v>1.0</v>
      </c>
      <c r="C4" s="444" t="str">
        <f t="array" ref="C4">IF(COUNTIF(_sh1,C$2)&gt;1,"sai",IF(COUNTIF(_sh1,C$2)=1,INDEX(tkbs,1,MATCH(C$2,_sh1,0)),""))</f>
        <v/>
      </c>
      <c r="D4" s="444" t="str">
        <f t="array" ref="D4">IF(COUNTIF(_sh1,D$2)&gt;1,"sai",IF(COUNTIF(_sh1,D$2)=1,INDEX(tkbs,1,MATCH(D$2,_sh1,0)),""))</f>
        <v/>
      </c>
      <c r="E4" s="444" t="str">
        <f t="array" ref="E4">IF(COUNTIF(_sh1,E$2)&gt;1,"sai",IF(COUNTIF(_sh1,E$2)=1,INDEX(tkbs,1,MATCH(E$2,_sh1,0)),""))</f>
        <v/>
      </c>
      <c r="F4" s="444" t="str">
        <f t="array" ref="F4">IF(COUNTIF(_sh1,F$2)&gt;1,"sai",IF(COUNTIF(_sh1,F$2)=1,INDEX(tkbs,1,MATCH(F$2,_sh1,0)),""))</f>
        <v/>
      </c>
      <c r="G4" s="444" t="str">
        <f t="array" ref="G4">IF(COUNTIF(_sh1,G$2)&gt;1,"sai",IF(COUNTIF(_sh1,G$2)=1,INDEX(tkbs,1,MATCH(G$2,_sh1,0)),""))</f>
        <v/>
      </c>
      <c r="H4" s="444" t="str">
        <f t="array" ref="H4">IF(COUNTIF(_sh1,H$2)&gt;1,"sai",IF(COUNTIF(_sh1,H$2)=1,INDEX(tkbs,1,MATCH(H$2,_sh1,0)),""))</f>
        <v/>
      </c>
      <c r="I4" s="444" t="str">
        <f t="array" ref="I4">IF(COUNTIF(_sh1,I$2)&gt;1,"sai",IF(COUNTIF(_sh1,I$2)=1,INDEX(tkbs,1,MATCH(I$2,_sh1,0)),""))</f>
        <v/>
      </c>
      <c r="J4" s="444" t="str">
        <f t="array" ref="J4">IF(COUNTIF(_sh1,J$2)&gt;1,"sai",IF(COUNTIF(_sh1,J$2)=1,INDEX(tkbs,1,MATCH(J$2,_sh1,0)),""))</f>
        <v/>
      </c>
      <c r="K4" s="444" t="str">
        <f t="array" ref="K4">IF(COUNTIF(_sh1,K$2)&gt;1,"sai",IF(COUNTIF(_sh1,K$2)=1,INDEX(tkbs,1,MATCH(K$2,_sh1,0)),""))</f>
        <v/>
      </c>
      <c r="L4" s="444" t="str">
        <f t="array" ref="L4">IF(COUNTIF(_sh1,L$2)&gt;1,"sai",IF(COUNTIF(_sh1,L$2)=1,INDEX(tkbs,1,MATCH(L$2,_sh1,0)),""))</f>
        <v/>
      </c>
      <c r="M4" s="444" t="str">
        <f t="array" ref="M4">IF(COUNTIF(_sh1,M$2)&gt;1,"sai",IF(COUNTIF(_sh1,M$2)=1,INDEX(tkbs,1,MATCH(M$2,_sh1,0)),""))</f>
        <v/>
      </c>
      <c r="N4" s="444" t="str">
        <f t="array" ref="N4">IF(COUNTIF(_sh1,N$2)&gt;1,"sai",IF(COUNTIF(_sh1,N$2)=1,INDEX(tkbs,1,MATCH(N$2,_sh1,0)),""))</f>
        <v/>
      </c>
      <c r="O4" s="444" t="str">
        <f t="array" ref="O4">IF(COUNTIF(_sh1,O$2)&gt;1,"sai",IF(COUNTIF(_sh1,O$2)=1,INDEX(tkbs,1,MATCH(O$2,_sh1,0)),""))</f>
        <v/>
      </c>
      <c r="P4" s="444" t="str">
        <f t="array" ref="P4">IF(COUNTIF(_sh1,P$2)&gt;1,"sai",IF(COUNTIF(_sh1,P$2)=1,INDEX(tkbs,1,MATCH(P$2,_sh1,0)),""))</f>
        <v/>
      </c>
      <c r="Q4" s="444" t="str">
        <f t="array" ref="Q4">IF(COUNTIF(_sh1,Q$2)&gt;1,"sai",IF(COUNTIF(_sh1,Q$2)=1,INDEX(tkbs,1,MATCH(Q$2,_sh1,0)),""))</f>
        <v/>
      </c>
      <c r="R4" s="444" t="str">
        <f t="array" ref="R4">IF(COUNTIF(_sh1,R$2)&gt;1,"sai",IF(COUNTIF(_sh1,R$2)=1,INDEX(tkbs,1,MATCH(R$2,_sh1,0)),""))</f>
        <v/>
      </c>
      <c r="S4" s="444" t="str">
        <f t="array" ref="S4">IF(COUNTIF(_sh1,S$2)&gt;1,"sai",IF(COUNTIF(_sh1,S$2)=1,INDEX(tkbs,1,MATCH(S$2,_sh1,0)),""))</f>
        <v/>
      </c>
      <c r="T4" s="444" t="str">
        <f t="array" ref="T4">IF(COUNTIF(_sh1,T$2)&gt;1,"sai",IF(COUNTIF(_sh1,T$2)=1,INDEX(tkbs,1,MATCH(T$2,_sh1,0)),""))</f>
        <v/>
      </c>
      <c r="U4" s="444" t="str">
        <f t="array" ref="U4">IF(COUNTIF(_sh1,U$2)&gt;1,"sai",IF(COUNTIF(_sh1,U$2)=1,INDEX(tkbs,1,MATCH(U$2,_sh1,0)),""))</f>
        <v/>
      </c>
      <c r="V4" s="444" t="str">
        <f t="array" ref="V4">IF(COUNTIF(_sh1,V$2)&gt;1,"sai",IF(COUNTIF(_sh1,V$2)=1,INDEX(tkbs,1,MATCH(V$2,_sh1,0)),""))</f>
        <v/>
      </c>
      <c r="W4" s="444" t="str">
        <f t="array" ref="W4">IF(COUNTIF(_sh1,W$2)&gt;1,"sai",IF(COUNTIF(_sh1,W$2)=1,INDEX(tkbs,1,MATCH(W$2,_sh1,0)),""))</f>
        <v/>
      </c>
      <c r="X4" s="444" t="str">
        <f t="array" ref="X4">IF(COUNTIF(_sh1,X$2)&gt;1,"sai",IF(COUNTIF(_sh1,X$2)=1,INDEX(tkbs,1,MATCH(X$2,_sh1,0)),""))</f>
        <v/>
      </c>
      <c r="Y4" s="444" t="str">
        <f t="array" ref="Y4">IF(COUNTIF(_sh1,Y$2)&gt;1,"sai",IF(COUNTIF(_sh1,Y$2)=1,INDEX(tkbs,1,MATCH(Y$2,_sh1,0)),""))</f>
        <v/>
      </c>
      <c r="Z4" s="444" t="str">
        <f t="array" ref="Z4">IF(COUNTIF(_sh1,Z$2)&gt;1,"sai",IF(COUNTIF(_sh1,Z$2)=1,INDEX(tkbs,1,MATCH(Z$2,_sh1,0)),""))</f>
        <v/>
      </c>
      <c r="AA4" s="444" t="str">
        <f t="array" ref="AA4">IF(COUNTIF(_sh1,AA$2)&gt;1,"sai",IF(COUNTIF(_sh1,AA$2)=1,INDEX(tkbs,1,MATCH(AA$2,_sh1,0)),""))</f>
        <v/>
      </c>
      <c r="AB4" s="444" t="str">
        <f t="array" ref="AB4">IF(COUNTIF(_sh1,AB$2)&gt;1,"sai",IF(COUNTIF(_sh1,AB$2)=1,INDEX(tkbs,1,MATCH(AB$2,_sh1,0)),""))</f>
        <v/>
      </c>
      <c r="AC4" s="444" t="str">
        <f t="array" ref="AC4">IF(COUNTIF(_sh1,AC$2)&gt;1,"sai",IF(COUNTIF(_sh1,AC$2)=1,INDEX(tkbs,1,MATCH(AC$2,_sh1,0)),""))</f>
        <v/>
      </c>
      <c r="AD4" s="444" t="str">
        <f t="array" ref="AD4">IF(COUNTIF(_sh1,AD$2)&gt;1,"sai",IF(COUNTIF(_sh1,AD$2)=1,INDEX(tkbs,1,MATCH(AD$2,_sh1,0)),""))</f>
        <v/>
      </c>
      <c r="AE4" s="444" t="str">
        <f t="array" ref="AE4">IF(COUNTIF(_sh1,AE$2)&gt;1,"sai",IF(COUNTIF(_sh1,AE$2)=1,INDEX(tkbs,1,MATCH(AE$2,_sh1,0)),""))</f>
        <v/>
      </c>
      <c r="AF4" s="444" t="str">
        <f t="array" ref="AF4">IF(COUNTIF(_sh1,AF$2)&gt;1,"sai",IF(COUNTIF(_sh1,AF$2)=1,INDEX(tkbs,1,MATCH(AF$2,_sh1,0)),""))</f>
        <v/>
      </c>
      <c r="AG4" s="444" t="str">
        <f t="array" ref="AG4">IF(COUNTIF(_sh1,AG$2)&gt;1,"sai",IF(COUNTIF(_sh1,AG$2)=1,INDEX(tkbs,1,MATCH(AG$2,_sh1,0)),""))</f>
        <v/>
      </c>
      <c r="AH4" s="444" t="str">
        <f t="array" ref="AH4">IF(COUNTIF(_sh1,AH$2)&gt;1,"sai",IF(COUNTIF(_sh1,AH$2)=1,INDEX(tkbs,1,MATCH(AH$2,_sh1,0)),""))</f>
        <v/>
      </c>
      <c r="AI4" s="444" t="str">
        <f t="array" ref="AI4">IF(COUNTIF(_sh1,AI$2)&gt;1,"sai",IF(COUNTIF(_sh1,AI$2)=1,INDEX(tkbs,1,MATCH(AI$2,_sh1,0)),""))</f>
        <v/>
      </c>
      <c r="AJ4" s="444" t="str">
        <f t="array" ref="AJ4">IF(COUNTIF(_sh1,AJ$2)&gt;1,"sai",IF(COUNTIF(_sh1,AJ$2)=1,INDEX(tkbs,1,MATCH(AJ$2,_sh1,0)),""))</f>
        <v/>
      </c>
      <c r="AK4" s="444" t="str">
        <f t="array" ref="AK4">IF(COUNTIF(_sh1,AK$2)&gt;1,"sai",IF(COUNTIF(_sh1,AK$2)=1,INDEX(tkbs,1,MATCH(AK$2,_sh1,0)),""))</f>
        <v/>
      </c>
      <c r="AL4" s="444" t="str">
        <f t="array" ref="AL4">IF(COUNTIF(_sh1,AL$2)&gt;1,"sai",IF(COUNTIF(_sh1,AL$2)=1,INDEX(tkbs,1,MATCH(AL$2,_sh1,0)),""))</f>
        <v/>
      </c>
      <c r="AM4" s="444" t="str">
        <f t="array" ref="AM4">IF(COUNTIF(_sh1,AM$2)&gt;1,"sai",IF(COUNTIF(_sh1,AM$2)=1,INDEX(tkbs,1,MATCH(AM$2,_sh1,0)),""))</f>
        <v/>
      </c>
      <c r="AN4" s="444" t="str">
        <f t="array" ref="AN4">IF(COUNTIF(_sh1,AN$2)&gt;1,"sai",IF(COUNTIF(_sh1,AN$2)=1,INDEX(tkbs,1,MATCH(AN$2,_sh1,0)),""))</f>
        <v/>
      </c>
      <c r="AO4" s="444" t="str">
        <f t="array" ref="AO4">IF(COUNTIF(_sh1,AO$2)&gt;1,"sai",IF(COUNTIF(_sh1,AO$2)=1,INDEX(tkbs,1,MATCH(AO$2,_sh1,0)),""))</f>
        <v/>
      </c>
      <c r="AP4" s="444" t="str">
        <f t="array" ref="AP4">IF(COUNTIF(_sh1,AP$2)&gt;1,"sai",IF(COUNTIF(_sh1,AP$2)=1,INDEX(tkbs,1,MATCH(AP$2,_sh1,0)),""))</f>
        <v/>
      </c>
      <c r="AQ4" s="444" t="str">
        <f t="array" ref="AQ4">IF(COUNTIF(_sh1,AQ$2)&gt;1,"sai",IF(COUNTIF(_sh1,AQ$2)=1,INDEX(tkbs,1,MATCH(AQ$2,_sh1,0)),""))</f>
        <v/>
      </c>
      <c r="AR4" s="444" t="str">
        <f t="array" ref="AR4">IF(COUNTIF(_sh1,AR$2)&gt;1,"sai",IF(COUNTIF(_sh1,AR$2)=1,INDEX(tkbs,1,MATCH(AR$2,_sh1,0)),""))</f>
        <v/>
      </c>
      <c r="AS4" s="444" t="str">
        <f t="array" ref="AS4">IF(COUNTIF(_sh1,AS$2)&gt;1,"sai",IF(COUNTIF(_sh1,AS$2)=1,INDEX(tkbs,1,MATCH(AS$2,_sh1,0)),""))</f>
        <v/>
      </c>
      <c r="AT4" s="444" t="str">
        <f t="array" ref="AT4">IF(COUNTIF(_sh1,AT$2)&gt;1,"sai",IF(COUNTIF(_sh1,AT$2)=1,INDEX(tkbs,1,MATCH(AT$2,_sh1,0)),""))</f>
        <v/>
      </c>
      <c r="AU4" s="444" t="str">
        <f t="array" ref="AU4">IF(COUNTIF(_sh1,AU$2)&gt;1,"sai",IF(COUNTIF(_sh1,AU$2)=1,INDEX(tkbs,1,MATCH(AU$2,_sh1,0)),""))</f>
        <v/>
      </c>
      <c r="AV4" s="444" t="str">
        <f t="array" ref="AV4">IF(COUNTIF(_sh1,AV$2)&gt;1,"sai",IF(COUNTIF(_sh1,AV$2)=1,INDEX(tkbs,1,MATCH(AV$2,_sh1,0)),""))</f>
        <v/>
      </c>
      <c r="AW4" s="444" t="str">
        <f t="array" ref="AW4">IF(COUNTIF(_sh1,AW$2)&gt;1,"sai",IF(COUNTIF(_sh1,AW$2)=1,INDEX(tkbs,1,MATCH(AW$2,_sh1,0)),""))</f>
        <v/>
      </c>
      <c r="AX4" s="444" t="str">
        <f t="array" ref="AX4">IF(COUNTIF(_sh1,AX$2)&gt;1,"sai",IF(COUNTIF(_sh1,AX$2)=1,INDEX(tkbs,1,MATCH(AX$2,_sh1,0)),""))</f>
        <v/>
      </c>
      <c r="AY4" s="444" t="str">
        <f t="array" ref="AY4">IF(COUNTIF(_sh1,AY$2)&gt;1,"sai",IF(COUNTIF(_sh1,AY$2)=1,INDEX(tkbs,1,MATCH(AY$2,_sh1,0)),""))</f>
        <v/>
      </c>
      <c r="AZ4" s="444" t="str">
        <f t="array" ref="AZ4">IF(COUNTIF(_sh1,AZ$2)&gt;1,"sai",IF(COUNTIF(_sh1,AZ$2)=1,INDEX(tkbs,1,MATCH(AZ$2,_sh1,0)),""))</f>
        <v/>
      </c>
      <c r="BA4" s="444" t="str">
        <f t="array" ref="BA4">IF(COUNTIF(_sh1,BA$2)&gt;1,"sai",IF(COUNTIF(_sh1,BA$2)=1,INDEX(tkbs,1,MATCH(BA$2,_sh1,0)),""))</f>
        <v/>
      </c>
      <c r="BB4" s="444" t="str">
        <f t="array" ref="BB4">IF(COUNTIF(_sh1,BB$2)&gt;1,"sai",IF(COUNTIF(_sh1,BB$2)=1,INDEX(tkbs,1,MATCH(BB$2,_sh1,0)),""))</f>
        <v/>
      </c>
      <c r="BC4" s="444" t="str">
        <f t="array" ref="BC4">IF(COUNTIF(_sh1,BC$2)&gt;1,"sai",IF(COUNTIF(_sh1,BC$2)=1,INDEX(tkbs,1,MATCH(BC$2,_sh1,0)),""))</f>
        <v/>
      </c>
      <c r="BD4" s="444" t="str">
        <f t="array" ref="BD4">IF(COUNTIF(_sh1,BD$2)&gt;1,"sai",IF(COUNTIF(_sh1,BD$2)=1,INDEX(tkbs,1,MATCH(BD$2,_sh1,0)),""))</f>
        <v/>
      </c>
      <c r="BE4" s="444" t="str">
        <f t="array" ref="BE4">IF(COUNTIF(_sh1,BE$2)&gt;1,"sai",IF(COUNTIF(_sh1,BE$2)=1,INDEX(tkbs,1,MATCH(BE$2,_sh1,0)),""))</f>
        <v/>
      </c>
      <c r="BF4" s="444" t="str">
        <f t="array" ref="BF4">IF(COUNTIF(_sh1,BF$2)&gt;1,"sai",IF(COUNTIF(_sh1,BF$2)=1,INDEX(tkbs,1,MATCH(BF$2,_sh1,0)),""))</f>
        <v/>
      </c>
      <c r="BG4" s="444" t="str">
        <f t="array" ref="BG4">IF(COUNTIF(_sh1,BG$2)&gt;1,"sai",IF(COUNTIF(_sh1,BG$2)=1,INDEX(tkbs,1,MATCH(BG$2,_sh1,0)),""))</f>
        <v/>
      </c>
      <c r="BH4" s="444" t="str">
        <f t="array" ref="BH4">IF(COUNTIF(_sh1,BH$2)&gt;1,"sai",IF(COUNTIF(_sh1,BH$2)=1,INDEX(tkbs,1,MATCH(BH$2,_sh1,0)),""))</f>
        <v/>
      </c>
      <c r="BI4" s="444" t="str">
        <f t="array" ref="BI4">IF(COUNTIF(_sh1,BI$2)&gt;1,"sai",IF(COUNTIF(_sh1,BI$2)=1,INDEX(tkbs,1,MATCH(BI$2,_sh1,0)),""))</f>
        <v/>
      </c>
      <c r="BJ4" s="444" t="str">
        <f t="array" ref="BJ4">IF(COUNTIF(_sh1,BJ$2)&gt;1,"sai",IF(COUNTIF(_sh1,BJ$2)=1,INDEX(tkbs,1,MATCH(BJ$2,_sh1,0)),""))</f>
        <v/>
      </c>
      <c r="BK4" s="444" t="str">
        <f t="array" ref="BK4">IF(COUNTIF(_sh1,BK$2)&gt;1,"sai",IF(COUNTIF(_sh1,BK$2)=1,INDEX(tkbs,1,MATCH(BK$2,_sh1,0)),""))</f>
        <v/>
      </c>
      <c r="BL4" s="444" t="str">
        <f t="array" ref="BL4">IF(COUNTIF(_sh1,BL$2)&gt;1,"sai",IF(COUNTIF(_sh1,BL$2)=1,INDEX(tkbs,1,MATCH(BL$2,_sh1,0)),""))</f>
        <v/>
      </c>
      <c r="BM4" s="444" t="str">
        <f t="array" ref="BM4">IF(COUNTIF(_sh1,BM$2)&gt;1,"sai",IF(COUNTIF(_sh1,BM$2)=1,INDEX(tkbs,1,MATCH(BM$2,_sh1,0)),""))</f>
        <v/>
      </c>
      <c r="BN4" s="444" t="str">
        <f t="array" ref="BN4">IF(COUNTIF(_sh1,BN$2)&gt;1,"sai",IF(COUNTIF(_sh1,BN$2)=1,INDEX(tkbs,1,MATCH(BN$2,_sh1,0)),""))</f>
        <v/>
      </c>
      <c r="BO4" s="444" t="str">
        <f t="array" ref="BO4">IF(COUNTIF(_sh1,BO$2)&gt;1,"sai",IF(COUNTIF(_sh1,BO$2)=1,INDEX(tkbs,1,MATCH(BO$2,_sh1,0)),""))</f>
        <v/>
      </c>
      <c r="BP4" s="444" t="str">
        <f t="array" ref="BP4">IF(COUNTIF(_sh1,BP$2)&gt;1,"sai",IF(COUNTIF(_sh1,BP$2)=1,INDEX(tkbs,1,MATCH(BP$2,_sh1,0)),""))</f>
        <v/>
      </c>
      <c r="BQ4" s="444" t="str">
        <f t="array" ref="BQ4">IF(COUNTIF(_sh1,BQ$2)&gt;1,"sai",IF(COUNTIF(_sh1,BQ$2)=1,INDEX(tkbs,1,MATCH(BQ$2,_sh1,0)),""))</f>
        <v/>
      </c>
      <c r="BR4" s="444" t="str">
        <f t="array" ref="BR4">IF(COUNTIF(_sh1,BR$2)&gt;1,"sai",IF(COUNTIF(_sh1,BR$2)=1,INDEX(tkbs,1,MATCH(BR$2,_sh1,0)),""))</f>
        <v/>
      </c>
      <c r="BS4" s="444" t="str">
        <f t="array" ref="BS4">IF(COUNTIF(_sh1,BS$2)&gt;1,"sai",IF(COUNTIF(_sh1,BS$2)=1,INDEX(tkbs,1,MATCH(BS$2,_sh1,0)),""))</f>
        <v/>
      </c>
      <c r="BT4" s="444" t="str">
        <f t="array" ref="BT4">IF(COUNTIF(_sh1,BT$2)&gt;1,"sai",IF(COUNTIF(_sh1,BT$2)=1,INDEX(tkbs,1,MATCH(BT$2,_sh1,0)),""))</f>
        <v/>
      </c>
      <c r="BU4" s="444" t="str">
        <f t="array" ref="BU4">IF(COUNTIF(_sh1,BU$2)&gt;1,"sai",IF(COUNTIF(_sh1,BU$2)=1,INDEX(tkbs,1,MATCH(BU$2,_sh1,0)),""))</f>
        <v/>
      </c>
      <c r="BV4" s="444" t="str">
        <f t="array" ref="BV4">IF(COUNTIF(_sh1,BV$2)&gt;1,"sai",IF(COUNTIF(_sh1,BV$2)=1,INDEX(tkbs,1,MATCH(BV$2,_sh1,0)),""))</f>
        <v/>
      </c>
      <c r="BW4" s="444" t="str">
        <f t="array" ref="BW4">IF(COUNTIF(_sh1,BW$2)&gt;1,"sai",IF(COUNTIF(_sh1,BW$2)=1,INDEX(tkbs,1,MATCH(BW$2,_sh1,0)),""))</f>
        <v/>
      </c>
      <c r="BX4" s="444" t="str">
        <f t="array" ref="BX4">IF(COUNTIF(_sh1,BX$2)&gt;1,"sai",IF(COUNTIF(_sh1,BX$2)=1,INDEX(tkbs,1,MATCH(BX$2,_sh1,0)),""))</f>
        <v/>
      </c>
      <c r="BY4" s="444" t="str">
        <f t="array" ref="BY4">IF(COUNTIF(_sh1,BY$2)&gt;1,"sai",IF(COUNTIF(_sh1,BY$2)=1,INDEX(tkbs,1,MATCH(BY$2,_sh1,0)),""))</f>
        <v/>
      </c>
      <c r="BZ4" s="444" t="str">
        <f t="array" ref="BZ4">IF(COUNTIF(_sh1,BZ$2)&gt;1,"sai",IF(COUNTIF(_sh1,BZ$2)=1,INDEX(tkbs,1,MATCH(BZ$2,_sh1,0)),""))</f>
        <v/>
      </c>
      <c r="CA4" s="444" t="str">
        <f t="array" ref="CA4">IF(COUNTIF(_sh1,CA$2)&gt;1,"sai",IF(COUNTIF(_sh1,CA$2)=1,INDEX(tkbs,1,MATCH(CA$2,_sh1,0)),""))</f>
        <v/>
      </c>
      <c r="CB4" s="444" t="str">
        <f t="array" ref="CB4">IF(COUNTIF(_sh1,CB$2)&gt;1,"sai",IF(COUNTIF(_sh1,CB$2)=1,INDEX(tkbs,1,MATCH(CB$2,_sh1,0)),""))</f>
        <v/>
      </c>
      <c r="CC4" s="444" t="str">
        <f t="array" ref="CC4">IF(COUNTIF(_sh1,CC$2)&gt;1,"sai",IF(COUNTIF(_sh1,CC$2)=1,INDEX(tkbs,1,MATCH(CC$2,_sh1,0)),""))</f>
        <v/>
      </c>
      <c r="CD4" s="444" t="str">
        <f t="array" ref="CD4">IF(COUNTIF(_sh1,CD$2)&gt;1,"sai",IF(COUNTIF(_sh1,CD$2)=1,INDEX(tkbs,1,MATCH(CD$2,_sh1,0)),""))</f>
        <v/>
      </c>
      <c r="CE4" s="444" t="str">
        <f t="array" ref="CE4">IF(COUNTIF(_sh1,CE$2)&gt;1,"sai",IF(COUNTIF(_sh1,CE$2)=1,INDEX(tkbs,1,MATCH(CE$2,_sh1,0)),""))</f>
        <v/>
      </c>
      <c r="CF4" s="444" t="str">
        <f t="array" ref="CF4">IF(COUNTIF(_sh1,CF$2)&gt;1,"sai",IF(COUNTIF(_sh1,CF$2)=1,INDEX(tkbs,1,MATCH(CF$2,_sh1,0)),""))</f>
        <v/>
      </c>
      <c r="CG4" s="444" t="str">
        <f t="array" ref="CG4">IF(COUNTIF(_sh1,CG$2)&gt;1,"sai",IF(COUNTIF(_sh1,CG$2)=1,INDEX(tkbs,1,MATCH(CG$2,_sh1,0)),""))</f>
        <v/>
      </c>
      <c r="CH4" s="444" t="str">
        <f t="array" ref="CH4">IF(COUNTIF(_sh1,CH$2)&gt;1,"sai",IF(COUNTIF(_sh1,CH$2)=1,INDEX(tkbs,1,MATCH(CH$2,_sh1,0)),""))</f>
        <v/>
      </c>
      <c r="CI4" s="444" t="str">
        <f t="array" ref="CI4">IF(COUNTIF(_sh1,CI$2)&gt;1,"sai",IF(COUNTIF(_sh1,CI$2)=1,INDEX(tkbs,1,MATCH(CI$2,_sh1,0)),""))</f>
        <v/>
      </c>
      <c r="CJ4" s="444" t="str">
        <f t="array" ref="CJ4">IF(COUNTIF(_sh1,CJ$2)&gt;1,"sai",IF(COUNTIF(_sh1,CJ$2)=1,INDEX(tkbs,1,MATCH(CJ$2,_sh1,0)),""))</f>
        <v/>
      </c>
      <c r="CK4" s="444" t="str">
        <f t="array" ref="CK4">IF(COUNTIF(_sh1,CK$2)&gt;1,"sai",IF(COUNTIF(_sh1,CK$2)=1,INDEX(tkbs,1,MATCH(CK$2,_sh1,0)),""))</f>
        <v/>
      </c>
      <c r="CL4" s="444" t="str">
        <f t="array" ref="CL4">IF(COUNTIF(_sh1,CL$2)&gt;1,"sai",IF(COUNTIF(_sh1,CL$2)=1,INDEX(tkbs,1,MATCH(CL$2,_sh1,0)),""))</f>
        <v/>
      </c>
      <c r="CM4" s="444" t="str">
        <f t="array" ref="CM4">IF(COUNTIF(_sh1,CM$2)&gt;1,"sai",IF(COUNTIF(_sh1,CM$2)=1,INDEX(tkbs,1,MATCH(CM$2,_sh1,0)),""))</f>
        <v/>
      </c>
      <c r="CN4" s="444" t="str">
        <f t="array" ref="CN4">IF(COUNTIF(_sh1,CN$2)&gt;1,"sai",IF(COUNTIF(_sh1,CN$2)=1,INDEX(tkbs,1,MATCH(CN$2,_sh1,0)),""))</f>
        <v/>
      </c>
      <c r="CO4" s="444" t="str">
        <f t="array" ref="CO4">IF(COUNTIF(_sh1,CO$2)&gt;1,"sai",IF(COUNTIF(_sh1,CO$2)=1,INDEX(tkbs,1,MATCH(CO$2,_sh1,0)),""))</f>
        <v/>
      </c>
      <c r="CP4" s="444" t="str">
        <f t="array" ref="CP4">IF(COUNTIF(_sh1,CP$2)&gt;1,"sai",IF(COUNTIF(_sh1,CP$2)=1,INDEX(tkbs,1,MATCH(CP$2,_sh1,0)),""))</f>
        <v/>
      </c>
      <c r="CQ4" s="444" t="str">
        <f t="array" ref="CQ4">IF(COUNTIF(_sh1,CQ$2)&gt;1,"sai",IF(COUNTIF(_sh1,CQ$2)=1,INDEX(tkbs,1,MATCH(CQ$2,_sh1,0)),""))</f>
        <v/>
      </c>
      <c r="CR4" s="444" t="str">
        <f t="array" ref="CR4">IF(COUNTIF(_sh1,CR$2)&gt;1,"sai",IF(COUNTIF(_sh1,CR$2)=1,INDEX(tkbs,1,MATCH(CR$2,_sh1,0)),""))</f>
        <v/>
      </c>
      <c r="CS4" s="444" t="str">
        <f t="array" ref="CS4">IF(COUNTIF(_sh1,CS$2)&gt;1,"sai",IF(COUNTIF(_sh1,CS$2)=1,INDEX(tkbs,1,MATCH(CS$2,_sh1,0)),""))</f>
        <v/>
      </c>
      <c r="CT4" s="444" t="str">
        <f t="array" ref="CT4">IF(COUNTIF(_sh1,CT$2)&gt;1,"sai",IF(COUNTIF(_sh1,CT$2)=1,INDEX(tkbs,1,MATCH(CT$2,_sh1,0)),""))</f>
        <v/>
      </c>
      <c r="CU4" s="444" t="str">
        <f t="array" ref="CU4">IF(COUNTIF(_sh1,CU$2)&gt;1,"sai",IF(COUNTIF(_sh1,CU$2)=1,INDEX(tkbs,1,MATCH(CU$2,_sh1,0)),""))</f>
        <v/>
      </c>
      <c r="CV4" s="444" t="str">
        <f t="array" ref="CV4">IF(COUNTIF(_sh1,CV$2)&gt;1,"sai",IF(COUNTIF(_sh1,CV$2)=1,INDEX(tkbs,1,MATCH(CV$2,_sh1,0)),""))</f>
        <v/>
      </c>
      <c r="CW4" s="444" t="str">
        <f t="array" ref="CW4">IF(COUNTIF(_sh1,CW$2)&gt;1,"sai",IF(COUNTIF(_sh1,CW$2)=1,INDEX(tkbs,1,MATCH(CW$2,_sh1,0)),""))</f>
        <v/>
      </c>
      <c r="CX4" s="444" t="str">
        <f t="array" ref="CX4">IF(COUNTIF(_sh1,CX$2)&gt;1,"sai",IF(COUNTIF(_sh1,CX$2)=1,INDEX(tkbs,1,MATCH(CX$2,_sh1,0)),""))</f>
        <v/>
      </c>
      <c r="CY4" s="444" t="str">
        <f t="array" ref="CY4">IF(COUNTIF(_sh1,CY$2)&gt;1,"sai",IF(COUNTIF(_sh1,CY$2)=1,INDEX(tkbs,1,MATCH(CY$2,_sh1,0)),""))</f>
        <v/>
      </c>
    </row>
    <row r="5" ht="12.0" customHeight="1">
      <c r="A5" s="127"/>
      <c r="B5" s="445">
        <v>2.0</v>
      </c>
      <c r="C5" s="446" t="str">
        <f t="array" ref="C5">IF(COUNTIF(_sh2,C$2)&gt;1,"sai",IF(COUNTIF(_sh2,C$2)=1,INDEX(tkbs,1,MATCH(C$2,_sh2,0)),""))</f>
        <v>A11</v>
      </c>
      <c r="D5" s="444" t="str">
        <f t="array" ref="D5">IF(COUNTIF(_sh2,D$2)&gt;1,"sai",IF(COUNTIF(_sh2,D$2)=1,INDEX(tkbs,1,MATCH(D$2,_sh2,0)),""))</f>
        <v/>
      </c>
      <c r="E5" s="444" t="str">
        <f t="array" ref="E5">IF(COUNTIF(_sh2,E$2)&gt;1,"sai",IF(COUNTIF(_sh2,E$2)=1,INDEX(tkbs,1,MATCH(E$2,_sh2,0)),""))</f>
        <v/>
      </c>
      <c r="F5" s="444" t="str">
        <f t="array" ref="F5">IF(COUNTIF(_sh2,F$2)&gt;1,"sai",IF(COUNTIF(_sh2,F$2)=1,INDEX(tkbs,1,MATCH(F$2,_sh2,0)),""))</f>
        <v/>
      </c>
      <c r="G5" s="446" t="str">
        <f t="array" ref="G5">IF(COUNTIF(_sh2,G$2)&gt;1,"sai",IF(COUNTIF(_sh2,G$2)=1,INDEX(tkbs,1,MATCH(G$2,_sh2,0)),""))</f>
        <v>A1</v>
      </c>
      <c r="H5" s="444" t="str">
        <f t="array" ref="H5">IF(COUNTIF(_sh2,H$2)&gt;1,"sai",IF(COUNTIF(_sh2,H$2)=1,INDEX(tkbs,1,MATCH(H$2,_sh2,0)),""))</f>
        <v/>
      </c>
      <c r="I5" s="446" t="str">
        <f t="array" ref="I5">IF(COUNTIF(_sh2,I$2)&gt;1,"sai",IF(COUNTIF(_sh2,I$2)=1,INDEX(tkbs,1,MATCH(I$2,_sh2,0)),""))</f>
        <v>A3</v>
      </c>
      <c r="J5" s="444" t="str">
        <f t="array" ref="J5">IF(COUNTIF(_sh2,J$2)&gt;1,"sai",IF(COUNTIF(_sh2,J$2)=1,INDEX(tkbs,1,MATCH(J$2,_sh2,0)),""))</f>
        <v/>
      </c>
      <c r="K5" s="444" t="str">
        <f t="array" ref="K5">IF(COUNTIF(_sh2,K$2)&gt;1,"sai",IF(COUNTIF(_sh2,K$2)=1,INDEX(tkbs,1,MATCH(K$2,_sh2,0)),""))</f>
        <v/>
      </c>
      <c r="L5" s="446" t="str">
        <f t="array" ref="L5">IF(COUNTIF(_sh2,L$2)&gt;1,"sai",IF(COUNTIF(_sh2,L$2)=1,INDEX(tkbs,1,MATCH(L$2,_sh2,0)),""))</f>
        <v>A2</v>
      </c>
      <c r="M5" s="444" t="str">
        <f t="array" ref="M5">IF(COUNTIF(_sh2,M$2)&gt;1,"sai",IF(COUNTIF(_sh2,M$2)=1,INDEX(tkbs,1,MATCH(M$2,_sh2,0)),""))</f>
        <v/>
      </c>
      <c r="N5" s="444" t="str">
        <f t="array" ref="N5">IF(COUNTIF(_sh2,N$2)&gt;1,"sai",IF(COUNTIF(_sh2,N$2)=1,INDEX(tkbs,1,MATCH(N$2,_sh2,0)),""))</f>
        <v/>
      </c>
      <c r="O5" s="444" t="str">
        <f t="array" ref="O5">IF(COUNTIF(_sh2,O$2)&gt;1,"sai",IF(COUNTIF(_sh2,O$2)=1,INDEX(tkbs,1,MATCH(O$2,_sh2,0)),""))</f>
        <v/>
      </c>
      <c r="P5" s="446" t="str">
        <f t="array" ref="P5">IF(COUNTIF(_sh2,P$2)&gt;1,"sai",IF(COUNTIF(_sh2,P$2)=1,INDEX(tkbs,1,MATCH(P$2,_sh2,0)),""))</f>
        <v>A5</v>
      </c>
      <c r="Q5" s="444" t="str">
        <f t="array" ref="Q5">IF(COUNTIF(_sh2,Q$2)&gt;1,"sai",IF(COUNTIF(_sh2,Q$2)=1,INDEX(tkbs,1,MATCH(Q$2,_sh2,0)),""))</f>
        <v/>
      </c>
      <c r="R5" s="444" t="str">
        <f t="array" ref="R5">IF(COUNTIF(_sh2,R$2)&gt;1,"sai",IF(COUNTIF(_sh2,R$2)=1,INDEX(tkbs,1,MATCH(R$2,_sh2,0)),""))</f>
        <v/>
      </c>
      <c r="S5" s="444" t="str">
        <f t="array" ref="S5">IF(COUNTIF(_sh2,S$2)&gt;1,"sai",IF(COUNTIF(_sh2,S$2)=1,INDEX(tkbs,1,MATCH(S$2,_sh2,0)),""))</f>
        <v/>
      </c>
      <c r="T5" s="444" t="str">
        <f t="array" ref="T5">IF(COUNTIF(_sh2,T$2)&gt;1,"sai",IF(COUNTIF(_sh2,T$2)=1,INDEX(tkbs,1,MATCH(T$2,_sh2,0)),""))</f>
        <v/>
      </c>
      <c r="U5" s="444" t="str">
        <f t="array" ref="U5">IF(COUNTIF(_sh2,U$2)&gt;1,"sai",IF(COUNTIF(_sh2,U$2)=1,INDEX(tkbs,1,MATCH(U$2,_sh2,0)),""))</f>
        <v/>
      </c>
      <c r="V5" s="444" t="str">
        <f t="array" ref="V5">IF(COUNTIF(_sh2,V$2)&gt;1,"sai",IF(COUNTIF(_sh2,V$2)=1,INDEX(tkbs,1,MATCH(V$2,_sh2,0)),""))</f>
        <v/>
      </c>
      <c r="W5" s="444" t="str">
        <f t="array" ref="W5">IF(COUNTIF(_sh2,W$2)&gt;1,"sai",IF(COUNTIF(_sh2,W$2)=1,INDEX(tkbs,1,MATCH(W$2,_sh2,0)),""))</f>
        <v/>
      </c>
      <c r="X5" s="444" t="str">
        <f t="array" ref="X5">IF(COUNTIF(_sh2,X$2)&gt;1,"sai",IF(COUNTIF(_sh2,X$2)=1,INDEX(tkbs,1,MATCH(X$2,_sh2,0)),""))</f>
        <v/>
      </c>
      <c r="Y5" s="444" t="str">
        <f t="array" ref="Y5">IF(COUNTIF(_sh2,Y$2)&gt;1,"sai",IF(COUNTIF(_sh2,Y$2)=1,INDEX(tkbs,1,MATCH(Y$2,_sh2,0)),""))</f>
        <v/>
      </c>
      <c r="Z5" s="444" t="str">
        <f t="array" ref="Z5">IF(COUNTIF(_sh2,Z$2)&gt;1,"sai",IF(COUNTIF(_sh2,Z$2)=1,INDEX(tkbs,1,MATCH(Z$2,_sh2,0)),""))</f>
        <v/>
      </c>
      <c r="AA5" s="444" t="str">
        <f t="array" ref="AA5">IF(COUNTIF(_sh2,AA$2)&gt;1,"sai",IF(COUNTIF(_sh2,AA$2)=1,INDEX(tkbs,1,MATCH(AA$2,_sh2,0)),""))</f>
        <v/>
      </c>
      <c r="AB5" s="444" t="str">
        <f t="array" ref="AB5">IF(COUNTIF(_sh2,AB$2)&gt;1,"sai",IF(COUNTIF(_sh2,AB$2)=1,INDEX(tkbs,1,MATCH(AB$2,_sh2,0)),""))</f>
        <v/>
      </c>
      <c r="AC5" s="444" t="str">
        <f t="array" ref="AC5">IF(COUNTIF(_sh2,AC$2)&gt;1,"sai",IF(COUNTIF(_sh2,AC$2)=1,INDEX(tkbs,1,MATCH(AC$2,_sh2,0)),""))</f>
        <v/>
      </c>
      <c r="AD5" s="444" t="str">
        <f t="array" ref="AD5">IF(COUNTIF(_sh2,AD$2)&gt;1,"sai",IF(COUNTIF(_sh2,AD$2)=1,INDEX(tkbs,1,MATCH(AD$2,_sh2,0)),""))</f>
        <v/>
      </c>
      <c r="AE5" s="444" t="str">
        <f t="array" ref="AE5">IF(COUNTIF(_sh2,AE$2)&gt;1,"sai",IF(COUNTIF(_sh2,AE$2)=1,INDEX(tkbs,1,MATCH(AE$2,_sh2,0)),""))</f>
        <v/>
      </c>
      <c r="AF5" s="444" t="str">
        <f t="array" ref="AF5">IF(COUNTIF(_sh2,AF$2)&gt;1,"sai",IF(COUNTIF(_sh2,AF$2)=1,INDEX(tkbs,1,MATCH(AF$2,_sh2,0)),""))</f>
        <v/>
      </c>
      <c r="AG5" s="444" t="str">
        <f t="array" ref="AG5">IF(COUNTIF(_sh2,AG$2)&gt;1,"sai",IF(COUNTIF(_sh2,AG$2)=1,INDEX(tkbs,1,MATCH(AG$2,_sh2,0)),""))</f>
        <v/>
      </c>
      <c r="AH5" s="444" t="str">
        <f t="array" ref="AH5">IF(COUNTIF(_sh2,AH$2)&gt;1,"sai",IF(COUNTIF(_sh2,AH$2)=1,INDEX(tkbs,1,MATCH(AH$2,_sh2,0)),""))</f>
        <v/>
      </c>
      <c r="AI5" s="444" t="str">
        <f t="array" ref="AI5">IF(COUNTIF(_sh2,AI$2)&gt;1,"sai",IF(COUNTIF(_sh2,AI$2)=1,INDEX(tkbs,1,MATCH(AI$2,_sh2,0)),""))</f>
        <v/>
      </c>
      <c r="AJ5" s="444" t="str">
        <f t="array" ref="AJ5">IF(COUNTIF(_sh2,AJ$2)&gt;1,"sai",IF(COUNTIF(_sh2,AJ$2)=1,INDEX(tkbs,1,MATCH(AJ$2,_sh2,0)),""))</f>
        <v/>
      </c>
      <c r="AK5" s="444" t="str">
        <f t="array" ref="AK5">IF(COUNTIF(_sh2,AK$2)&gt;1,"sai",IF(COUNTIF(_sh2,AK$2)=1,INDEX(tkbs,1,MATCH(AK$2,_sh2,0)),""))</f>
        <v/>
      </c>
      <c r="AL5" s="444" t="str">
        <f t="array" ref="AL5">IF(COUNTIF(_sh2,AL$2)&gt;1,"sai",IF(COUNTIF(_sh2,AL$2)=1,INDEX(tkbs,1,MATCH(AL$2,_sh2,0)),""))</f>
        <v/>
      </c>
      <c r="AM5" s="444" t="str">
        <f t="array" ref="AM5">IF(COUNTIF(_sh2,AM$2)&gt;1,"sai",IF(COUNTIF(_sh2,AM$2)=1,INDEX(tkbs,1,MATCH(AM$2,_sh2,0)),""))</f>
        <v/>
      </c>
      <c r="AN5" s="444" t="str">
        <f t="array" ref="AN5">IF(COUNTIF(_sh2,AN$2)&gt;1,"sai",IF(COUNTIF(_sh2,AN$2)=1,INDEX(tkbs,1,MATCH(AN$2,_sh2,0)),""))</f>
        <v/>
      </c>
      <c r="AO5" s="444" t="str">
        <f t="array" ref="AO5">IF(COUNTIF(_sh2,AO$2)&gt;1,"sai",IF(COUNTIF(_sh2,AO$2)=1,INDEX(tkbs,1,MATCH(AO$2,_sh2,0)),""))</f>
        <v/>
      </c>
      <c r="AP5" s="444" t="str">
        <f t="array" ref="AP5">IF(COUNTIF(_sh2,AP$2)&gt;1,"sai",IF(COUNTIF(_sh2,AP$2)=1,INDEX(tkbs,1,MATCH(AP$2,_sh2,0)),""))</f>
        <v/>
      </c>
      <c r="AQ5" s="444" t="str">
        <f t="array" ref="AQ5">IF(COUNTIF(_sh2,AQ$2)&gt;1,"sai",IF(COUNTIF(_sh2,AQ$2)=1,INDEX(tkbs,1,MATCH(AQ$2,_sh2,0)),""))</f>
        <v/>
      </c>
      <c r="AR5" s="444" t="str">
        <f t="array" ref="AR5">IF(COUNTIF(_sh2,AR$2)&gt;1,"sai",IF(COUNTIF(_sh2,AR$2)=1,INDEX(tkbs,1,MATCH(AR$2,_sh2,0)),""))</f>
        <v/>
      </c>
      <c r="AS5" s="444" t="str">
        <f t="array" ref="AS5">IF(COUNTIF(_sh2,AS$2)&gt;1,"sai",IF(COUNTIF(_sh2,AS$2)=1,INDEX(tkbs,1,MATCH(AS$2,_sh2,0)),""))</f>
        <v/>
      </c>
      <c r="AT5" s="444" t="str">
        <f t="array" ref="AT5">IF(COUNTIF(_sh2,AT$2)&gt;1,"sai",IF(COUNTIF(_sh2,AT$2)=1,INDEX(tkbs,1,MATCH(AT$2,_sh2,0)),""))</f>
        <v/>
      </c>
      <c r="AU5" s="446" t="str">
        <f t="array" ref="AU5">IF(COUNTIF(_sh2,AU$2)&gt;1,"sai",IF(COUNTIF(_sh2,AU$2)=1,INDEX(tkbs,1,MATCH(AU$2,_sh2,0)),""))</f>
        <v>A8</v>
      </c>
      <c r="AV5" s="444" t="str">
        <f t="array" ref="AV5">IF(COUNTIF(_sh2,AV$2)&gt;1,"sai",IF(COUNTIF(_sh2,AV$2)=1,INDEX(tkbs,1,MATCH(AV$2,_sh2,0)),""))</f>
        <v/>
      </c>
      <c r="AW5" s="446" t="str">
        <f t="array" ref="AW5">IF(COUNTIF(_sh2,AW$2)&gt;1,"sai",IF(COUNTIF(_sh2,AW$2)=1,INDEX(tkbs,1,MATCH(AW$2,_sh2,0)),""))</f>
        <v>A4</v>
      </c>
      <c r="AX5" s="446" t="str">
        <f t="array" ref="AX5">IF(COUNTIF(_sh2,AX$2)&gt;1,"sai",IF(COUNTIF(_sh2,AX$2)=1,INDEX(tkbs,1,MATCH(AX$2,_sh2,0)),""))</f>
        <v>A10</v>
      </c>
      <c r="AY5" s="444" t="str">
        <f t="array" ref="AY5">IF(COUNTIF(_sh2,AY$2)&gt;1,"sai",IF(COUNTIF(_sh2,AY$2)=1,INDEX(tkbs,1,MATCH(AY$2,_sh2,0)),""))</f>
        <v/>
      </c>
      <c r="AZ5" s="446" t="str">
        <f t="array" ref="AZ5">IF(COUNTIF(_sh2,AZ$2)&gt;1,"sai",IF(COUNTIF(_sh2,AZ$2)=1,INDEX(tkbs,1,MATCH(AZ$2,_sh2,0)),""))</f>
        <v>A12</v>
      </c>
      <c r="BA5" s="444" t="str">
        <f t="array" ref="BA5">IF(COUNTIF(_sh2,BA$2)&gt;1,"sai",IF(COUNTIF(_sh2,BA$2)=1,INDEX(tkbs,1,MATCH(BA$2,_sh2,0)),""))</f>
        <v/>
      </c>
      <c r="BB5" s="444" t="str">
        <f t="array" ref="BB5">IF(COUNTIF(_sh2,BB$2)&gt;1,"sai",IF(COUNTIF(_sh2,BB$2)=1,INDEX(tkbs,1,MATCH(BB$2,_sh2,0)),""))</f>
        <v/>
      </c>
      <c r="BC5" s="446" t="str">
        <f t="array" ref="BC5">IF(COUNTIF(_sh2,BC$2)&gt;1,"sai",IF(COUNTIF(_sh2,BC$2)=1,INDEX(tkbs,1,MATCH(BC$2,_sh2,0)),""))</f>
        <v>A13</v>
      </c>
      <c r="BD5" s="444" t="str">
        <f t="array" ref="BD5">IF(COUNTIF(_sh2,BD$2)&gt;1,"sai",IF(COUNTIF(_sh2,BD$2)=1,INDEX(tkbs,1,MATCH(BD$2,_sh2,0)),""))</f>
        <v/>
      </c>
      <c r="BE5" s="444" t="str">
        <f t="array" ref="BE5">IF(COUNTIF(_sh2,BE$2)&gt;1,"sai",IF(COUNTIF(_sh2,BE$2)=1,INDEX(tkbs,1,MATCH(BE$2,_sh2,0)),""))</f>
        <v/>
      </c>
      <c r="BF5" s="444" t="str">
        <f t="array" ref="BF5">IF(COUNTIF(_sh2,BF$2)&gt;1,"sai",IF(COUNTIF(_sh2,BF$2)=1,INDEX(tkbs,1,MATCH(BF$2,_sh2,0)),""))</f>
        <v/>
      </c>
      <c r="BG5" s="444" t="str">
        <f t="array" ref="BG5">IF(COUNTIF(_sh2,BG$2)&gt;1,"sai",IF(COUNTIF(_sh2,BG$2)=1,INDEX(tkbs,1,MATCH(BG$2,_sh2,0)),""))</f>
        <v/>
      </c>
      <c r="BH5" s="444" t="str">
        <f t="array" ref="BH5">IF(COUNTIF(_sh2,BH$2)&gt;1,"sai",IF(COUNTIF(_sh2,BH$2)=1,INDEX(tkbs,1,MATCH(BH$2,_sh2,0)),""))</f>
        <v/>
      </c>
      <c r="BI5" s="444" t="str">
        <f t="array" ref="BI5">IF(COUNTIF(_sh2,BI$2)&gt;1,"sai",IF(COUNTIF(_sh2,BI$2)=1,INDEX(tkbs,1,MATCH(BI$2,_sh2,0)),""))</f>
        <v/>
      </c>
      <c r="BJ5" s="444" t="str">
        <f t="array" ref="BJ5">IF(COUNTIF(_sh2,BJ$2)&gt;1,"sai",IF(COUNTIF(_sh2,BJ$2)=1,INDEX(tkbs,1,MATCH(BJ$2,_sh2,0)),""))</f>
        <v/>
      </c>
      <c r="BK5" s="444" t="str">
        <f t="array" ref="BK5">IF(COUNTIF(_sh2,BK$2)&gt;1,"sai",IF(COUNTIF(_sh2,BK$2)=1,INDEX(tkbs,1,MATCH(BK$2,_sh2,0)),""))</f>
        <v/>
      </c>
      <c r="BL5" s="444" t="str">
        <f t="array" ref="BL5">IF(COUNTIF(_sh2,BL$2)&gt;1,"sai",IF(COUNTIF(_sh2,BL$2)=1,INDEX(tkbs,1,MATCH(BL$2,_sh2,0)),""))</f>
        <v/>
      </c>
      <c r="BM5" s="444" t="str">
        <f t="array" ref="BM5">IF(COUNTIF(_sh2,BM$2)&gt;1,"sai",IF(COUNTIF(_sh2,BM$2)=1,INDEX(tkbs,1,MATCH(BM$2,_sh2,0)),""))</f>
        <v/>
      </c>
      <c r="BN5" s="444" t="str">
        <f t="array" ref="BN5">IF(COUNTIF(_sh2,BN$2)&gt;1,"sai",IF(COUNTIF(_sh2,BN$2)=1,INDEX(tkbs,1,MATCH(BN$2,_sh2,0)),""))</f>
        <v/>
      </c>
      <c r="BO5" s="444" t="str">
        <f t="array" ref="BO5">IF(COUNTIF(_sh2,BO$2)&gt;1,"sai",IF(COUNTIF(_sh2,BO$2)=1,INDEX(tkbs,1,MATCH(BO$2,_sh2,0)),""))</f>
        <v/>
      </c>
      <c r="BP5" s="444" t="str">
        <f t="array" ref="BP5">IF(COUNTIF(_sh2,BP$2)&gt;1,"sai",IF(COUNTIF(_sh2,BP$2)=1,INDEX(tkbs,1,MATCH(BP$2,_sh2,0)),""))</f>
        <v/>
      </c>
      <c r="BQ5" s="446" t="str">
        <f t="array" ref="BQ5">IF(COUNTIF(_sh2,BQ$2)&gt;1,"sai",IF(COUNTIF(_sh2,BQ$2)=1,INDEX(tkbs,1,MATCH(BQ$2,_sh2,0)),""))</f>
        <v>A6</v>
      </c>
      <c r="BR5" s="444" t="str">
        <f t="array" ref="BR5">IF(COUNTIF(_sh2,BR$2)&gt;1,"sai",IF(COUNTIF(_sh2,BR$2)=1,INDEX(tkbs,1,MATCH(BR$2,_sh2,0)),""))</f>
        <v/>
      </c>
      <c r="BS5" s="444" t="str">
        <f t="array" ref="BS5">IF(COUNTIF(_sh2,BS$2)&gt;1,"sai",IF(COUNTIF(_sh2,BS$2)=1,INDEX(tkbs,1,MATCH(BS$2,_sh2,0)),""))</f>
        <v/>
      </c>
      <c r="BT5" s="444" t="str">
        <f t="array" ref="BT5">IF(COUNTIF(_sh2,BT$2)&gt;1,"sai",IF(COUNTIF(_sh2,BT$2)=1,INDEX(tkbs,1,MATCH(BT$2,_sh2,0)),""))</f>
        <v/>
      </c>
      <c r="BU5" s="446" t="str">
        <f t="array" ref="BU5">IF(COUNTIF(_sh2,BU$2)&gt;1,"sai",IF(COUNTIF(_sh2,BU$2)=1,INDEX(tkbs,1,MATCH(BU$2,_sh2,0)),""))</f>
        <v>A9</v>
      </c>
      <c r="BV5" s="444" t="str">
        <f t="array" ref="BV5">IF(COUNTIF(_sh2,BV$2)&gt;1,"sai",IF(COUNTIF(_sh2,BV$2)=1,INDEX(tkbs,1,MATCH(BV$2,_sh2,0)),""))</f>
        <v/>
      </c>
      <c r="BW5" s="444" t="str">
        <f t="array" ref="BW5">IF(COUNTIF(_sh2,BW$2)&gt;1,"sai",IF(COUNTIF(_sh2,BW$2)=1,INDEX(tkbs,1,MATCH(BW$2,_sh2,0)),""))</f>
        <v/>
      </c>
      <c r="BX5" s="446" t="str">
        <f t="array" ref="BX5">IF(COUNTIF(_sh2,BX$2)&gt;1,"sai",IF(COUNTIF(_sh2,BX$2)=1,INDEX(tkbs,1,MATCH(BX$2,_sh2,0)),""))</f>
        <v>A7</v>
      </c>
      <c r="BY5" s="444" t="str">
        <f t="array" ref="BY5">IF(COUNTIF(_sh2,BY$2)&gt;1,"sai",IF(COUNTIF(_sh2,BY$2)=1,INDEX(tkbs,1,MATCH(BY$2,_sh2,0)),""))</f>
        <v/>
      </c>
      <c r="BZ5" s="444" t="str">
        <f t="array" ref="BZ5">IF(COUNTIF(_sh2,BZ$2)&gt;1,"sai",IF(COUNTIF(_sh2,BZ$2)=1,INDEX(tkbs,1,MATCH(BZ$2,_sh2,0)),""))</f>
        <v/>
      </c>
      <c r="CA5" s="444" t="str">
        <f t="array" ref="CA5">IF(COUNTIF(_sh2,CA$2)&gt;1,"sai",IF(COUNTIF(_sh2,CA$2)=1,INDEX(tkbs,1,MATCH(CA$2,_sh2,0)),""))</f>
        <v/>
      </c>
      <c r="CB5" s="444" t="str">
        <f t="array" ref="CB5">IF(COUNTIF(_sh2,CB$2)&gt;1,"sai",IF(COUNTIF(_sh2,CB$2)=1,INDEX(tkbs,1,MATCH(CB$2,_sh2,0)),""))</f>
        <v/>
      </c>
      <c r="CC5" s="444" t="str">
        <f t="array" ref="CC5">IF(COUNTIF(_sh2,CC$2)&gt;1,"sai",IF(COUNTIF(_sh2,CC$2)=1,INDEX(tkbs,1,MATCH(CC$2,_sh2,0)),""))</f>
        <v/>
      </c>
      <c r="CD5" s="444" t="str">
        <f t="array" ref="CD5">IF(COUNTIF(_sh2,CD$2)&gt;1,"sai",IF(COUNTIF(_sh2,CD$2)=1,INDEX(tkbs,1,MATCH(CD$2,_sh2,0)),""))</f>
        <v/>
      </c>
      <c r="CE5" s="444" t="str">
        <f t="array" ref="CE5">IF(COUNTIF(_sh2,CE$2)&gt;1,"sai",IF(COUNTIF(_sh2,CE$2)=1,INDEX(tkbs,1,MATCH(CE$2,_sh2,0)),""))</f>
        <v/>
      </c>
      <c r="CF5" s="444" t="str">
        <f t="array" ref="CF5">IF(COUNTIF(_sh2,CF$2)&gt;1,"sai",IF(COUNTIF(_sh2,CF$2)=1,INDEX(tkbs,1,MATCH(CF$2,_sh2,0)),""))</f>
        <v/>
      </c>
      <c r="CG5" s="444" t="str">
        <f t="array" ref="CG5">IF(COUNTIF(_sh2,CG$2)&gt;1,"sai",IF(COUNTIF(_sh2,CG$2)=1,INDEX(tkbs,1,MATCH(CG$2,_sh2,0)),""))</f>
        <v/>
      </c>
      <c r="CH5" s="444" t="str">
        <f t="array" ref="CH5">IF(COUNTIF(_sh2,CH$2)&gt;1,"sai",IF(COUNTIF(_sh2,CH$2)=1,INDEX(tkbs,1,MATCH(CH$2,_sh2,0)),""))</f>
        <v/>
      </c>
      <c r="CI5" s="444" t="str">
        <f t="array" ref="CI5">IF(COUNTIF(_sh2,CI$2)&gt;1,"sai",IF(COUNTIF(_sh2,CI$2)=1,INDEX(tkbs,1,MATCH(CI$2,_sh2,0)),""))</f>
        <v/>
      </c>
      <c r="CJ5" s="444" t="str">
        <f t="array" ref="CJ5">IF(COUNTIF(_sh2,CJ$2)&gt;1,"sai",IF(COUNTIF(_sh2,CJ$2)=1,INDEX(tkbs,1,MATCH(CJ$2,_sh2,0)),""))</f>
        <v/>
      </c>
      <c r="CK5" s="444" t="str">
        <f t="array" ref="CK5">IF(COUNTIF(_sh2,CK$2)&gt;1,"sai",IF(COUNTIF(_sh2,CK$2)=1,INDEX(tkbs,1,MATCH(CK$2,_sh2,0)),""))</f>
        <v/>
      </c>
      <c r="CL5" s="444" t="str">
        <f t="array" ref="CL5">IF(COUNTIF(_sh2,CL$2)&gt;1,"sai",IF(COUNTIF(_sh2,CL$2)=1,INDEX(tkbs,1,MATCH(CL$2,_sh2,0)),""))</f>
        <v/>
      </c>
      <c r="CM5" s="444" t="str">
        <f t="array" ref="CM5">IF(COUNTIF(_sh2,CM$2)&gt;1,"sai",IF(COUNTIF(_sh2,CM$2)=1,INDEX(tkbs,1,MATCH(CM$2,_sh2,0)),""))</f>
        <v/>
      </c>
      <c r="CN5" s="444" t="str">
        <f t="array" ref="CN5">IF(COUNTIF(_sh2,CN$2)&gt;1,"sai",IF(COUNTIF(_sh2,CN$2)=1,INDEX(tkbs,1,MATCH(CN$2,_sh2,0)),""))</f>
        <v/>
      </c>
      <c r="CO5" s="444" t="str">
        <f t="array" ref="CO5">IF(COUNTIF(_sh2,CO$2)&gt;1,"sai",IF(COUNTIF(_sh2,CO$2)=1,INDEX(tkbs,1,MATCH(CO$2,_sh2,0)),""))</f>
        <v/>
      </c>
      <c r="CP5" s="444" t="str">
        <f t="array" ref="CP5">IF(COUNTIF(_sh2,CP$2)&gt;1,"sai",IF(COUNTIF(_sh2,CP$2)=1,INDEX(tkbs,1,MATCH(CP$2,_sh2,0)),""))</f>
        <v/>
      </c>
      <c r="CQ5" s="444" t="str">
        <f t="array" ref="CQ5">IF(COUNTIF(_sh2,CQ$2)&gt;1,"sai",IF(COUNTIF(_sh2,CQ$2)=1,INDEX(tkbs,1,MATCH(CQ$2,_sh2,0)),""))</f>
        <v/>
      </c>
      <c r="CR5" s="444" t="str">
        <f t="array" ref="CR5">IF(COUNTIF(_sh2,CR$2)&gt;1,"sai",IF(COUNTIF(_sh2,CR$2)=1,INDEX(tkbs,1,MATCH(CR$2,_sh2,0)),""))</f>
        <v/>
      </c>
      <c r="CS5" s="444" t="str">
        <f t="array" ref="CS5">IF(COUNTIF(_sh2,CS$2)&gt;1,"sai",IF(COUNTIF(_sh2,CS$2)=1,INDEX(tkbs,1,MATCH(CS$2,_sh2,0)),""))</f>
        <v/>
      </c>
      <c r="CT5" s="444" t="str">
        <f t="array" ref="CT5">IF(COUNTIF(_sh2,CT$2)&gt;1,"sai",IF(COUNTIF(_sh2,CT$2)=1,INDEX(tkbs,1,MATCH(CT$2,_sh2,0)),""))</f>
        <v/>
      </c>
      <c r="CU5" s="444" t="str">
        <f t="array" ref="CU5">IF(COUNTIF(_sh2,CU$2)&gt;1,"sai",IF(COUNTIF(_sh2,CU$2)=1,INDEX(tkbs,1,MATCH(CU$2,_sh2,0)),""))</f>
        <v/>
      </c>
      <c r="CV5" s="444" t="str">
        <f t="array" ref="CV5">IF(COUNTIF(_sh2,CV$2)&gt;1,"sai",IF(COUNTIF(_sh2,CV$2)=1,INDEX(tkbs,1,MATCH(CV$2,_sh2,0)),""))</f>
        <v/>
      </c>
      <c r="CW5" s="444" t="str">
        <f t="array" ref="CW5">IF(COUNTIF(_sh2,CW$2)&gt;1,"sai",IF(COUNTIF(_sh2,CW$2)=1,INDEX(tkbs,1,MATCH(CW$2,_sh2,0)),""))</f>
        <v/>
      </c>
      <c r="CX5" s="444" t="str">
        <f t="array" ref="CX5">IF(COUNTIF(_sh2,CX$2)&gt;1,"sai",IF(COUNTIF(_sh2,CX$2)=1,INDEX(tkbs,1,MATCH(CX$2,_sh2,0)),""))</f>
        <v/>
      </c>
      <c r="CY5" s="444" t="str">
        <f t="array" ref="CY5">IF(COUNTIF(_sh2,CY$2)&gt;1,"sai",IF(COUNTIF(_sh2,CY$2)=1,INDEX(tkbs,1,MATCH(CY$2,_sh2,0)),""))</f>
        <v/>
      </c>
    </row>
    <row r="6" ht="12.0" customHeight="1">
      <c r="A6" s="127"/>
      <c r="B6" s="445">
        <v>3.0</v>
      </c>
      <c r="C6" s="446" t="str">
        <f t="array" ref="C6">IF(COUNTIF(_sh3,C$2)&gt;1,"sai",IF(COUNTIF(_sh3,C$2)=1,INDEX(tkbs,1,MATCH(C$2,_sh3,0)),""))</f>
        <v>A11</v>
      </c>
      <c r="D6" s="444" t="str">
        <f t="array" ref="D6">IF(COUNTIF(_sh3,D$2)&gt;1,"sai",IF(COUNTIF(_sh3,D$2)=1,INDEX(tkbs,1,MATCH(D$2,_sh3,0)),""))</f>
        <v/>
      </c>
      <c r="E6" s="444" t="str">
        <f t="array" ref="E6">IF(COUNTIF(_sh3,E$2)&gt;1,"sai",IF(COUNTIF(_sh3,E$2)=1,INDEX(tkbs,1,MATCH(E$2,_sh3,0)),""))</f>
        <v/>
      </c>
      <c r="F6" s="444" t="str">
        <f t="array" ref="F6">IF(COUNTIF(_sh3,F$2)&gt;1,"sai",IF(COUNTIF(_sh3,F$2)=1,INDEX(tkbs,1,MATCH(F$2,_sh3,0)),""))</f>
        <v/>
      </c>
      <c r="G6" s="446" t="str">
        <f t="array" ref="G6">IF(COUNTIF(_sh3,G$2)&gt;1,"sai",IF(COUNTIF(_sh3,G$2)=1,INDEX(tkbs,1,MATCH(G$2,_sh3,0)),""))</f>
        <v>A1</v>
      </c>
      <c r="H6" s="444" t="str">
        <f t="array" ref="H6">IF(COUNTIF(_sh3,H$2)&gt;1,"sai",IF(COUNTIF(_sh3,H$2)=1,INDEX(tkbs,1,MATCH(H$2,_sh3,0)),""))</f>
        <v/>
      </c>
      <c r="I6" s="446" t="str">
        <f t="array" ref="I6">IF(COUNTIF(_sh3,I$2)&gt;1,"sai",IF(COUNTIF(_sh3,I$2)=1,INDEX(tkbs,1,MATCH(I$2,_sh3,0)),""))</f>
        <v>A3</v>
      </c>
      <c r="J6" s="444" t="str">
        <f t="array" ref="J6">IF(COUNTIF(_sh3,J$2)&gt;1,"sai",IF(COUNTIF(_sh3,J$2)=1,INDEX(tkbs,1,MATCH(J$2,_sh3,0)),""))</f>
        <v/>
      </c>
      <c r="K6" s="444" t="str">
        <f t="array" ref="K6">IF(COUNTIF(_sh3,K$2)&gt;1,"sai",IF(COUNTIF(_sh3,K$2)=1,INDEX(tkbs,1,MATCH(K$2,_sh3,0)),""))</f>
        <v/>
      </c>
      <c r="L6" s="446" t="str">
        <f t="array" ref="L6">IF(COUNTIF(_sh3,L$2)&gt;1,"sai",IF(COUNTIF(_sh3,L$2)=1,INDEX(tkbs,1,MATCH(L$2,_sh3,0)),""))</f>
        <v>A2</v>
      </c>
      <c r="M6" s="444" t="str">
        <f t="array" ref="M6">IF(COUNTIF(_sh3,M$2)&gt;1,"sai",IF(COUNTIF(_sh3,M$2)=1,INDEX(tkbs,1,MATCH(M$2,_sh3,0)),""))</f>
        <v/>
      </c>
      <c r="N6" s="444" t="str">
        <f t="array" ref="N6">IF(COUNTIF(_sh3,N$2)&gt;1,"sai",IF(COUNTIF(_sh3,N$2)=1,INDEX(tkbs,1,MATCH(N$2,_sh3,0)),""))</f>
        <v/>
      </c>
      <c r="O6" s="444" t="str">
        <f t="array" ref="O6">IF(COUNTIF(_sh3,O$2)&gt;1,"sai",IF(COUNTIF(_sh3,O$2)=1,INDEX(tkbs,1,MATCH(O$2,_sh3,0)),""))</f>
        <v/>
      </c>
      <c r="P6" s="446" t="str">
        <f t="array" ref="P6">IF(COUNTIF(_sh3,P$2)&gt;1,"sai",IF(COUNTIF(_sh3,P$2)=1,INDEX(tkbs,1,MATCH(P$2,_sh3,0)),""))</f>
        <v>A5</v>
      </c>
      <c r="Q6" s="444" t="str">
        <f t="array" ref="Q6">IF(COUNTIF(_sh3,Q$2)&gt;1,"sai",IF(COUNTIF(_sh3,Q$2)=1,INDEX(tkbs,1,MATCH(Q$2,_sh3,0)),""))</f>
        <v/>
      </c>
      <c r="R6" s="444" t="str">
        <f t="array" ref="R6">IF(COUNTIF(_sh3,R$2)&gt;1,"sai",IF(COUNTIF(_sh3,R$2)=1,INDEX(tkbs,1,MATCH(R$2,_sh3,0)),""))</f>
        <v/>
      </c>
      <c r="S6" s="444" t="str">
        <f t="array" ref="S6">IF(COUNTIF(_sh3,S$2)&gt;1,"sai",IF(COUNTIF(_sh3,S$2)=1,INDEX(tkbs,1,MATCH(S$2,_sh3,0)),""))</f>
        <v/>
      </c>
      <c r="T6" s="444" t="str">
        <f t="array" ref="T6">IF(COUNTIF(_sh3,T$2)&gt;1,"sai",IF(COUNTIF(_sh3,T$2)=1,INDEX(tkbs,1,MATCH(T$2,_sh3,0)),""))</f>
        <v/>
      </c>
      <c r="U6" s="444" t="str">
        <f t="array" ref="U6">IF(COUNTIF(_sh3,U$2)&gt;1,"sai",IF(COUNTIF(_sh3,U$2)=1,INDEX(tkbs,1,MATCH(U$2,_sh3,0)),""))</f>
        <v/>
      </c>
      <c r="V6" s="444" t="str">
        <f t="array" ref="V6">IF(COUNTIF(_sh3,V$2)&gt;1,"sai",IF(COUNTIF(_sh3,V$2)=1,INDEX(tkbs,1,MATCH(V$2,_sh3,0)),""))</f>
        <v/>
      </c>
      <c r="W6" s="444" t="str">
        <f t="array" ref="W6">IF(COUNTIF(_sh3,W$2)&gt;1,"sai",IF(COUNTIF(_sh3,W$2)=1,INDEX(tkbs,1,MATCH(W$2,_sh3,0)),""))</f>
        <v/>
      </c>
      <c r="X6" s="444" t="str">
        <f t="array" ref="X6">IF(COUNTIF(_sh3,X$2)&gt;1,"sai",IF(COUNTIF(_sh3,X$2)=1,INDEX(tkbs,1,MATCH(X$2,_sh3,0)),""))</f>
        <v/>
      </c>
      <c r="Y6" s="444" t="str">
        <f t="array" ref="Y6">IF(COUNTIF(_sh3,Y$2)&gt;1,"sai",IF(COUNTIF(_sh3,Y$2)=1,INDEX(tkbs,1,MATCH(Y$2,_sh3,0)),""))</f>
        <v/>
      </c>
      <c r="Z6" s="444" t="str">
        <f t="array" ref="Z6">IF(COUNTIF(_sh3,Z$2)&gt;1,"sai",IF(COUNTIF(_sh3,Z$2)=1,INDEX(tkbs,1,MATCH(Z$2,_sh3,0)),""))</f>
        <v/>
      </c>
      <c r="AA6" s="444" t="str">
        <f t="array" ref="AA6">IF(COUNTIF(_sh3,AA$2)&gt;1,"sai",IF(COUNTIF(_sh3,AA$2)=1,INDEX(tkbs,1,MATCH(AA$2,_sh3,0)),""))</f>
        <v/>
      </c>
      <c r="AB6" s="444" t="str">
        <f t="array" ref="AB6">IF(COUNTIF(_sh3,AB$2)&gt;1,"sai",IF(COUNTIF(_sh3,AB$2)=1,INDEX(tkbs,1,MATCH(AB$2,_sh3,0)),""))</f>
        <v/>
      </c>
      <c r="AC6" s="444" t="str">
        <f t="array" ref="AC6">IF(COUNTIF(_sh3,AC$2)&gt;1,"sai",IF(COUNTIF(_sh3,AC$2)=1,INDEX(tkbs,1,MATCH(AC$2,_sh3,0)),""))</f>
        <v/>
      </c>
      <c r="AD6" s="444" t="str">
        <f t="array" ref="AD6">IF(COUNTIF(_sh3,AD$2)&gt;1,"sai",IF(COUNTIF(_sh3,AD$2)=1,INDEX(tkbs,1,MATCH(AD$2,_sh3,0)),""))</f>
        <v/>
      </c>
      <c r="AE6" s="444" t="str">
        <f t="array" ref="AE6">IF(COUNTIF(_sh3,AE$2)&gt;1,"sai",IF(COUNTIF(_sh3,AE$2)=1,INDEX(tkbs,1,MATCH(AE$2,_sh3,0)),""))</f>
        <v/>
      </c>
      <c r="AF6" s="444" t="str">
        <f t="array" ref="AF6">IF(COUNTIF(_sh3,AF$2)&gt;1,"sai",IF(COUNTIF(_sh3,AF$2)=1,INDEX(tkbs,1,MATCH(AF$2,_sh3,0)),""))</f>
        <v/>
      </c>
      <c r="AG6" s="444" t="str">
        <f t="array" ref="AG6">IF(COUNTIF(_sh3,AG$2)&gt;1,"sai",IF(COUNTIF(_sh3,AG$2)=1,INDEX(tkbs,1,MATCH(AG$2,_sh3,0)),""))</f>
        <v/>
      </c>
      <c r="AH6" s="444" t="str">
        <f t="array" ref="AH6">IF(COUNTIF(_sh3,AH$2)&gt;1,"sai",IF(COUNTIF(_sh3,AH$2)=1,INDEX(tkbs,1,MATCH(AH$2,_sh3,0)),""))</f>
        <v/>
      </c>
      <c r="AI6" s="444" t="str">
        <f t="array" ref="AI6">IF(COUNTIF(_sh3,AI$2)&gt;1,"sai",IF(COUNTIF(_sh3,AI$2)=1,INDEX(tkbs,1,MATCH(AI$2,_sh3,0)),""))</f>
        <v/>
      </c>
      <c r="AJ6" s="444" t="str">
        <f t="array" ref="AJ6">IF(COUNTIF(_sh3,AJ$2)&gt;1,"sai",IF(COUNTIF(_sh3,AJ$2)=1,INDEX(tkbs,1,MATCH(AJ$2,_sh3,0)),""))</f>
        <v/>
      </c>
      <c r="AK6" s="444" t="str">
        <f t="array" ref="AK6">IF(COUNTIF(_sh3,AK$2)&gt;1,"sai",IF(COUNTIF(_sh3,AK$2)=1,INDEX(tkbs,1,MATCH(AK$2,_sh3,0)),""))</f>
        <v/>
      </c>
      <c r="AL6" s="444" t="str">
        <f t="array" ref="AL6">IF(COUNTIF(_sh3,AL$2)&gt;1,"sai",IF(COUNTIF(_sh3,AL$2)=1,INDEX(tkbs,1,MATCH(AL$2,_sh3,0)),""))</f>
        <v/>
      </c>
      <c r="AM6" s="444" t="str">
        <f t="array" ref="AM6">IF(COUNTIF(_sh3,AM$2)&gt;1,"sai",IF(COUNTIF(_sh3,AM$2)=1,INDEX(tkbs,1,MATCH(AM$2,_sh3,0)),""))</f>
        <v/>
      </c>
      <c r="AN6" s="444" t="str">
        <f t="array" ref="AN6">IF(COUNTIF(_sh3,AN$2)&gt;1,"sai",IF(COUNTIF(_sh3,AN$2)=1,INDEX(tkbs,1,MATCH(AN$2,_sh3,0)),""))</f>
        <v/>
      </c>
      <c r="AO6" s="444" t="str">
        <f t="array" ref="AO6">IF(COUNTIF(_sh3,AO$2)&gt;1,"sai",IF(COUNTIF(_sh3,AO$2)=1,INDEX(tkbs,1,MATCH(AO$2,_sh3,0)),""))</f>
        <v/>
      </c>
      <c r="AP6" s="444" t="str">
        <f t="array" ref="AP6">IF(COUNTIF(_sh3,AP$2)&gt;1,"sai",IF(COUNTIF(_sh3,AP$2)=1,INDEX(tkbs,1,MATCH(AP$2,_sh3,0)),""))</f>
        <v/>
      </c>
      <c r="AQ6" s="444" t="str">
        <f t="array" ref="AQ6">IF(COUNTIF(_sh3,AQ$2)&gt;1,"sai",IF(COUNTIF(_sh3,AQ$2)=1,INDEX(tkbs,1,MATCH(AQ$2,_sh3,0)),""))</f>
        <v/>
      </c>
      <c r="AR6" s="444" t="str">
        <f t="array" ref="AR6">IF(COUNTIF(_sh3,AR$2)&gt;1,"sai",IF(COUNTIF(_sh3,AR$2)=1,INDEX(tkbs,1,MATCH(AR$2,_sh3,0)),""))</f>
        <v/>
      </c>
      <c r="AS6" s="444" t="str">
        <f t="array" ref="AS6">IF(COUNTIF(_sh3,AS$2)&gt;1,"sai",IF(COUNTIF(_sh3,AS$2)=1,INDEX(tkbs,1,MATCH(AS$2,_sh3,0)),""))</f>
        <v/>
      </c>
      <c r="AT6" s="444" t="str">
        <f t="array" ref="AT6">IF(COUNTIF(_sh3,AT$2)&gt;1,"sai",IF(COUNTIF(_sh3,AT$2)=1,INDEX(tkbs,1,MATCH(AT$2,_sh3,0)),""))</f>
        <v/>
      </c>
      <c r="AU6" s="446" t="str">
        <f t="array" ref="AU6">IF(COUNTIF(_sh3,AU$2)&gt;1,"sai",IF(COUNTIF(_sh3,AU$2)=1,INDEX(tkbs,1,MATCH(AU$2,_sh3,0)),""))</f>
        <v>A8</v>
      </c>
      <c r="AV6" s="444" t="str">
        <f t="array" ref="AV6">IF(COUNTIF(_sh3,AV$2)&gt;1,"sai",IF(COUNTIF(_sh3,AV$2)=1,INDEX(tkbs,1,MATCH(AV$2,_sh3,0)),""))</f>
        <v/>
      </c>
      <c r="AW6" s="446" t="str">
        <f t="array" ref="AW6">IF(COUNTIF(_sh3,AW$2)&gt;1,"sai",IF(COUNTIF(_sh3,AW$2)=1,INDEX(tkbs,1,MATCH(AW$2,_sh3,0)),""))</f>
        <v>A4</v>
      </c>
      <c r="AX6" s="446" t="str">
        <f t="array" ref="AX6">IF(COUNTIF(_sh3,AX$2)&gt;1,"sai",IF(COUNTIF(_sh3,AX$2)=1,INDEX(tkbs,1,MATCH(AX$2,_sh3,0)),""))</f>
        <v>A10</v>
      </c>
      <c r="AY6" s="444" t="str">
        <f t="array" ref="AY6">IF(COUNTIF(_sh3,AY$2)&gt;1,"sai",IF(COUNTIF(_sh3,AY$2)=1,INDEX(tkbs,1,MATCH(AY$2,_sh3,0)),""))</f>
        <v/>
      </c>
      <c r="AZ6" s="446" t="str">
        <f t="array" ref="AZ6">IF(COUNTIF(_sh3,AZ$2)&gt;1,"sai",IF(COUNTIF(_sh3,AZ$2)=1,INDEX(tkbs,1,MATCH(AZ$2,_sh3,0)),""))</f>
        <v>A12</v>
      </c>
      <c r="BA6" s="444" t="str">
        <f t="array" ref="BA6">IF(COUNTIF(_sh3,BA$2)&gt;1,"sai",IF(COUNTIF(_sh3,BA$2)=1,INDEX(tkbs,1,MATCH(BA$2,_sh3,0)),""))</f>
        <v/>
      </c>
      <c r="BB6" s="444" t="str">
        <f t="array" ref="BB6">IF(COUNTIF(_sh3,BB$2)&gt;1,"sai",IF(COUNTIF(_sh3,BB$2)=1,INDEX(tkbs,1,MATCH(BB$2,_sh3,0)),""))</f>
        <v/>
      </c>
      <c r="BC6" s="446" t="str">
        <f t="array" ref="BC6">IF(COUNTIF(_sh3,BC$2)&gt;1,"sai",IF(COUNTIF(_sh3,BC$2)=1,INDEX(tkbs,1,MATCH(BC$2,_sh3,0)),""))</f>
        <v>A13</v>
      </c>
      <c r="BD6" s="444" t="str">
        <f t="array" ref="BD6">IF(COUNTIF(_sh3,BD$2)&gt;1,"sai",IF(COUNTIF(_sh3,BD$2)=1,INDEX(tkbs,1,MATCH(BD$2,_sh3,0)),""))</f>
        <v/>
      </c>
      <c r="BE6" s="444" t="str">
        <f t="array" ref="BE6">IF(COUNTIF(_sh3,BE$2)&gt;1,"sai",IF(COUNTIF(_sh3,BE$2)=1,INDEX(tkbs,1,MATCH(BE$2,_sh3,0)),""))</f>
        <v/>
      </c>
      <c r="BF6" s="444" t="str">
        <f t="array" ref="BF6">IF(COUNTIF(_sh3,BF$2)&gt;1,"sai",IF(COUNTIF(_sh3,BF$2)=1,INDEX(tkbs,1,MATCH(BF$2,_sh3,0)),""))</f>
        <v/>
      </c>
      <c r="BG6" s="444" t="str">
        <f t="array" ref="BG6">IF(COUNTIF(_sh3,BG$2)&gt;1,"sai",IF(COUNTIF(_sh3,BG$2)=1,INDEX(tkbs,1,MATCH(BG$2,_sh3,0)),""))</f>
        <v/>
      </c>
      <c r="BH6" s="444" t="str">
        <f t="array" ref="BH6">IF(COUNTIF(_sh3,BH$2)&gt;1,"sai",IF(COUNTIF(_sh3,BH$2)=1,INDEX(tkbs,1,MATCH(BH$2,_sh3,0)),""))</f>
        <v/>
      </c>
      <c r="BI6" s="444" t="str">
        <f t="array" ref="BI6">IF(COUNTIF(_sh3,BI$2)&gt;1,"sai",IF(COUNTIF(_sh3,BI$2)=1,INDEX(tkbs,1,MATCH(BI$2,_sh3,0)),""))</f>
        <v/>
      </c>
      <c r="BJ6" s="444" t="str">
        <f t="array" ref="BJ6">IF(COUNTIF(_sh3,BJ$2)&gt;1,"sai",IF(COUNTIF(_sh3,BJ$2)=1,INDEX(tkbs,1,MATCH(BJ$2,_sh3,0)),""))</f>
        <v/>
      </c>
      <c r="BK6" s="444" t="str">
        <f t="array" ref="BK6">IF(COUNTIF(_sh3,BK$2)&gt;1,"sai",IF(COUNTIF(_sh3,BK$2)=1,INDEX(tkbs,1,MATCH(BK$2,_sh3,0)),""))</f>
        <v/>
      </c>
      <c r="BL6" s="444" t="str">
        <f t="array" ref="BL6">IF(COUNTIF(_sh3,BL$2)&gt;1,"sai",IF(COUNTIF(_sh3,BL$2)=1,INDEX(tkbs,1,MATCH(BL$2,_sh3,0)),""))</f>
        <v/>
      </c>
      <c r="BM6" s="444" t="str">
        <f t="array" ref="BM6">IF(COUNTIF(_sh3,BM$2)&gt;1,"sai",IF(COUNTIF(_sh3,BM$2)=1,INDEX(tkbs,1,MATCH(BM$2,_sh3,0)),""))</f>
        <v/>
      </c>
      <c r="BN6" s="444" t="str">
        <f t="array" ref="BN6">IF(COUNTIF(_sh3,BN$2)&gt;1,"sai",IF(COUNTIF(_sh3,BN$2)=1,INDEX(tkbs,1,MATCH(BN$2,_sh3,0)),""))</f>
        <v/>
      </c>
      <c r="BO6" s="444" t="str">
        <f t="array" ref="BO6">IF(COUNTIF(_sh3,BO$2)&gt;1,"sai",IF(COUNTIF(_sh3,BO$2)=1,INDEX(tkbs,1,MATCH(BO$2,_sh3,0)),""))</f>
        <v/>
      </c>
      <c r="BP6" s="444" t="str">
        <f t="array" ref="BP6">IF(COUNTIF(_sh3,BP$2)&gt;1,"sai",IF(COUNTIF(_sh3,BP$2)=1,INDEX(tkbs,1,MATCH(BP$2,_sh3,0)),""))</f>
        <v/>
      </c>
      <c r="BQ6" s="446" t="str">
        <f t="array" ref="BQ6">IF(COUNTIF(_sh3,BQ$2)&gt;1,"sai",IF(COUNTIF(_sh3,BQ$2)=1,INDEX(tkbs,1,MATCH(BQ$2,_sh3,0)),""))</f>
        <v>A6</v>
      </c>
      <c r="BR6" s="444" t="str">
        <f t="array" ref="BR6">IF(COUNTIF(_sh3,BR$2)&gt;1,"sai",IF(COUNTIF(_sh3,BR$2)=1,INDEX(tkbs,1,MATCH(BR$2,_sh3,0)),""))</f>
        <v/>
      </c>
      <c r="BS6" s="444" t="str">
        <f t="array" ref="BS6">IF(COUNTIF(_sh3,BS$2)&gt;1,"sai",IF(COUNTIF(_sh3,BS$2)=1,INDEX(tkbs,1,MATCH(BS$2,_sh3,0)),""))</f>
        <v/>
      </c>
      <c r="BT6" s="444" t="str">
        <f t="array" ref="BT6">IF(COUNTIF(_sh3,BT$2)&gt;1,"sai",IF(COUNTIF(_sh3,BT$2)=1,INDEX(tkbs,1,MATCH(BT$2,_sh3,0)),""))</f>
        <v/>
      </c>
      <c r="BU6" s="446" t="str">
        <f t="array" ref="BU6">IF(COUNTIF(_sh3,BU$2)&gt;1,"sai",IF(COUNTIF(_sh3,BU$2)=1,INDEX(tkbs,1,MATCH(BU$2,_sh3,0)),""))</f>
        <v>A9</v>
      </c>
      <c r="BV6" s="444" t="str">
        <f t="array" ref="BV6">IF(COUNTIF(_sh3,BV$2)&gt;1,"sai",IF(COUNTIF(_sh3,BV$2)=1,INDEX(tkbs,1,MATCH(BV$2,_sh3,0)),""))</f>
        <v/>
      </c>
      <c r="BW6" s="444" t="str">
        <f t="array" ref="BW6">IF(COUNTIF(_sh3,BW$2)&gt;1,"sai",IF(COUNTIF(_sh3,BW$2)=1,INDEX(tkbs,1,MATCH(BW$2,_sh3,0)),""))</f>
        <v/>
      </c>
      <c r="BX6" s="446" t="str">
        <f t="array" ref="BX6">IF(COUNTIF(_sh3,BX$2)&gt;1,"sai",IF(COUNTIF(_sh3,BX$2)=1,INDEX(tkbs,1,MATCH(BX$2,_sh3,0)),""))</f>
        <v>A7</v>
      </c>
      <c r="BY6" s="444" t="str">
        <f t="array" ref="BY6">IF(COUNTIF(_sh3,BY$2)&gt;1,"sai",IF(COUNTIF(_sh3,BY$2)=1,INDEX(tkbs,1,MATCH(BY$2,_sh3,0)),""))</f>
        <v/>
      </c>
      <c r="BZ6" s="444" t="str">
        <f t="array" ref="BZ6">IF(COUNTIF(_sh3,BZ$2)&gt;1,"sai",IF(COUNTIF(_sh3,BZ$2)=1,INDEX(tkbs,1,MATCH(BZ$2,_sh3,0)),""))</f>
        <v/>
      </c>
      <c r="CA6" s="444" t="str">
        <f t="array" ref="CA6">IF(COUNTIF(_sh3,CA$2)&gt;1,"sai",IF(COUNTIF(_sh3,CA$2)=1,INDEX(tkbs,1,MATCH(CA$2,_sh3,0)),""))</f>
        <v/>
      </c>
      <c r="CB6" s="444" t="str">
        <f t="array" ref="CB6">IF(COUNTIF(_sh3,CB$2)&gt;1,"sai",IF(COUNTIF(_sh3,CB$2)=1,INDEX(tkbs,1,MATCH(CB$2,_sh3,0)),""))</f>
        <v/>
      </c>
      <c r="CC6" s="444" t="str">
        <f t="array" ref="CC6">IF(COUNTIF(_sh3,CC$2)&gt;1,"sai",IF(COUNTIF(_sh3,CC$2)=1,INDEX(tkbs,1,MATCH(CC$2,_sh3,0)),""))</f>
        <v/>
      </c>
      <c r="CD6" s="444" t="str">
        <f t="array" ref="CD6">IF(COUNTIF(_sh3,CD$2)&gt;1,"sai",IF(COUNTIF(_sh3,CD$2)=1,INDEX(tkbs,1,MATCH(CD$2,_sh3,0)),""))</f>
        <v/>
      </c>
      <c r="CE6" s="444" t="str">
        <f t="array" ref="CE6">IF(COUNTIF(_sh3,CE$2)&gt;1,"sai",IF(COUNTIF(_sh3,CE$2)=1,INDEX(tkbs,1,MATCH(CE$2,_sh3,0)),""))</f>
        <v/>
      </c>
      <c r="CF6" s="444" t="str">
        <f t="array" ref="CF6">IF(COUNTIF(_sh3,CF$2)&gt;1,"sai",IF(COUNTIF(_sh3,CF$2)=1,INDEX(tkbs,1,MATCH(CF$2,_sh3,0)),""))</f>
        <v/>
      </c>
      <c r="CG6" s="444" t="str">
        <f t="array" ref="CG6">IF(COUNTIF(_sh3,CG$2)&gt;1,"sai",IF(COUNTIF(_sh3,CG$2)=1,INDEX(tkbs,1,MATCH(CG$2,_sh3,0)),""))</f>
        <v/>
      </c>
      <c r="CH6" s="444" t="str">
        <f t="array" ref="CH6">IF(COUNTIF(_sh3,CH$2)&gt;1,"sai",IF(COUNTIF(_sh3,CH$2)=1,INDEX(tkbs,1,MATCH(CH$2,_sh3,0)),""))</f>
        <v/>
      </c>
      <c r="CI6" s="444" t="str">
        <f t="array" ref="CI6">IF(COUNTIF(_sh3,CI$2)&gt;1,"sai",IF(COUNTIF(_sh3,CI$2)=1,INDEX(tkbs,1,MATCH(CI$2,_sh3,0)),""))</f>
        <v/>
      </c>
      <c r="CJ6" s="444" t="str">
        <f t="array" ref="CJ6">IF(COUNTIF(_sh3,CJ$2)&gt;1,"sai",IF(COUNTIF(_sh3,CJ$2)=1,INDEX(tkbs,1,MATCH(CJ$2,_sh3,0)),""))</f>
        <v/>
      </c>
      <c r="CK6" s="444" t="str">
        <f t="array" ref="CK6">IF(COUNTIF(_sh3,CK$2)&gt;1,"sai",IF(COUNTIF(_sh3,CK$2)=1,INDEX(tkbs,1,MATCH(CK$2,_sh3,0)),""))</f>
        <v/>
      </c>
      <c r="CL6" s="444" t="str">
        <f t="array" ref="CL6">IF(COUNTIF(_sh3,CL$2)&gt;1,"sai",IF(COUNTIF(_sh3,CL$2)=1,INDEX(tkbs,1,MATCH(CL$2,_sh3,0)),""))</f>
        <v/>
      </c>
      <c r="CM6" s="444" t="str">
        <f t="array" ref="CM6">IF(COUNTIF(_sh3,CM$2)&gt;1,"sai",IF(COUNTIF(_sh3,CM$2)=1,INDEX(tkbs,1,MATCH(CM$2,_sh3,0)),""))</f>
        <v/>
      </c>
      <c r="CN6" s="444" t="str">
        <f t="array" ref="CN6">IF(COUNTIF(_sh3,CN$2)&gt;1,"sai",IF(COUNTIF(_sh3,CN$2)=1,INDEX(tkbs,1,MATCH(CN$2,_sh3,0)),""))</f>
        <v/>
      </c>
      <c r="CO6" s="444" t="str">
        <f t="array" ref="CO6">IF(COUNTIF(_sh3,CO$2)&gt;1,"sai",IF(COUNTIF(_sh3,CO$2)=1,INDEX(tkbs,1,MATCH(CO$2,_sh3,0)),""))</f>
        <v/>
      </c>
      <c r="CP6" s="444" t="str">
        <f t="array" ref="CP6">IF(COUNTIF(_sh3,CP$2)&gt;1,"sai",IF(COUNTIF(_sh3,CP$2)=1,INDEX(tkbs,1,MATCH(CP$2,_sh3,0)),""))</f>
        <v/>
      </c>
      <c r="CQ6" s="444" t="str">
        <f t="array" ref="CQ6">IF(COUNTIF(_sh3,CQ$2)&gt;1,"sai",IF(COUNTIF(_sh3,CQ$2)=1,INDEX(tkbs,1,MATCH(CQ$2,_sh3,0)),""))</f>
        <v/>
      </c>
      <c r="CR6" s="444" t="str">
        <f t="array" ref="CR6">IF(COUNTIF(_sh3,CR$2)&gt;1,"sai",IF(COUNTIF(_sh3,CR$2)=1,INDEX(tkbs,1,MATCH(CR$2,_sh3,0)),""))</f>
        <v/>
      </c>
      <c r="CS6" s="444" t="str">
        <f t="array" ref="CS6">IF(COUNTIF(_sh3,CS$2)&gt;1,"sai",IF(COUNTIF(_sh3,CS$2)=1,INDEX(tkbs,1,MATCH(CS$2,_sh3,0)),""))</f>
        <v/>
      </c>
      <c r="CT6" s="444" t="str">
        <f t="array" ref="CT6">IF(COUNTIF(_sh3,CT$2)&gt;1,"sai",IF(COUNTIF(_sh3,CT$2)=1,INDEX(tkbs,1,MATCH(CT$2,_sh3,0)),""))</f>
        <v/>
      </c>
      <c r="CU6" s="444" t="str">
        <f t="array" ref="CU6">IF(COUNTIF(_sh3,CU$2)&gt;1,"sai",IF(COUNTIF(_sh3,CU$2)=1,INDEX(tkbs,1,MATCH(CU$2,_sh3,0)),""))</f>
        <v/>
      </c>
      <c r="CV6" s="444" t="str">
        <f t="array" ref="CV6">IF(COUNTIF(_sh3,CV$2)&gt;1,"sai",IF(COUNTIF(_sh3,CV$2)=1,INDEX(tkbs,1,MATCH(CV$2,_sh3,0)),""))</f>
        <v/>
      </c>
      <c r="CW6" s="444" t="str">
        <f t="array" ref="CW6">IF(COUNTIF(_sh3,CW$2)&gt;1,"sai",IF(COUNTIF(_sh3,CW$2)=1,INDEX(tkbs,1,MATCH(CW$2,_sh3,0)),""))</f>
        <v/>
      </c>
      <c r="CX6" s="444" t="str">
        <f t="array" ref="CX6">IF(COUNTIF(_sh3,CX$2)&gt;1,"sai",IF(COUNTIF(_sh3,CX$2)=1,INDEX(tkbs,1,MATCH(CX$2,_sh3,0)),""))</f>
        <v/>
      </c>
      <c r="CY6" s="444" t="str">
        <f t="array" ref="CY6">IF(COUNTIF(_sh3,CY$2)&gt;1,"sai",IF(COUNTIF(_sh3,CY$2)=1,INDEX(tkbs,1,MATCH(CY$2,_sh3,0)),""))</f>
        <v/>
      </c>
    </row>
    <row r="7" ht="12.0" customHeight="1">
      <c r="A7" s="127"/>
      <c r="B7" s="445">
        <v>4.0</v>
      </c>
      <c r="C7" s="446" t="str">
        <f t="array" ref="C7">IF(COUNTIF(_sh4,C$2)&gt;1,"sai",IF(COUNTIF(_sh4,C$2)=1,INDEX(tkbs,1,MATCH(C$2,_sh4,0)),""))</f>
        <v>A7</v>
      </c>
      <c r="D7" s="444" t="str">
        <f t="array" ref="D7">IF(COUNTIF(_sh4,D$2)&gt;1,"sai",IF(COUNTIF(_sh4,D$2)=1,INDEX(tkbs,1,MATCH(D$2,_sh4,0)),""))</f>
        <v/>
      </c>
      <c r="E7" s="444" t="str">
        <f t="array" ref="E7">IF(COUNTIF(_sh4,E$2)&gt;1,"sai",IF(COUNTIF(_sh4,E$2)=1,INDEX(tkbs,1,MATCH(E$2,_sh4,0)),""))</f>
        <v/>
      </c>
      <c r="F7" s="446" t="str">
        <f t="array" ref="F7">IF(COUNTIF(_sh4,F$2)&gt;1,"sai",IF(COUNTIF(_sh4,F$2)=1,INDEX(tkbs,1,MATCH(F$2,_sh4,0)),""))</f>
        <v>A6</v>
      </c>
      <c r="G7" s="446" t="str">
        <f t="array" ref="G7">IF(COUNTIF(_sh4,G$2)&gt;1,"sai",IF(COUNTIF(_sh4,G$2)=1,INDEX(tkbs,1,MATCH(G$2,_sh4,0)),""))</f>
        <v>A12</v>
      </c>
      <c r="H7" s="444" t="str">
        <f t="array" ref="H7">IF(COUNTIF(_sh4,H$2)&gt;1,"sai",IF(COUNTIF(_sh4,H$2)=1,INDEX(tkbs,1,MATCH(H$2,_sh4,0)),""))</f>
        <v/>
      </c>
      <c r="I7" s="446" t="str">
        <f t="array" ref="I7">IF(COUNTIF(_sh4,I$2)&gt;1,"sai",IF(COUNTIF(_sh4,I$2)=1,INDEX(tkbs,1,MATCH(I$2,_sh4,0)),""))</f>
        <v>A10</v>
      </c>
      <c r="J7" s="444" t="str">
        <f t="array" ref="J7">IF(COUNTIF(_sh4,J$2)&gt;1,"sai",IF(COUNTIF(_sh4,J$2)=1,INDEX(tkbs,1,MATCH(J$2,_sh4,0)),""))</f>
        <v/>
      </c>
      <c r="K7" s="444" t="str">
        <f t="array" ref="K7">IF(COUNTIF(_sh4,K$2)&gt;1,"sai",IF(COUNTIF(_sh4,K$2)=1,INDEX(tkbs,1,MATCH(K$2,_sh4,0)),""))</f>
        <v/>
      </c>
      <c r="L7" s="446" t="str">
        <f t="array" ref="L7">IF(COUNTIF(_sh4,L$2)&gt;1,"sai",IF(COUNTIF(_sh4,L$2)=1,INDEX(tkbs,1,MATCH(L$2,_sh4,0)),""))</f>
        <v>A9</v>
      </c>
      <c r="M7" s="444" t="str">
        <f t="array" ref="M7">IF(COUNTIF(_sh4,M$2)&gt;1,"sai",IF(COUNTIF(_sh4,M$2)=1,INDEX(tkbs,1,MATCH(M$2,_sh4,0)),""))</f>
        <v/>
      </c>
      <c r="N7" s="444" t="str">
        <f t="array" ref="N7">IF(COUNTIF(_sh4,N$2)&gt;1,"sai",IF(COUNTIF(_sh4,N$2)=1,INDEX(tkbs,1,MATCH(N$2,_sh4,0)),""))</f>
        <v/>
      </c>
      <c r="O7" s="444" t="str">
        <f t="array" ref="O7">IF(COUNTIF(_sh4,O$2)&gt;1,"sai",IF(COUNTIF(_sh4,O$2)=1,INDEX(tkbs,1,MATCH(O$2,_sh4,0)),""))</f>
        <v/>
      </c>
      <c r="P7" s="446" t="str">
        <f t="array" ref="P7">IF(COUNTIF(_sh4,P$2)&gt;1,"sai",IF(COUNTIF(_sh4,P$2)=1,INDEX(tkbs,1,MATCH(P$2,_sh4,0)),""))</f>
        <v>A13</v>
      </c>
      <c r="Q7" s="444" t="str">
        <f t="array" ref="Q7">IF(COUNTIF(_sh4,Q$2)&gt;1,"sai",IF(COUNTIF(_sh4,Q$2)=1,INDEX(tkbs,1,MATCH(Q$2,_sh4,0)),""))</f>
        <v/>
      </c>
      <c r="R7" s="444" t="str">
        <f t="array" ref="R7">IF(COUNTIF(_sh4,R$2)&gt;1,"sai",IF(COUNTIF(_sh4,R$2)=1,INDEX(tkbs,1,MATCH(R$2,_sh4,0)),""))</f>
        <v/>
      </c>
      <c r="S7" s="444" t="str">
        <f t="array" ref="S7">IF(COUNTIF(_sh4,S$2)&gt;1,"sai",IF(COUNTIF(_sh4,S$2)=1,INDEX(tkbs,1,MATCH(S$2,_sh4,0)),""))</f>
        <v/>
      </c>
      <c r="T7" s="444" t="str">
        <f t="array" ref="T7">IF(COUNTIF(_sh4,T$2)&gt;1,"sai",IF(COUNTIF(_sh4,T$2)=1,INDEX(tkbs,1,MATCH(T$2,_sh4,0)),""))</f>
        <v/>
      </c>
      <c r="U7" s="444" t="str">
        <f t="array" ref="U7">IF(COUNTIF(_sh4,U$2)&gt;1,"sai",IF(COUNTIF(_sh4,U$2)=1,INDEX(tkbs,1,MATCH(U$2,_sh4,0)),""))</f>
        <v/>
      </c>
      <c r="V7" s="444" t="str">
        <f t="array" ref="V7">IF(COUNTIF(_sh4,V$2)&gt;1,"sai",IF(COUNTIF(_sh4,V$2)=1,INDEX(tkbs,1,MATCH(V$2,_sh4,0)),""))</f>
        <v/>
      </c>
      <c r="W7" s="444" t="str">
        <f t="array" ref="W7">IF(COUNTIF(_sh4,W$2)&gt;1,"sai",IF(COUNTIF(_sh4,W$2)=1,INDEX(tkbs,1,MATCH(W$2,_sh4,0)),""))</f>
        <v/>
      </c>
      <c r="X7" s="444" t="str">
        <f t="array" ref="X7">IF(COUNTIF(_sh4,X$2)&gt;1,"sai",IF(COUNTIF(_sh4,X$2)=1,INDEX(tkbs,1,MATCH(X$2,_sh4,0)),""))</f>
        <v/>
      </c>
      <c r="Y7" s="444" t="str">
        <f t="array" ref="Y7">IF(COUNTIF(_sh4,Y$2)&gt;1,"sai",IF(COUNTIF(_sh4,Y$2)=1,INDEX(tkbs,1,MATCH(Y$2,_sh4,0)),""))</f>
        <v/>
      </c>
      <c r="Z7" s="444" t="str">
        <f t="array" ref="Z7">IF(COUNTIF(_sh4,Z$2)&gt;1,"sai",IF(COUNTIF(_sh4,Z$2)=1,INDEX(tkbs,1,MATCH(Z$2,_sh4,0)),""))</f>
        <v/>
      </c>
      <c r="AA7" s="444" t="str">
        <f t="array" ref="AA7">IF(COUNTIF(_sh4,AA$2)&gt;1,"sai",IF(COUNTIF(_sh4,AA$2)=1,INDEX(tkbs,1,MATCH(AA$2,_sh4,0)),""))</f>
        <v/>
      </c>
      <c r="AB7" s="444" t="str">
        <f t="array" ref="AB7">IF(COUNTIF(_sh4,AB$2)&gt;1,"sai",IF(COUNTIF(_sh4,AB$2)=1,INDEX(tkbs,1,MATCH(AB$2,_sh4,0)),""))</f>
        <v/>
      </c>
      <c r="AC7" s="444" t="str">
        <f t="array" ref="AC7">IF(COUNTIF(_sh4,AC$2)&gt;1,"sai",IF(COUNTIF(_sh4,AC$2)=1,INDEX(tkbs,1,MATCH(AC$2,_sh4,0)),""))</f>
        <v/>
      </c>
      <c r="AD7" s="444" t="str">
        <f t="array" ref="AD7">IF(COUNTIF(_sh4,AD$2)&gt;1,"sai",IF(COUNTIF(_sh4,AD$2)=1,INDEX(tkbs,1,MATCH(AD$2,_sh4,0)),""))</f>
        <v/>
      </c>
      <c r="AE7" s="444" t="str">
        <f t="array" ref="AE7">IF(COUNTIF(_sh4,AE$2)&gt;1,"sai",IF(COUNTIF(_sh4,AE$2)=1,INDEX(tkbs,1,MATCH(AE$2,_sh4,0)),""))</f>
        <v/>
      </c>
      <c r="AF7" s="444" t="str">
        <f t="array" ref="AF7">IF(COUNTIF(_sh4,AF$2)&gt;1,"sai",IF(COUNTIF(_sh4,AF$2)=1,INDEX(tkbs,1,MATCH(AF$2,_sh4,0)),""))</f>
        <v/>
      </c>
      <c r="AG7" s="444" t="str">
        <f t="array" ref="AG7">IF(COUNTIF(_sh4,AG$2)&gt;1,"sai",IF(COUNTIF(_sh4,AG$2)=1,INDEX(tkbs,1,MATCH(AG$2,_sh4,0)),""))</f>
        <v/>
      </c>
      <c r="AH7" s="444" t="str">
        <f t="array" ref="AH7">IF(COUNTIF(_sh4,AH$2)&gt;1,"sai",IF(COUNTIF(_sh4,AH$2)=1,INDEX(tkbs,1,MATCH(AH$2,_sh4,0)),""))</f>
        <v/>
      </c>
      <c r="AI7" s="444" t="str">
        <f t="array" ref="AI7">IF(COUNTIF(_sh4,AI$2)&gt;1,"sai",IF(COUNTIF(_sh4,AI$2)=1,INDEX(tkbs,1,MATCH(AI$2,_sh4,0)),""))</f>
        <v/>
      </c>
      <c r="AJ7" s="444" t="str">
        <f t="array" ref="AJ7">IF(COUNTIF(_sh4,AJ$2)&gt;1,"sai",IF(COUNTIF(_sh4,AJ$2)=1,INDEX(tkbs,1,MATCH(AJ$2,_sh4,0)),""))</f>
        <v/>
      </c>
      <c r="AK7" s="444" t="str">
        <f t="array" ref="AK7">IF(COUNTIF(_sh4,AK$2)&gt;1,"sai",IF(COUNTIF(_sh4,AK$2)=1,INDEX(tkbs,1,MATCH(AK$2,_sh4,0)),""))</f>
        <v/>
      </c>
      <c r="AL7" s="444" t="str">
        <f t="array" ref="AL7">IF(COUNTIF(_sh4,AL$2)&gt;1,"sai",IF(COUNTIF(_sh4,AL$2)=1,INDEX(tkbs,1,MATCH(AL$2,_sh4,0)),""))</f>
        <v/>
      </c>
      <c r="AM7" s="444" t="str">
        <f t="array" ref="AM7">IF(COUNTIF(_sh4,AM$2)&gt;1,"sai",IF(COUNTIF(_sh4,AM$2)=1,INDEX(tkbs,1,MATCH(AM$2,_sh4,0)),""))</f>
        <v/>
      </c>
      <c r="AN7" s="444" t="str">
        <f t="array" ref="AN7">IF(COUNTIF(_sh4,AN$2)&gt;1,"sai",IF(COUNTIF(_sh4,AN$2)=1,INDEX(tkbs,1,MATCH(AN$2,_sh4,0)),""))</f>
        <v/>
      </c>
      <c r="AO7" s="444" t="str">
        <f t="array" ref="AO7">IF(COUNTIF(_sh4,AO$2)&gt;1,"sai",IF(COUNTIF(_sh4,AO$2)=1,INDEX(tkbs,1,MATCH(AO$2,_sh4,0)),""))</f>
        <v/>
      </c>
      <c r="AP7" s="444" t="str">
        <f t="array" ref="AP7">IF(COUNTIF(_sh4,AP$2)&gt;1,"sai",IF(COUNTIF(_sh4,AP$2)=1,INDEX(tkbs,1,MATCH(AP$2,_sh4,0)),""))</f>
        <v/>
      </c>
      <c r="AQ7" s="444" t="str">
        <f t="array" ref="AQ7">IF(COUNTIF(_sh4,AQ$2)&gt;1,"sai",IF(COUNTIF(_sh4,AQ$2)=1,INDEX(tkbs,1,MATCH(AQ$2,_sh4,0)),""))</f>
        <v/>
      </c>
      <c r="AR7" s="444" t="str">
        <f t="array" ref="AR7">IF(COUNTIF(_sh4,AR$2)&gt;1,"sai",IF(COUNTIF(_sh4,AR$2)=1,INDEX(tkbs,1,MATCH(AR$2,_sh4,0)),""))</f>
        <v/>
      </c>
      <c r="AS7" s="444" t="str">
        <f t="array" ref="AS7">IF(COUNTIF(_sh4,AS$2)&gt;1,"sai",IF(COUNTIF(_sh4,AS$2)=1,INDEX(tkbs,1,MATCH(AS$2,_sh4,0)),""))</f>
        <v/>
      </c>
      <c r="AT7" s="444" t="str">
        <f t="array" ref="AT7">IF(COUNTIF(_sh4,AT$2)&gt;1,"sai",IF(COUNTIF(_sh4,AT$2)=1,INDEX(tkbs,1,MATCH(AT$2,_sh4,0)),""))</f>
        <v/>
      </c>
      <c r="AU7" s="446" t="str">
        <f t="array" ref="AU7">IF(COUNTIF(_sh4,AU$2)&gt;1,"sai",IF(COUNTIF(_sh4,AU$2)=1,INDEX(tkbs,1,MATCH(AU$2,_sh4,0)),""))</f>
        <v>A1</v>
      </c>
      <c r="AV7" s="444" t="str">
        <f t="array" ref="AV7">IF(COUNTIF(_sh4,AV$2)&gt;1,"sai",IF(COUNTIF(_sh4,AV$2)=1,INDEX(tkbs,1,MATCH(AV$2,_sh4,0)),""))</f>
        <v/>
      </c>
      <c r="AW7" s="446" t="str">
        <f t="array" ref="AW7">IF(COUNTIF(_sh4,AW$2)&gt;1,"sai",IF(COUNTIF(_sh4,AW$2)=1,INDEX(tkbs,1,MATCH(AW$2,_sh4,0)),""))</f>
        <v>A11</v>
      </c>
      <c r="AX7" s="446" t="str">
        <f t="array" ref="AX7">IF(COUNTIF(_sh4,AX$2)&gt;1,"sai",IF(COUNTIF(_sh4,AX$2)=1,INDEX(tkbs,1,MATCH(AX$2,_sh4,0)),""))</f>
        <v>A2</v>
      </c>
      <c r="AY7" s="444" t="str">
        <f t="array" ref="AY7">IF(COUNTIF(_sh4,AY$2)&gt;1,"sai",IF(COUNTIF(_sh4,AY$2)=1,INDEX(tkbs,1,MATCH(AY$2,_sh4,0)),""))</f>
        <v/>
      </c>
      <c r="AZ7" s="446" t="str">
        <f t="array" ref="AZ7">IF(COUNTIF(_sh4,AZ$2)&gt;1,"sai",IF(COUNTIF(_sh4,AZ$2)=1,INDEX(tkbs,1,MATCH(AZ$2,_sh4,0)),""))</f>
        <v>A3</v>
      </c>
      <c r="BA7" s="444" t="str">
        <f t="array" ref="BA7">IF(COUNTIF(_sh4,BA$2)&gt;1,"sai",IF(COUNTIF(_sh4,BA$2)=1,INDEX(tkbs,1,MATCH(BA$2,_sh4,0)),""))</f>
        <v/>
      </c>
      <c r="BB7" s="444" t="str">
        <f t="array" ref="BB7">IF(COUNTIF(_sh4,BB$2)&gt;1,"sai",IF(COUNTIF(_sh4,BB$2)=1,INDEX(tkbs,1,MATCH(BB$2,_sh4,0)),""))</f>
        <v/>
      </c>
      <c r="BC7" s="444" t="str">
        <f t="array" ref="BC7">IF(COUNTIF(_sh4,BC$2)&gt;1,"sai",IF(COUNTIF(_sh4,BC$2)=1,INDEX(tkbs,1,MATCH(BC$2,_sh4,0)),""))</f>
        <v/>
      </c>
      <c r="BD7" s="444" t="str">
        <f t="array" ref="BD7">IF(COUNTIF(_sh4,BD$2)&gt;1,"sai",IF(COUNTIF(_sh4,BD$2)=1,INDEX(tkbs,1,MATCH(BD$2,_sh4,0)),""))</f>
        <v/>
      </c>
      <c r="BE7" s="444" t="str">
        <f t="array" ref="BE7">IF(COUNTIF(_sh4,BE$2)&gt;1,"sai",IF(COUNTIF(_sh4,BE$2)=1,INDEX(tkbs,1,MATCH(BE$2,_sh4,0)),""))</f>
        <v/>
      </c>
      <c r="BF7" s="444" t="str">
        <f t="array" ref="BF7">IF(COUNTIF(_sh4,BF$2)&gt;1,"sai",IF(COUNTIF(_sh4,BF$2)=1,INDEX(tkbs,1,MATCH(BF$2,_sh4,0)),""))</f>
        <v/>
      </c>
      <c r="BG7" s="444" t="str">
        <f t="array" ref="BG7">IF(COUNTIF(_sh4,BG$2)&gt;1,"sai",IF(COUNTIF(_sh4,BG$2)=1,INDEX(tkbs,1,MATCH(BG$2,_sh4,0)),""))</f>
        <v/>
      </c>
      <c r="BH7" s="444" t="str">
        <f t="array" ref="BH7">IF(COUNTIF(_sh4,BH$2)&gt;1,"sai",IF(COUNTIF(_sh4,BH$2)=1,INDEX(tkbs,1,MATCH(BH$2,_sh4,0)),""))</f>
        <v/>
      </c>
      <c r="BI7" s="444" t="str">
        <f t="array" ref="BI7">IF(COUNTIF(_sh4,BI$2)&gt;1,"sai",IF(COUNTIF(_sh4,BI$2)=1,INDEX(tkbs,1,MATCH(BI$2,_sh4,0)),""))</f>
        <v/>
      </c>
      <c r="BJ7" s="444" t="str">
        <f t="array" ref="BJ7">IF(COUNTIF(_sh4,BJ$2)&gt;1,"sai",IF(COUNTIF(_sh4,BJ$2)=1,INDEX(tkbs,1,MATCH(BJ$2,_sh4,0)),""))</f>
        <v/>
      </c>
      <c r="BK7" s="444" t="str">
        <f t="array" ref="BK7">IF(COUNTIF(_sh4,BK$2)&gt;1,"sai",IF(COUNTIF(_sh4,BK$2)=1,INDEX(tkbs,1,MATCH(BK$2,_sh4,0)),""))</f>
        <v/>
      </c>
      <c r="BL7" s="444" t="str">
        <f t="array" ref="BL7">IF(COUNTIF(_sh4,BL$2)&gt;1,"sai",IF(COUNTIF(_sh4,BL$2)=1,INDEX(tkbs,1,MATCH(BL$2,_sh4,0)),""))</f>
        <v/>
      </c>
      <c r="BM7" s="444" t="str">
        <f t="array" ref="BM7">IF(COUNTIF(_sh4,BM$2)&gt;1,"sai",IF(COUNTIF(_sh4,BM$2)=1,INDEX(tkbs,1,MATCH(BM$2,_sh4,0)),""))</f>
        <v/>
      </c>
      <c r="BN7" s="444" t="str">
        <f t="array" ref="BN7">IF(COUNTIF(_sh4,BN$2)&gt;1,"sai",IF(COUNTIF(_sh4,BN$2)=1,INDEX(tkbs,1,MATCH(BN$2,_sh4,0)),""))</f>
        <v/>
      </c>
      <c r="BO7" s="444" t="str">
        <f t="array" ref="BO7">IF(COUNTIF(_sh4,BO$2)&gt;1,"sai",IF(COUNTIF(_sh4,BO$2)=1,INDEX(tkbs,1,MATCH(BO$2,_sh4,0)),""))</f>
        <v/>
      </c>
      <c r="BP7" s="444" t="str">
        <f t="array" ref="BP7">IF(COUNTIF(_sh4,BP$2)&gt;1,"sai",IF(COUNTIF(_sh4,BP$2)=1,INDEX(tkbs,1,MATCH(BP$2,_sh4,0)),""))</f>
        <v/>
      </c>
      <c r="BQ7" s="446" t="str">
        <f t="array" ref="BQ7">IF(COUNTIF(_sh4,BQ$2)&gt;1,"sai",IF(COUNTIF(_sh4,BQ$2)=1,INDEX(tkbs,1,MATCH(BQ$2,_sh4,0)),""))</f>
        <v>A8</v>
      </c>
      <c r="BR7" s="444" t="str">
        <f t="array" ref="BR7">IF(COUNTIF(_sh4,BR$2)&gt;1,"sai",IF(COUNTIF(_sh4,BR$2)=1,INDEX(tkbs,1,MATCH(BR$2,_sh4,0)),""))</f>
        <v/>
      </c>
      <c r="BS7" s="444" t="str">
        <f t="array" ref="BS7">IF(COUNTIF(_sh4,BS$2)&gt;1,"sai",IF(COUNTIF(_sh4,BS$2)=1,INDEX(tkbs,1,MATCH(BS$2,_sh4,0)),""))</f>
        <v/>
      </c>
      <c r="BT7" s="444" t="str">
        <f t="array" ref="BT7">IF(COUNTIF(_sh4,BT$2)&gt;1,"sai",IF(COUNTIF(_sh4,BT$2)=1,INDEX(tkbs,1,MATCH(BT$2,_sh4,0)),""))</f>
        <v/>
      </c>
      <c r="BU7" s="446" t="str">
        <f t="array" ref="BU7">IF(COUNTIF(_sh4,BU$2)&gt;1,"sai",IF(COUNTIF(_sh4,BU$2)=1,INDEX(tkbs,1,MATCH(BU$2,_sh4,0)),""))</f>
        <v>A5</v>
      </c>
      <c r="BV7" s="444" t="str">
        <f t="array" ref="BV7">IF(COUNTIF(_sh4,BV$2)&gt;1,"sai",IF(COUNTIF(_sh4,BV$2)=1,INDEX(tkbs,1,MATCH(BV$2,_sh4,0)),""))</f>
        <v/>
      </c>
      <c r="BW7" s="444" t="str">
        <f t="array" ref="BW7">IF(COUNTIF(_sh4,BW$2)&gt;1,"sai",IF(COUNTIF(_sh4,BW$2)=1,INDEX(tkbs,1,MATCH(BW$2,_sh4,0)),""))</f>
        <v/>
      </c>
      <c r="BX7" s="446" t="str">
        <f t="array" ref="BX7">IF(COUNTIF(_sh4,BX$2)&gt;1,"sai",IF(COUNTIF(_sh4,BX$2)=1,INDEX(tkbs,1,MATCH(BX$2,_sh4,0)),""))</f>
        <v>A4</v>
      </c>
      <c r="BY7" s="444" t="str">
        <f t="array" ref="BY7">IF(COUNTIF(_sh4,BY$2)&gt;1,"sai",IF(COUNTIF(_sh4,BY$2)=1,INDEX(tkbs,1,MATCH(BY$2,_sh4,0)),""))</f>
        <v/>
      </c>
      <c r="BZ7" s="444" t="str">
        <f t="array" ref="BZ7">IF(COUNTIF(_sh4,BZ$2)&gt;1,"sai",IF(COUNTIF(_sh4,BZ$2)=1,INDEX(tkbs,1,MATCH(BZ$2,_sh4,0)),""))</f>
        <v/>
      </c>
      <c r="CA7" s="444" t="str">
        <f t="array" ref="CA7">IF(COUNTIF(_sh4,CA$2)&gt;1,"sai",IF(COUNTIF(_sh4,CA$2)=1,INDEX(tkbs,1,MATCH(CA$2,_sh4,0)),""))</f>
        <v/>
      </c>
      <c r="CB7" s="444" t="str">
        <f t="array" ref="CB7">IF(COUNTIF(_sh4,CB$2)&gt;1,"sai",IF(COUNTIF(_sh4,CB$2)=1,INDEX(tkbs,1,MATCH(CB$2,_sh4,0)),""))</f>
        <v/>
      </c>
      <c r="CC7" s="444" t="str">
        <f t="array" ref="CC7">IF(COUNTIF(_sh4,CC$2)&gt;1,"sai",IF(COUNTIF(_sh4,CC$2)=1,INDEX(tkbs,1,MATCH(CC$2,_sh4,0)),""))</f>
        <v/>
      </c>
      <c r="CD7" s="444" t="str">
        <f t="array" ref="CD7">IF(COUNTIF(_sh4,CD$2)&gt;1,"sai",IF(COUNTIF(_sh4,CD$2)=1,INDEX(tkbs,1,MATCH(CD$2,_sh4,0)),""))</f>
        <v/>
      </c>
      <c r="CE7" s="444" t="str">
        <f t="array" ref="CE7">IF(COUNTIF(_sh4,CE$2)&gt;1,"sai",IF(COUNTIF(_sh4,CE$2)=1,INDEX(tkbs,1,MATCH(CE$2,_sh4,0)),""))</f>
        <v/>
      </c>
      <c r="CF7" s="444" t="str">
        <f t="array" ref="CF7">IF(COUNTIF(_sh4,CF$2)&gt;1,"sai",IF(COUNTIF(_sh4,CF$2)=1,INDEX(tkbs,1,MATCH(CF$2,_sh4,0)),""))</f>
        <v/>
      </c>
      <c r="CG7" s="444" t="str">
        <f t="array" ref="CG7">IF(COUNTIF(_sh4,CG$2)&gt;1,"sai",IF(COUNTIF(_sh4,CG$2)=1,INDEX(tkbs,1,MATCH(CG$2,_sh4,0)),""))</f>
        <v/>
      </c>
      <c r="CH7" s="444" t="str">
        <f t="array" ref="CH7">IF(COUNTIF(_sh4,CH$2)&gt;1,"sai",IF(COUNTIF(_sh4,CH$2)=1,INDEX(tkbs,1,MATCH(CH$2,_sh4,0)),""))</f>
        <v/>
      </c>
      <c r="CI7" s="444" t="str">
        <f t="array" ref="CI7">IF(COUNTIF(_sh4,CI$2)&gt;1,"sai",IF(COUNTIF(_sh4,CI$2)=1,INDEX(tkbs,1,MATCH(CI$2,_sh4,0)),""))</f>
        <v/>
      </c>
      <c r="CJ7" s="444" t="str">
        <f t="array" ref="CJ7">IF(COUNTIF(_sh4,CJ$2)&gt;1,"sai",IF(COUNTIF(_sh4,CJ$2)=1,INDEX(tkbs,1,MATCH(CJ$2,_sh4,0)),""))</f>
        <v/>
      </c>
      <c r="CK7" s="444" t="str">
        <f t="array" ref="CK7">IF(COUNTIF(_sh4,CK$2)&gt;1,"sai",IF(COUNTIF(_sh4,CK$2)=1,INDEX(tkbs,1,MATCH(CK$2,_sh4,0)),""))</f>
        <v/>
      </c>
      <c r="CL7" s="444" t="str">
        <f t="array" ref="CL7">IF(COUNTIF(_sh4,CL$2)&gt;1,"sai",IF(COUNTIF(_sh4,CL$2)=1,INDEX(tkbs,1,MATCH(CL$2,_sh4,0)),""))</f>
        <v/>
      </c>
      <c r="CM7" s="444" t="str">
        <f t="array" ref="CM7">IF(COUNTIF(_sh4,CM$2)&gt;1,"sai",IF(COUNTIF(_sh4,CM$2)=1,INDEX(tkbs,1,MATCH(CM$2,_sh4,0)),""))</f>
        <v/>
      </c>
      <c r="CN7" s="444" t="str">
        <f t="array" ref="CN7">IF(COUNTIF(_sh4,CN$2)&gt;1,"sai",IF(COUNTIF(_sh4,CN$2)=1,INDEX(tkbs,1,MATCH(CN$2,_sh4,0)),""))</f>
        <v/>
      </c>
      <c r="CO7" s="444" t="str">
        <f t="array" ref="CO7">IF(COUNTIF(_sh4,CO$2)&gt;1,"sai",IF(COUNTIF(_sh4,CO$2)=1,INDEX(tkbs,1,MATCH(CO$2,_sh4,0)),""))</f>
        <v/>
      </c>
      <c r="CP7" s="444" t="str">
        <f t="array" ref="CP7">IF(COUNTIF(_sh4,CP$2)&gt;1,"sai",IF(COUNTIF(_sh4,CP$2)=1,INDEX(tkbs,1,MATCH(CP$2,_sh4,0)),""))</f>
        <v/>
      </c>
      <c r="CQ7" s="444" t="str">
        <f t="array" ref="CQ7">IF(COUNTIF(_sh4,CQ$2)&gt;1,"sai",IF(COUNTIF(_sh4,CQ$2)=1,INDEX(tkbs,1,MATCH(CQ$2,_sh4,0)),""))</f>
        <v/>
      </c>
      <c r="CR7" s="444" t="str">
        <f t="array" ref="CR7">IF(COUNTIF(_sh4,CR$2)&gt;1,"sai",IF(COUNTIF(_sh4,CR$2)=1,INDEX(tkbs,1,MATCH(CR$2,_sh4,0)),""))</f>
        <v/>
      </c>
      <c r="CS7" s="444" t="str">
        <f t="array" ref="CS7">IF(COUNTIF(_sh4,CS$2)&gt;1,"sai",IF(COUNTIF(_sh4,CS$2)=1,INDEX(tkbs,1,MATCH(CS$2,_sh4,0)),""))</f>
        <v/>
      </c>
      <c r="CT7" s="444" t="str">
        <f t="array" ref="CT7">IF(COUNTIF(_sh4,CT$2)&gt;1,"sai",IF(COUNTIF(_sh4,CT$2)=1,INDEX(tkbs,1,MATCH(CT$2,_sh4,0)),""))</f>
        <v/>
      </c>
      <c r="CU7" s="444" t="str">
        <f t="array" ref="CU7">IF(COUNTIF(_sh4,CU$2)&gt;1,"sai",IF(COUNTIF(_sh4,CU$2)=1,INDEX(tkbs,1,MATCH(CU$2,_sh4,0)),""))</f>
        <v/>
      </c>
      <c r="CV7" s="444" t="str">
        <f t="array" ref="CV7">IF(COUNTIF(_sh4,CV$2)&gt;1,"sai",IF(COUNTIF(_sh4,CV$2)=1,INDEX(tkbs,1,MATCH(CV$2,_sh4,0)),""))</f>
        <v/>
      </c>
      <c r="CW7" s="444" t="str">
        <f t="array" ref="CW7">IF(COUNTIF(_sh4,CW$2)&gt;1,"sai",IF(COUNTIF(_sh4,CW$2)=1,INDEX(tkbs,1,MATCH(CW$2,_sh4,0)),""))</f>
        <v/>
      </c>
      <c r="CX7" s="444" t="str">
        <f t="array" ref="CX7">IF(COUNTIF(_sh4,CX$2)&gt;1,"sai",IF(COUNTIF(_sh4,CX$2)=1,INDEX(tkbs,1,MATCH(CX$2,_sh4,0)),""))</f>
        <v/>
      </c>
      <c r="CY7" s="444" t="str">
        <f t="array" ref="CY7">IF(COUNTIF(_sh4,CY$2)&gt;1,"sai",IF(COUNTIF(_sh4,CY$2)=1,INDEX(tkbs,1,MATCH(CY$2,_sh4,0)),""))</f>
        <v/>
      </c>
    </row>
    <row r="8" ht="12.0" customHeight="1">
      <c r="A8" s="447"/>
      <c r="B8" s="448">
        <v>5.0</v>
      </c>
      <c r="C8" s="449" t="str">
        <f t="array" ref="C8">IF(COUNTIF(_sh5,C$2)&gt;1,"sai",IF(COUNTIF(_sh5,C$2)=1,INDEX(tkbs,1,MATCH(C$2,_sh5,0)),""))</f>
        <v>A7</v>
      </c>
      <c r="D8" s="450" t="str">
        <f t="array" ref="D8">IF(COUNTIF(_sh5,D$2)&gt;1,"sai",IF(COUNTIF(_sh5,D$2)=1,INDEX(tkbs,1,MATCH(D$2,_sh5,0)),""))</f>
        <v/>
      </c>
      <c r="E8" s="450" t="str">
        <f t="array" ref="E8">IF(COUNTIF(_sh5,E$2)&gt;1,"sai",IF(COUNTIF(_sh5,E$2)=1,INDEX(tkbs,1,MATCH(E$2,_sh5,0)),""))</f>
        <v/>
      </c>
      <c r="F8" s="449" t="str">
        <f t="array" ref="F8">IF(COUNTIF(_sh5,F$2)&gt;1,"sai",IF(COUNTIF(_sh5,F$2)=1,INDEX(tkbs,1,MATCH(F$2,_sh5,0)),""))</f>
        <v>A6</v>
      </c>
      <c r="G8" s="449" t="str">
        <f t="array" ref="G8">IF(COUNTIF(_sh5,G$2)&gt;1,"sai",IF(COUNTIF(_sh5,G$2)=1,INDEX(tkbs,1,MATCH(G$2,_sh5,0)),""))</f>
        <v>A12</v>
      </c>
      <c r="H8" s="450" t="str">
        <f t="array" ref="H8">IF(COUNTIF(_sh5,H$2)&gt;1,"sai",IF(COUNTIF(_sh5,H$2)=1,INDEX(tkbs,1,MATCH(H$2,_sh5,0)),""))</f>
        <v/>
      </c>
      <c r="I8" s="449" t="str">
        <f t="array" ref="I8">IF(COUNTIF(_sh5,I$2)&gt;1,"sai",IF(COUNTIF(_sh5,I$2)=1,INDEX(tkbs,1,MATCH(I$2,_sh5,0)),""))</f>
        <v>A10</v>
      </c>
      <c r="J8" s="450" t="str">
        <f t="array" ref="J8">IF(COUNTIF(_sh5,J$2)&gt;1,"sai",IF(COUNTIF(_sh5,J$2)=1,INDEX(tkbs,1,MATCH(J$2,_sh5,0)),""))</f>
        <v/>
      </c>
      <c r="K8" s="450" t="str">
        <f t="array" ref="K8">IF(COUNTIF(_sh5,K$2)&gt;1,"sai",IF(COUNTIF(_sh5,K$2)=1,INDEX(tkbs,1,MATCH(K$2,_sh5,0)),""))</f>
        <v/>
      </c>
      <c r="L8" s="449" t="str">
        <f t="array" ref="L8">IF(COUNTIF(_sh5,L$2)&gt;1,"sai",IF(COUNTIF(_sh5,L$2)=1,INDEX(tkbs,1,MATCH(L$2,_sh5,0)),""))</f>
        <v>A9</v>
      </c>
      <c r="M8" s="450" t="str">
        <f t="array" ref="M8">IF(COUNTIF(_sh5,M$2)&gt;1,"sai",IF(COUNTIF(_sh5,M$2)=1,INDEX(tkbs,1,MATCH(M$2,_sh5,0)),""))</f>
        <v/>
      </c>
      <c r="N8" s="450" t="str">
        <f t="array" ref="N8">IF(COUNTIF(_sh5,N$2)&gt;1,"sai",IF(COUNTIF(_sh5,N$2)=1,INDEX(tkbs,1,MATCH(N$2,_sh5,0)),""))</f>
        <v/>
      </c>
      <c r="O8" s="450" t="str">
        <f t="array" ref="O8">IF(COUNTIF(_sh5,O$2)&gt;1,"sai",IF(COUNTIF(_sh5,O$2)=1,INDEX(tkbs,1,MATCH(O$2,_sh5,0)),""))</f>
        <v/>
      </c>
      <c r="P8" s="449" t="str">
        <f t="array" ref="P8">IF(COUNTIF(_sh5,P$2)&gt;1,"sai",IF(COUNTIF(_sh5,P$2)=1,INDEX(tkbs,1,MATCH(P$2,_sh5,0)),""))</f>
        <v>A13</v>
      </c>
      <c r="Q8" s="450" t="str">
        <f t="array" ref="Q8">IF(COUNTIF(_sh5,Q$2)&gt;1,"sai",IF(COUNTIF(_sh5,Q$2)=1,INDEX(tkbs,1,MATCH(Q$2,_sh5,0)),""))</f>
        <v/>
      </c>
      <c r="R8" s="450" t="str">
        <f t="array" ref="R8">IF(COUNTIF(_sh5,R$2)&gt;1,"sai",IF(COUNTIF(_sh5,R$2)=1,INDEX(tkbs,1,MATCH(R$2,_sh5,0)),""))</f>
        <v/>
      </c>
      <c r="S8" s="450" t="str">
        <f t="array" ref="S8">IF(COUNTIF(_sh5,S$2)&gt;1,"sai",IF(COUNTIF(_sh5,S$2)=1,INDEX(tkbs,1,MATCH(S$2,_sh5,0)),""))</f>
        <v/>
      </c>
      <c r="T8" s="450" t="str">
        <f t="array" ref="T8">IF(COUNTIF(_sh5,T$2)&gt;1,"sai",IF(COUNTIF(_sh5,T$2)=1,INDEX(tkbs,1,MATCH(T$2,_sh5,0)),""))</f>
        <v/>
      </c>
      <c r="U8" s="450" t="str">
        <f t="array" ref="U8">IF(COUNTIF(_sh5,U$2)&gt;1,"sai",IF(COUNTIF(_sh5,U$2)=1,INDEX(tkbs,1,MATCH(U$2,_sh5,0)),""))</f>
        <v/>
      </c>
      <c r="V8" s="450" t="str">
        <f t="array" ref="V8">IF(COUNTIF(_sh5,V$2)&gt;1,"sai",IF(COUNTIF(_sh5,V$2)=1,INDEX(tkbs,1,MATCH(V$2,_sh5,0)),""))</f>
        <v/>
      </c>
      <c r="W8" s="450" t="str">
        <f t="array" ref="W8">IF(COUNTIF(_sh5,W$2)&gt;1,"sai",IF(COUNTIF(_sh5,W$2)=1,INDEX(tkbs,1,MATCH(W$2,_sh5,0)),""))</f>
        <v/>
      </c>
      <c r="X8" s="450" t="str">
        <f t="array" ref="X8">IF(COUNTIF(_sh5,X$2)&gt;1,"sai",IF(COUNTIF(_sh5,X$2)=1,INDEX(tkbs,1,MATCH(X$2,_sh5,0)),""))</f>
        <v/>
      </c>
      <c r="Y8" s="450" t="str">
        <f t="array" ref="Y8">IF(COUNTIF(_sh5,Y$2)&gt;1,"sai",IF(COUNTIF(_sh5,Y$2)=1,INDEX(tkbs,1,MATCH(Y$2,_sh5,0)),""))</f>
        <v/>
      </c>
      <c r="Z8" s="450" t="str">
        <f t="array" ref="Z8">IF(COUNTIF(_sh5,Z$2)&gt;1,"sai",IF(COUNTIF(_sh5,Z$2)=1,INDEX(tkbs,1,MATCH(Z$2,_sh5,0)),""))</f>
        <v/>
      </c>
      <c r="AA8" s="450" t="str">
        <f t="array" ref="AA8">IF(COUNTIF(_sh5,AA$2)&gt;1,"sai",IF(COUNTIF(_sh5,AA$2)=1,INDEX(tkbs,1,MATCH(AA$2,_sh5,0)),""))</f>
        <v/>
      </c>
      <c r="AB8" s="450" t="str">
        <f t="array" ref="AB8">IF(COUNTIF(_sh5,AB$2)&gt;1,"sai",IF(COUNTIF(_sh5,AB$2)=1,INDEX(tkbs,1,MATCH(AB$2,_sh5,0)),""))</f>
        <v/>
      </c>
      <c r="AC8" s="450" t="str">
        <f t="array" ref="AC8">IF(COUNTIF(_sh5,AC$2)&gt;1,"sai",IF(COUNTIF(_sh5,AC$2)=1,INDEX(tkbs,1,MATCH(AC$2,_sh5,0)),""))</f>
        <v/>
      </c>
      <c r="AD8" s="450" t="str">
        <f t="array" ref="AD8">IF(COUNTIF(_sh5,AD$2)&gt;1,"sai",IF(COUNTIF(_sh5,AD$2)=1,INDEX(tkbs,1,MATCH(AD$2,_sh5,0)),""))</f>
        <v/>
      </c>
      <c r="AE8" s="450" t="str">
        <f t="array" ref="AE8">IF(COUNTIF(_sh5,AE$2)&gt;1,"sai",IF(COUNTIF(_sh5,AE$2)=1,INDEX(tkbs,1,MATCH(AE$2,_sh5,0)),""))</f>
        <v/>
      </c>
      <c r="AF8" s="450" t="str">
        <f t="array" ref="AF8">IF(COUNTIF(_sh5,AF$2)&gt;1,"sai",IF(COUNTIF(_sh5,AF$2)=1,INDEX(tkbs,1,MATCH(AF$2,_sh5,0)),""))</f>
        <v/>
      </c>
      <c r="AG8" s="450" t="str">
        <f t="array" ref="AG8">IF(COUNTIF(_sh5,AG$2)&gt;1,"sai",IF(COUNTIF(_sh5,AG$2)=1,INDEX(tkbs,1,MATCH(AG$2,_sh5,0)),""))</f>
        <v/>
      </c>
      <c r="AH8" s="450" t="str">
        <f t="array" ref="AH8">IF(COUNTIF(_sh5,AH$2)&gt;1,"sai",IF(COUNTIF(_sh5,AH$2)=1,INDEX(tkbs,1,MATCH(AH$2,_sh5,0)),""))</f>
        <v/>
      </c>
      <c r="AI8" s="450" t="str">
        <f t="array" ref="AI8">IF(COUNTIF(_sh5,AI$2)&gt;1,"sai",IF(COUNTIF(_sh5,AI$2)=1,INDEX(tkbs,1,MATCH(AI$2,_sh5,0)),""))</f>
        <v/>
      </c>
      <c r="AJ8" s="450" t="str">
        <f t="array" ref="AJ8">IF(COUNTIF(_sh5,AJ$2)&gt;1,"sai",IF(COUNTIF(_sh5,AJ$2)=1,INDEX(tkbs,1,MATCH(AJ$2,_sh5,0)),""))</f>
        <v/>
      </c>
      <c r="AK8" s="450" t="str">
        <f t="array" ref="AK8">IF(COUNTIF(_sh5,AK$2)&gt;1,"sai",IF(COUNTIF(_sh5,AK$2)=1,INDEX(tkbs,1,MATCH(AK$2,_sh5,0)),""))</f>
        <v/>
      </c>
      <c r="AL8" s="450" t="str">
        <f t="array" ref="AL8">IF(COUNTIF(_sh5,AL$2)&gt;1,"sai",IF(COUNTIF(_sh5,AL$2)=1,INDEX(tkbs,1,MATCH(AL$2,_sh5,0)),""))</f>
        <v/>
      </c>
      <c r="AM8" s="450" t="str">
        <f t="array" ref="AM8">IF(COUNTIF(_sh5,AM$2)&gt;1,"sai",IF(COUNTIF(_sh5,AM$2)=1,INDEX(tkbs,1,MATCH(AM$2,_sh5,0)),""))</f>
        <v/>
      </c>
      <c r="AN8" s="450" t="str">
        <f t="array" ref="AN8">IF(COUNTIF(_sh5,AN$2)&gt;1,"sai",IF(COUNTIF(_sh5,AN$2)=1,INDEX(tkbs,1,MATCH(AN$2,_sh5,0)),""))</f>
        <v/>
      </c>
      <c r="AO8" s="450" t="str">
        <f t="array" ref="AO8">IF(COUNTIF(_sh5,AO$2)&gt;1,"sai",IF(COUNTIF(_sh5,AO$2)=1,INDEX(tkbs,1,MATCH(AO$2,_sh5,0)),""))</f>
        <v/>
      </c>
      <c r="AP8" s="450" t="str">
        <f t="array" ref="AP8">IF(COUNTIF(_sh5,AP$2)&gt;1,"sai",IF(COUNTIF(_sh5,AP$2)=1,INDEX(tkbs,1,MATCH(AP$2,_sh5,0)),""))</f>
        <v/>
      </c>
      <c r="AQ8" s="450" t="str">
        <f t="array" ref="AQ8">IF(COUNTIF(_sh5,AQ$2)&gt;1,"sai",IF(COUNTIF(_sh5,AQ$2)=1,INDEX(tkbs,1,MATCH(AQ$2,_sh5,0)),""))</f>
        <v/>
      </c>
      <c r="AR8" s="450" t="str">
        <f t="array" ref="AR8">IF(COUNTIF(_sh5,AR$2)&gt;1,"sai",IF(COUNTIF(_sh5,AR$2)=1,INDEX(tkbs,1,MATCH(AR$2,_sh5,0)),""))</f>
        <v/>
      </c>
      <c r="AS8" s="450" t="str">
        <f t="array" ref="AS8">IF(COUNTIF(_sh5,AS$2)&gt;1,"sai",IF(COUNTIF(_sh5,AS$2)=1,INDEX(tkbs,1,MATCH(AS$2,_sh5,0)),""))</f>
        <v/>
      </c>
      <c r="AT8" s="450" t="str">
        <f t="array" ref="AT8">IF(COUNTIF(_sh5,AT$2)&gt;1,"sai",IF(COUNTIF(_sh5,AT$2)=1,INDEX(tkbs,1,MATCH(AT$2,_sh5,0)),""))</f>
        <v/>
      </c>
      <c r="AU8" s="449" t="str">
        <f t="array" ref="AU8">IF(COUNTIF(_sh5,AU$2)&gt;1,"sai",IF(COUNTIF(_sh5,AU$2)=1,INDEX(tkbs,1,MATCH(AU$2,_sh5,0)),""))</f>
        <v>A1</v>
      </c>
      <c r="AV8" s="450" t="str">
        <f t="array" ref="AV8">IF(COUNTIF(_sh5,AV$2)&gt;1,"sai",IF(COUNTIF(_sh5,AV$2)=1,INDEX(tkbs,1,MATCH(AV$2,_sh5,0)),""))</f>
        <v/>
      </c>
      <c r="AW8" s="449" t="str">
        <f t="array" ref="AW8">IF(COUNTIF(_sh5,AW$2)&gt;1,"sai",IF(COUNTIF(_sh5,AW$2)=1,INDEX(tkbs,1,MATCH(AW$2,_sh5,0)),""))</f>
        <v>A11</v>
      </c>
      <c r="AX8" s="449" t="str">
        <f t="array" ref="AX8">IF(COUNTIF(_sh5,AX$2)&gt;1,"sai",IF(COUNTIF(_sh5,AX$2)=1,INDEX(tkbs,1,MATCH(AX$2,_sh5,0)),""))</f>
        <v>A2</v>
      </c>
      <c r="AY8" s="450" t="str">
        <f t="array" ref="AY8">IF(COUNTIF(_sh5,AY$2)&gt;1,"sai",IF(COUNTIF(_sh5,AY$2)=1,INDEX(tkbs,1,MATCH(AY$2,_sh5,0)),""))</f>
        <v/>
      </c>
      <c r="AZ8" s="449" t="str">
        <f t="array" ref="AZ8">IF(COUNTIF(_sh5,AZ$2)&gt;1,"sai",IF(COUNTIF(_sh5,AZ$2)=1,INDEX(tkbs,1,MATCH(AZ$2,_sh5,0)),""))</f>
        <v>A3</v>
      </c>
      <c r="BA8" s="450" t="str">
        <f t="array" ref="BA8">IF(COUNTIF(_sh5,BA$2)&gt;1,"sai",IF(COUNTIF(_sh5,BA$2)=1,INDEX(tkbs,1,MATCH(BA$2,_sh5,0)),""))</f>
        <v/>
      </c>
      <c r="BB8" s="450" t="str">
        <f t="array" ref="BB8">IF(COUNTIF(_sh5,BB$2)&gt;1,"sai",IF(COUNTIF(_sh5,BB$2)=1,INDEX(tkbs,1,MATCH(BB$2,_sh5,0)),""))</f>
        <v/>
      </c>
      <c r="BC8" s="450" t="str">
        <f t="array" ref="BC8">IF(COUNTIF(_sh5,BC$2)&gt;1,"sai",IF(COUNTIF(_sh5,BC$2)=1,INDEX(tkbs,1,MATCH(BC$2,_sh5,0)),""))</f>
        <v/>
      </c>
      <c r="BD8" s="450" t="str">
        <f t="array" ref="BD8">IF(COUNTIF(_sh5,BD$2)&gt;1,"sai",IF(COUNTIF(_sh5,BD$2)=1,INDEX(tkbs,1,MATCH(BD$2,_sh5,0)),""))</f>
        <v/>
      </c>
      <c r="BE8" s="450" t="str">
        <f t="array" ref="BE8">IF(COUNTIF(_sh5,BE$2)&gt;1,"sai",IF(COUNTIF(_sh5,BE$2)=1,INDEX(tkbs,1,MATCH(BE$2,_sh5,0)),""))</f>
        <v/>
      </c>
      <c r="BF8" s="450" t="str">
        <f t="array" ref="BF8">IF(COUNTIF(_sh5,BF$2)&gt;1,"sai",IF(COUNTIF(_sh5,BF$2)=1,INDEX(tkbs,1,MATCH(BF$2,_sh5,0)),""))</f>
        <v/>
      </c>
      <c r="BG8" s="450" t="str">
        <f t="array" ref="BG8">IF(COUNTIF(_sh5,BG$2)&gt;1,"sai",IF(COUNTIF(_sh5,BG$2)=1,INDEX(tkbs,1,MATCH(BG$2,_sh5,0)),""))</f>
        <v/>
      </c>
      <c r="BH8" s="450" t="str">
        <f t="array" ref="BH8">IF(COUNTIF(_sh5,BH$2)&gt;1,"sai",IF(COUNTIF(_sh5,BH$2)=1,INDEX(tkbs,1,MATCH(BH$2,_sh5,0)),""))</f>
        <v/>
      </c>
      <c r="BI8" s="450" t="str">
        <f t="array" ref="BI8">IF(COUNTIF(_sh5,BI$2)&gt;1,"sai",IF(COUNTIF(_sh5,BI$2)=1,INDEX(tkbs,1,MATCH(BI$2,_sh5,0)),""))</f>
        <v/>
      </c>
      <c r="BJ8" s="450" t="str">
        <f t="array" ref="BJ8">IF(COUNTIF(_sh5,BJ$2)&gt;1,"sai",IF(COUNTIF(_sh5,BJ$2)=1,INDEX(tkbs,1,MATCH(BJ$2,_sh5,0)),""))</f>
        <v/>
      </c>
      <c r="BK8" s="450" t="str">
        <f t="array" ref="BK8">IF(COUNTIF(_sh5,BK$2)&gt;1,"sai",IF(COUNTIF(_sh5,BK$2)=1,INDEX(tkbs,1,MATCH(BK$2,_sh5,0)),""))</f>
        <v/>
      </c>
      <c r="BL8" s="450" t="str">
        <f t="array" ref="BL8">IF(COUNTIF(_sh5,BL$2)&gt;1,"sai",IF(COUNTIF(_sh5,BL$2)=1,INDEX(tkbs,1,MATCH(BL$2,_sh5,0)),""))</f>
        <v/>
      </c>
      <c r="BM8" s="450" t="str">
        <f t="array" ref="BM8">IF(COUNTIF(_sh5,BM$2)&gt;1,"sai",IF(COUNTIF(_sh5,BM$2)=1,INDEX(tkbs,1,MATCH(BM$2,_sh5,0)),""))</f>
        <v/>
      </c>
      <c r="BN8" s="450" t="str">
        <f t="array" ref="BN8">IF(COUNTIF(_sh5,BN$2)&gt;1,"sai",IF(COUNTIF(_sh5,BN$2)=1,INDEX(tkbs,1,MATCH(BN$2,_sh5,0)),""))</f>
        <v/>
      </c>
      <c r="BO8" s="450" t="str">
        <f t="array" ref="BO8">IF(COUNTIF(_sh5,BO$2)&gt;1,"sai",IF(COUNTIF(_sh5,BO$2)=1,INDEX(tkbs,1,MATCH(BO$2,_sh5,0)),""))</f>
        <v/>
      </c>
      <c r="BP8" s="450" t="str">
        <f t="array" ref="BP8">IF(COUNTIF(_sh5,BP$2)&gt;1,"sai",IF(COUNTIF(_sh5,BP$2)=1,INDEX(tkbs,1,MATCH(BP$2,_sh5,0)),""))</f>
        <v/>
      </c>
      <c r="BQ8" s="449" t="str">
        <f t="array" ref="BQ8">IF(COUNTIF(_sh5,BQ$2)&gt;1,"sai",IF(COUNTIF(_sh5,BQ$2)=1,INDEX(tkbs,1,MATCH(BQ$2,_sh5,0)),""))</f>
        <v>A8</v>
      </c>
      <c r="BR8" s="450" t="str">
        <f t="array" ref="BR8">IF(COUNTIF(_sh5,BR$2)&gt;1,"sai",IF(COUNTIF(_sh5,BR$2)=1,INDEX(tkbs,1,MATCH(BR$2,_sh5,0)),""))</f>
        <v/>
      </c>
      <c r="BS8" s="450" t="str">
        <f t="array" ref="BS8">IF(COUNTIF(_sh5,BS$2)&gt;1,"sai",IF(COUNTIF(_sh5,BS$2)=1,INDEX(tkbs,1,MATCH(BS$2,_sh5,0)),""))</f>
        <v/>
      </c>
      <c r="BT8" s="450" t="str">
        <f t="array" ref="BT8">IF(COUNTIF(_sh5,BT$2)&gt;1,"sai",IF(COUNTIF(_sh5,BT$2)=1,INDEX(tkbs,1,MATCH(BT$2,_sh5,0)),""))</f>
        <v/>
      </c>
      <c r="BU8" s="449" t="str">
        <f t="array" ref="BU8">IF(COUNTIF(_sh5,BU$2)&gt;1,"sai",IF(COUNTIF(_sh5,BU$2)=1,INDEX(tkbs,1,MATCH(BU$2,_sh5,0)),""))</f>
        <v>A5</v>
      </c>
      <c r="BV8" s="450" t="str">
        <f t="array" ref="BV8">IF(COUNTIF(_sh5,BV$2)&gt;1,"sai",IF(COUNTIF(_sh5,BV$2)=1,INDEX(tkbs,1,MATCH(BV$2,_sh5,0)),""))</f>
        <v/>
      </c>
      <c r="BW8" s="450" t="str">
        <f t="array" ref="BW8">IF(COUNTIF(_sh5,BW$2)&gt;1,"sai",IF(COUNTIF(_sh5,BW$2)=1,INDEX(tkbs,1,MATCH(BW$2,_sh5,0)),""))</f>
        <v/>
      </c>
      <c r="BX8" s="449" t="str">
        <f t="array" ref="BX8">IF(COUNTIF(_sh5,BX$2)&gt;1,"sai",IF(COUNTIF(_sh5,BX$2)=1,INDEX(tkbs,1,MATCH(BX$2,_sh5,0)),""))</f>
        <v>A4</v>
      </c>
      <c r="BY8" s="450" t="str">
        <f t="array" ref="BY8">IF(COUNTIF(_sh5,BY$2)&gt;1,"sai",IF(COUNTIF(_sh5,BY$2)=1,INDEX(tkbs,1,MATCH(BY$2,_sh5,0)),""))</f>
        <v/>
      </c>
      <c r="BZ8" s="450" t="str">
        <f t="array" ref="BZ8">IF(COUNTIF(_sh5,BZ$2)&gt;1,"sai",IF(COUNTIF(_sh5,BZ$2)=1,INDEX(tkbs,1,MATCH(BZ$2,_sh5,0)),""))</f>
        <v/>
      </c>
      <c r="CA8" s="450" t="str">
        <f t="array" ref="CA8">IF(COUNTIF(_sh5,CA$2)&gt;1,"sai",IF(COUNTIF(_sh5,CA$2)=1,INDEX(tkbs,1,MATCH(CA$2,_sh5,0)),""))</f>
        <v/>
      </c>
      <c r="CB8" s="450" t="str">
        <f t="array" ref="CB8">IF(COUNTIF(_sh5,CB$2)&gt;1,"sai",IF(COUNTIF(_sh5,CB$2)=1,INDEX(tkbs,1,MATCH(CB$2,_sh5,0)),""))</f>
        <v/>
      </c>
      <c r="CC8" s="450" t="str">
        <f t="array" ref="CC8">IF(COUNTIF(_sh5,CC$2)&gt;1,"sai",IF(COUNTIF(_sh5,CC$2)=1,INDEX(tkbs,1,MATCH(CC$2,_sh5,0)),""))</f>
        <v/>
      </c>
      <c r="CD8" s="450" t="str">
        <f t="array" ref="CD8">IF(COUNTIF(_sh5,CD$2)&gt;1,"sai",IF(COUNTIF(_sh5,CD$2)=1,INDEX(tkbs,1,MATCH(CD$2,_sh5,0)),""))</f>
        <v/>
      </c>
      <c r="CE8" s="450" t="str">
        <f t="array" ref="CE8">IF(COUNTIF(_sh5,CE$2)&gt;1,"sai",IF(COUNTIF(_sh5,CE$2)=1,INDEX(tkbs,1,MATCH(CE$2,_sh5,0)),""))</f>
        <v/>
      </c>
      <c r="CF8" s="450" t="str">
        <f t="array" ref="CF8">IF(COUNTIF(_sh5,CF$2)&gt;1,"sai",IF(COUNTIF(_sh5,CF$2)=1,INDEX(tkbs,1,MATCH(CF$2,_sh5,0)),""))</f>
        <v/>
      </c>
      <c r="CG8" s="450" t="str">
        <f t="array" ref="CG8">IF(COUNTIF(_sh5,CG$2)&gt;1,"sai",IF(COUNTIF(_sh5,CG$2)=1,INDEX(tkbs,1,MATCH(CG$2,_sh5,0)),""))</f>
        <v/>
      </c>
      <c r="CH8" s="450" t="str">
        <f t="array" ref="CH8">IF(COUNTIF(_sh5,CH$2)&gt;1,"sai",IF(COUNTIF(_sh5,CH$2)=1,INDEX(tkbs,1,MATCH(CH$2,_sh5,0)),""))</f>
        <v/>
      </c>
      <c r="CI8" s="450" t="str">
        <f t="array" ref="CI8">IF(COUNTIF(_sh5,CI$2)&gt;1,"sai",IF(COUNTIF(_sh5,CI$2)=1,INDEX(tkbs,1,MATCH(CI$2,_sh5,0)),""))</f>
        <v/>
      </c>
      <c r="CJ8" s="450" t="str">
        <f t="array" ref="CJ8">IF(COUNTIF(_sh5,CJ$2)&gt;1,"sai",IF(COUNTIF(_sh5,CJ$2)=1,INDEX(tkbs,1,MATCH(CJ$2,_sh5,0)),""))</f>
        <v/>
      </c>
      <c r="CK8" s="450" t="str">
        <f t="array" ref="CK8">IF(COUNTIF(_sh5,CK$2)&gt;1,"sai",IF(COUNTIF(_sh5,CK$2)=1,INDEX(tkbs,1,MATCH(CK$2,_sh5,0)),""))</f>
        <v/>
      </c>
      <c r="CL8" s="450" t="str">
        <f t="array" ref="CL8">IF(COUNTIF(_sh5,CL$2)&gt;1,"sai",IF(COUNTIF(_sh5,CL$2)=1,INDEX(tkbs,1,MATCH(CL$2,_sh5,0)),""))</f>
        <v/>
      </c>
      <c r="CM8" s="450" t="str">
        <f t="array" ref="CM8">IF(COUNTIF(_sh5,CM$2)&gt;1,"sai",IF(COUNTIF(_sh5,CM$2)=1,INDEX(tkbs,1,MATCH(CM$2,_sh5,0)),""))</f>
        <v/>
      </c>
      <c r="CN8" s="450" t="str">
        <f t="array" ref="CN8">IF(COUNTIF(_sh5,CN$2)&gt;1,"sai",IF(COUNTIF(_sh5,CN$2)=1,INDEX(tkbs,1,MATCH(CN$2,_sh5,0)),""))</f>
        <v/>
      </c>
      <c r="CO8" s="450" t="str">
        <f t="array" ref="CO8">IF(COUNTIF(_sh5,CO$2)&gt;1,"sai",IF(COUNTIF(_sh5,CO$2)=1,INDEX(tkbs,1,MATCH(CO$2,_sh5,0)),""))</f>
        <v/>
      </c>
      <c r="CP8" s="450" t="str">
        <f t="array" ref="CP8">IF(COUNTIF(_sh5,CP$2)&gt;1,"sai",IF(COUNTIF(_sh5,CP$2)=1,INDEX(tkbs,1,MATCH(CP$2,_sh5,0)),""))</f>
        <v/>
      </c>
      <c r="CQ8" s="450" t="str">
        <f t="array" ref="CQ8">IF(COUNTIF(_sh5,CQ$2)&gt;1,"sai",IF(COUNTIF(_sh5,CQ$2)=1,INDEX(tkbs,1,MATCH(CQ$2,_sh5,0)),""))</f>
        <v/>
      </c>
      <c r="CR8" s="450" t="str">
        <f t="array" ref="CR8">IF(COUNTIF(_sh5,CR$2)&gt;1,"sai",IF(COUNTIF(_sh5,CR$2)=1,INDEX(tkbs,1,MATCH(CR$2,_sh5,0)),""))</f>
        <v/>
      </c>
      <c r="CS8" s="450" t="str">
        <f t="array" ref="CS8">IF(COUNTIF(_sh5,CS$2)&gt;1,"sai",IF(COUNTIF(_sh5,CS$2)=1,INDEX(tkbs,1,MATCH(CS$2,_sh5,0)),""))</f>
        <v/>
      </c>
      <c r="CT8" s="450" t="str">
        <f t="array" ref="CT8">IF(COUNTIF(_sh5,CT$2)&gt;1,"sai",IF(COUNTIF(_sh5,CT$2)=1,INDEX(tkbs,1,MATCH(CT$2,_sh5,0)),""))</f>
        <v/>
      </c>
      <c r="CU8" s="450" t="str">
        <f t="array" ref="CU8">IF(COUNTIF(_sh5,CU$2)&gt;1,"sai",IF(COUNTIF(_sh5,CU$2)=1,INDEX(tkbs,1,MATCH(CU$2,_sh5,0)),""))</f>
        <v/>
      </c>
      <c r="CV8" s="450" t="str">
        <f t="array" ref="CV8">IF(COUNTIF(_sh5,CV$2)&gt;1,"sai",IF(COUNTIF(_sh5,CV$2)=1,INDEX(tkbs,1,MATCH(CV$2,_sh5,0)),""))</f>
        <v/>
      </c>
      <c r="CW8" s="450" t="str">
        <f t="array" ref="CW8">IF(COUNTIF(_sh5,CW$2)&gt;1,"sai",IF(COUNTIF(_sh5,CW$2)=1,INDEX(tkbs,1,MATCH(CW$2,_sh5,0)),""))</f>
        <v/>
      </c>
      <c r="CX8" s="450" t="str">
        <f t="array" ref="CX8">IF(COUNTIF(_sh5,CX$2)&gt;1,"sai",IF(COUNTIF(_sh5,CX$2)=1,INDEX(tkbs,1,MATCH(CX$2,_sh5,0)),""))</f>
        <v/>
      </c>
      <c r="CY8" s="450" t="str">
        <f t="array" ref="CY8">IF(COUNTIF(_sh5,CY$2)&gt;1,"sai",IF(COUNTIF(_sh5,CY$2)=1,INDEX(tkbs,1,MATCH(CY$2,_sh5,0)),""))</f>
        <v/>
      </c>
    </row>
    <row r="9" ht="12.0" customHeight="1">
      <c r="A9" s="442" t="s">
        <v>582</v>
      </c>
      <c r="B9" s="443">
        <v>1.0</v>
      </c>
      <c r="C9" s="451" t="str">
        <f t="array" ref="C9">IF(COUNTIF(_sb1,C$2)&gt;1,"sai",IF(COUNTIF(_sb1,C$2)=1,INDEX(tkbs,1,MATCH(C$2,_sb1,0)),""))</f>
        <v>A7</v>
      </c>
      <c r="D9" s="452" t="str">
        <f t="array" ref="D9">IF(COUNTIF(_sb1,D$2)&gt;1,"sai",IF(COUNTIF(_sb1,D$2)=1,INDEX(tkbs,1,MATCH(D$2,_sb1,0)),""))</f>
        <v/>
      </c>
      <c r="E9" s="452" t="str">
        <f t="array" ref="E9">IF(COUNTIF(_sb1,E$2)&gt;1,"sai",IF(COUNTIF(_sb1,E$2)=1,INDEX(tkbs,1,MATCH(E$2,_sb1,0)),""))</f>
        <v/>
      </c>
      <c r="F9" s="452" t="str">
        <f t="array" ref="F9">IF(COUNTIF(_sb1,F$2)&gt;1,"sai",IF(COUNTIF(_sb1,F$2)=1,INDEX(tkbs,1,MATCH(F$2,_sb1,0)),""))</f>
        <v/>
      </c>
      <c r="G9" s="451" t="str">
        <f t="array" ref="G9">IF(COUNTIF(_sb1,G$2)&gt;1,"sai",IF(COUNTIF(_sb1,G$2)=1,INDEX(tkbs,1,MATCH(G$2,_sb1,0)),""))</f>
        <v>A12</v>
      </c>
      <c r="H9" s="452" t="str">
        <f t="array" ref="H9">IF(COUNTIF(_sb1,H$2)&gt;1,"sai",IF(COUNTIF(_sb1,H$2)=1,INDEX(tkbs,1,MATCH(H$2,_sb1,0)),""))</f>
        <v/>
      </c>
      <c r="I9" s="451" t="str">
        <f t="array" ref="I9">IF(COUNTIF(_sb1,I$2)&gt;1,"sai",IF(COUNTIF(_sb1,I$2)=1,INDEX(tkbs,1,MATCH(I$2,_sb1,0)),""))</f>
        <v>A3</v>
      </c>
      <c r="J9" s="452" t="str">
        <f t="array" ref="J9">IF(COUNTIF(_sb1,J$2)&gt;1,"sai",IF(COUNTIF(_sb1,J$2)=1,INDEX(tkbs,1,MATCH(J$2,_sb1,0)),""))</f>
        <v/>
      </c>
      <c r="K9" s="451" t="str">
        <f t="array" ref="K9">IF(COUNTIF(_sb1,K$2)&gt;1,"sai",IF(COUNTIF(_sb1,K$2)=1,INDEX(tkbs,1,MATCH(K$2,_sb1,0)),""))</f>
        <v>A8</v>
      </c>
      <c r="L9" s="451" t="str">
        <f t="array" ref="L9">IF(COUNTIF(_sb1,L$2)&gt;1,"sai",IF(COUNTIF(_sb1,L$2)=1,INDEX(tkbs,1,MATCH(L$2,_sb1,0)),""))</f>
        <v>A9</v>
      </c>
      <c r="M9" s="452" t="str">
        <f t="array" ref="M9">IF(COUNTIF(_sb1,M$2)&gt;1,"sai",IF(COUNTIF(_sb1,M$2)=1,INDEX(tkbs,1,MATCH(M$2,_sb1,0)),""))</f>
        <v/>
      </c>
      <c r="N9" s="452" t="str">
        <f t="array" ref="N9">IF(COUNTIF(_sb1,N$2)&gt;1,"sai",IF(COUNTIF(_sb1,N$2)=1,INDEX(tkbs,1,MATCH(N$2,_sb1,0)),""))</f>
        <v/>
      </c>
      <c r="O9" s="452" t="str">
        <f t="array" ref="O9">IF(COUNTIF(_sb1,O$2)&gt;1,"sai",IF(COUNTIF(_sb1,O$2)=1,INDEX(tkbs,1,MATCH(O$2,_sb1,0)),""))</f>
        <v/>
      </c>
      <c r="P9" s="452" t="str">
        <f t="array" ref="P9">IF(COUNTIF(_sb1,P$2)&gt;1,"sai",IF(COUNTIF(_sb1,P$2)=1,INDEX(tkbs,1,MATCH(P$2,_sb1,0)),""))</f>
        <v/>
      </c>
      <c r="Q9" s="452" t="str">
        <f t="array" ref="Q9">IF(COUNTIF(_sb1,Q$2)&gt;1,"sai",IF(COUNTIF(_sb1,Q$2)=1,INDEX(tkbs,1,MATCH(Q$2,_sb1,0)),""))</f>
        <v/>
      </c>
      <c r="R9" s="452" t="str">
        <f t="array" ref="R9">IF(COUNTIF(_sb1,R$2)&gt;1,"sai",IF(COUNTIF(_sb1,R$2)=1,INDEX(tkbs,1,MATCH(R$2,_sb1,0)),""))</f>
        <v/>
      </c>
      <c r="S9" s="452" t="str">
        <f t="array" ref="S9">IF(COUNTIF(_sb1,S$2)&gt;1,"sai",IF(COUNTIF(_sb1,S$2)=1,INDEX(tkbs,1,MATCH(S$2,_sb1,0)),""))</f>
        <v/>
      </c>
      <c r="T9" s="452" t="str">
        <f t="array" ref="T9">IF(COUNTIF(_sb1,T$2)&gt;1,"sai",IF(COUNTIF(_sb1,T$2)=1,INDEX(tkbs,1,MATCH(T$2,_sb1,0)),""))</f>
        <v/>
      </c>
      <c r="U9" s="452" t="str">
        <f t="array" ref="U9">IF(COUNTIF(_sb1,U$2)&gt;1,"sai",IF(COUNTIF(_sb1,U$2)=1,INDEX(tkbs,1,MATCH(U$2,_sb1,0)),""))</f>
        <v/>
      </c>
      <c r="V9" s="452" t="str">
        <f t="array" ref="V9">IF(COUNTIF(_sb1,V$2)&gt;1,"sai",IF(COUNTIF(_sb1,V$2)=1,INDEX(tkbs,1,MATCH(V$2,_sb1,0)),""))</f>
        <v/>
      </c>
      <c r="W9" s="452" t="str">
        <f t="array" ref="W9">IF(COUNTIF(_sb1,W$2)&gt;1,"sai",IF(COUNTIF(_sb1,W$2)=1,INDEX(tkbs,1,MATCH(W$2,_sb1,0)),""))</f>
        <v/>
      </c>
      <c r="X9" s="452" t="str">
        <f t="array" ref="X9">IF(COUNTIF(_sb1,X$2)&gt;1,"sai",IF(COUNTIF(_sb1,X$2)=1,INDEX(tkbs,1,MATCH(X$2,_sb1,0)),""))</f>
        <v/>
      </c>
      <c r="Y9" s="451" t="str">
        <f t="array" ref="Y9">IF(COUNTIF(_sb1,Y$2)&gt;1,"sai",IF(COUNTIF(_sb1,Y$2)=1,INDEX(tkbs,1,MATCH(Y$2,_sb1,0)),""))</f>
        <v>A2</v>
      </c>
      <c r="Z9" s="452" t="str">
        <f t="array" ref="Z9">IF(COUNTIF(_sb1,Z$2)&gt;1,"sai",IF(COUNTIF(_sb1,Z$2)=1,INDEX(tkbs,1,MATCH(Z$2,_sb1,0)),""))</f>
        <v/>
      </c>
      <c r="AA9" s="452" t="str">
        <f t="array" ref="AA9">IF(COUNTIF(_sb1,AA$2)&gt;1,"sai",IF(COUNTIF(_sb1,AA$2)=1,INDEX(tkbs,1,MATCH(AA$2,_sb1,0)),""))</f>
        <v/>
      </c>
      <c r="AB9" s="452" t="str">
        <f t="array" ref="AB9">IF(COUNTIF(_sb1,AB$2)&gt;1,"sai",IF(COUNTIF(_sb1,AB$2)=1,INDEX(tkbs,1,MATCH(AB$2,_sb1,0)),""))</f>
        <v/>
      </c>
      <c r="AC9" s="452" t="str">
        <f t="array" ref="AC9">IF(COUNTIF(_sb1,AC$2)&gt;1,"sai",IF(COUNTIF(_sb1,AC$2)=1,INDEX(tkbs,1,MATCH(AC$2,_sb1,0)),""))</f>
        <v/>
      </c>
      <c r="AD9" s="452" t="str">
        <f t="array" ref="AD9">IF(COUNTIF(_sb1,AD$2)&gt;1,"sai",IF(COUNTIF(_sb1,AD$2)=1,INDEX(tkbs,1,MATCH(AD$2,_sb1,0)),""))</f>
        <v/>
      </c>
      <c r="AE9" s="452" t="str">
        <f t="array" ref="AE9">IF(COUNTIF(_sb1,AE$2)&gt;1,"sai",IF(COUNTIF(_sb1,AE$2)=1,INDEX(tkbs,1,MATCH(AE$2,_sb1,0)),""))</f>
        <v/>
      </c>
      <c r="AF9" s="452" t="str">
        <f t="array" ref="AF9">IF(COUNTIF(_sb1,AF$2)&gt;1,"sai",IF(COUNTIF(_sb1,AF$2)=1,INDEX(tkbs,1,MATCH(AF$2,_sb1,0)),""))</f>
        <v/>
      </c>
      <c r="AG9" s="452" t="str">
        <f t="array" ref="AG9">IF(COUNTIF(_sb1,AG$2)&gt;1,"sai",IF(COUNTIF(_sb1,AG$2)=1,INDEX(tkbs,1,MATCH(AG$2,_sb1,0)),""))</f>
        <v/>
      </c>
      <c r="AH9" s="452" t="str">
        <f t="array" ref="AH9">IF(COUNTIF(_sb1,AH$2)&gt;1,"sai",IF(COUNTIF(_sb1,AH$2)=1,INDEX(tkbs,1,MATCH(AH$2,_sb1,0)),""))</f>
        <v/>
      </c>
      <c r="AI9" s="452" t="str">
        <f t="array" ref="AI9">IF(COUNTIF(_sb1,AI$2)&gt;1,"sai",IF(COUNTIF(_sb1,AI$2)=1,INDEX(tkbs,1,MATCH(AI$2,_sb1,0)),""))</f>
        <v/>
      </c>
      <c r="AJ9" s="452" t="str">
        <f t="array" ref="AJ9">IF(COUNTIF(_sb1,AJ$2)&gt;1,"sai",IF(COUNTIF(_sb1,AJ$2)=1,INDEX(tkbs,1,MATCH(AJ$2,_sb1,0)),""))</f>
        <v/>
      </c>
      <c r="AK9" s="452" t="str">
        <f t="array" ref="AK9">IF(COUNTIF(_sb1,AK$2)&gt;1,"sai",IF(COUNTIF(_sb1,AK$2)=1,INDEX(tkbs,1,MATCH(AK$2,_sb1,0)),""))</f>
        <v/>
      </c>
      <c r="AL9" s="452" t="str">
        <f t="array" ref="AL9">IF(COUNTIF(_sb1,AL$2)&gt;1,"sai",IF(COUNTIF(_sb1,AL$2)=1,INDEX(tkbs,1,MATCH(AL$2,_sb1,0)),""))</f>
        <v/>
      </c>
      <c r="AM9" s="452" t="str">
        <f t="array" ref="AM9">IF(COUNTIF(_sb1,AM$2)&gt;1,"sai",IF(COUNTIF(_sb1,AM$2)=1,INDEX(tkbs,1,MATCH(AM$2,_sb1,0)),""))</f>
        <v/>
      </c>
      <c r="AN9" s="452" t="str">
        <f t="array" ref="AN9">IF(COUNTIF(_sb1,AN$2)&gt;1,"sai",IF(COUNTIF(_sb1,AN$2)=1,INDEX(tkbs,1,MATCH(AN$2,_sb1,0)),""))</f>
        <v/>
      </c>
      <c r="AO9" s="452" t="str">
        <f t="array" ref="AO9">IF(COUNTIF(_sb1,AO$2)&gt;1,"sai",IF(COUNTIF(_sb1,AO$2)=1,INDEX(tkbs,1,MATCH(AO$2,_sb1,0)),""))</f>
        <v/>
      </c>
      <c r="AP9" s="452" t="str">
        <f t="array" ref="AP9">IF(COUNTIF(_sb1,AP$2)&gt;1,"sai",IF(COUNTIF(_sb1,AP$2)=1,INDEX(tkbs,1,MATCH(AP$2,_sb1,0)),""))</f>
        <v/>
      </c>
      <c r="AQ9" s="452" t="str">
        <f t="array" ref="AQ9">IF(COUNTIF(_sb1,AQ$2)&gt;1,"sai",IF(COUNTIF(_sb1,AQ$2)=1,INDEX(tkbs,1,MATCH(AQ$2,_sb1,0)),""))</f>
        <v/>
      </c>
      <c r="AR9" s="452" t="str">
        <f t="array" ref="AR9">IF(COUNTIF(_sb1,AR$2)&gt;1,"sai",IF(COUNTIF(_sb1,AR$2)=1,INDEX(tkbs,1,MATCH(AR$2,_sb1,0)),""))</f>
        <v/>
      </c>
      <c r="AS9" s="452" t="str">
        <f t="array" ref="AS9">IF(COUNTIF(_sb1,AS$2)&gt;1,"sai",IF(COUNTIF(_sb1,AS$2)=1,INDEX(tkbs,1,MATCH(AS$2,_sb1,0)),""))</f>
        <v/>
      </c>
      <c r="AT9" s="452" t="str">
        <f t="array" ref="AT9">IF(COUNTIF(_sb1,AT$2)&gt;1,"sai",IF(COUNTIF(_sb1,AT$2)=1,INDEX(tkbs,1,MATCH(AT$2,_sb1,0)),""))</f>
        <v/>
      </c>
      <c r="AU9" s="451" t="str">
        <f t="array" ref="AU9">IF(COUNTIF(_sb1,AU$2)&gt;1,"sai",IF(COUNTIF(_sb1,AU$2)=1,INDEX(tkbs,1,MATCH(AU$2,_sb1,0)),""))</f>
        <v>A5</v>
      </c>
      <c r="AV9" s="452" t="str">
        <f t="array" ref="AV9">IF(COUNTIF(_sb1,AV$2)&gt;1,"sai",IF(COUNTIF(_sb1,AV$2)=1,INDEX(tkbs,1,MATCH(AV$2,_sb1,0)),""))</f>
        <v/>
      </c>
      <c r="AW9" s="452" t="str">
        <f t="array" ref="AW9">IF(COUNTIF(_sb1,AW$2)&gt;1,"sai",IF(COUNTIF(_sb1,AW$2)=1,INDEX(tkbs,1,MATCH(AW$2,_sb1,0)),""))</f>
        <v/>
      </c>
      <c r="AX9" s="452" t="str">
        <f t="array" ref="AX9">IF(COUNTIF(_sb1,AX$2)&gt;1,"sai",IF(COUNTIF(_sb1,AX$2)=1,INDEX(tkbs,1,MATCH(AX$2,_sb1,0)),""))</f>
        <v/>
      </c>
      <c r="AY9" s="452" t="str">
        <f t="array" ref="AY9">IF(COUNTIF(_sb1,AY$2)&gt;1,"sai",IF(COUNTIF(_sb1,AY$2)=1,INDEX(tkbs,1,MATCH(AY$2,_sb1,0)),""))</f>
        <v/>
      </c>
      <c r="AZ9" s="452" t="str">
        <f t="array" ref="AZ9">IF(COUNTIF(_sb1,AZ$2)&gt;1,"sai",IF(COUNTIF(_sb1,AZ$2)=1,INDEX(tkbs,1,MATCH(AZ$2,_sb1,0)),""))</f>
        <v/>
      </c>
      <c r="BA9" s="452" t="str">
        <f t="array" ref="BA9">IF(COUNTIF(_sb1,BA$2)&gt;1,"sai",IF(COUNTIF(_sb1,BA$2)=1,INDEX(tkbs,1,MATCH(BA$2,_sb1,0)),""))</f>
        <v/>
      </c>
      <c r="BB9" s="452" t="str">
        <f t="array" ref="BB9">IF(COUNTIF(_sb1,BB$2)&gt;1,"sai",IF(COUNTIF(_sb1,BB$2)=1,INDEX(tkbs,1,MATCH(BB$2,_sb1,0)),""))</f>
        <v/>
      </c>
      <c r="BC9" s="451" t="str">
        <f t="array" ref="BC9">IF(COUNTIF(_sb1,BC$2)&gt;1,"sai",IF(COUNTIF(_sb1,BC$2)=1,INDEX(tkbs,1,MATCH(BC$2,_sb1,0)),""))</f>
        <v>A13</v>
      </c>
      <c r="BD9" s="452" t="str">
        <f t="array" ref="BD9">IF(COUNTIF(_sb1,BD$2)&gt;1,"sai",IF(COUNTIF(_sb1,BD$2)=1,INDEX(tkbs,1,MATCH(BD$2,_sb1,0)),""))</f>
        <v/>
      </c>
      <c r="BE9" s="452" t="str">
        <f t="array" ref="BE9">IF(COUNTIF(_sb1,BE$2)&gt;1,"sai",IF(COUNTIF(_sb1,BE$2)=1,INDEX(tkbs,1,MATCH(BE$2,_sb1,0)),""))</f>
        <v/>
      </c>
      <c r="BF9" s="452" t="str">
        <f t="array" ref="BF9">IF(COUNTIF(_sb1,BF$2)&gt;1,"sai",IF(COUNTIF(_sb1,BF$2)=1,INDEX(tkbs,1,MATCH(BF$2,_sb1,0)),""))</f>
        <v/>
      </c>
      <c r="BG9" s="452" t="str">
        <f t="array" ref="BG9">IF(COUNTIF(_sb1,BG$2)&gt;1,"sai",IF(COUNTIF(_sb1,BG$2)=1,INDEX(tkbs,1,MATCH(BG$2,_sb1,0)),""))</f>
        <v/>
      </c>
      <c r="BH9" s="452" t="str">
        <f t="array" ref="BH9">IF(COUNTIF(_sb1,BH$2)&gt;1,"sai",IF(COUNTIF(_sb1,BH$2)=1,INDEX(tkbs,1,MATCH(BH$2,_sb1,0)),""))</f>
        <v/>
      </c>
      <c r="BI9" s="452" t="str">
        <f t="array" ref="BI9">IF(COUNTIF(_sb1,BI$2)&gt;1,"sai",IF(COUNTIF(_sb1,BI$2)=1,INDEX(tkbs,1,MATCH(BI$2,_sb1,0)),""))</f>
        <v/>
      </c>
      <c r="BJ9" s="452" t="str">
        <f t="array" ref="BJ9">IF(COUNTIF(_sb1,BJ$2)&gt;1,"sai",IF(COUNTIF(_sb1,BJ$2)=1,INDEX(tkbs,1,MATCH(BJ$2,_sb1,0)),""))</f>
        <v/>
      </c>
      <c r="BK9" s="451" t="str">
        <f t="array" ref="BK9">IF(COUNTIF(_sb1,BK$2)&gt;1,"sai",IF(COUNTIF(_sb1,BK$2)=1,INDEX(tkbs,1,MATCH(BK$2,_sb1,0)),""))</f>
        <v>A4</v>
      </c>
      <c r="BL9" s="452" t="str">
        <f t="array" ref="BL9">IF(COUNTIF(_sb1,BL$2)&gt;1,"sai",IF(COUNTIF(_sb1,BL$2)=1,INDEX(tkbs,1,MATCH(BL$2,_sb1,0)),""))</f>
        <v/>
      </c>
      <c r="BM9" s="452" t="str">
        <f t="array" ref="BM9">IF(COUNTIF(_sb1,BM$2)&gt;1,"sai",IF(COUNTIF(_sb1,BM$2)=1,INDEX(tkbs,1,MATCH(BM$2,_sb1,0)),""))</f>
        <v/>
      </c>
      <c r="BN9" s="452" t="str">
        <f t="array" ref="BN9">IF(COUNTIF(_sb1,BN$2)&gt;1,"sai",IF(COUNTIF(_sb1,BN$2)=1,INDEX(tkbs,1,MATCH(BN$2,_sb1,0)),""))</f>
        <v/>
      </c>
      <c r="BO9" s="452" t="str">
        <f t="array" ref="BO9">IF(COUNTIF(_sb1,BO$2)&gt;1,"sai",IF(COUNTIF(_sb1,BO$2)=1,INDEX(tkbs,1,MATCH(BO$2,_sb1,0)),""))</f>
        <v/>
      </c>
      <c r="BP9" s="451" t="str">
        <f t="array" ref="BP9">IF(COUNTIF(_sb1,BP$2)&gt;1,"sai",IF(COUNTIF(_sb1,BP$2)=1,INDEX(tkbs,1,MATCH(BP$2,_sb1,0)),""))</f>
        <v>A1</v>
      </c>
      <c r="BQ9" s="451" t="str">
        <f t="array" ref="BQ9">IF(COUNTIF(_sb1,BQ$2)&gt;1,"sai",IF(COUNTIF(_sb1,BQ$2)=1,INDEX(tkbs,1,MATCH(BQ$2,_sb1,0)),""))</f>
        <v>A6</v>
      </c>
      <c r="BR9" s="452" t="str">
        <f t="array" ref="BR9">IF(COUNTIF(_sb1,BR$2)&gt;1,"sai",IF(COUNTIF(_sb1,BR$2)=1,INDEX(tkbs,1,MATCH(BR$2,_sb1,0)),""))</f>
        <v/>
      </c>
      <c r="BS9" s="451" t="str">
        <f t="array" ref="BS9">IF(COUNTIF(_sb1,BS$2)&gt;1,"sai",IF(COUNTIF(_sb1,BS$2)=1,INDEX(tkbs,1,MATCH(BS$2,_sb1,0)),""))</f>
        <v>A10</v>
      </c>
      <c r="BT9" s="452" t="str">
        <f t="array" ref="BT9">IF(COUNTIF(_sb1,BT$2)&gt;1,"sai",IF(COUNTIF(_sb1,BT$2)=1,INDEX(tkbs,1,MATCH(BT$2,_sb1,0)),""))</f>
        <v/>
      </c>
      <c r="BU9" s="451" t="str">
        <f t="array" ref="BU9">IF(COUNTIF(_sb1,BU$2)&gt;1,"sai",IF(COUNTIF(_sb1,BU$2)=1,INDEX(tkbs,1,MATCH(BU$2,_sb1,0)),""))</f>
        <v>A11</v>
      </c>
      <c r="BV9" s="452" t="str">
        <f t="array" ref="BV9">IF(COUNTIF(_sb1,BV$2)&gt;1,"sai",IF(COUNTIF(_sb1,BV$2)=1,INDEX(tkbs,1,MATCH(BV$2,_sb1,0)),""))</f>
        <v/>
      </c>
      <c r="BW9" s="452" t="str">
        <f t="array" ref="BW9">IF(COUNTIF(_sb1,BW$2)&gt;1,"sai",IF(COUNTIF(_sb1,BW$2)=1,INDEX(tkbs,1,MATCH(BW$2,_sb1,0)),""))</f>
        <v/>
      </c>
      <c r="BX9" s="452" t="str">
        <f t="array" ref="BX9">IF(COUNTIF(_sb1,BX$2)&gt;1,"sai",IF(COUNTIF(_sb1,BX$2)=1,INDEX(tkbs,1,MATCH(BX$2,_sb1,0)),""))</f>
        <v/>
      </c>
      <c r="BY9" s="452" t="str">
        <f t="array" ref="BY9">IF(COUNTIF(_sb1,BY$2)&gt;1,"sai",IF(COUNTIF(_sb1,BY$2)=1,INDEX(tkbs,1,MATCH(BY$2,_sb1,0)),""))</f>
        <v/>
      </c>
      <c r="BZ9" s="452" t="str">
        <f t="array" ref="BZ9">IF(COUNTIF(_sb1,BZ$2)&gt;1,"sai",IF(COUNTIF(_sb1,BZ$2)=1,INDEX(tkbs,1,MATCH(BZ$2,_sb1,0)),""))</f>
        <v/>
      </c>
      <c r="CA9" s="452" t="str">
        <f t="array" ref="CA9">IF(COUNTIF(_sb1,CA$2)&gt;1,"sai",IF(COUNTIF(_sb1,CA$2)=1,INDEX(tkbs,1,MATCH(CA$2,_sb1,0)),""))</f>
        <v/>
      </c>
      <c r="CB9" s="452" t="str">
        <f t="array" ref="CB9">IF(COUNTIF(_sb1,CB$2)&gt;1,"sai",IF(COUNTIF(_sb1,CB$2)=1,INDEX(tkbs,1,MATCH(CB$2,_sb1,0)),""))</f>
        <v/>
      </c>
      <c r="CC9" s="452" t="str">
        <f t="array" ref="CC9">IF(COUNTIF(_sb1,CC$2)&gt;1,"sai",IF(COUNTIF(_sb1,CC$2)=1,INDEX(tkbs,1,MATCH(CC$2,_sb1,0)),""))</f>
        <v/>
      </c>
      <c r="CD9" s="452" t="str">
        <f t="array" ref="CD9">IF(COUNTIF(_sb1,CD$2)&gt;1,"sai",IF(COUNTIF(_sb1,CD$2)=1,INDEX(tkbs,1,MATCH(CD$2,_sb1,0)),""))</f>
        <v/>
      </c>
      <c r="CE9" s="452" t="str">
        <f t="array" ref="CE9">IF(COUNTIF(_sb1,CE$2)&gt;1,"sai",IF(COUNTIF(_sb1,CE$2)=1,INDEX(tkbs,1,MATCH(CE$2,_sb1,0)),""))</f>
        <v/>
      </c>
      <c r="CF9" s="452" t="str">
        <f t="array" ref="CF9">IF(COUNTIF(_sb1,CF$2)&gt;1,"sai",IF(COUNTIF(_sb1,CF$2)=1,INDEX(tkbs,1,MATCH(CF$2,_sb1,0)),""))</f>
        <v/>
      </c>
      <c r="CG9" s="452" t="str">
        <f t="array" ref="CG9">IF(COUNTIF(_sb1,CG$2)&gt;1,"sai",IF(COUNTIF(_sb1,CG$2)=1,INDEX(tkbs,1,MATCH(CG$2,_sb1,0)),""))</f>
        <v/>
      </c>
      <c r="CH9" s="452" t="str">
        <f t="array" ref="CH9">IF(COUNTIF(_sb1,CH$2)&gt;1,"sai",IF(COUNTIF(_sb1,CH$2)=1,INDEX(tkbs,1,MATCH(CH$2,_sb1,0)),""))</f>
        <v/>
      </c>
      <c r="CI9" s="452" t="str">
        <f t="array" ref="CI9">IF(COUNTIF(_sb1,CI$2)&gt;1,"sai",IF(COUNTIF(_sb1,CI$2)=1,INDEX(tkbs,1,MATCH(CI$2,_sb1,0)),""))</f>
        <v/>
      </c>
      <c r="CJ9" s="452" t="str">
        <f t="array" ref="CJ9">IF(COUNTIF(_sb1,CJ$2)&gt;1,"sai",IF(COUNTIF(_sb1,CJ$2)=1,INDEX(tkbs,1,MATCH(CJ$2,_sb1,0)),""))</f>
        <v/>
      </c>
      <c r="CK9" s="452" t="str">
        <f t="array" ref="CK9">IF(COUNTIF(_sb1,CK$2)&gt;1,"sai",IF(COUNTIF(_sb1,CK$2)=1,INDEX(tkbs,1,MATCH(CK$2,_sb1,0)),""))</f>
        <v/>
      </c>
      <c r="CL9" s="452" t="str">
        <f t="array" ref="CL9">IF(COUNTIF(_sb1,CL$2)&gt;1,"sai",IF(COUNTIF(_sb1,CL$2)=1,INDEX(tkbs,1,MATCH(CL$2,_sb1,0)),""))</f>
        <v/>
      </c>
      <c r="CM9" s="452" t="str">
        <f t="array" ref="CM9">IF(COUNTIF(_sb1,CM$2)&gt;1,"sai",IF(COUNTIF(_sb1,CM$2)=1,INDEX(tkbs,1,MATCH(CM$2,_sb1,0)),""))</f>
        <v/>
      </c>
      <c r="CN9" s="452" t="str">
        <f t="array" ref="CN9">IF(COUNTIF(_sb1,CN$2)&gt;1,"sai",IF(COUNTIF(_sb1,CN$2)=1,INDEX(tkbs,1,MATCH(CN$2,_sb1,0)),""))</f>
        <v/>
      </c>
      <c r="CO9" s="452" t="str">
        <f t="array" ref="CO9">IF(COUNTIF(_sb1,CO$2)&gt;1,"sai",IF(COUNTIF(_sb1,CO$2)=1,INDEX(tkbs,1,MATCH(CO$2,_sb1,0)),""))</f>
        <v/>
      </c>
      <c r="CP9" s="452" t="str">
        <f t="array" ref="CP9">IF(COUNTIF(_sb1,CP$2)&gt;1,"sai",IF(COUNTIF(_sb1,CP$2)=1,INDEX(tkbs,1,MATCH(CP$2,_sb1,0)),""))</f>
        <v/>
      </c>
      <c r="CQ9" s="452" t="str">
        <f t="array" ref="CQ9">IF(COUNTIF(_sb1,CQ$2)&gt;1,"sai",IF(COUNTIF(_sb1,CQ$2)=1,INDEX(tkbs,1,MATCH(CQ$2,_sb1,0)),""))</f>
        <v/>
      </c>
      <c r="CR9" s="452" t="str">
        <f t="array" ref="CR9">IF(COUNTIF(_sb1,CR$2)&gt;1,"sai",IF(COUNTIF(_sb1,CR$2)=1,INDEX(tkbs,1,MATCH(CR$2,_sb1,0)),""))</f>
        <v/>
      </c>
      <c r="CS9" s="452" t="str">
        <f t="array" ref="CS9">IF(COUNTIF(_sb1,CS$2)&gt;1,"sai",IF(COUNTIF(_sb1,CS$2)=1,INDEX(tkbs,1,MATCH(CS$2,_sb1,0)),""))</f>
        <v/>
      </c>
      <c r="CT9" s="452" t="str">
        <f t="array" ref="CT9">IF(COUNTIF(_sb1,CT$2)&gt;1,"sai",IF(COUNTIF(_sb1,CT$2)=1,INDEX(tkbs,1,MATCH(CT$2,_sb1,0)),""))</f>
        <v/>
      </c>
      <c r="CU9" s="452" t="str">
        <f t="array" ref="CU9">IF(COUNTIF(_sb1,CU$2)&gt;1,"sai",IF(COUNTIF(_sb1,CU$2)=1,INDEX(tkbs,1,MATCH(CU$2,_sb1,0)),""))</f>
        <v/>
      </c>
      <c r="CV9" s="452" t="str">
        <f t="array" ref="CV9">IF(COUNTIF(_sb1,CV$2)&gt;1,"sai",IF(COUNTIF(_sb1,CV$2)=1,INDEX(tkbs,1,MATCH(CV$2,_sb1,0)),""))</f>
        <v/>
      </c>
      <c r="CW9" s="452" t="str">
        <f t="array" ref="CW9">IF(COUNTIF(_sb1,CW$2)&gt;1,"sai",IF(COUNTIF(_sb1,CW$2)=1,INDEX(tkbs,1,MATCH(CW$2,_sb1,0)),""))</f>
        <v/>
      </c>
      <c r="CX9" s="452" t="str">
        <f t="array" ref="CX9">IF(COUNTIF(_sb1,CX$2)&gt;1,"sai",IF(COUNTIF(_sb1,CX$2)=1,INDEX(tkbs,1,MATCH(CX$2,_sb1,0)),""))</f>
        <v/>
      </c>
      <c r="CY9" s="452" t="str">
        <f t="array" ref="CY9">IF(COUNTIF(_sb1,CY$2)&gt;1,"sai",IF(COUNTIF(_sb1,CY$2)=1,INDEX(tkbs,1,MATCH(CY$2,_sb1,0)),""))</f>
        <v/>
      </c>
    </row>
    <row r="10" ht="12.0" customHeight="1">
      <c r="A10" s="127"/>
      <c r="B10" s="445">
        <v>2.0</v>
      </c>
      <c r="C10" s="453" t="str">
        <f t="array" ref="C10">IF(COUNTIF(_sb2,C$2)&gt;1,"sai",IF(COUNTIF(_sb2,C$2)=1,INDEX(tkbs,1,MATCH(C$2,_sb2,0)),""))</f>
        <v>A7</v>
      </c>
      <c r="D10" s="454" t="str">
        <f t="array" ref="D10">IF(COUNTIF(_sb2,D$2)&gt;1,"sai",IF(COUNTIF(_sb2,D$2)=1,INDEX(tkbs,1,MATCH(D$2,_sb2,0)),""))</f>
        <v/>
      </c>
      <c r="E10" s="454" t="str">
        <f t="array" ref="E10">IF(COUNTIF(_sb2,E$2)&gt;1,"sai",IF(COUNTIF(_sb2,E$2)=1,INDEX(tkbs,1,MATCH(E$2,_sb2,0)),""))</f>
        <v/>
      </c>
      <c r="F10" s="454" t="str">
        <f t="array" ref="F10">IF(COUNTIF(_sb2,F$2)&gt;1,"sai",IF(COUNTIF(_sb2,F$2)=1,INDEX(tkbs,1,MATCH(F$2,_sb2,0)),""))</f>
        <v/>
      </c>
      <c r="G10" s="453" t="str">
        <f t="array" ref="G10">IF(COUNTIF(_sb2,G$2)&gt;1,"sai",IF(COUNTIF(_sb2,G$2)=1,INDEX(tkbs,1,MATCH(G$2,_sb2,0)),""))</f>
        <v>A12</v>
      </c>
      <c r="H10" s="454" t="str">
        <f t="array" ref="H10">IF(COUNTIF(_sb2,H$2)&gt;1,"sai",IF(COUNTIF(_sb2,H$2)=1,INDEX(tkbs,1,MATCH(H$2,_sb2,0)),""))</f>
        <v/>
      </c>
      <c r="I10" s="453" t="str">
        <f t="array" ref="I10">IF(COUNTIF(_sb2,I$2)&gt;1,"sai",IF(COUNTIF(_sb2,I$2)=1,INDEX(tkbs,1,MATCH(I$2,_sb2,0)),""))</f>
        <v>A3</v>
      </c>
      <c r="J10" s="454" t="str">
        <f t="array" ref="J10">IF(COUNTIF(_sb2,J$2)&gt;1,"sai",IF(COUNTIF(_sb2,J$2)=1,INDEX(tkbs,1,MATCH(J$2,_sb2,0)),""))</f>
        <v/>
      </c>
      <c r="K10" s="453" t="str">
        <f t="array" ref="K10">IF(COUNTIF(_sb2,K$2)&gt;1,"sai",IF(COUNTIF(_sb2,K$2)=1,INDEX(tkbs,1,MATCH(K$2,_sb2,0)),""))</f>
        <v>A8</v>
      </c>
      <c r="L10" s="453" t="str">
        <f t="array" ref="L10">IF(COUNTIF(_sb2,L$2)&gt;1,"sai",IF(COUNTIF(_sb2,L$2)=1,INDEX(tkbs,1,MATCH(L$2,_sb2,0)),""))</f>
        <v>A9</v>
      </c>
      <c r="M10" s="454" t="str">
        <f t="array" ref="M10">IF(COUNTIF(_sb2,M$2)&gt;1,"sai",IF(COUNTIF(_sb2,M$2)=1,INDEX(tkbs,1,MATCH(M$2,_sb2,0)),""))</f>
        <v/>
      </c>
      <c r="N10" s="454" t="str">
        <f t="array" ref="N10">IF(COUNTIF(_sb2,N$2)&gt;1,"sai",IF(COUNTIF(_sb2,N$2)=1,INDEX(tkbs,1,MATCH(N$2,_sb2,0)),""))</f>
        <v/>
      </c>
      <c r="O10" s="454" t="str">
        <f t="array" ref="O10">IF(COUNTIF(_sb2,O$2)&gt;1,"sai",IF(COUNTIF(_sb2,O$2)=1,INDEX(tkbs,1,MATCH(O$2,_sb2,0)),""))</f>
        <v/>
      </c>
      <c r="P10" s="454" t="str">
        <f t="array" ref="P10">IF(COUNTIF(_sb2,P$2)&gt;1,"sai",IF(COUNTIF(_sb2,P$2)=1,INDEX(tkbs,1,MATCH(P$2,_sb2,0)),""))</f>
        <v/>
      </c>
      <c r="Q10" s="454" t="str">
        <f t="array" ref="Q10">IF(COUNTIF(_sb2,Q$2)&gt;1,"sai",IF(COUNTIF(_sb2,Q$2)=1,INDEX(tkbs,1,MATCH(Q$2,_sb2,0)),""))</f>
        <v/>
      </c>
      <c r="R10" s="454" t="str">
        <f t="array" ref="R10">IF(COUNTIF(_sb2,R$2)&gt;1,"sai",IF(COUNTIF(_sb2,R$2)=1,INDEX(tkbs,1,MATCH(R$2,_sb2,0)),""))</f>
        <v/>
      </c>
      <c r="S10" s="454" t="str">
        <f t="array" ref="S10">IF(COUNTIF(_sb2,S$2)&gt;1,"sai",IF(COUNTIF(_sb2,S$2)=1,INDEX(tkbs,1,MATCH(S$2,_sb2,0)),""))</f>
        <v/>
      </c>
      <c r="T10" s="454" t="str">
        <f t="array" ref="T10">IF(COUNTIF(_sb2,T$2)&gt;1,"sai",IF(COUNTIF(_sb2,T$2)=1,INDEX(tkbs,1,MATCH(T$2,_sb2,0)),""))</f>
        <v/>
      </c>
      <c r="U10" s="454" t="str">
        <f t="array" ref="U10">IF(COUNTIF(_sb2,U$2)&gt;1,"sai",IF(COUNTIF(_sb2,U$2)=1,INDEX(tkbs,1,MATCH(U$2,_sb2,0)),""))</f>
        <v/>
      </c>
      <c r="V10" s="454" t="str">
        <f t="array" ref="V10">IF(COUNTIF(_sb2,V$2)&gt;1,"sai",IF(COUNTIF(_sb2,V$2)=1,INDEX(tkbs,1,MATCH(V$2,_sb2,0)),""))</f>
        <v/>
      </c>
      <c r="W10" s="454" t="str">
        <f t="array" ref="W10">IF(COUNTIF(_sb2,W$2)&gt;1,"sai",IF(COUNTIF(_sb2,W$2)=1,INDEX(tkbs,1,MATCH(W$2,_sb2,0)),""))</f>
        <v/>
      </c>
      <c r="X10" s="454" t="str">
        <f t="array" ref="X10">IF(COUNTIF(_sb2,X$2)&gt;1,"sai",IF(COUNTIF(_sb2,X$2)=1,INDEX(tkbs,1,MATCH(X$2,_sb2,0)),""))</f>
        <v/>
      </c>
      <c r="Y10" s="453" t="str">
        <f t="array" ref="Y10">IF(COUNTIF(_sb2,Y$2)&gt;1,"sai",IF(COUNTIF(_sb2,Y$2)=1,INDEX(tkbs,1,MATCH(Y$2,_sb2,0)),""))</f>
        <v>A4</v>
      </c>
      <c r="Z10" s="454" t="str">
        <f t="array" ref="Z10">IF(COUNTIF(_sb2,Z$2)&gt;1,"sai",IF(COUNTIF(_sb2,Z$2)=1,INDEX(tkbs,1,MATCH(Z$2,_sb2,0)),""))</f>
        <v/>
      </c>
      <c r="AA10" s="454" t="str">
        <f t="array" ref="AA10">IF(COUNTIF(_sb2,AA$2)&gt;1,"sai",IF(COUNTIF(_sb2,AA$2)=1,INDEX(tkbs,1,MATCH(AA$2,_sb2,0)),""))</f>
        <v/>
      </c>
      <c r="AB10" s="454" t="str">
        <f t="array" ref="AB10">IF(COUNTIF(_sb2,AB$2)&gt;1,"sai",IF(COUNTIF(_sb2,AB$2)=1,INDEX(tkbs,1,MATCH(AB$2,_sb2,0)),""))</f>
        <v/>
      </c>
      <c r="AC10" s="454" t="str">
        <f t="array" ref="AC10">IF(COUNTIF(_sb2,AC$2)&gt;1,"sai",IF(COUNTIF(_sb2,AC$2)=1,INDEX(tkbs,1,MATCH(AC$2,_sb2,0)),""))</f>
        <v/>
      </c>
      <c r="AD10" s="454" t="str">
        <f t="array" ref="AD10">IF(COUNTIF(_sb2,AD$2)&gt;1,"sai",IF(COUNTIF(_sb2,AD$2)=1,INDEX(tkbs,1,MATCH(AD$2,_sb2,0)),""))</f>
        <v/>
      </c>
      <c r="AE10" s="454" t="str">
        <f t="array" ref="AE10">IF(COUNTIF(_sb2,AE$2)&gt;1,"sai",IF(COUNTIF(_sb2,AE$2)=1,INDEX(tkbs,1,MATCH(AE$2,_sb2,0)),""))</f>
        <v/>
      </c>
      <c r="AF10" s="454" t="str">
        <f t="array" ref="AF10">IF(COUNTIF(_sb2,AF$2)&gt;1,"sai",IF(COUNTIF(_sb2,AF$2)=1,INDEX(tkbs,1,MATCH(AF$2,_sb2,0)),""))</f>
        <v/>
      </c>
      <c r="AG10" s="454" t="str">
        <f t="array" ref="AG10">IF(COUNTIF(_sb2,AG$2)&gt;1,"sai",IF(COUNTIF(_sb2,AG$2)=1,INDEX(tkbs,1,MATCH(AG$2,_sb2,0)),""))</f>
        <v/>
      </c>
      <c r="AH10" s="454" t="str">
        <f t="array" ref="AH10">IF(COUNTIF(_sb2,AH$2)&gt;1,"sai",IF(COUNTIF(_sb2,AH$2)=1,INDEX(tkbs,1,MATCH(AH$2,_sb2,0)),""))</f>
        <v/>
      </c>
      <c r="AI10" s="454" t="str">
        <f t="array" ref="AI10">IF(COUNTIF(_sb2,AI$2)&gt;1,"sai",IF(COUNTIF(_sb2,AI$2)=1,INDEX(tkbs,1,MATCH(AI$2,_sb2,0)),""))</f>
        <v/>
      </c>
      <c r="AJ10" s="454" t="str">
        <f t="array" ref="AJ10">IF(COUNTIF(_sb2,AJ$2)&gt;1,"sai",IF(COUNTIF(_sb2,AJ$2)=1,INDEX(tkbs,1,MATCH(AJ$2,_sb2,0)),""))</f>
        <v/>
      </c>
      <c r="AK10" s="454" t="str">
        <f t="array" ref="AK10">IF(COUNTIF(_sb2,AK$2)&gt;1,"sai",IF(COUNTIF(_sb2,AK$2)=1,INDEX(tkbs,1,MATCH(AK$2,_sb2,0)),""))</f>
        <v/>
      </c>
      <c r="AL10" s="454" t="str">
        <f t="array" ref="AL10">IF(COUNTIF(_sb2,AL$2)&gt;1,"sai",IF(COUNTIF(_sb2,AL$2)=1,INDEX(tkbs,1,MATCH(AL$2,_sb2,0)),""))</f>
        <v/>
      </c>
      <c r="AM10" s="454" t="str">
        <f t="array" ref="AM10">IF(COUNTIF(_sb2,AM$2)&gt;1,"sai",IF(COUNTIF(_sb2,AM$2)=1,INDEX(tkbs,1,MATCH(AM$2,_sb2,0)),""))</f>
        <v/>
      </c>
      <c r="AN10" s="454" t="str">
        <f t="array" ref="AN10">IF(COUNTIF(_sb2,AN$2)&gt;1,"sai",IF(COUNTIF(_sb2,AN$2)=1,INDEX(tkbs,1,MATCH(AN$2,_sb2,0)),""))</f>
        <v/>
      </c>
      <c r="AO10" s="454" t="str">
        <f t="array" ref="AO10">IF(COUNTIF(_sb2,AO$2)&gt;1,"sai",IF(COUNTIF(_sb2,AO$2)=1,INDEX(tkbs,1,MATCH(AO$2,_sb2,0)),""))</f>
        <v/>
      </c>
      <c r="AP10" s="454" t="str">
        <f t="array" ref="AP10">IF(COUNTIF(_sb2,AP$2)&gt;1,"sai",IF(COUNTIF(_sb2,AP$2)=1,INDEX(tkbs,1,MATCH(AP$2,_sb2,0)),""))</f>
        <v/>
      </c>
      <c r="AQ10" s="454" t="str">
        <f t="array" ref="AQ10">IF(COUNTIF(_sb2,AQ$2)&gt;1,"sai",IF(COUNTIF(_sb2,AQ$2)=1,INDEX(tkbs,1,MATCH(AQ$2,_sb2,0)),""))</f>
        <v/>
      </c>
      <c r="AR10" s="454" t="str">
        <f t="array" ref="AR10">IF(COUNTIF(_sb2,AR$2)&gt;1,"sai",IF(COUNTIF(_sb2,AR$2)=1,INDEX(tkbs,1,MATCH(AR$2,_sb2,0)),""))</f>
        <v/>
      </c>
      <c r="AS10" s="454" t="str">
        <f t="array" ref="AS10">IF(COUNTIF(_sb2,AS$2)&gt;1,"sai",IF(COUNTIF(_sb2,AS$2)=1,INDEX(tkbs,1,MATCH(AS$2,_sb2,0)),""))</f>
        <v/>
      </c>
      <c r="AT10" s="454" t="str">
        <f t="array" ref="AT10">IF(COUNTIF(_sb2,AT$2)&gt;1,"sai",IF(COUNTIF(_sb2,AT$2)=1,INDEX(tkbs,1,MATCH(AT$2,_sb2,0)),""))</f>
        <v/>
      </c>
      <c r="AU10" s="453" t="str">
        <f t="array" ref="AU10">IF(COUNTIF(_sb2,AU$2)&gt;1,"sai",IF(COUNTIF(_sb2,AU$2)=1,INDEX(tkbs,1,MATCH(AU$2,_sb2,0)),""))</f>
        <v>A5</v>
      </c>
      <c r="AV10" s="454" t="str">
        <f t="array" ref="AV10">IF(COUNTIF(_sb2,AV$2)&gt;1,"sai",IF(COUNTIF(_sb2,AV$2)=1,INDEX(tkbs,1,MATCH(AV$2,_sb2,0)),""))</f>
        <v/>
      </c>
      <c r="AW10" s="454" t="str">
        <f t="array" ref="AW10">IF(COUNTIF(_sb2,AW$2)&gt;1,"sai",IF(COUNTIF(_sb2,AW$2)=1,INDEX(tkbs,1,MATCH(AW$2,_sb2,0)),""))</f>
        <v/>
      </c>
      <c r="AX10" s="454" t="str">
        <f t="array" ref="AX10">IF(COUNTIF(_sb2,AX$2)&gt;1,"sai",IF(COUNTIF(_sb2,AX$2)=1,INDEX(tkbs,1,MATCH(AX$2,_sb2,0)),""))</f>
        <v/>
      </c>
      <c r="AY10" s="454" t="str">
        <f t="array" ref="AY10">IF(COUNTIF(_sb2,AY$2)&gt;1,"sai",IF(COUNTIF(_sb2,AY$2)=1,INDEX(tkbs,1,MATCH(AY$2,_sb2,0)),""))</f>
        <v/>
      </c>
      <c r="AZ10" s="454" t="str">
        <f t="array" ref="AZ10">IF(COUNTIF(_sb2,AZ$2)&gt;1,"sai",IF(COUNTIF(_sb2,AZ$2)=1,INDEX(tkbs,1,MATCH(AZ$2,_sb2,0)),""))</f>
        <v/>
      </c>
      <c r="BA10" s="454" t="str">
        <f t="array" ref="BA10">IF(COUNTIF(_sb2,BA$2)&gt;1,"sai",IF(COUNTIF(_sb2,BA$2)=1,INDEX(tkbs,1,MATCH(BA$2,_sb2,0)),""))</f>
        <v/>
      </c>
      <c r="BB10" s="454" t="str">
        <f t="array" ref="BB10">IF(COUNTIF(_sb2,BB$2)&gt;1,"sai",IF(COUNTIF(_sb2,BB$2)=1,INDEX(tkbs,1,MATCH(BB$2,_sb2,0)),""))</f>
        <v/>
      </c>
      <c r="BC10" s="453" t="str">
        <f t="array" ref="BC10">IF(COUNTIF(_sb2,BC$2)&gt;1,"sai",IF(COUNTIF(_sb2,BC$2)=1,INDEX(tkbs,1,MATCH(BC$2,_sb2,0)),""))</f>
        <v>A13</v>
      </c>
      <c r="BD10" s="454" t="str">
        <f t="array" ref="BD10">IF(COUNTIF(_sb2,BD$2)&gt;1,"sai",IF(COUNTIF(_sb2,BD$2)=1,INDEX(tkbs,1,MATCH(BD$2,_sb2,0)),""))</f>
        <v/>
      </c>
      <c r="BE10" s="454" t="str">
        <f t="array" ref="BE10">IF(COUNTIF(_sb2,BE$2)&gt;1,"sai",IF(COUNTIF(_sb2,BE$2)=1,INDEX(tkbs,1,MATCH(BE$2,_sb2,0)),""))</f>
        <v/>
      </c>
      <c r="BF10" s="454" t="str">
        <f t="array" ref="BF10">IF(COUNTIF(_sb2,BF$2)&gt;1,"sai",IF(COUNTIF(_sb2,BF$2)=1,INDEX(tkbs,1,MATCH(BF$2,_sb2,0)),""))</f>
        <v/>
      </c>
      <c r="BG10" s="454" t="str">
        <f t="array" ref="BG10">IF(COUNTIF(_sb2,BG$2)&gt;1,"sai",IF(COUNTIF(_sb2,BG$2)=1,INDEX(tkbs,1,MATCH(BG$2,_sb2,0)),""))</f>
        <v/>
      </c>
      <c r="BH10" s="454" t="str">
        <f t="array" ref="BH10">IF(COUNTIF(_sb2,BH$2)&gt;1,"sai",IF(COUNTIF(_sb2,BH$2)=1,INDEX(tkbs,1,MATCH(BH$2,_sb2,0)),""))</f>
        <v/>
      </c>
      <c r="BI10" s="454" t="str">
        <f t="array" ref="BI10">IF(COUNTIF(_sb2,BI$2)&gt;1,"sai",IF(COUNTIF(_sb2,BI$2)=1,INDEX(tkbs,1,MATCH(BI$2,_sb2,0)),""))</f>
        <v/>
      </c>
      <c r="BJ10" s="454" t="str">
        <f t="array" ref="BJ10">IF(COUNTIF(_sb2,BJ$2)&gt;1,"sai",IF(COUNTIF(_sb2,BJ$2)=1,INDEX(tkbs,1,MATCH(BJ$2,_sb2,0)),""))</f>
        <v/>
      </c>
      <c r="BK10" s="453" t="str">
        <f t="array" ref="BK10">IF(COUNTIF(_sb2,BK$2)&gt;1,"sai",IF(COUNTIF(_sb2,BK$2)=1,INDEX(tkbs,1,MATCH(BK$2,_sb2,0)),""))</f>
        <v>A2</v>
      </c>
      <c r="BL10" s="454" t="str">
        <f t="array" ref="BL10">IF(COUNTIF(_sb2,BL$2)&gt;1,"sai",IF(COUNTIF(_sb2,BL$2)=1,INDEX(tkbs,1,MATCH(BL$2,_sb2,0)),""))</f>
        <v/>
      </c>
      <c r="BM10" s="454" t="str">
        <f t="array" ref="BM10">IF(COUNTIF(_sb2,BM$2)&gt;1,"sai",IF(COUNTIF(_sb2,BM$2)=1,INDEX(tkbs,1,MATCH(BM$2,_sb2,0)),""))</f>
        <v/>
      </c>
      <c r="BN10" s="454" t="str">
        <f t="array" ref="BN10">IF(COUNTIF(_sb2,BN$2)&gt;1,"sai",IF(COUNTIF(_sb2,BN$2)=1,INDEX(tkbs,1,MATCH(BN$2,_sb2,0)),""))</f>
        <v/>
      </c>
      <c r="BO10" s="454" t="str">
        <f t="array" ref="BO10">IF(COUNTIF(_sb2,BO$2)&gt;1,"sai",IF(COUNTIF(_sb2,BO$2)=1,INDEX(tkbs,1,MATCH(BO$2,_sb2,0)),""))</f>
        <v/>
      </c>
      <c r="BP10" s="453" t="str">
        <f t="array" ref="BP10">IF(COUNTIF(_sb2,BP$2)&gt;1,"sai",IF(COUNTIF(_sb2,BP$2)=1,INDEX(tkbs,1,MATCH(BP$2,_sb2,0)),""))</f>
        <v>A1</v>
      </c>
      <c r="BQ10" s="453" t="str">
        <f t="array" ref="BQ10">IF(COUNTIF(_sb2,BQ$2)&gt;1,"sai",IF(COUNTIF(_sb2,BQ$2)=1,INDEX(tkbs,1,MATCH(BQ$2,_sb2,0)),""))</f>
        <v>A6</v>
      </c>
      <c r="BR10" s="454" t="str">
        <f t="array" ref="BR10">IF(COUNTIF(_sb2,BR$2)&gt;1,"sai",IF(COUNTIF(_sb2,BR$2)=1,INDEX(tkbs,1,MATCH(BR$2,_sb2,0)),""))</f>
        <v/>
      </c>
      <c r="BS10" s="453" t="str">
        <f t="array" ref="BS10">IF(COUNTIF(_sb2,BS$2)&gt;1,"sai",IF(COUNTIF(_sb2,BS$2)=1,INDEX(tkbs,1,MATCH(BS$2,_sb2,0)),""))</f>
        <v>A10</v>
      </c>
      <c r="BT10" s="454" t="str">
        <f t="array" ref="BT10">IF(COUNTIF(_sb2,BT$2)&gt;1,"sai",IF(COUNTIF(_sb2,BT$2)=1,INDEX(tkbs,1,MATCH(BT$2,_sb2,0)),""))</f>
        <v/>
      </c>
      <c r="BU10" s="453" t="str">
        <f t="array" ref="BU10">IF(COUNTIF(_sb2,BU$2)&gt;1,"sai",IF(COUNTIF(_sb2,BU$2)=1,INDEX(tkbs,1,MATCH(BU$2,_sb2,0)),""))</f>
        <v>A11</v>
      </c>
      <c r="BV10" s="454" t="str">
        <f t="array" ref="BV10">IF(COUNTIF(_sb2,BV$2)&gt;1,"sai",IF(COUNTIF(_sb2,BV$2)=1,INDEX(tkbs,1,MATCH(BV$2,_sb2,0)),""))</f>
        <v/>
      </c>
      <c r="BW10" s="454" t="str">
        <f t="array" ref="BW10">IF(COUNTIF(_sb2,BW$2)&gt;1,"sai",IF(COUNTIF(_sb2,BW$2)=1,INDEX(tkbs,1,MATCH(BW$2,_sb2,0)),""))</f>
        <v/>
      </c>
      <c r="BX10" s="454" t="str">
        <f t="array" ref="BX10">IF(COUNTIF(_sb2,BX$2)&gt;1,"sai",IF(COUNTIF(_sb2,BX$2)=1,INDEX(tkbs,1,MATCH(BX$2,_sb2,0)),""))</f>
        <v/>
      </c>
      <c r="BY10" s="454" t="str">
        <f t="array" ref="BY10">IF(COUNTIF(_sb2,BY$2)&gt;1,"sai",IF(COUNTIF(_sb2,BY$2)=1,INDEX(tkbs,1,MATCH(BY$2,_sb2,0)),""))</f>
        <v/>
      </c>
      <c r="BZ10" s="454" t="str">
        <f t="array" ref="BZ10">IF(COUNTIF(_sb2,BZ$2)&gt;1,"sai",IF(COUNTIF(_sb2,BZ$2)=1,INDEX(tkbs,1,MATCH(BZ$2,_sb2,0)),""))</f>
        <v/>
      </c>
      <c r="CA10" s="454" t="str">
        <f t="array" ref="CA10">IF(COUNTIF(_sb2,CA$2)&gt;1,"sai",IF(COUNTIF(_sb2,CA$2)=1,INDEX(tkbs,1,MATCH(CA$2,_sb2,0)),""))</f>
        <v/>
      </c>
      <c r="CB10" s="454" t="str">
        <f t="array" ref="CB10">IF(COUNTIF(_sb2,CB$2)&gt;1,"sai",IF(COUNTIF(_sb2,CB$2)=1,INDEX(tkbs,1,MATCH(CB$2,_sb2,0)),""))</f>
        <v/>
      </c>
      <c r="CC10" s="454" t="str">
        <f t="array" ref="CC10">IF(COUNTIF(_sb2,CC$2)&gt;1,"sai",IF(COUNTIF(_sb2,CC$2)=1,INDEX(tkbs,1,MATCH(CC$2,_sb2,0)),""))</f>
        <v/>
      </c>
      <c r="CD10" s="454" t="str">
        <f t="array" ref="CD10">IF(COUNTIF(_sb2,CD$2)&gt;1,"sai",IF(COUNTIF(_sb2,CD$2)=1,INDEX(tkbs,1,MATCH(CD$2,_sb2,0)),""))</f>
        <v/>
      </c>
      <c r="CE10" s="454" t="str">
        <f t="array" ref="CE10">IF(COUNTIF(_sb2,CE$2)&gt;1,"sai",IF(COUNTIF(_sb2,CE$2)=1,INDEX(tkbs,1,MATCH(CE$2,_sb2,0)),""))</f>
        <v/>
      </c>
      <c r="CF10" s="454" t="str">
        <f t="array" ref="CF10">IF(COUNTIF(_sb2,CF$2)&gt;1,"sai",IF(COUNTIF(_sb2,CF$2)=1,INDEX(tkbs,1,MATCH(CF$2,_sb2,0)),""))</f>
        <v/>
      </c>
      <c r="CG10" s="454" t="str">
        <f t="array" ref="CG10">IF(COUNTIF(_sb2,CG$2)&gt;1,"sai",IF(COUNTIF(_sb2,CG$2)=1,INDEX(tkbs,1,MATCH(CG$2,_sb2,0)),""))</f>
        <v/>
      </c>
      <c r="CH10" s="454" t="str">
        <f t="array" ref="CH10">IF(COUNTIF(_sb2,CH$2)&gt;1,"sai",IF(COUNTIF(_sb2,CH$2)=1,INDEX(tkbs,1,MATCH(CH$2,_sb2,0)),""))</f>
        <v/>
      </c>
      <c r="CI10" s="454" t="str">
        <f t="array" ref="CI10">IF(COUNTIF(_sb2,CI$2)&gt;1,"sai",IF(COUNTIF(_sb2,CI$2)=1,INDEX(tkbs,1,MATCH(CI$2,_sb2,0)),""))</f>
        <v/>
      </c>
      <c r="CJ10" s="454" t="str">
        <f t="array" ref="CJ10">IF(COUNTIF(_sb2,CJ$2)&gt;1,"sai",IF(COUNTIF(_sb2,CJ$2)=1,INDEX(tkbs,1,MATCH(CJ$2,_sb2,0)),""))</f>
        <v/>
      </c>
      <c r="CK10" s="454" t="str">
        <f t="array" ref="CK10">IF(COUNTIF(_sb2,CK$2)&gt;1,"sai",IF(COUNTIF(_sb2,CK$2)=1,INDEX(tkbs,1,MATCH(CK$2,_sb2,0)),""))</f>
        <v/>
      </c>
      <c r="CL10" s="454" t="str">
        <f t="array" ref="CL10">IF(COUNTIF(_sb2,CL$2)&gt;1,"sai",IF(COUNTIF(_sb2,CL$2)=1,INDEX(tkbs,1,MATCH(CL$2,_sb2,0)),""))</f>
        <v/>
      </c>
      <c r="CM10" s="454" t="str">
        <f t="array" ref="CM10">IF(COUNTIF(_sb2,CM$2)&gt;1,"sai",IF(COUNTIF(_sb2,CM$2)=1,INDEX(tkbs,1,MATCH(CM$2,_sb2,0)),""))</f>
        <v/>
      </c>
      <c r="CN10" s="454" t="str">
        <f t="array" ref="CN10">IF(COUNTIF(_sb2,CN$2)&gt;1,"sai",IF(COUNTIF(_sb2,CN$2)=1,INDEX(tkbs,1,MATCH(CN$2,_sb2,0)),""))</f>
        <v/>
      </c>
      <c r="CO10" s="454" t="str">
        <f t="array" ref="CO10">IF(COUNTIF(_sb2,CO$2)&gt;1,"sai",IF(COUNTIF(_sb2,CO$2)=1,INDEX(tkbs,1,MATCH(CO$2,_sb2,0)),""))</f>
        <v/>
      </c>
      <c r="CP10" s="454" t="str">
        <f t="array" ref="CP10">IF(COUNTIF(_sb2,CP$2)&gt;1,"sai",IF(COUNTIF(_sb2,CP$2)=1,INDEX(tkbs,1,MATCH(CP$2,_sb2,0)),""))</f>
        <v/>
      </c>
      <c r="CQ10" s="454" t="str">
        <f t="array" ref="CQ10">IF(COUNTIF(_sb2,CQ$2)&gt;1,"sai",IF(COUNTIF(_sb2,CQ$2)=1,INDEX(tkbs,1,MATCH(CQ$2,_sb2,0)),""))</f>
        <v/>
      </c>
      <c r="CR10" s="454" t="str">
        <f t="array" ref="CR10">IF(COUNTIF(_sb2,CR$2)&gt;1,"sai",IF(COUNTIF(_sb2,CR$2)=1,INDEX(tkbs,1,MATCH(CR$2,_sb2,0)),""))</f>
        <v/>
      </c>
      <c r="CS10" s="454" t="str">
        <f t="array" ref="CS10">IF(COUNTIF(_sb2,CS$2)&gt;1,"sai",IF(COUNTIF(_sb2,CS$2)=1,INDEX(tkbs,1,MATCH(CS$2,_sb2,0)),""))</f>
        <v/>
      </c>
      <c r="CT10" s="454" t="str">
        <f t="array" ref="CT10">IF(COUNTIF(_sb2,CT$2)&gt;1,"sai",IF(COUNTIF(_sb2,CT$2)=1,INDEX(tkbs,1,MATCH(CT$2,_sb2,0)),""))</f>
        <v/>
      </c>
      <c r="CU10" s="454" t="str">
        <f t="array" ref="CU10">IF(COUNTIF(_sb2,CU$2)&gt;1,"sai",IF(COUNTIF(_sb2,CU$2)=1,INDEX(tkbs,1,MATCH(CU$2,_sb2,0)),""))</f>
        <v/>
      </c>
      <c r="CV10" s="454" t="str">
        <f t="array" ref="CV10">IF(COUNTIF(_sb2,CV$2)&gt;1,"sai",IF(COUNTIF(_sb2,CV$2)=1,INDEX(tkbs,1,MATCH(CV$2,_sb2,0)),""))</f>
        <v/>
      </c>
      <c r="CW10" s="454" t="str">
        <f t="array" ref="CW10">IF(COUNTIF(_sb2,CW$2)&gt;1,"sai",IF(COUNTIF(_sb2,CW$2)=1,INDEX(tkbs,1,MATCH(CW$2,_sb2,0)),""))</f>
        <v/>
      </c>
      <c r="CX10" s="454" t="str">
        <f t="array" ref="CX10">IF(COUNTIF(_sb2,CX$2)&gt;1,"sai",IF(COUNTIF(_sb2,CX$2)=1,INDEX(tkbs,1,MATCH(CX$2,_sb2,0)),""))</f>
        <v/>
      </c>
      <c r="CY10" s="454" t="str">
        <f t="array" ref="CY10">IF(COUNTIF(_sb2,CY$2)&gt;1,"sai",IF(COUNTIF(_sb2,CY$2)=1,INDEX(tkbs,1,MATCH(CY$2,_sb2,0)),""))</f>
        <v/>
      </c>
    </row>
    <row r="11" ht="12.0" customHeight="1">
      <c r="A11" s="127"/>
      <c r="B11" s="445">
        <v>3.0</v>
      </c>
      <c r="C11" s="453" t="str">
        <f t="array" ref="C11">IF(COUNTIF(_sb3,C$2)&gt;1,"sai",IF(COUNTIF(_sb3,C$2)=1,INDEX(tkbs,1,MATCH(C$2,_sb3,0)),""))</f>
        <v>A11</v>
      </c>
      <c r="D11" s="454" t="str">
        <f t="array" ref="D11">IF(COUNTIF(_sb3,D$2)&gt;1,"sai",IF(COUNTIF(_sb3,D$2)=1,INDEX(tkbs,1,MATCH(D$2,_sb3,0)),""))</f>
        <v/>
      </c>
      <c r="E11" s="454" t="str">
        <f t="array" ref="E11">IF(COUNTIF(_sb3,E$2)&gt;1,"sai",IF(COUNTIF(_sb3,E$2)=1,INDEX(tkbs,1,MATCH(E$2,_sb3,0)),""))</f>
        <v/>
      </c>
      <c r="F11" s="454" t="str">
        <f t="array" ref="F11">IF(COUNTIF(_sb3,F$2)&gt;1,"sai",IF(COUNTIF(_sb3,F$2)=1,INDEX(tkbs,1,MATCH(F$2,_sb3,0)),""))</f>
        <v/>
      </c>
      <c r="G11" s="453" t="str">
        <f t="array" ref="G11">IF(COUNTIF(_sb3,G$2)&gt;1,"sai",IF(COUNTIF(_sb3,G$2)=1,INDEX(tkbs,1,MATCH(G$2,_sb3,0)),""))</f>
        <v>A1</v>
      </c>
      <c r="H11" s="454" t="str">
        <f t="array" ref="H11">IF(COUNTIF(_sb3,H$2)&gt;1,"sai",IF(COUNTIF(_sb3,H$2)=1,INDEX(tkbs,1,MATCH(H$2,_sb3,0)),""))</f>
        <v/>
      </c>
      <c r="I11" s="453" t="str">
        <f t="array" ref="I11">IF(COUNTIF(_sb3,I$2)&gt;1,"sai",IF(COUNTIF(_sb3,I$2)=1,INDEX(tkbs,1,MATCH(I$2,_sb3,0)),""))</f>
        <v>A10</v>
      </c>
      <c r="J11" s="454" t="str">
        <f t="array" ref="J11">IF(COUNTIF(_sb3,J$2)&gt;1,"sai",IF(COUNTIF(_sb3,J$2)=1,INDEX(tkbs,1,MATCH(J$2,_sb3,0)),""))</f>
        <v/>
      </c>
      <c r="K11" s="453" t="str">
        <f t="array" ref="K11">IF(COUNTIF(_sb3,K$2)&gt;1,"sai",IF(COUNTIF(_sb3,K$2)=1,INDEX(tkbs,1,MATCH(K$2,_sb3,0)),""))</f>
        <v>A4</v>
      </c>
      <c r="L11" s="453" t="str">
        <f t="array" ref="L11">IF(COUNTIF(_sb3,L$2)&gt;1,"sai",IF(COUNTIF(_sb3,L$2)=1,INDEX(tkbs,1,MATCH(L$2,_sb3,0)),""))</f>
        <v>A2</v>
      </c>
      <c r="M11" s="454" t="str">
        <f t="array" ref="M11">IF(COUNTIF(_sb3,M$2)&gt;1,"sai",IF(COUNTIF(_sb3,M$2)=1,INDEX(tkbs,1,MATCH(M$2,_sb3,0)),""))</f>
        <v/>
      </c>
      <c r="N11" s="454" t="str">
        <f t="array" ref="N11">IF(COUNTIF(_sb3,N$2)&gt;1,"sai",IF(COUNTIF(_sb3,N$2)=1,INDEX(tkbs,1,MATCH(N$2,_sb3,0)),""))</f>
        <v/>
      </c>
      <c r="O11" s="454" t="str">
        <f t="array" ref="O11">IF(COUNTIF(_sb3,O$2)&gt;1,"sai",IF(COUNTIF(_sb3,O$2)=1,INDEX(tkbs,1,MATCH(O$2,_sb3,0)),""))</f>
        <v/>
      </c>
      <c r="P11" s="454" t="str">
        <f t="array" ref="P11">IF(COUNTIF(_sb3,P$2)&gt;1,"sai",IF(COUNTIF(_sb3,P$2)=1,INDEX(tkbs,1,MATCH(P$2,_sb3,0)),""))</f>
        <v/>
      </c>
      <c r="Q11" s="454" t="str">
        <f t="array" ref="Q11">IF(COUNTIF(_sb3,Q$2)&gt;1,"sai",IF(COUNTIF(_sb3,Q$2)=1,INDEX(tkbs,1,MATCH(Q$2,_sb3,0)),""))</f>
        <v/>
      </c>
      <c r="R11" s="454" t="str">
        <f t="array" ref="R11">IF(COUNTIF(_sb3,R$2)&gt;1,"sai",IF(COUNTIF(_sb3,R$2)=1,INDEX(tkbs,1,MATCH(R$2,_sb3,0)),""))</f>
        <v/>
      </c>
      <c r="S11" s="454" t="str">
        <f t="array" ref="S11">IF(COUNTIF(_sb3,S$2)&gt;1,"sai",IF(COUNTIF(_sb3,S$2)=1,INDEX(tkbs,1,MATCH(S$2,_sb3,0)),""))</f>
        <v/>
      </c>
      <c r="T11" s="454" t="str">
        <f t="array" ref="T11">IF(COUNTIF(_sb3,T$2)&gt;1,"sai",IF(COUNTIF(_sb3,T$2)=1,INDEX(tkbs,1,MATCH(T$2,_sb3,0)),""))</f>
        <v/>
      </c>
      <c r="U11" s="454" t="str">
        <f t="array" ref="U11">IF(COUNTIF(_sb3,U$2)&gt;1,"sai",IF(COUNTIF(_sb3,U$2)=1,INDEX(tkbs,1,MATCH(U$2,_sb3,0)),""))</f>
        <v/>
      </c>
      <c r="V11" s="454" t="str">
        <f t="array" ref="V11">IF(COUNTIF(_sb3,V$2)&gt;1,"sai",IF(COUNTIF(_sb3,V$2)=1,INDEX(tkbs,1,MATCH(V$2,_sb3,0)),""))</f>
        <v/>
      </c>
      <c r="W11" s="454" t="str">
        <f t="array" ref="W11">IF(COUNTIF(_sb3,W$2)&gt;1,"sai",IF(COUNTIF(_sb3,W$2)=1,INDEX(tkbs,1,MATCH(W$2,_sb3,0)),""))</f>
        <v/>
      </c>
      <c r="X11" s="454" t="str">
        <f t="array" ref="X11">IF(COUNTIF(_sb3,X$2)&gt;1,"sai",IF(COUNTIF(_sb3,X$2)=1,INDEX(tkbs,1,MATCH(X$2,_sb3,0)),""))</f>
        <v/>
      </c>
      <c r="Y11" s="454" t="str">
        <f t="array" ref="Y11">IF(COUNTIF(_sb3,Y$2)&gt;1,"sai",IF(COUNTIF(_sb3,Y$2)=1,INDEX(tkbs,1,MATCH(Y$2,_sb3,0)),""))</f>
        <v/>
      </c>
      <c r="Z11" s="454" t="str">
        <f t="array" ref="Z11">IF(COUNTIF(_sb3,Z$2)&gt;1,"sai",IF(COUNTIF(_sb3,Z$2)=1,INDEX(tkbs,1,MATCH(Z$2,_sb3,0)),""))</f>
        <v/>
      </c>
      <c r="AA11" s="454" t="str">
        <f t="array" ref="AA11">IF(COUNTIF(_sb3,AA$2)&gt;1,"sai",IF(COUNTIF(_sb3,AA$2)=1,INDEX(tkbs,1,MATCH(AA$2,_sb3,0)),""))</f>
        <v/>
      </c>
      <c r="AB11" s="453" t="str">
        <f t="array" ref="AB11">IF(COUNTIF(_sb3,AB$2)&gt;1,"sai",IF(COUNTIF(_sb3,AB$2)=1,INDEX(tkbs,1,MATCH(AB$2,_sb3,0)),""))</f>
        <v>A5</v>
      </c>
      <c r="AC11" s="454" t="str">
        <f t="array" ref="AC11">IF(COUNTIF(_sb3,AC$2)&gt;1,"sai",IF(COUNTIF(_sb3,AC$2)=1,INDEX(tkbs,1,MATCH(AC$2,_sb3,0)),""))</f>
        <v/>
      </c>
      <c r="AD11" s="454" t="str">
        <f t="array" ref="AD11">IF(COUNTIF(_sb3,AD$2)&gt;1,"sai",IF(COUNTIF(_sb3,AD$2)=1,INDEX(tkbs,1,MATCH(AD$2,_sb3,0)),""))</f>
        <v/>
      </c>
      <c r="AE11" s="454" t="str">
        <f t="array" ref="AE11">IF(COUNTIF(_sb3,AE$2)&gt;1,"sai",IF(COUNTIF(_sb3,AE$2)=1,INDEX(tkbs,1,MATCH(AE$2,_sb3,0)),""))</f>
        <v/>
      </c>
      <c r="AF11" s="454" t="str">
        <f t="array" ref="AF11">IF(COUNTIF(_sb3,AF$2)&gt;1,"sai",IF(COUNTIF(_sb3,AF$2)=1,INDEX(tkbs,1,MATCH(AF$2,_sb3,0)),""))</f>
        <v/>
      </c>
      <c r="AG11" s="454" t="str">
        <f t="array" ref="AG11">IF(COUNTIF(_sb3,AG$2)&gt;1,"sai",IF(COUNTIF(_sb3,AG$2)=1,INDEX(tkbs,1,MATCH(AG$2,_sb3,0)),""))</f>
        <v/>
      </c>
      <c r="AH11" s="454" t="str">
        <f t="array" ref="AH11">IF(COUNTIF(_sb3,AH$2)&gt;1,"sai",IF(COUNTIF(_sb3,AH$2)=1,INDEX(tkbs,1,MATCH(AH$2,_sb3,0)),""))</f>
        <v/>
      </c>
      <c r="AI11" s="454" t="str">
        <f t="array" ref="AI11">IF(COUNTIF(_sb3,AI$2)&gt;1,"sai",IF(COUNTIF(_sb3,AI$2)=1,INDEX(tkbs,1,MATCH(AI$2,_sb3,0)),""))</f>
        <v/>
      </c>
      <c r="AJ11" s="454" t="str">
        <f t="array" ref="AJ11">IF(COUNTIF(_sb3,AJ$2)&gt;1,"sai",IF(COUNTIF(_sb3,AJ$2)=1,INDEX(tkbs,1,MATCH(AJ$2,_sb3,0)),""))</f>
        <v/>
      </c>
      <c r="AK11" s="454" t="str">
        <f t="array" ref="AK11">IF(COUNTIF(_sb3,AK$2)&gt;1,"sai",IF(COUNTIF(_sb3,AK$2)=1,INDEX(tkbs,1,MATCH(AK$2,_sb3,0)),""))</f>
        <v/>
      </c>
      <c r="AL11" s="454" t="str">
        <f t="array" ref="AL11">IF(COUNTIF(_sb3,AL$2)&gt;1,"sai",IF(COUNTIF(_sb3,AL$2)=1,INDEX(tkbs,1,MATCH(AL$2,_sb3,0)),""))</f>
        <v/>
      </c>
      <c r="AM11" s="454" t="str">
        <f t="array" ref="AM11">IF(COUNTIF(_sb3,AM$2)&gt;1,"sai",IF(COUNTIF(_sb3,AM$2)=1,INDEX(tkbs,1,MATCH(AM$2,_sb3,0)),""))</f>
        <v/>
      </c>
      <c r="AN11" s="454" t="str">
        <f t="array" ref="AN11">IF(COUNTIF(_sb3,AN$2)&gt;1,"sai",IF(COUNTIF(_sb3,AN$2)=1,INDEX(tkbs,1,MATCH(AN$2,_sb3,0)),""))</f>
        <v/>
      </c>
      <c r="AO11" s="454" t="str">
        <f t="array" ref="AO11">IF(COUNTIF(_sb3,AO$2)&gt;1,"sai",IF(COUNTIF(_sb3,AO$2)=1,INDEX(tkbs,1,MATCH(AO$2,_sb3,0)),""))</f>
        <v/>
      </c>
      <c r="AP11" s="454" t="str">
        <f t="array" ref="AP11">IF(COUNTIF(_sb3,AP$2)&gt;1,"sai",IF(COUNTIF(_sb3,AP$2)=1,INDEX(tkbs,1,MATCH(AP$2,_sb3,0)),""))</f>
        <v/>
      </c>
      <c r="AQ11" s="454" t="str">
        <f t="array" ref="AQ11">IF(COUNTIF(_sb3,AQ$2)&gt;1,"sai",IF(COUNTIF(_sb3,AQ$2)=1,INDEX(tkbs,1,MATCH(AQ$2,_sb3,0)),""))</f>
        <v/>
      </c>
      <c r="AR11" s="454" t="str">
        <f t="array" ref="AR11">IF(COUNTIF(_sb3,AR$2)&gt;1,"sai",IF(COUNTIF(_sb3,AR$2)=1,INDEX(tkbs,1,MATCH(AR$2,_sb3,0)),""))</f>
        <v/>
      </c>
      <c r="AS11" s="454" t="str">
        <f t="array" ref="AS11">IF(COUNTIF(_sb3,AS$2)&gt;1,"sai",IF(COUNTIF(_sb3,AS$2)=1,INDEX(tkbs,1,MATCH(AS$2,_sb3,0)),""))</f>
        <v/>
      </c>
      <c r="AT11" s="454" t="str">
        <f t="array" ref="AT11">IF(COUNTIF(_sb3,AT$2)&gt;1,"sai",IF(COUNTIF(_sb3,AT$2)=1,INDEX(tkbs,1,MATCH(AT$2,_sb3,0)),""))</f>
        <v/>
      </c>
      <c r="AU11" s="453" t="str">
        <f t="array" ref="AU11">IF(COUNTIF(_sb3,AU$2)&gt;1,"sai",IF(COUNTIF(_sb3,AU$2)=1,INDEX(tkbs,1,MATCH(AU$2,_sb3,0)),""))</f>
        <v>A6</v>
      </c>
      <c r="AV11" s="454" t="str">
        <f t="array" ref="AV11">IF(COUNTIF(_sb3,AV$2)&gt;1,"sai",IF(COUNTIF(_sb3,AV$2)=1,INDEX(tkbs,1,MATCH(AV$2,_sb3,0)),""))</f>
        <v/>
      </c>
      <c r="AW11" s="453" t="str">
        <f t="array" ref="AW11">IF(COUNTIF(_sb3,AW$2)&gt;1,"sai",IF(COUNTIF(_sb3,AW$2)=1,INDEX(tkbs,1,MATCH(AW$2,_sb3,0)),""))</f>
        <v>A9</v>
      </c>
      <c r="AX11" s="454" t="str">
        <f t="array" ref="AX11">IF(COUNTIF(_sb3,AX$2)&gt;1,"sai",IF(COUNTIF(_sb3,AX$2)=1,INDEX(tkbs,1,MATCH(AX$2,_sb3,0)),""))</f>
        <v/>
      </c>
      <c r="AY11" s="454" t="str">
        <f t="array" ref="AY11">IF(COUNTIF(_sb3,AY$2)&gt;1,"sai",IF(COUNTIF(_sb3,AY$2)=1,INDEX(tkbs,1,MATCH(AY$2,_sb3,0)),""))</f>
        <v/>
      </c>
      <c r="AZ11" s="454" t="str">
        <f t="array" ref="AZ11">IF(COUNTIF(_sb3,AZ$2)&gt;1,"sai",IF(COUNTIF(_sb3,AZ$2)=1,INDEX(tkbs,1,MATCH(AZ$2,_sb3,0)),""))</f>
        <v/>
      </c>
      <c r="BA11" s="454" t="str">
        <f t="array" ref="BA11">IF(COUNTIF(_sb3,BA$2)&gt;1,"sai",IF(COUNTIF(_sb3,BA$2)=1,INDEX(tkbs,1,MATCH(BA$2,_sb3,0)),""))</f>
        <v/>
      </c>
      <c r="BB11" s="454" t="str">
        <f t="array" ref="BB11">IF(COUNTIF(_sb3,BB$2)&gt;1,"sai",IF(COUNTIF(_sb3,BB$2)=1,INDEX(tkbs,1,MATCH(BB$2,_sb3,0)),""))</f>
        <v/>
      </c>
      <c r="BC11" s="453" t="str">
        <f t="array" ref="BC11">IF(COUNTIF(_sb3,BC$2)&gt;1,"sai",IF(COUNTIF(_sb3,BC$2)=1,INDEX(tkbs,1,MATCH(BC$2,_sb3,0)),""))</f>
        <v>A7</v>
      </c>
      <c r="BD11" s="454" t="str">
        <f t="array" ref="BD11">IF(COUNTIF(_sb3,BD$2)&gt;1,"sai",IF(COUNTIF(_sb3,BD$2)=1,INDEX(tkbs,1,MATCH(BD$2,_sb3,0)),""))</f>
        <v/>
      </c>
      <c r="BE11" s="454" t="str">
        <f t="array" ref="BE11">IF(COUNTIF(_sb3,BE$2)&gt;1,"sai",IF(COUNTIF(_sb3,BE$2)=1,INDEX(tkbs,1,MATCH(BE$2,_sb3,0)),""))</f>
        <v/>
      </c>
      <c r="BF11" s="454" t="str">
        <f t="array" ref="BF11">IF(COUNTIF(_sb3,BF$2)&gt;1,"sai",IF(COUNTIF(_sb3,BF$2)=1,INDEX(tkbs,1,MATCH(BF$2,_sb3,0)),""))</f>
        <v/>
      </c>
      <c r="BG11" s="454" t="str">
        <f t="array" ref="BG11">IF(COUNTIF(_sb3,BG$2)&gt;1,"sai",IF(COUNTIF(_sb3,BG$2)=1,INDEX(tkbs,1,MATCH(BG$2,_sb3,0)),""))</f>
        <v/>
      </c>
      <c r="BH11" s="454" t="str">
        <f t="array" ref="BH11">IF(COUNTIF(_sb3,BH$2)&gt;1,"sai",IF(COUNTIF(_sb3,BH$2)=1,INDEX(tkbs,1,MATCH(BH$2,_sb3,0)),""))</f>
        <v/>
      </c>
      <c r="BI11" s="454" t="str">
        <f t="array" ref="BI11">IF(COUNTIF(_sb3,BI$2)&gt;1,"sai",IF(COUNTIF(_sb3,BI$2)=1,INDEX(tkbs,1,MATCH(BI$2,_sb3,0)),""))</f>
        <v/>
      </c>
      <c r="BJ11" s="454" t="str">
        <f t="array" ref="BJ11">IF(COUNTIF(_sb3,BJ$2)&gt;1,"sai",IF(COUNTIF(_sb3,BJ$2)=1,INDEX(tkbs,1,MATCH(BJ$2,_sb3,0)),""))</f>
        <v/>
      </c>
      <c r="BK11" s="453" t="str">
        <f t="array" ref="BK11">IF(COUNTIF(_sb3,BK$2)&gt;1,"sai",IF(COUNTIF(_sb3,BK$2)=1,INDEX(tkbs,1,MATCH(BK$2,_sb3,0)),""))</f>
        <v>A8</v>
      </c>
      <c r="BL11" s="454" t="str">
        <f t="array" ref="BL11">IF(COUNTIF(_sb3,BL$2)&gt;1,"sai",IF(COUNTIF(_sb3,BL$2)=1,INDEX(tkbs,1,MATCH(BL$2,_sb3,0)),""))</f>
        <v/>
      </c>
      <c r="BM11" s="454" t="str">
        <f t="array" ref="BM11">IF(COUNTIF(_sb3,BM$2)&gt;1,"sai",IF(COUNTIF(_sb3,BM$2)=1,INDEX(tkbs,1,MATCH(BM$2,_sb3,0)),""))</f>
        <v/>
      </c>
      <c r="BN11" s="454" t="str">
        <f t="array" ref="BN11">IF(COUNTIF(_sb3,BN$2)&gt;1,"sai",IF(COUNTIF(_sb3,BN$2)=1,INDEX(tkbs,1,MATCH(BN$2,_sb3,0)),""))</f>
        <v/>
      </c>
      <c r="BO11" s="454" t="str">
        <f t="array" ref="BO11">IF(COUNTIF(_sb3,BO$2)&gt;1,"sai",IF(COUNTIF(_sb3,BO$2)=1,INDEX(tkbs,1,MATCH(BO$2,_sb3,0)),""))</f>
        <v/>
      </c>
      <c r="BP11" s="453" t="str">
        <f t="array" ref="BP11">IF(COUNTIF(_sb3,BP$2)&gt;1,"sai",IF(COUNTIF(_sb3,BP$2)=1,INDEX(tkbs,1,MATCH(BP$2,_sb3,0)),""))</f>
        <v>A13</v>
      </c>
      <c r="BQ11" s="453" t="str">
        <f t="array" ref="BQ11">IF(COUNTIF(_sb3,BQ$2)&gt;1,"sai",IF(COUNTIF(_sb3,BQ$2)=1,INDEX(tkbs,1,MATCH(BQ$2,_sb3,0)),""))</f>
        <v>A3</v>
      </c>
      <c r="BR11" s="454" t="str">
        <f t="array" ref="BR11">IF(COUNTIF(_sb3,BR$2)&gt;1,"sai",IF(COUNTIF(_sb3,BR$2)=1,INDEX(tkbs,1,MATCH(BR$2,_sb3,0)),""))</f>
        <v/>
      </c>
      <c r="BS11" s="453" t="str">
        <f t="array" ref="BS11">IF(COUNTIF(_sb3,BS$2)&gt;1,"sai",IF(COUNTIF(_sb3,BS$2)=1,INDEX(tkbs,1,MATCH(BS$2,_sb3,0)),""))</f>
        <v>A12</v>
      </c>
      <c r="BT11" s="454" t="str">
        <f t="array" ref="BT11">IF(COUNTIF(_sb3,BT$2)&gt;1,"sai",IF(COUNTIF(_sb3,BT$2)=1,INDEX(tkbs,1,MATCH(BT$2,_sb3,0)),""))</f>
        <v/>
      </c>
      <c r="BU11" s="454" t="str">
        <f t="array" ref="BU11">IF(COUNTIF(_sb3,BU$2)&gt;1,"sai",IF(COUNTIF(_sb3,BU$2)=1,INDEX(tkbs,1,MATCH(BU$2,_sb3,0)),""))</f>
        <v/>
      </c>
      <c r="BV11" s="454" t="str">
        <f t="array" ref="BV11">IF(COUNTIF(_sb3,BV$2)&gt;1,"sai",IF(COUNTIF(_sb3,BV$2)=1,INDEX(tkbs,1,MATCH(BV$2,_sb3,0)),""))</f>
        <v/>
      </c>
      <c r="BW11" s="454" t="str">
        <f t="array" ref="BW11">IF(COUNTIF(_sb3,BW$2)&gt;1,"sai",IF(COUNTIF(_sb3,BW$2)=1,INDEX(tkbs,1,MATCH(BW$2,_sb3,0)),""))</f>
        <v/>
      </c>
      <c r="BX11" s="454" t="str">
        <f t="array" ref="BX11">IF(COUNTIF(_sb3,BX$2)&gt;1,"sai",IF(COUNTIF(_sb3,BX$2)=1,INDEX(tkbs,1,MATCH(BX$2,_sb3,0)),""))</f>
        <v/>
      </c>
      <c r="BY11" s="454" t="str">
        <f t="array" ref="BY11">IF(COUNTIF(_sb3,BY$2)&gt;1,"sai",IF(COUNTIF(_sb3,BY$2)=1,INDEX(tkbs,1,MATCH(BY$2,_sb3,0)),""))</f>
        <v/>
      </c>
      <c r="BZ11" s="454" t="str">
        <f t="array" ref="BZ11">IF(COUNTIF(_sb3,BZ$2)&gt;1,"sai",IF(COUNTIF(_sb3,BZ$2)=1,INDEX(tkbs,1,MATCH(BZ$2,_sb3,0)),""))</f>
        <v/>
      </c>
      <c r="CA11" s="454" t="str">
        <f t="array" ref="CA11">IF(COUNTIF(_sb3,CA$2)&gt;1,"sai",IF(COUNTIF(_sb3,CA$2)=1,INDEX(tkbs,1,MATCH(CA$2,_sb3,0)),""))</f>
        <v/>
      </c>
      <c r="CB11" s="454" t="str">
        <f t="array" ref="CB11">IF(COUNTIF(_sb3,CB$2)&gt;1,"sai",IF(COUNTIF(_sb3,CB$2)=1,INDEX(tkbs,1,MATCH(CB$2,_sb3,0)),""))</f>
        <v/>
      </c>
      <c r="CC11" s="454" t="str">
        <f t="array" ref="CC11">IF(COUNTIF(_sb3,CC$2)&gt;1,"sai",IF(COUNTIF(_sb3,CC$2)=1,INDEX(tkbs,1,MATCH(CC$2,_sb3,0)),""))</f>
        <v/>
      </c>
      <c r="CD11" s="454" t="str">
        <f t="array" ref="CD11">IF(COUNTIF(_sb3,CD$2)&gt;1,"sai",IF(COUNTIF(_sb3,CD$2)=1,INDEX(tkbs,1,MATCH(CD$2,_sb3,0)),""))</f>
        <v/>
      </c>
      <c r="CE11" s="454" t="str">
        <f t="array" ref="CE11">IF(COUNTIF(_sb3,CE$2)&gt;1,"sai",IF(COUNTIF(_sb3,CE$2)=1,INDEX(tkbs,1,MATCH(CE$2,_sb3,0)),""))</f>
        <v/>
      </c>
      <c r="CF11" s="454" t="str">
        <f t="array" ref="CF11">IF(COUNTIF(_sb3,CF$2)&gt;1,"sai",IF(COUNTIF(_sb3,CF$2)=1,INDEX(tkbs,1,MATCH(CF$2,_sb3,0)),""))</f>
        <v/>
      </c>
      <c r="CG11" s="454" t="str">
        <f t="array" ref="CG11">IF(COUNTIF(_sb3,CG$2)&gt;1,"sai",IF(COUNTIF(_sb3,CG$2)=1,INDEX(tkbs,1,MATCH(CG$2,_sb3,0)),""))</f>
        <v/>
      </c>
      <c r="CH11" s="454" t="str">
        <f t="array" ref="CH11">IF(COUNTIF(_sb3,CH$2)&gt;1,"sai",IF(COUNTIF(_sb3,CH$2)=1,INDEX(tkbs,1,MATCH(CH$2,_sb3,0)),""))</f>
        <v/>
      </c>
      <c r="CI11" s="454" t="str">
        <f t="array" ref="CI11">IF(COUNTIF(_sb3,CI$2)&gt;1,"sai",IF(COUNTIF(_sb3,CI$2)=1,INDEX(tkbs,1,MATCH(CI$2,_sb3,0)),""))</f>
        <v/>
      </c>
      <c r="CJ11" s="454" t="str">
        <f t="array" ref="CJ11">IF(COUNTIF(_sb3,CJ$2)&gt;1,"sai",IF(COUNTIF(_sb3,CJ$2)=1,INDEX(tkbs,1,MATCH(CJ$2,_sb3,0)),""))</f>
        <v/>
      </c>
      <c r="CK11" s="454" t="str">
        <f t="array" ref="CK11">IF(COUNTIF(_sb3,CK$2)&gt;1,"sai",IF(COUNTIF(_sb3,CK$2)=1,INDEX(tkbs,1,MATCH(CK$2,_sb3,0)),""))</f>
        <v/>
      </c>
      <c r="CL11" s="454" t="str">
        <f t="array" ref="CL11">IF(COUNTIF(_sb3,CL$2)&gt;1,"sai",IF(COUNTIF(_sb3,CL$2)=1,INDEX(tkbs,1,MATCH(CL$2,_sb3,0)),""))</f>
        <v/>
      </c>
      <c r="CM11" s="454" t="str">
        <f t="array" ref="CM11">IF(COUNTIF(_sb3,CM$2)&gt;1,"sai",IF(COUNTIF(_sb3,CM$2)=1,INDEX(tkbs,1,MATCH(CM$2,_sb3,0)),""))</f>
        <v/>
      </c>
      <c r="CN11" s="454" t="str">
        <f t="array" ref="CN11">IF(COUNTIF(_sb3,CN$2)&gt;1,"sai",IF(COUNTIF(_sb3,CN$2)=1,INDEX(tkbs,1,MATCH(CN$2,_sb3,0)),""))</f>
        <v/>
      </c>
      <c r="CO11" s="454" t="str">
        <f t="array" ref="CO11">IF(COUNTIF(_sb3,CO$2)&gt;1,"sai",IF(COUNTIF(_sb3,CO$2)=1,INDEX(tkbs,1,MATCH(CO$2,_sb3,0)),""))</f>
        <v/>
      </c>
      <c r="CP11" s="454" t="str">
        <f t="array" ref="CP11">IF(COUNTIF(_sb3,CP$2)&gt;1,"sai",IF(COUNTIF(_sb3,CP$2)=1,INDEX(tkbs,1,MATCH(CP$2,_sb3,0)),""))</f>
        <v/>
      </c>
      <c r="CQ11" s="454" t="str">
        <f t="array" ref="CQ11">IF(COUNTIF(_sb3,CQ$2)&gt;1,"sai",IF(COUNTIF(_sb3,CQ$2)=1,INDEX(tkbs,1,MATCH(CQ$2,_sb3,0)),""))</f>
        <v/>
      </c>
      <c r="CR11" s="454" t="str">
        <f t="array" ref="CR11">IF(COUNTIF(_sb3,CR$2)&gt;1,"sai",IF(COUNTIF(_sb3,CR$2)=1,INDEX(tkbs,1,MATCH(CR$2,_sb3,0)),""))</f>
        <v/>
      </c>
      <c r="CS11" s="454" t="str">
        <f t="array" ref="CS11">IF(COUNTIF(_sb3,CS$2)&gt;1,"sai",IF(COUNTIF(_sb3,CS$2)=1,INDEX(tkbs,1,MATCH(CS$2,_sb3,0)),""))</f>
        <v/>
      </c>
      <c r="CT11" s="454" t="str">
        <f t="array" ref="CT11">IF(COUNTIF(_sb3,CT$2)&gt;1,"sai",IF(COUNTIF(_sb3,CT$2)=1,INDEX(tkbs,1,MATCH(CT$2,_sb3,0)),""))</f>
        <v/>
      </c>
      <c r="CU11" s="454" t="str">
        <f t="array" ref="CU11">IF(COUNTIF(_sb3,CU$2)&gt;1,"sai",IF(COUNTIF(_sb3,CU$2)=1,INDEX(tkbs,1,MATCH(CU$2,_sb3,0)),""))</f>
        <v/>
      </c>
      <c r="CV11" s="454" t="str">
        <f t="array" ref="CV11">IF(COUNTIF(_sb3,CV$2)&gt;1,"sai",IF(COUNTIF(_sb3,CV$2)=1,INDEX(tkbs,1,MATCH(CV$2,_sb3,0)),""))</f>
        <v/>
      </c>
      <c r="CW11" s="454" t="str">
        <f t="array" ref="CW11">IF(COUNTIF(_sb3,CW$2)&gt;1,"sai",IF(COUNTIF(_sb3,CW$2)=1,INDEX(tkbs,1,MATCH(CW$2,_sb3,0)),""))</f>
        <v/>
      </c>
      <c r="CX11" s="454" t="str">
        <f t="array" ref="CX11">IF(COUNTIF(_sb3,CX$2)&gt;1,"sai",IF(COUNTIF(_sb3,CX$2)=1,INDEX(tkbs,1,MATCH(CX$2,_sb3,0)),""))</f>
        <v/>
      </c>
      <c r="CY11" s="454" t="str">
        <f t="array" ref="CY11">IF(COUNTIF(_sb3,CY$2)&gt;1,"sai",IF(COUNTIF(_sb3,CY$2)=1,INDEX(tkbs,1,MATCH(CY$2,_sb3,0)),""))</f>
        <v/>
      </c>
    </row>
    <row r="12" ht="12.0" customHeight="1">
      <c r="A12" s="127"/>
      <c r="B12" s="445">
        <v>4.0</v>
      </c>
      <c r="C12" s="453" t="str">
        <f t="array" ref="C12">IF(COUNTIF(_sb4,C$2)&gt;1,"sai",IF(COUNTIF(_sb4,C$2)=1,INDEX(tkbs,1,MATCH(C$2,_sb4,0)),""))</f>
        <v>A11</v>
      </c>
      <c r="D12" s="454" t="str">
        <f t="array" ref="D12">IF(COUNTIF(_sb4,D$2)&gt;1,"sai",IF(COUNTIF(_sb4,D$2)=1,INDEX(tkbs,1,MATCH(D$2,_sb4,0)),""))</f>
        <v/>
      </c>
      <c r="E12" s="454" t="str">
        <f t="array" ref="E12">IF(COUNTIF(_sb4,E$2)&gt;1,"sai",IF(COUNTIF(_sb4,E$2)=1,INDEX(tkbs,1,MATCH(E$2,_sb4,0)),""))</f>
        <v/>
      </c>
      <c r="F12" s="454" t="str">
        <f t="array" ref="F12">IF(COUNTIF(_sb4,F$2)&gt;1,"sai",IF(COUNTIF(_sb4,F$2)=1,INDEX(tkbs,1,MATCH(F$2,_sb4,0)),""))</f>
        <v/>
      </c>
      <c r="G12" s="453" t="str">
        <f t="array" ref="G12">IF(COUNTIF(_sb4,G$2)&gt;1,"sai",IF(COUNTIF(_sb4,G$2)=1,INDEX(tkbs,1,MATCH(G$2,_sb4,0)),""))</f>
        <v>A1</v>
      </c>
      <c r="H12" s="454" t="str">
        <f t="array" ref="H12">IF(COUNTIF(_sb4,H$2)&gt;1,"sai",IF(COUNTIF(_sb4,H$2)=1,INDEX(tkbs,1,MATCH(H$2,_sb4,0)),""))</f>
        <v/>
      </c>
      <c r="I12" s="453" t="str">
        <f t="array" ref="I12">IF(COUNTIF(_sb4,I$2)&gt;1,"sai",IF(COUNTIF(_sb4,I$2)=1,INDEX(tkbs,1,MATCH(I$2,_sb4,0)),""))</f>
        <v>A10</v>
      </c>
      <c r="J12" s="454" t="str">
        <f t="array" ref="J12">IF(COUNTIF(_sb4,J$2)&gt;1,"sai",IF(COUNTIF(_sb4,J$2)=1,INDEX(tkbs,1,MATCH(J$2,_sb4,0)),""))</f>
        <v/>
      </c>
      <c r="K12" s="453" t="str">
        <f t="array" ref="K12">IF(COUNTIF(_sb4,K$2)&gt;1,"sai",IF(COUNTIF(_sb4,K$2)=1,INDEX(tkbs,1,MATCH(K$2,_sb4,0)),""))</f>
        <v>A4</v>
      </c>
      <c r="L12" s="453" t="str">
        <f t="array" ref="L12">IF(COUNTIF(_sb4,L$2)&gt;1,"sai",IF(COUNTIF(_sb4,L$2)=1,INDEX(tkbs,1,MATCH(L$2,_sb4,0)),""))</f>
        <v>A2</v>
      </c>
      <c r="M12" s="454" t="str">
        <f t="array" ref="M12">IF(COUNTIF(_sb4,M$2)&gt;1,"sai",IF(COUNTIF(_sb4,M$2)=1,INDEX(tkbs,1,MATCH(M$2,_sb4,0)),""))</f>
        <v/>
      </c>
      <c r="N12" s="454" t="str">
        <f t="array" ref="N12">IF(COUNTIF(_sb4,N$2)&gt;1,"sai",IF(COUNTIF(_sb4,N$2)=1,INDEX(tkbs,1,MATCH(N$2,_sb4,0)),""))</f>
        <v/>
      </c>
      <c r="O12" s="454" t="str">
        <f t="array" ref="O12">IF(COUNTIF(_sb4,O$2)&gt;1,"sai",IF(COUNTIF(_sb4,O$2)=1,INDEX(tkbs,1,MATCH(O$2,_sb4,0)),""))</f>
        <v/>
      </c>
      <c r="P12" s="454" t="str">
        <f t="array" ref="P12">IF(COUNTIF(_sb4,P$2)&gt;1,"sai",IF(COUNTIF(_sb4,P$2)=1,INDEX(tkbs,1,MATCH(P$2,_sb4,0)),""))</f>
        <v/>
      </c>
      <c r="Q12" s="454" t="str">
        <f t="array" ref="Q12">IF(COUNTIF(_sb4,Q$2)&gt;1,"sai",IF(COUNTIF(_sb4,Q$2)=1,INDEX(tkbs,1,MATCH(Q$2,_sb4,0)),""))</f>
        <v/>
      </c>
      <c r="R12" s="454" t="str">
        <f t="array" ref="R12">IF(COUNTIF(_sb4,R$2)&gt;1,"sai",IF(COUNTIF(_sb4,R$2)=1,INDEX(tkbs,1,MATCH(R$2,_sb4,0)),""))</f>
        <v/>
      </c>
      <c r="S12" s="454" t="str">
        <f t="array" ref="S12">IF(COUNTIF(_sb4,S$2)&gt;1,"sai",IF(COUNTIF(_sb4,S$2)=1,INDEX(tkbs,1,MATCH(S$2,_sb4,0)),""))</f>
        <v/>
      </c>
      <c r="T12" s="454" t="str">
        <f t="array" ref="T12">IF(COUNTIF(_sb4,T$2)&gt;1,"sai",IF(COUNTIF(_sb4,T$2)=1,INDEX(tkbs,1,MATCH(T$2,_sb4,0)),""))</f>
        <v/>
      </c>
      <c r="U12" s="454" t="str">
        <f t="array" ref="U12">IF(COUNTIF(_sb4,U$2)&gt;1,"sai",IF(COUNTIF(_sb4,U$2)=1,INDEX(tkbs,1,MATCH(U$2,_sb4,0)),""))</f>
        <v/>
      </c>
      <c r="V12" s="454" t="str">
        <f t="array" ref="V12">IF(COUNTIF(_sb4,V$2)&gt;1,"sai",IF(COUNTIF(_sb4,V$2)=1,INDEX(tkbs,1,MATCH(V$2,_sb4,0)),""))</f>
        <v/>
      </c>
      <c r="W12" s="454" t="str">
        <f t="array" ref="W12">IF(COUNTIF(_sb4,W$2)&gt;1,"sai",IF(COUNTIF(_sb4,W$2)=1,INDEX(tkbs,1,MATCH(W$2,_sb4,0)),""))</f>
        <v/>
      </c>
      <c r="X12" s="454" t="str">
        <f t="array" ref="X12">IF(COUNTIF(_sb4,X$2)&gt;1,"sai",IF(COUNTIF(_sb4,X$2)=1,INDEX(tkbs,1,MATCH(X$2,_sb4,0)),""))</f>
        <v/>
      </c>
      <c r="Y12" s="454" t="str">
        <f t="array" ref="Y12">IF(COUNTIF(_sb4,Y$2)&gt;1,"sai",IF(COUNTIF(_sb4,Y$2)=1,INDEX(tkbs,1,MATCH(Y$2,_sb4,0)),""))</f>
        <v/>
      </c>
      <c r="Z12" s="454" t="str">
        <f t="array" ref="Z12">IF(COUNTIF(_sb4,Z$2)&gt;1,"sai",IF(COUNTIF(_sb4,Z$2)=1,INDEX(tkbs,1,MATCH(Z$2,_sb4,0)),""))</f>
        <v/>
      </c>
      <c r="AA12" s="454" t="str">
        <f t="array" ref="AA12">IF(COUNTIF(_sb4,AA$2)&gt;1,"sai",IF(COUNTIF(_sb4,AA$2)=1,INDEX(tkbs,1,MATCH(AA$2,_sb4,0)),""))</f>
        <v/>
      </c>
      <c r="AB12" s="453" t="str">
        <f t="array" ref="AB12">IF(COUNTIF(_sb4,AB$2)&gt;1,"sai",IF(COUNTIF(_sb4,AB$2)=1,INDEX(tkbs,1,MATCH(AB$2,_sb4,0)),""))</f>
        <v>A8</v>
      </c>
      <c r="AC12" s="454" t="str">
        <f t="array" ref="AC12">IF(COUNTIF(_sb4,AC$2)&gt;1,"sai",IF(COUNTIF(_sb4,AC$2)=1,INDEX(tkbs,1,MATCH(AC$2,_sb4,0)),""))</f>
        <v/>
      </c>
      <c r="AD12" s="454" t="str">
        <f t="array" ref="AD12">IF(COUNTIF(_sb4,AD$2)&gt;1,"sai",IF(COUNTIF(_sb4,AD$2)=1,INDEX(tkbs,1,MATCH(AD$2,_sb4,0)),""))</f>
        <v/>
      </c>
      <c r="AE12" s="454" t="str">
        <f t="array" ref="AE12">IF(COUNTIF(_sb4,AE$2)&gt;1,"sai",IF(COUNTIF(_sb4,AE$2)=1,INDEX(tkbs,1,MATCH(AE$2,_sb4,0)),""))</f>
        <v/>
      </c>
      <c r="AF12" s="454" t="str">
        <f t="array" ref="AF12">IF(COUNTIF(_sb4,AF$2)&gt;1,"sai",IF(COUNTIF(_sb4,AF$2)=1,INDEX(tkbs,1,MATCH(AF$2,_sb4,0)),""))</f>
        <v/>
      </c>
      <c r="AG12" s="454" t="str">
        <f t="array" ref="AG12">IF(COUNTIF(_sb4,AG$2)&gt;1,"sai",IF(COUNTIF(_sb4,AG$2)=1,INDEX(tkbs,1,MATCH(AG$2,_sb4,0)),""))</f>
        <v/>
      </c>
      <c r="AH12" s="454" t="str">
        <f t="array" ref="AH12">IF(COUNTIF(_sb4,AH$2)&gt;1,"sai",IF(COUNTIF(_sb4,AH$2)=1,INDEX(tkbs,1,MATCH(AH$2,_sb4,0)),""))</f>
        <v/>
      </c>
      <c r="AI12" s="454" t="str">
        <f t="array" ref="AI12">IF(COUNTIF(_sb4,AI$2)&gt;1,"sai",IF(COUNTIF(_sb4,AI$2)=1,INDEX(tkbs,1,MATCH(AI$2,_sb4,0)),""))</f>
        <v/>
      </c>
      <c r="AJ12" s="454" t="str">
        <f t="array" ref="AJ12">IF(COUNTIF(_sb4,AJ$2)&gt;1,"sai",IF(COUNTIF(_sb4,AJ$2)=1,INDEX(tkbs,1,MATCH(AJ$2,_sb4,0)),""))</f>
        <v/>
      </c>
      <c r="AK12" s="454" t="str">
        <f t="array" ref="AK12">IF(COUNTIF(_sb4,AK$2)&gt;1,"sai",IF(COUNTIF(_sb4,AK$2)=1,INDEX(tkbs,1,MATCH(AK$2,_sb4,0)),""))</f>
        <v/>
      </c>
      <c r="AL12" s="454" t="str">
        <f t="array" ref="AL12">IF(COUNTIF(_sb4,AL$2)&gt;1,"sai",IF(COUNTIF(_sb4,AL$2)=1,INDEX(tkbs,1,MATCH(AL$2,_sb4,0)),""))</f>
        <v/>
      </c>
      <c r="AM12" s="454" t="str">
        <f t="array" ref="AM12">IF(COUNTIF(_sb4,AM$2)&gt;1,"sai",IF(COUNTIF(_sb4,AM$2)=1,INDEX(tkbs,1,MATCH(AM$2,_sb4,0)),""))</f>
        <v/>
      </c>
      <c r="AN12" s="454" t="str">
        <f t="array" ref="AN12">IF(COUNTIF(_sb4,AN$2)&gt;1,"sai",IF(COUNTIF(_sb4,AN$2)=1,INDEX(tkbs,1,MATCH(AN$2,_sb4,0)),""))</f>
        <v/>
      </c>
      <c r="AO12" s="454" t="str">
        <f t="array" ref="AO12">IF(COUNTIF(_sb4,AO$2)&gt;1,"sai",IF(COUNTIF(_sb4,AO$2)=1,INDEX(tkbs,1,MATCH(AO$2,_sb4,0)),""))</f>
        <v/>
      </c>
      <c r="AP12" s="454" t="str">
        <f t="array" ref="AP12">IF(COUNTIF(_sb4,AP$2)&gt;1,"sai",IF(COUNTIF(_sb4,AP$2)=1,INDEX(tkbs,1,MATCH(AP$2,_sb4,0)),""))</f>
        <v/>
      </c>
      <c r="AQ12" s="454" t="str">
        <f t="array" ref="AQ12">IF(COUNTIF(_sb4,AQ$2)&gt;1,"sai",IF(COUNTIF(_sb4,AQ$2)=1,INDEX(tkbs,1,MATCH(AQ$2,_sb4,0)),""))</f>
        <v/>
      </c>
      <c r="AR12" s="454" t="str">
        <f t="array" ref="AR12">IF(COUNTIF(_sb4,AR$2)&gt;1,"sai",IF(COUNTIF(_sb4,AR$2)=1,INDEX(tkbs,1,MATCH(AR$2,_sb4,0)),""))</f>
        <v/>
      </c>
      <c r="AS12" s="454" t="str">
        <f t="array" ref="AS12">IF(COUNTIF(_sb4,AS$2)&gt;1,"sai",IF(COUNTIF(_sb4,AS$2)=1,INDEX(tkbs,1,MATCH(AS$2,_sb4,0)),""))</f>
        <v/>
      </c>
      <c r="AT12" s="454" t="str">
        <f t="array" ref="AT12">IF(COUNTIF(_sb4,AT$2)&gt;1,"sai",IF(COUNTIF(_sb4,AT$2)=1,INDEX(tkbs,1,MATCH(AT$2,_sb4,0)),""))</f>
        <v/>
      </c>
      <c r="AU12" s="453" t="str">
        <f t="array" ref="AU12">IF(COUNTIF(_sb4,AU$2)&gt;1,"sai",IF(COUNTIF(_sb4,AU$2)=1,INDEX(tkbs,1,MATCH(AU$2,_sb4,0)),""))</f>
        <v>A6</v>
      </c>
      <c r="AV12" s="454" t="str">
        <f t="array" ref="AV12">IF(COUNTIF(_sb4,AV$2)&gt;1,"sai",IF(COUNTIF(_sb4,AV$2)=1,INDEX(tkbs,1,MATCH(AV$2,_sb4,0)),""))</f>
        <v/>
      </c>
      <c r="AW12" s="453" t="str">
        <f t="array" ref="AW12">IF(COUNTIF(_sb4,AW$2)&gt;1,"sai",IF(COUNTIF(_sb4,AW$2)=1,INDEX(tkbs,1,MATCH(AW$2,_sb4,0)),""))</f>
        <v>A9</v>
      </c>
      <c r="AX12" s="454" t="str">
        <f t="array" ref="AX12">IF(COUNTIF(_sb4,AX$2)&gt;1,"sai",IF(COUNTIF(_sb4,AX$2)=1,INDEX(tkbs,1,MATCH(AX$2,_sb4,0)),""))</f>
        <v/>
      </c>
      <c r="AY12" s="454" t="str">
        <f t="array" ref="AY12">IF(COUNTIF(_sb4,AY$2)&gt;1,"sai",IF(COUNTIF(_sb4,AY$2)=1,INDEX(tkbs,1,MATCH(AY$2,_sb4,0)),""))</f>
        <v/>
      </c>
      <c r="AZ12" s="454" t="str">
        <f t="array" ref="AZ12">IF(COUNTIF(_sb4,AZ$2)&gt;1,"sai",IF(COUNTIF(_sb4,AZ$2)=1,INDEX(tkbs,1,MATCH(AZ$2,_sb4,0)),""))</f>
        <v/>
      </c>
      <c r="BA12" s="454" t="str">
        <f t="array" ref="BA12">IF(COUNTIF(_sb4,BA$2)&gt;1,"sai",IF(COUNTIF(_sb4,BA$2)=1,INDEX(tkbs,1,MATCH(BA$2,_sb4,0)),""))</f>
        <v/>
      </c>
      <c r="BB12" s="454" t="str">
        <f t="array" ref="BB12">IF(COUNTIF(_sb4,BB$2)&gt;1,"sai",IF(COUNTIF(_sb4,BB$2)=1,INDEX(tkbs,1,MATCH(BB$2,_sb4,0)),""))</f>
        <v/>
      </c>
      <c r="BC12" s="453" t="str">
        <f t="array" ref="BC12">IF(COUNTIF(_sb4,BC$2)&gt;1,"sai",IF(COUNTIF(_sb4,BC$2)=1,INDEX(tkbs,1,MATCH(BC$2,_sb4,0)),""))</f>
        <v>A7</v>
      </c>
      <c r="BD12" s="454" t="str">
        <f t="array" ref="BD12">IF(COUNTIF(_sb4,BD$2)&gt;1,"sai",IF(COUNTIF(_sb4,BD$2)=1,INDEX(tkbs,1,MATCH(BD$2,_sb4,0)),""))</f>
        <v/>
      </c>
      <c r="BE12" s="454" t="str">
        <f t="array" ref="BE12">IF(COUNTIF(_sb4,BE$2)&gt;1,"sai",IF(COUNTIF(_sb4,BE$2)=1,INDEX(tkbs,1,MATCH(BE$2,_sb4,0)),""))</f>
        <v/>
      </c>
      <c r="BF12" s="454" t="str">
        <f t="array" ref="BF12">IF(COUNTIF(_sb4,BF$2)&gt;1,"sai",IF(COUNTIF(_sb4,BF$2)=1,INDEX(tkbs,1,MATCH(BF$2,_sb4,0)),""))</f>
        <v/>
      </c>
      <c r="BG12" s="454" t="str">
        <f t="array" ref="BG12">IF(COUNTIF(_sb4,BG$2)&gt;1,"sai",IF(COUNTIF(_sb4,BG$2)=1,INDEX(tkbs,1,MATCH(BG$2,_sb4,0)),""))</f>
        <v/>
      </c>
      <c r="BH12" s="454" t="str">
        <f t="array" ref="BH12">IF(COUNTIF(_sb4,BH$2)&gt;1,"sai",IF(COUNTIF(_sb4,BH$2)=1,INDEX(tkbs,1,MATCH(BH$2,_sb4,0)),""))</f>
        <v/>
      </c>
      <c r="BI12" s="454" t="str">
        <f t="array" ref="BI12">IF(COUNTIF(_sb4,BI$2)&gt;1,"sai",IF(COUNTIF(_sb4,BI$2)=1,INDEX(tkbs,1,MATCH(BI$2,_sb4,0)),""))</f>
        <v/>
      </c>
      <c r="BJ12" s="454" t="str">
        <f t="array" ref="BJ12">IF(COUNTIF(_sb4,BJ$2)&gt;1,"sai",IF(COUNTIF(_sb4,BJ$2)=1,INDEX(tkbs,1,MATCH(BJ$2,_sb4,0)),""))</f>
        <v/>
      </c>
      <c r="BK12" s="453" t="str">
        <f t="array" ref="BK12">IF(COUNTIF(_sb4,BK$2)&gt;1,"sai",IF(COUNTIF(_sb4,BK$2)=1,INDEX(tkbs,1,MATCH(BK$2,_sb4,0)),""))</f>
        <v>A5</v>
      </c>
      <c r="BL12" s="454" t="str">
        <f t="array" ref="BL12">IF(COUNTIF(_sb4,BL$2)&gt;1,"sai",IF(COUNTIF(_sb4,BL$2)=1,INDEX(tkbs,1,MATCH(BL$2,_sb4,0)),""))</f>
        <v/>
      </c>
      <c r="BM12" s="454" t="str">
        <f t="array" ref="BM12">IF(COUNTIF(_sb4,BM$2)&gt;1,"sai",IF(COUNTIF(_sb4,BM$2)=1,INDEX(tkbs,1,MATCH(BM$2,_sb4,0)),""))</f>
        <v/>
      </c>
      <c r="BN12" s="454" t="str">
        <f t="array" ref="BN12">IF(COUNTIF(_sb4,BN$2)&gt;1,"sai",IF(COUNTIF(_sb4,BN$2)=1,INDEX(tkbs,1,MATCH(BN$2,_sb4,0)),""))</f>
        <v/>
      </c>
      <c r="BO12" s="454" t="str">
        <f t="array" ref="BO12">IF(COUNTIF(_sb4,BO$2)&gt;1,"sai",IF(COUNTIF(_sb4,BO$2)=1,INDEX(tkbs,1,MATCH(BO$2,_sb4,0)),""))</f>
        <v/>
      </c>
      <c r="BP12" s="453" t="str">
        <f t="array" ref="BP12">IF(COUNTIF(_sb4,BP$2)&gt;1,"sai",IF(COUNTIF(_sb4,BP$2)=1,INDEX(tkbs,1,MATCH(BP$2,_sb4,0)),""))</f>
        <v>A13</v>
      </c>
      <c r="BQ12" s="453" t="str">
        <f t="array" ref="BQ12">IF(COUNTIF(_sb4,BQ$2)&gt;1,"sai",IF(COUNTIF(_sb4,BQ$2)=1,INDEX(tkbs,1,MATCH(BQ$2,_sb4,0)),""))</f>
        <v>A3</v>
      </c>
      <c r="BR12" s="454" t="str">
        <f t="array" ref="BR12">IF(COUNTIF(_sb4,BR$2)&gt;1,"sai",IF(COUNTIF(_sb4,BR$2)=1,INDEX(tkbs,1,MATCH(BR$2,_sb4,0)),""))</f>
        <v/>
      </c>
      <c r="BS12" s="453" t="str">
        <f t="array" ref="BS12">IF(COUNTIF(_sb4,BS$2)&gt;1,"sai",IF(COUNTIF(_sb4,BS$2)=1,INDEX(tkbs,1,MATCH(BS$2,_sb4,0)),""))</f>
        <v>A12</v>
      </c>
      <c r="BT12" s="454" t="str">
        <f t="array" ref="BT12">IF(COUNTIF(_sb4,BT$2)&gt;1,"sai",IF(COUNTIF(_sb4,BT$2)=1,INDEX(tkbs,1,MATCH(BT$2,_sb4,0)),""))</f>
        <v/>
      </c>
      <c r="BU12" s="454" t="str">
        <f t="array" ref="BU12">IF(COUNTIF(_sb4,BU$2)&gt;1,"sai",IF(COUNTIF(_sb4,BU$2)=1,INDEX(tkbs,1,MATCH(BU$2,_sb4,0)),""))</f>
        <v/>
      </c>
      <c r="BV12" s="454" t="str">
        <f t="array" ref="BV12">IF(COUNTIF(_sb4,BV$2)&gt;1,"sai",IF(COUNTIF(_sb4,BV$2)=1,INDEX(tkbs,1,MATCH(BV$2,_sb4,0)),""))</f>
        <v/>
      </c>
      <c r="BW12" s="454" t="str">
        <f t="array" ref="BW12">IF(COUNTIF(_sb4,BW$2)&gt;1,"sai",IF(COUNTIF(_sb4,BW$2)=1,INDEX(tkbs,1,MATCH(BW$2,_sb4,0)),""))</f>
        <v/>
      </c>
      <c r="BX12" s="454" t="str">
        <f t="array" ref="BX12">IF(COUNTIF(_sb4,BX$2)&gt;1,"sai",IF(COUNTIF(_sb4,BX$2)=1,INDEX(tkbs,1,MATCH(BX$2,_sb4,0)),""))</f>
        <v/>
      </c>
      <c r="BY12" s="454" t="str">
        <f t="array" ref="BY12">IF(COUNTIF(_sb4,BY$2)&gt;1,"sai",IF(COUNTIF(_sb4,BY$2)=1,INDEX(tkbs,1,MATCH(BY$2,_sb4,0)),""))</f>
        <v/>
      </c>
      <c r="BZ12" s="454" t="str">
        <f t="array" ref="BZ12">IF(COUNTIF(_sb4,BZ$2)&gt;1,"sai",IF(COUNTIF(_sb4,BZ$2)=1,INDEX(tkbs,1,MATCH(BZ$2,_sb4,0)),""))</f>
        <v/>
      </c>
      <c r="CA12" s="454" t="str">
        <f t="array" ref="CA12">IF(COUNTIF(_sb4,CA$2)&gt;1,"sai",IF(COUNTIF(_sb4,CA$2)=1,INDEX(tkbs,1,MATCH(CA$2,_sb4,0)),""))</f>
        <v/>
      </c>
      <c r="CB12" s="454" t="str">
        <f t="array" ref="CB12">IF(COUNTIF(_sb4,CB$2)&gt;1,"sai",IF(COUNTIF(_sb4,CB$2)=1,INDEX(tkbs,1,MATCH(CB$2,_sb4,0)),""))</f>
        <v/>
      </c>
      <c r="CC12" s="454" t="str">
        <f t="array" ref="CC12">IF(COUNTIF(_sb4,CC$2)&gt;1,"sai",IF(COUNTIF(_sb4,CC$2)=1,INDEX(tkbs,1,MATCH(CC$2,_sb4,0)),""))</f>
        <v/>
      </c>
      <c r="CD12" s="454" t="str">
        <f t="array" ref="CD12">IF(COUNTIF(_sb4,CD$2)&gt;1,"sai",IF(COUNTIF(_sb4,CD$2)=1,INDEX(tkbs,1,MATCH(CD$2,_sb4,0)),""))</f>
        <v/>
      </c>
      <c r="CE12" s="454" t="str">
        <f t="array" ref="CE12">IF(COUNTIF(_sb4,CE$2)&gt;1,"sai",IF(COUNTIF(_sb4,CE$2)=1,INDEX(tkbs,1,MATCH(CE$2,_sb4,0)),""))</f>
        <v/>
      </c>
      <c r="CF12" s="454" t="str">
        <f t="array" ref="CF12">IF(COUNTIF(_sb4,CF$2)&gt;1,"sai",IF(COUNTIF(_sb4,CF$2)=1,INDEX(tkbs,1,MATCH(CF$2,_sb4,0)),""))</f>
        <v/>
      </c>
      <c r="CG12" s="454" t="str">
        <f t="array" ref="CG12">IF(COUNTIF(_sb4,CG$2)&gt;1,"sai",IF(COUNTIF(_sb4,CG$2)=1,INDEX(tkbs,1,MATCH(CG$2,_sb4,0)),""))</f>
        <v/>
      </c>
      <c r="CH12" s="454" t="str">
        <f t="array" ref="CH12">IF(COUNTIF(_sb4,CH$2)&gt;1,"sai",IF(COUNTIF(_sb4,CH$2)=1,INDEX(tkbs,1,MATCH(CH$2,_sb4,0)),""))</f>
        <v/>
      </c>
      <c r="CI12" s="454" t="str">
        <f t="array" ref="CI12">IF(COUNTIF(_sb4,CI$2)&gt;1,"sai",IF(COUNTIF(_sb4,CI$2)=1,INDEX(tkbs,1,MATCH(CI$2,_sb4,0)),""))</f>
        <v/>
      </c>
      <c r="CJ12" s="454" t="str">
        <f t="array" ref="CJ12">IF(COUNTIF(_sb4,CJ$2)&gt;1,"sai",IF(COUNTIF(_sb4,CJ$2)=1,INDEX(tkbs,1,MATCH(CJ$2,_sb4,0)),""))</f>
        <v/>
      </c>
      <c r="CK12" s="454" t="str">
        <f t="array" ref="CK12">IF(COUNTIF(_sb4,CK$2)&gt;1,"sai",IF(COUNTIF(_sb4,CK$2)=1,INDEX(tkbs,1,MATCH(CK$2,_sb4,0)),""))</f>
        <v/>
      </c>
      <c r="CL12" s="454" t="str">
        <f t="array" ref="CL12">IF(COUNTIF(_sb4,CL$2)&gt;1,"sai",IF(COUNTIF(_sb4,CL$2)=1,INDEX(tkbs,1,MATCH(CL$2,_sb4,0)),""))</f>
        <v/>
      </c>
      <c r="CM12" s="454" t="str">
        <f t="array" ref="CM12">IF(COUNTIF(_sb4,CM$2)&gt;1,"sai",IF(COUNTIF(_sb4,CM$2)=1,INDEX(tkbs,1,MATCH(CM$2,_sb4,0)),""))</f>
        <v/>
      </c>
      <c r="CN12" s="454" t="str">
        <f t="array" ref="CN12">IF(COUNTIF(_sb4,CN$2)&gt;1,"sai",IF(COUNTIF(_sb4,CN$2)=1,INDEX(tkbs,1,MATCH(CN$2,_sb4,0)),""))</f>
        <v/>
      </c>
      <c r="CO12" s="454" t="str">
        <f t="array" ref="CO12">IF(COUNTIF(_sb4,CO$2)&gt;1,"sai",IF(COUNTIF(_sb4,CO$2)=1,INDEX(tkbs,1,MATCH(CO$2,_sb4,0)),""))</f>
        <v/>
      </c>
      <c r="CP12" s="454" t="str">
        <f t="array" ref="CP12">IF(COUNTIF(_sb4,CP$2)&gt;1,"sai",IF(COUNTIF(_sb4,CP$2)=1,INDEX(tkbs,1,MATCH(CP$2,_sb4,0)),""))</f>
        <v/>
      </c>
      <c r="CQ12" s="454" t="str">
        <f t="array" ref="CQ12">IF(COUNTIF(_sb4,CQ$2)&gt;1,"sai",IF(COUNTIF(_sb4,CQ$2)=1,INDEX(tkbs,1,MATCH(CQ$2,_sb4,0)),""))</f>
        <v/>
      </c>
      <c r="CR12" s="454" t="str">
        <f t="array" ref="CR12">IF(COUNTIF(_sb4,CR$2)&gt;1,"sai",IF(COUNTIF(_sb4,CR$2)=1,INDEX(tkbs,1,MATCH(CR$2,_sb4,0)),""))</f>
        <v/>
      </c>
      <c r="CS12" s="454" t="str">
        <f t="array" ref="CS12">IF(COUNTIF(_sb4,CS$2)&gt;1,"sai",IF(COUNTIF(_sb4,CS$2)=1,INDEX(tkbs,1,MATCH(CS$2,_sb4,0)),""))</f>
        <v/>
      </c>
      <c r="CT12" s="454" t="str">
        <f t="array" ref="CT12">IF(COUNTIF(_sb4,CT$2)&gt;1,"sai",IF(COUNTIF(_sb4,CT$2)=1,INDEX(tkbs,1,MATCH(CT$2,_sb4,0)),""))</f>
        <v/>
      </c>
      <c r="CU12" s="454" t="str">
        <f t="array" ref="CU12">IF(COUNTIF(_sb4,CU$2)&gt;1,"sai",IF(COUNTIF(_sb4,CU$2)=1,INDEX(tkbs,1,MATCH(CU$2,_sb4,0)),""))</f>
        <v/>
      </c>
      <c r="CV12" s="454" t="str">
        <f t="array" ref="CV12">IF(COUNTIF(_sb4,CV$2)&gt;1,"sai",IF(COUNTIF(_sb4,CV$2)=1,INDEX(tkbs,1,MATCH(CV$2,_sb4,0)),""))</f>
        <v/>
      </c>
      <c r="CW12" s="454" t="str">
        <f t="array" ref="CW12">IF(COUNTIF(_sb4,CW$2)&gt;1,"sai",IF(COUNTIF(_sb4,CW$2)=1,INDEX(tkbs,1,MATCH(CW$2,_sb4,0)),""))</f>
        <v/>
      </c>
      <c r="CX12" s="454" t="str">
        <f t="array" ref="CX12">IF(COUNTIF(_sb4,CX$2)&gt;1,"sai",IF(COUNTIF(_sb4,CX$2)=1,INDEX(tkbs,1,MATCH(CX$2,_sb4,0)),""))</f>
        <v/>
      </c>
      <c r="CY12" s="454" t="str">
        <f t="array" ref="CY12">IF(COUNTIF(_sb4,CY$2)&gt;1,"sai",IF(COUNTIF(_sb4,CY$2)=1,INDEX(tkbs,1,MATCH(CY$2,_sb4,0)),""))</f>
        <v/>
      </c>
    </row>
    <row r="13" ht="12.0" customHeight="1">
      <c r="A13" s="396"/>
      <c r="B13" s="448">
        <v>5.0</v>
      </c>
      <c r="C13" s="455" t="str">
        <f t="array" ref="C13">IF(COUNTIF(_sb5,C$2)&gt;1,"sai",IF(COUNTIF(_sb5,C$2)=1,INDEX(tkbs,1,MATCH(C$2,_sb5,0)),""))</f>
        <v/>
      </c>
      <c r="D13" s="455" t="str">
        <f t="array" ref="D13">IF(COUNTIF(_sb5,D$2)&gt;1,"sai",IF(COUNTIF(_sb5,D$2)=1,INDEX(tkbs,1,MATCH(D$2,_sb5,0)),""))</f>
        <v/>
      </c>
      <c r="E13" s="455" t="str">
        <f t="array" ref="E13">IF(COUNTIF(_sb5,E$2)&gt;1,"sai",IF(COUNTIF(_sb5,E$2)=1,INDEX(tkbs,1,MATCH(E$2,_sb5,0)),""))</f>
        <v/>
      </c>
      <c r="F13" s="455" t="str">
        <f t="array" ref="F13">IF(COUNTIF(_sb5,F$2)&gt;1,"sai",IF(COUNTIF(_sb5,F$2)=1,INDEX(tkbs,1,MATCH(F$2,_sb5,0)),""))</f>
        <v/>
      </c>
      <c r="G13" s="455" t="str">
        <f t="array" ref="G13">IF(COUNTIF(_sb5,G$2)&gt;1,"sai",IF(COUNTIF(_sb5,G$2)=1,INDEX(tkbs,1,MATCH(G$2,_sb5,0)),""))</f>
        <v/>
      </c>
      <c r="H13" s="455" t="str">
        <f t="array" ref="H13">IF(COUNTIF(_sb5,H$2)&gt;1,"sai",IF(COUNTIF(_sb5,H$2)=1,INDEX(tkbs,1,MATCH(H$2,_sb5,0)),""))</f>
        <v/>
      </c>
      <c r="I13" s="455" t="str">
        <f t="array" ref="I13">IF(COUNTIF(_sb5,I$2)&gt;1,"sai",IF(COUNTIF(_sb5,I$2)=1,INDEX(tkbs,1,MATCH(I$2,_sb5,0)),""))</f>
        <v/>
      </c>
      <c r="J13" s="455" t="str">
        <f t="array" ref="J13">IF(COUNTIF(_sb5,J$2)&gt;1,"sai",IF(COUNTIF(_sb5,J$2)=1,INDEX(tkbs,1,MATCH(J$2,_sb5,0)),""))</f>
        <v/>
      </c>
      <c r="K13" s="455" t="str">
        <f t="array" ref="K13">IF(COUNTIF(_sb5,K$2)&gt;1,"sai",IF(COUNTIF(_sb5,K$2)=1,INDEX(tkbs,1,MATCH(K$2,_sb5,0)),""))</f>
        <v/>
      </c>
      <c r="L13" s="455" t="str">
        <f t="array" ref="L13">IF(COUNTIF(_sb5,L$2)&gt;1,"sai",IF(COUNTIF(_sb5,L$2)=1,INDEX(tkbs,1,MATCH(L$2,_sb5,0)),""))</f>
        <v/>
      </c>
      <c r="M13" s="455" t="str">
        <f t="array" ref="M13">IF(COUNTIF(_sb5,M$2)&gt;1,"sai",IF(COUNTIF(_sb5,M$2)=1,INDEX(tkbs,1,MATCH(M$2,_sb5,0)),""))</f>
        <v/>
      </c>
      <c r="N13" s="455" t="str">
        <f t="array" ref="N13">IF(COUNTIF(_sb5,N$2)&gt;1,"sai",IF(COUNTIF(_sb5,N$2)=1,INDEX(tkbs,1,MATCH(N$2,_sb5,0)),""))</f>
        <v/>
      </c>
      <c r="O13" s="455" t="str">
        <f t="array" ref="O13">IF(COUNTIF(_sb5,O$2)&gt;1,"sai",IF(COUNTIF(_sb5,O$2)=1,INDEX(tkbs,1,MATCH(O$2,_sb5,0)),""))</f>
        <v/>
      </c>
      <c r="P13" s="455" t="str">
        <f t="array" ref="P13">IF(COUNTIF(_sb5,P$2)&gt;1,"sai",IF(COUNTIF(_sb5,P$2)=1,INDEX(tkbs,1,MATCH(P$2,_sb5,0)),""))</f>
        <v/>
      </c>
      <c r="Q13" s="455" t="str">
        <f t="array" ref="Q13">IF(COUNTIF(_sb5,Q$2)&gt;1,"sai",IF(COUNTIF(_sb5,Q$2)=1,INDEX(tkbs,1,MATCH(Q$2,_sb5,0)),""))</f>
        <v/>
      </c>
      <c r="R13" s="455" t="str">
        <f t="array" ref="R13">IF(COUNTIF(_sb5,R$2)&gt;1,"sai",IF(COUNTIF(_sb5,R$2)=1,INDEX(tkbs,1,MATCH(R$2,_sb5,0)),""))</f>
        <v/>
      </c>
      <c r="S13" s="455" t="str">
        <f t="array" ref="S13">IF(COUNTIF(_sb5,S$2)&gt;1,"sai",IF(COUNTIF(_sb5,S$2)=1,INDEX(tkbs,1,MATCH(S$2,_sb5,0)),""))</f>
        <v/>
      </c>
      <c r="T13" s="455" t="str">
        <f t="array" ref="T13">IF(COUNTIF(_sb5,T$2)&gt;1,"sai",IF(COUNTIF(_sb5,T$2)=1,INDEX(tkbs,1,MATCH(T$2,_sb5,0)),""))</f>
        <v/>
      </c>
      <c r="U13" s="455" t="str">
        <f t="array" ref="U13">IF(COUNTIF(_sb5,U$2)&gt;1,"sai",IF(COUNTIF(_sb5,U$2)=1,INDEX(tkbs,1,MATCH(U$2,_sb5,0)),""))</f>
        <v/>
      </c>
      <c r="V13" s="455" t="str">
        <f t="array" ref="V13">IF(COUNTIF(_sb5,V$2)&gt;1,"sai",IF(COUNTIF(_sb5,V$2)=1,INDEX(tkbs,1,MATCH(V$2,_sb5,0)),""))</f>
        <v/>
      </c>
      <c r="W13" s="455" t="str">
        <f t="array" ref="W13">IF(COUNTIF(_sb5,W$2)&gt;1,"sai",IF(COUNTIF(_sb5,W$2)=1,INDEX(tkbs,1,MATCH(W$2,_sb5,0)),""))</f>
        <v/>
      </c>
      <c r="X13" s="455" t="str">
        <f t="array" ref="X13">IF(COUNTIF(_sb5,X$2)&gt;1,"sai",IF(COUNTIF(_sb5,X$2)=1,INDEX(tkbs,1,MATCH(X$2,_sb5,0)),""))</f>
        <v/>
      </c>
      <c r="Y13" s="455" t="str">
        <f t="array" ref="Y13">IF(COUNTIF(_sb5,Y$2)&gt;1,"sai",IF(COUNTIF(_sb5,Y$2)=1,INDEX(tkbs,1,MATCH(Y$2,_sb5,0)),""))</f>
        <v/>
      </c>
      <c r="Z13" s="455" t="str">
        <f t="array" ref="Z13">IF(COUNTIF(_sb5,Z$2)&gt;1,"sai",IF(COUNTIF(_sb5,Z$2)=1,INDEX(tkbs,1,MATCH(Z$2,_sb5,0)),""))</f>
        <v/>
      </c>
      <c r="AA13" s="455" t="str">
        <f t="array" ref="AA13">IF(COUNTIF(_sb5,AA$2)&gt;1,"sai",IF(COUNTIF(_sb5,AA$2)=1,INDEX(tkbs,1,MATCH(AA$2,_sb5,0)),""))</f>
        <v/>
      </c>
      <c r="AB13" s="455" t="str">
        <f t="array" ref="AB13">IF(COUNTIF(_sb5,AB$2)&gt;1,"sai",IF(COUNTIF(_sb5,AB$2)=1,INDEX(tkbs,1,MATCH(AB$2,_sb5,0)),""))</f>
        <v/>
      </c>
      <c r="AC13" s="455" t="str">
        <f t="array" ref="AC13">IF(COUNTIF(_sb5,AC$2)&gt;1,"sai",IF(COUNTIF(_sb5,AC$2)=1,INDEX(tkbs,1,MATCH(AC$2,_sb5,0)),""))</f>
        <v/>
      </c>
      <c r="AD13" s="455" t="str">
        <f t="array" ref="AD13">IF(COUNTIF(_sb5,AD$2)&gt;1,"sai",IF(COUNTIF(_sb5,AD$2)=1,INDEX(tkbs,1,MATCH(AD$2,_sb5,0)),""))</f>
        <v/>
      </c>
      <c r="AE13" s="455" t="str">
        <f t="array" ref="AE13">IF(COUNTIF(_sb5,AE$2)&gt;1,"sai",IF(COUNTIF(_sb5,AE$2)=1,INDEX(tkbs,1,MATCH(AE$2,_sb5,0)),""))</f>
        <v/>
      </c>
      <c r="AF13" s="455" t="str">
        <f t="array" ref="AF13">IF(COUNTIF(_sb5,AF$2)&gt;1,"sai",IF(COUNTIF(_sb5,AF$2)=1,INDEX(tkbs,1,MATCH(AF$2,_sb5,0)),""))</f>
        <v/>
      </c>
      <c r="AG13" s="455" t="str">
        <f t="array" ref="AG13">IF(COUNTIF(_sb5,AG$2)&gt;1,"sai",IF(COUNTIF(_sb5,AG$2)=1,INDEX(tkbs,1,MATCH(AG$2,_sb5,0)),""))</f>
        <v/>
      </c>
      <c r="AH13" s="455" t="str">
        <f t="array" ref="AH13">IF(COUNTIF(_sb5,AH$2)&gt;1,"sai",IF(COUNTIF(_sb5,AH$2)=1,INDEX(tkbs,1,MATCH(AH$2,_sb5,0)),""))</f>
        <v/>
      </c>
      <c r="AI13" s="455" t="str">
        <f t="array" ref="AI13">IF(COUNTIF(_sb5,AI$2)&gt;1,"sai",IF(COUNTIF(_sb5,AI$2)=1,INDEX(tkbs,1,MATCH(AI$2,_sb5,0)),""))</f>
        <v/>
      </c>
      <c r="AJ13" s="455" t="str">
        <f t="array" ref="AJ13">IF(COUNTIF(_sb5,AJ$2)&gt;1,"sai",IF(COUNTIF(_sb5,AJ$2)=1,INDEX(tkbs,1,MATCH(AJ$2,_sb5,0)),""))</f>
        <v/>
      </c>
      <c r="AK13" s="455" t="str">
        <f t="array" ref="AK13">IF(COUNTIF(_sb5,AK$2)&gt;1,"sai",IF(COUNTIF(_sb5,AK$2)=1,INDEX(tkbs,1,MATCH(AK$2,_sb5,0)),""))</f>
        <v/>
      </c>
      <c r="AL13" s="455" t="str">
        <f t="array" ref="AL13">IF(COUNTIF(_sb5,AL$2)&gt;1,"sai",IF(COUNTIF(_sb5,AL$2)=1,INDEX(tkbs,1,MATCH(AL$2,_sb5,0)),""))</f>
        <v/>
      </c>
      <c r="AM13" s="455" t="str">
        <f t="array" ref="AM13">IF(COUNTIF(_sb5,AM$2)&gt;1,"sai",IF(COUNTIF(_sb5,AM$2)=1,INDEX(tkbs,1,MATCH(AM$2,_sb5,0)),""))</f>
        <v/>
      </c>
      <c r="AN13" s="455" t="str">
        <f t="array" ref="AN13">IF(COUNTIF(_sb5,AN$2)&gt;1,"sai",IF(COUNTIF(_sb5,AN$2)=1,INDEX(tkbs,1,MATCH(AN$2,_sb5,0)),""))</f>
        <v/>
      </c>
      <c r="AO13" s="455" t="str">
        <f t="array" ref="AO13">IF(COUNTIF(_sb5,AO$2)&gt;1,"sai",IF(COUNTIF(_sb5,AO$2)=1,INDEX(tkbs,1,MATCH(AO$2,_sb5,0)),""))</f>
        <v/>
      </c>
      <c r="AP13" s="455" t="str">
        <f t="array" ref="AP13">IF(COUNTIF(_sb5,AP$2)&gt;1,"sai",IF(COUNTIF(_sb5,AP$2)=1,INDEX(tkbs,1,MATCH(AP$2,_sb5,0)),""))</f>
        <v/>
      </c>
      <c r="AQ13" s="455" t="str">
        <f t="array" ref="AQ13">IF(COUNTIF(_sb5,AQ$2)&gt;1,"sai",IF(COUNTIF(_sb5,AQ$2)=1,INDEX(tkbs,1,MATCH(AQ$2,_sb5,0)),""))</f>
        <v/>
      </c>
      <c r="AR13" s="455" t="str">
        <f t="array" ref="AR13">IF(COUNTIF(_sb5,AR$2)&gt;1,"sai",IF(COUNTIF(_sb5,AR$2)=1,INDEX(tkbs,1,MATCH(AR$2,_sb5,0)),""))</f>
        <v/>
      </c>
      <c r="AS13" s="455" t="str">
        <f t="array" ref="AS13">IF(COUNTIF(_sb5,AS$2)&gt;1,"sai",IF(COUNTIF(_sb5,AS$2)=1,INDEX(tkbs,1,MATCH(AS$2,_sb5,0)),""))</f>
        <v/>
      </c>
      <c r="AT13" s="455" t="str">
        <f t="array" ref="AT13">IF(COUNTIF(_sb5,AT$2)&gt;1,"sai",IF(COUNTIF(_sb5,AT$2)=1,INDEX(tkbs,1,MATCH(AT$2,_sb5,0)),""))</f>
        <v/>
      </c>
      <c r="AU13" s="455" t="str">
        <f t="array" ref="AU13">IF(COUNTIF(_sb5,AU$2)&gt;1,"sai",IF(COUNTIF(_sb5,AU$2)=1,INDEX(tkbs,1,MATCH(AU$2,_sb5,0)),""))</f>
        <v/>
      </c>
      <c r="AV13" s="455" t="str">
        <f t="array" ref="AV13">IF(COUNTIF(_sb5,AV$2)&gt;1,"sai",IF(COUNTIF(_sb5,AV$2)=1,INDEX(tkbs,1,MATCH(AV$2,_sb5,0)),""))</f>
        <v/>
      </c>
      <c r="AW13" s="455" t="str">
        <f t="array" ref="AW13">IF(COUNTIF(_sb5,AW$2)&gt;1,"sai",IF(COUNTIF(_sb5,AW$2)=1,INDEX(tkbs,1,MATCH(AW$2,_sb5,0)),""))</f>
        <v/>
      </c>
      <c r="AX13" s="455" t="str">
        <f t="array" ref="AX13">IF(COUNTIF(_sb5,AX$2)&gt;1,"sai",IF(COUNTIF(_sb5,AX$2)=1,INDEX(tkbs,1,MATCH(AX$2,_sb5,0)),""))</f>
        <v/>
      </c>
      <c r="AY13" s="455" t="str">
        <f t="array" ref="AY13">IF(COUNTIF(_sb5,AY$2)&gt;1,"sai",IF(COUNTIF(_sb5,AY$2)=1,INDEX(tkbs,1,MATCH(AY$2,_sb5,0)),""))</f>
        <v/>
      </c>
      <c r="AZ13" s="455" t="str">
        <f t="array" ref="AZ13">IF(COUNTIF(_sb5,AZ$2)&gt;1,"sai",IF(COUNTIF(_sb5,AZ$2)=1,INDEX(tkbs,1,MATCH(AZ$2,_sb5,0)),""))</f>
        <v/>
      </c>
      <c r="BA13" s="455" t="str">
        <f t="array" ref="BA13">IF(COUNTIF(_sb5,BA$2)&gt;1,"sai",IF(COUNTIF(_sb5,BA$2)=1,INDEX(tkbs,1,MATCH(BA$2,_sb5,0)),""))</f>
        <v/>
      </c>
      <c r="BB13" s="455" t="str">
        <f t="array" ref="BB13">IF(COUNTIF(_sb5,BB$2)&gt;1,"sai",IF(COUNTIF(_sb5,BB$2)=1,INDEX(tkbs,1,MATCH(BB$2,_sb5,0)),""))</f>
        <v/>
      </c>
      <c r="BC13" s="455" t="str">
        <f t="array" ref="BC13">IF(COUNTIF(_sb5,BC$2)&gt;1,"sai",IF(COUNTIF(_sb5,BC$2)=1,INDEX(tkbs,1,MATCH(BC$2,_sb5,0)),""))</f>
        <v/>
      </c>
      <c r="BD13" s="455" t="str">
        <f t="array" ref="BD13">IF(COUNTIF(_sb5,BD$2)&gt;1,"sai",IF(COUNTIF(_sb5,BD$2)=1,INDEX(tkbs,1,MATCH(BD$2,_sb5,0)),""))</f>
        <v/>
      </c>
      <c r="BE13" s="455" t="str">
        <f t="array" ref="BE13">IF(COUNTIF(_sb5,BE$2)&gt;1,"sai",IF(COUNTIF(_sb5,BE$2)=1,INDEX(tkbs,1,MATCH(BE$2,_sb5,0)),""))</f>
        <v/>
      </c>
      <c r="BF13" s="455" t="str">
        <f t="array" ref="BF13">IF(COUNTIF(_sb5,BF$2)&gt;1,"sai",IF(COUNTIF(_sb5,BF$2)=1,INDEX(tkbs,1,MATCH(BF$2,_sb5,0)),""))</f>
        <v/>
      </c>
      <c r="BG13" s="455" t="str">
        <f t="array" ref="BG13">IF(COUNTIF(_sb5,BG$2)&gt;1,"sai",IF(COUNTIF(_sb5,BG$2)=1,INDEX(tkbs,1,MATCH(BG$2,_sb5,0)),""))</f>
        <v/>
      </c>
      <c r="BH13" s="455" t="str">
        <f t="array" ref="BH13">IF(COUNTIF(_sb5,BH$2)&gt;1,"sai",IF(COUNTIF(_sb5,BH$2)=1,INDEX(tkbs,1,MATCH(BH$2,_sb5,0)),""))</f>
        <v/>
      </c>
      <c r="BI13" s="455" t="str">
        <f t="array" ref="BI13">IF(COUNTIF(_sb5,BI$2)&gt;1,"sai",IF(COUNTIF(_sb5,BI$2)=1,INDEX(tkbs,1,MATCH(BI$2,_sb5,0)),""))</f>
        <v/>
      </c>
      <c r="BJ13" s="455" t="str">
        <f t="array" ref="BJ13">IF(COUNTIF(_sb5,BJ$2)&gt;1,"sai",IF(COUNTIF(_sb5,BJ$2)=1,INDEX(tkbs,1,MATCH(BJ$2,_sb5,0)),""))</f>
        <v/>
      </c>
      <c r="BK13" s="455" t="str">
        <f t="array" ref="BK13">IF(COUNTIF(_sb5,BK$2)&gt;1,"sai",IF(COUNTIF(_sb5,BK$2)=1,INDEX(tkbs,1,MATCH(BK$2,_sb5,0)),""))</f>
        <v/>
      </c>
      <c r="BL13" s="455" t="str">
        <f t="array" ref="BL13">IF(COUNTIF(_sb5,BL$2)&gt;1,"sai",IF(COUNTIF(_sb5,BL$2)=1,INDEX(tkbs,1,MATCH(BL$2,_sb5,0)),""))</f>
        <v/>
      </c>
      <c r="BM13" s="455" t="str">
        <f t="array" ref="BM13">IF(COUNTIF(_sb5,BM$2)&gt;1,"sai",IF(COUNTIF(_sb5,BM$2)=1,INDEX(tkbs,1,MATCH(BM$2,_sb5,0)),""))</f>
        <v/>
      </c>
      <c r="BN13" s="455" t="str">
        <f t="array" ref="BN13">IF(COUNTIF(_sb5,BN$2)&gt;1,"sai",IF(COUNTIF(_sb5,BN$2)=1,INDEX(tkbs,1,MATCH(BN$2,_sb5,0)),""))</f>
        <v/>
      </c>
      <c r="BO13" s="455" t="str">
        <f t="array" ref="BO13">IF(COUNTIF(_sb5,BO$2)&gt;1,"sai",IF(COUNTIF(_sb5,BO$2)=1,INDEX(tkbs,1,MATCH(BO$2,_sb5,0)),""))</f>
        <v/>
      </c>
      <c r="BP13" s="455" t="str">
        <f t="array" ref="BP13">IF(COUNTIF(_sb5,BP$2)&gt;1,"sai",IF(COUNTIF(_sb5,BP$2)=1,INDEX(tkbs,1,MATCH(BP$2,_sb5,0)),""))</f>
        <v/>
      </c>
      <c r="BQ13" s="455" t="str">
        <f t="array" ref="BQ13">IF(COUNTIF(_sb5,BQ$2)&gt;1,"sai",IF(COUNTIF(_sb5,BQ$2)=1,INDEX(tkbs,1,MATCH(BQ$2,_sb5,0)),""))</f>
        <v/>
      </c>
      <c r="BR13" s="455" t="str">
        <f t="array" ref="BR13">IF(COUNTIF(_sb5,BR$2)&gt;1,"sai",IF(COUNTIF(_sb5,BR$2)=1,INDEX(tkbs,1,MATCH(BR$2,_sb5,0)),""))</f>
        <v/>
      </c>
      <c r="BS13" s="455" t="str">
        <f t="array" ref="BS13">IF(COUNTIF(_sb5,BS$2)&gt;1,"sai",IF(COUNTIF(_sb5,BS$2)=1,INDEX(tkbs,1,MATCH(BS$2,_sb5,0)),""))</f>
        <v/>
      </c>
      <c r="BT13" s="455" t="str">
        <f t="array" ref="BT13">IF(COUNTIF(_sb5,BT$2)&gt;1,"sai",IF(COUNTIF(_sb5,BT$2)=1,INDEX(tkbs,1,MATCH(BT$2,_sb5,0)),""))</f>
        <v/>
      </c>
      <c r="BU13" s="455" t="str">
        <f t="array" ref="BU13">IF(COUNTIF(_sb5,BU$2)&gt;1,"sai",IF(COUNTIF(_sb5,BU$2)=1,INDEX(tkbs,1,MATCH(BU$2,_sb5,0)),""))</f>
        <v/>
      </c>
      <c r="BV13" s="455" t="str">
        <f t="array" ref="BV13">IF(COUNTIF(_sb5,BV$2)&gt;1,"sai",IF(COUNTIF(_sb5,BV$2)=1,INDEX(tkbs,1,MATCH(BV$2,_sb5,0)),""))</f>
        <v/>
      </c>
      <c r="BW13" s="455" t="str">
        <f t="array" ref="BW13">IF(COUNTIF(_sb5,BW$2)&gt;1,"sai",IF(COUNTIF(_sb5,BW$2)=1,INDEX(tkbs,1,MATCH(BW$2,_sb5,0)),""))</f>
        <v/>
      </c>
      <c r="BX13" s="455" t="str">
        <f t="array" ref="BX13">IF(COUNTIF(_sb5,BX$2)&gt;1,"sai",IF(COUNTIF(_sb5,BX$2)=1,INDEX(tkbs,1,MATCH(BX$2,_sb5,0)),""))</f>
        <v/>
      </c>
      <c r="BY13" s="455" t="str">
        <f t="array" ref="BY13">IF(COUNTIF(_sb5,BY$2)&gt;1,"sai",IF(COUNTIF(_sb5,BY$2)=1,INDEX(tkbs,1,MATCH(BY$2,_sb5,0)),""))</f>
        <v/>
      </c>
      <c r="BZ13" s="455" t="str">
        <f t="array" ref="BZ13">IF(COUNTIF(_sb5,BZ$2)&gt;1,"sai",IF(COUNTIF(_sb5,BZ$2)=1,INDEX(tkbs,1,MATCH(BZ$2,_sb5,0)),""))</f>
        <v/>
      </c>
      <c r="CA13" s="455" t="str">
        <f t="array" ref="CA13">IF(COUNTIF(_sb5,CA$2)&gt;1,"sai",IF(COUNTIF(_sb5,CA$2)=1,INDEX(tkbs,1,MATCH(CA$2,_sb5,0)),""))</f>
        <v/>
      </c>
      <c r="CB13" s="455" t="str">
        <f t="array" ref="CB13">IF(COUNTIF(_sb5,CB$2)&gt;1,"sai",IF(COUNTIF(_sb5,CB$2)=1,INDEX(tkbs,1,MATCH(CB$2,_sb5,0)),""))</f>
        <v/>
      </c>
      <c r="CC13" s="455" t="str">
        <f t="array" ref="CC13">IF(COUNTIF(_sb5,CC$2)&gt;1,"sai",IF(COUNTIF(_sb5,CC$2)=1,INDEX(tkbs,1,MATCH(CC$2,_sb5,0)),""))</f>
        <v/>
      </c>
      <c r="CD13" s="455" t="str">
        <f t="array" ref="CD13">IF(COUNTIF(_sb5,CD$2)&gt;1,"sai",IF(COUNTIF(_sb5,CD$2)=1,INDEX(tkbs,1,MATCH(CD$2,_sb5,0)),""))</f>
        <v/>
      </c>
      <c r="CE13" s="455" t="str">
        <f t="array" ref="CE13">IF(COUNTIF(_sb5,CE$2)&gt;1,"sai",IF(COUNTIF(_sb5,CE$2)=1,INDEX(tkbs,1,MATCH(CE$2,_sb5,0)),""))</f>
        <v/>
      </c>
      <c r="CF13" s="455" t="str">
        <f t="array" ref="CF13">IF(COUNTIF(_sb5,CF$2)&gt;1,"sai",IF(COUNTIF(_sb5,CF$2)=1,INDEX(tkbs,1,MATCH(CF$2,_sb5,0)),""))</f>
        <v/>
      </c>
      <c r="CG13" s="455" t="str">
        <f t="array" ref="CG13">IF(COUNTIF(_sb5,CG$2)&gt;1,"sai",IF(COUNTIF(_sb5,CG$2)=1,INDEX(tkbs,1,MATCH(CG$2,_sb5,0)),""))</f>
        <v/>
      </c>
      <c r="CH13" s="455" t="str">
        <f t="array" ref="CH13">IF(COUNTIF(_sb5,CH$2)&gt;1,"sai",IF(COUNTIF(_sb5,CH$2)=1,INDEX(tkbs,1,MATCH(CH$2,_sb5,0)),""))</f>
        <v/>
      </c>
      <c r="CI13" s="455" t="str">
        <f t="array" ref="CI13">IF(COUNTIF(_sb5,CI$2)&gt;1,"sai",IF(COUNTIF(_sb5,CI$2)=1,INDEX(tkbs,1,MATCH(CI$2,_sb5,0)),""))</f>
        <v/>
      </c>
      <c r="CJ13" s="455" t="str">
        <f t="array" ref="CJ13">IF(COUNTIF(_sb5,CJ$2)&gt;1,"sai",IF(COUNTIF(_sb5,CJ$2)=1,INDEX(tkbs,1,MATCH(CJ$2,_sb5,0)),""))</f>
        <v/>
      </c>
      <c r="CK13" s="455" t="str">
        <f t="array" ref="CK13">IF(COUNTIF(_sb5,CK$2)&gt;1,"sai",IF(COUNTIF(_sb5,CK$2)=1,INDEX(tkbs,1,MATCH(CK$2,_sb5,0)),""))</f>
        <v/>
      </c>
      <c r="CL13" s="455" t="str">
        <f t="array" ref="CL13">IF(COUNTIF(_sb5,CL$2)&gt;1,"sai",IF(COUNTIF(_sb5,CL$2)=1,INDEX(tkbs,1,MATCH(CL$2,_sb5,0)),""))</f>
        <v/>
      </c>
      <c r="CM13" s="455" t="str">
        <f t="array" ref="CM13">IF(COUNTIF(_sb5,CM$2)&gt;1,"sai",IF(COUNTIF(_sb5,CM$2)=1,INDEX(tkbs,1,MATCH(CM$2,_sb5,0)),""))</f>
        <v/>
      </c>
      <c r="CN13" s="455" t="str">
        <f t="array" ref="CN13">IF(COUNTIF(_sb5,CN$2)&gt;1,"sai",IF(COUNTIF(_sb5,CN$2)=1,INDEX(tkbs,1,MATCH(CN$2,_sb5,0)),""))</f>
        <v/>
      </c>
      <c r="CO13" s="455" t="str">
        <f t="array" ref="CO13">IF(COUNTIF(_sb5,CO$2)&gt;1,"sai",IF(COUNTIF(_sb5,CO$2)=1,INDEX(tkbs,1,MATCH(CO$2,_sb5,0)),""))</f>
        <v/>
      </c>
      <c r="CP13" s="455" t="str">
        <f t="array" ref="CP13">IF(COUNTIF(_sb5,CP$2)&gt;1,"sai",IF(COUNTIF(_sb5,CP$2)=1,INDEX(tkbs,1,MATCH(CP$2,_sb5,0)),""))</f>
        <v/>
      </c>
      <c r="CQ13" s="455" t="str">
        <f t="array" ref="CQ13">IF(COUNTIF(_sb5,CQ$2)&gt;1,"sai",IF(COUNTIF(_sb5,CQ$2)=1,INDEX(tkbs,1,MATCH(CQ$2,_sb5,0)),""))</f>
        <v/>
      </c>
      <c r="CR13" s="455" t="str">
        <f t="array" ref="CR13">IF(COUNTIF(_sb5,CR$2)&gt;1,"sai",IF(COUNTIF(_sb5,CR$2)=1,INDEX(tkbs,1,MATCH(CR$2,_sb5,0)),""))</f>
        <v/>
      </c>
      <c r="CS13" s="455" t="str">
        <f t="array" ref="CS13">IF(COUNTIF(_sb5,CS$2)&gt;1,"sai",IF(COUNTIF(_sb5,CS$2)=1,INDEX(tkbs,1,MATCH(CS$2,_sb5,0)),""))</f>
        <v/>
      </c>
      <c r="CT13" s="455" t="str">
        <f t="array" ref="CT13">IF(COUNTIF(_sb5,CT$2)&gt;1,"sai",IF(COUNTIF(_sb5,CT$2)=1,INDEX(tkbs,1,MATCH(CT$2,_sb5,0)),""))</f>
        <v/>
      </c>
      <c r="CU13" s="455" t="str">
        <f t="array" ref="CU13">IF(COUNTIF(_sb5,CU$2)&gt;1,"sai",IF(COUNTIF(_sb5,CU$2)=1,INDEX(tkbs,1,MATCH(CU$2,_sb5,0)),""))</f>
        <v/>
      </c>
      <c r="CV13" s="455" t="str">
        <f t="array" ref="CV13">IF(COUNTIF(_sb5,CV$2)&gt;1,"sai",IF(COUNTIF(_sb5,CV$2)=1,INDEX(tkbs,1,MATCH(CV$2,_sb5,0)),""))</f>
        <v/>
      </c>
      <c r="CW13" s="455" t="str">
        <f t="array" ref="CW13">IF(COUNTIF(_sb5,CW$2)&gt;1,"sai",IF(COUNTIF(_sb5,CW$2)=1,INDEX(tkbs,1,MATCH(CW$2,_sb5,0)),""))</f>
        <v/>
      </c>
      <c r="CX13" s="455" t="str">
        <f t="array" ref="CX13">IF(COUNTIF(_sb5,CX$2)&gt;1,"sai",IF(COUNTIF(_sb5,CX$2)=1,INDEX(tkbs,1,MATCH(CX$2,_sb5,0)),""))</f>
        <v/>
      </c>
      <c r="CY13" s="455" t="str">
        <f t="array" ref="CY13">IF(COUNTIF(_sb5,CY$2)&gt;1,"sai",IF(COUNTIF(_sb5,CY$2)=1,INDEX(tkbs,1,MATCH(CY$2,_sb5,0)),""))</f>
        <v/>
      </c>
    </row>
    <row r="14" ht="12.0" customHeight="1">
      <c r="A14" s="456" t="s">
        <v>583</v>
      </c>
      <c r="B14" s="443">
        <v>1.0</v>
      </c>
      <c r="C14" s="451" t="str">
        <f t="array" ref="C14">IF(COUNTIF(_st1,C$2)&gt;1,"sai",IF(COUNTIF(_st1,C$2)=1,INDEX(tkbs,1,MATCH(C$2,_st1,0)),""))</f>
        <v>A7</v>
      </c>
      <c r="D14" s="452" t="str">
        <f t="array" ref="D14">IF(COUNTIF(_st1,D$2)&gt;1,"sai",IF(COUNTIF(_st1,D$2)=1,INDEX(tkbs,1,MATCH(D$2,_st1,0)),""))</f>
        <v/>
      </c>
      <c r="E14" s="452" t="str">
        <f t="array" ref="E14">IF(COUNTIF(_st1,E$2)&gt;1,"sai",IF(COUNTIF(_st1,E$2)=1,INDEX(tkbs,1,MATCH(E$2,_st1,0)),""))</f>
        <v/>
      </c>
      <c r="F14" s="451" t="str">
        <f t="array" ref="F14">IF(COUNTIF(_st1,F$2)&gt;1,"sai",IF(COUNTIF(_st1,F$2)=1,INDEX(tkbs,1,MATCH(F$2,_st1,0)),""))</f>
        <v>A6</v>
      </c>
      <c r="G14" s="451" t="str">
        <f t="array" ref="G14">IF(COUNTIF(_st1,G$2)&gt;1,"sai",IF(COUNTIF(_st1,G$2)=1,INDEX(tkbs,1,MATCH(G$2,_st1,0)),""))</f>
        <v>A1</v>
      </c>
      <c r="H14" s="452" t="str">
        <f t="array" ref="H14">IF(COUNTIF(_st1,H$2)&gt;1,"sai",IF(COUNTIF(_st1,H$2)=1,INDEX(tkbs,1,MATCH(H$2,_st1,0)),""))</f>
        <v/>
      </c>
      <c r="I14" s="451" t="str">
        <f t="array" ref="I14">IF(COUNTIF(_st1,I$2)&gt;1,"sai",IF(COUNTIF(_st1,I$2)=1,INDEX(tkbs,1,MATCH(I$2,_st1,0)),""))</f>
        <v>A10</v>
      </c>
      <c r="J14" s="452" t="str">
        <f t="array" ref="J14">IF(COUNTIF(_st1,J$2)&gt;1,"sai",IF(COUNTIF(_st1,J$2)=1,INDEX(tkbs,1,MATCH(J$2,_st1,0)),""))</f>
        <v/>
      </c>
      <c r="K14" s="451" t="str">
        <f t="array" ref="K14">IF(COUNTIF(_st1,K$2)&gt;1,"sai",IF(COUNTIF(_st1,K$2)=1,INDEX(tkbs,1,MATCH(K$2,_st1,0)),""))</f>
        <v>A8</v>
      </c>
      <c r="L14" s="452" t="str">
        <f t="array" ref="L14">IF(COUNTIF(_st1,L$2)&gt;1,"sai",IF(COUNTIF(_st1,L$2)=1,INDEX(tkbs,1,MATCH(L$2,_st1,0)),""))</f>
        <v/>
      </c>
      <c r="M14" s="452" t="str">
        <f t="array" ref="M14">IF(COUNTIF(_st1,M$2)&gt;1,"sai",IF(COUNTIF(_st1,M$2)=1,INDEX(tkbs,1,MATCH(M$2,_st1,0)),""))</f>
        <v/>
      </c>
      <c r="N14" s="452" t="str">
        <f t="array" ref="N14">IF(COUNTIF(_st1,N$2)&gt;1,"sai",IF(COUNTIF(_st1,N$2)=1,INDEX(tkbs,1,MATCH(N$2,_st1,0)),""))</f>
        <v/>
      </c>
      <c r="O14" s="452" t="str">
        <f t="array" ref="O14">IF(COUNTIF(_st1,O$2)&gt;1,"sai",IF(COUNTIF(_st1,O$2)=1,INDEX(tkbs,1,MATCH(O$2,_st1,0)),""))</f>
        <v/>
      </c>
      <c r="P14" s="451" t="str">
        <f t="array" ref="P14">IF(COUNTIF(_st1,P$2)&gt;1,"sai",IF(COUNTIF(_st1,P$2)=1,INDEX(tkbs,1,MATCH(P$2,_st1,0)),""))</f>
        <v>A13</v>
      </c>
      <c r="Q14" s="452" t="str">
        <f t="array" ref="Q14">IF(COUNTIF(_st1,Q$2)&gt;1,"sai",IF(COUNTIF(_st1,Q$2)=1,INDEX(tkbs,1,MATCH(Q$2,_st1,0)),""))</f>
        <v/>
      </c>
      <c r="R14" s="452" t="str">
        <f t="array" ref="R14">IF(COUNTIF(_st1,R$2)&gt;1,"sai",IF(COUNTIF(_st1,R$2)=1,INDEX(tkbs,1,MATCH(R$2,_st1,0)),""))</f>
        <v/>
      </c>
      <c r="S14" s="452" t="str">
        <f t="array" ref="S14">IF(COUNTIF(_st1,S$2)&gt;1,"sai",IF(COUNTIF(_st1,S$2)=1,INDEX(tkbs,1,MATCH(S$2,_st1,0)),""))</f>
        <v/>
      </c>
      <c r="T14" s="452" t="str">
        <f t="array" ref="T14">IF(COUNTIF(_st1,T$2)&gt;1,"sai",IF(COUNTIF(_st1,T$2)=1,INDEX(tkbs,1,MATCH(T$2,_st1,0)),""))</f>
        <v/>
      </c>
      <c r="U14" s="452" t="str">
        <f t="array" ref="U14">IF(COUNTIF(_st1,U$2)&gt;1,"sai",IF(COUNTIF(_st1,U$2)=1,INDEX(tkbs,1,MATCH(U$2,_st1,0)),""))</f>
        <v/>
      </c>
      <c r="V14" s="452" t="str">
        <f t="array" ref="V14">IF(COUNTIF(_st1,V$2)&gt;1,"sai",IF(COUNTIF(_st1,V$2)=1,INDEX(tkbs,1,MATCH(V$2,_st1,0)),""))</f>
        <v/>
      </c>
      <c r="W14" s="452" t="str">
        <f t="array" ref="W14">IF(COUNTIF(_st1,W$2)&gt;1,"sai",IF(COUNTIF(_st1,W$2)=1,INDEX(tkbs,1,MATCH(W$2,_st1,0)),""))</f>
        <v/>
      </c>
      <c r="X14" s="452" t="str">
        <f t="array" ref="X14">IF(COUNTIF(_st1,X$2)&gt;1,"sai",IF(COUNTIF(_st1,X$2)=1,INDEX(tkbs,1,MATCH(X$2,_st1,0)),""))</f>
        <v/>
      </c>
      <c r="Y14" s="452" t="str">
        <f t="array" ref="Y14">IF(COUNTIF(_st1,Y$2)&gt;1,"sai",IF(COUNTIF(_st1,Y$2)=1,INDEX(tkbs,1,MATCH(Y$2,_st1,0)),""))</f>
        <v/>
      </c>
      <c r="Z14" s="452" t="str">
        <f t="array" ref="Z14">IF(COUNTIF(_st1,Z$2)&gt;1,"sai",IF(COUNTIF(_st1,Z$2)=1,INDEX(tkbs,1,MATCH(Z$2,_st1,0)),""))</f>
        <v/>
      </c>
      <c r="AA14" s="452" t="str">
        <f t="array" ref="AA14">IF(COUNTIF(_st1,AA$2)&gt;1,"sai",IF(COUNTIF(_st1,AA$2)=1,INDEX(tkbs,1,MATCH(AA$2,_st1,0)),""))</f>
        <v/>
      </c>
      <c r="AB14" s="452" t="str">
        <f t="array" ref="AB14">IF(COUNTIF(_st1,AB$2)&gt;1,"sai",IF(COUNTIF(_st1,AB$2)=1,INDEX(tkbs,1,MATCH(AB$2,_st1,0)),""))</f>
        <v/>
      </c>
      <c r="AC14" s="452" t="str">
        <f t="array" ref="AC14">IF(COUNTIF(_st1,AC$2)&gt;1,"sai",IF(COUNTIF(_st1,AC$2)=1,INDEX(tkbs,1,MATCH(AC$2,_st1,0)),""))</f>
        <v/>
      </c>
      <c r="AD14" s="452" t="str">
        <f t="array" ref="AD14">IF(COUNTIF(_st1,AD$2)&gt;1,"sai",IF(COUNTIF(_st1,AD$2)=1,INDEX(tkbs,1,MATCH(AD$2,_st1,0)),""))</f>
        <v/>
      </c>
      <c r="AE14" s="452" t="str">
        <f t="array" ref="AE14">IF(COUNTIF(_st1,AE$2)&gt;1,"sai",IF(COUNTIF(_st1,AE$2)=1,INDEX(tkbs,1,MATCH(AE$2,_st1,0)),""))</f>
        <v/>
      </c>
      <c r="AF14" s="452" t="str">
        <f t="array" ref="AF14">IF(COUNTIF(_st1,AF$2)&gt;1,"sai",IF(COUNTIF(_st1,AF$2)=1,INDEX(tkbs,1,MATCH(AF$2,_st1,0)),""))</f>
        <v/>
      </c>
      <c r="AG14" s="452" t="str">
        <f t="array" ref="AG14">IF(COUNTIF(_st1,AG$2)&gt;1,"sai",IF(COUNTIF(_st1,AG$2)=1,INDEX(tkbs,1,MATCH(AG$2,_st1,0)),""))</f>
        <v/>
      </c>
      <c r="AH14" s="452" t="str">
        <f t="array" ref="AH14">IF(COUNTIF(_st1,AH$2)&gt;1,"sai",IF(COUNTIF(_st1,AH$2)=1,INDEX(tkbs,1,MATCH(AH$2,_st1,0)),""))</f>
        <v/>
      </c>
      <c r="AI14" s="452" t="str">
        <f t="array" ref="AI14">IF(COUNTIF(_st1,AI$2)&gt;1,"sai",IF(COUNTIF(_st1,AI$2)=1,INDEX(tkbs,1,MATCH(AI$2,_st1,0)),""))</f>
        <v/>
      </c>
      <c r="AJ14" s="452" t="str">
        <f t="array" ref="AJ14">IF(COUNTIF(_st1,AJ$2)&gt;1,"sai",IF(COUNTIF(_st1,AJ$2)=1,INDEX(tkbs,1,MATCH(AJ$2,_st1,0)),""))</f>
        <v/>
      </c>
      <c r="AK14" s="452" t="str">
        <f t="array" ref="AK14">IF(COUNTIF(_st1,AK$2)&gt;1,"sai",IF(COUNTIF(_st1,AK$2)=1,INDEX(tkbs,1,MATCH(AK$2,_st1,0)),""))</f>
        <v/>
      </c>
      <c r="AL14" s="452" t="str">
        <f t="array" ref="AL14">IF(COUNTIF(_st1,AL$2)&gt;1,"sai",IF(COUNTIF(_st1,AL$2)=1,INDEX(tkbs,1,MATCH(AL$2,_st1,0)),""))</f>
        <v/>
      </c>
      <c r="AM14" s="452" t="str">
        <f t="array" ref="AM14">IF(COUNTIF(_st1,AM$2)&gt;1,"sai",IF(COUNTIF(_st1,AM$2)=1,INDEX(tkbs,1,MATCH(AM$2,_st1,0)),""))</f>
        <v/>
      </c>
      <c r="AN14" s="452" t="str">
        <f t="array" ref="AN14">IF(COUNTIF(_st1,AN$2)&gt;1,"sai",IF(COUNTIF(_st1,AN$2)=1,INDEX(tkbs,1,MATCH(AN$2,_st1,0)),""))</f>
        <v/>
      </c>
      <c r="AO14" s="452" t="str">
        <f t="array" ref="AO14">IF(COUNTIF(_st1,AO$2)&gt;1,"sai",IF(COUNTIF(_st1,AO$2)=1,INDEX(tkbs,1,MATCH(AO$2,_st1,0)),""))</f>
        <v/>
      </c>
      <c r="AP14" s="452" t="str">
        <f t="array" ref="AP14">IF(COUNTIF(_st1,AP$2)&gt;1,"sai",IF(COUNTIF(_st1,AP$2)=1,INDEX(tkbs,1,MATCH(AP$2,_st1,0)),""))</f>
        <v/>
      </c>
      <c r="AQ14" s="452" t="str">
        <f t="array" ref="AQ14">IF(COUNTIF(_st1,AQ$2)&gt;1,"sai",IF(COUNTIF(_st1,AQ$2)=1,INDEX(tkbs,1,MATCH(AQ$2,_st1,0)),""))</f>
        <v/>
      </c>
      <c r="AR14" s="452" t="str">
        <f t="array" ref="AR14">IF(COUNTIF(_st1,AR$2)&gt;1,"sai",IF(COUNTIF(_st1,AR$2)=1,INDEX(tkbs,1,MATCH(AR$2,_st1,0)),""))</f>
        <v/>
      </c>
      <c r="AS14" s="452" t="str">
        <f t="array" ref="AS14">IF(COUNTIF(_st1,AS$2)&gt;1,"sai",IF(COUNTIF(_st1,AS$2)=1,INDEX(tkbs,1,MATCH(AS$2,_st1,0)),""))</f>
        <v/>
      </c>
      <c r="AT14" s="452" t="str">
        <f t="array" ref="AT14">IF(COUNTIF(_st1,AT$2)&gt;1,"sai",IF(COUNTIF(_st1,AT$2)=1,INDEX(tkbs,1,MATCH(AT$2,_st1,0)),""))</f>
        <v/>
      </c>
      <c r="AU14" s="451" t="str">
        <f t="array" ref="AU14">IF(COUNTIF(_st1,AU$2)&gt;1,"sai",IF(COUNTIF(_st1,AU$2)=1,INDEX(tkbs,1,MATCH(AU$2,_st1,0)),""))</f>
        <v>A5</v>
      </c>
      <c r="AV14" s="452" t="str">
        <f t="array" ref="AV14">IF(COUNTIF(_st1,AV$2)&gt;1,"sai",IF(COUNTIF(_st1,AV$2)=1,INDEX(tkbs,1,MATCH(AV$2,_st1,0)),""))</f>
        <v/>
      </c>
      <c r="AW14" s="451" t="str">
        <f t="array" ref="AW14">IF(COUNTIF(_st1,AW$2)&gt;1,"sai",IF(COUNTIF(_st1,AW$2)=1,INDEX(tkbs,1,MATCH(AW$2,_st1,0)),""))</f>
        <v>A9</v>
      </c>
      <c r="AX14" s="451" t="str">
        <f t="array" ref="AX14">IF(COUNTIF(_st1,AX$2)&gt;1,"sai",IF(COUNTIF(_st1,AX$2)=1,INDEX(tkbs,1,MATCH(AX$2,_st1,0)),""))</f>
        <v>A2</v>
      </c>
      <c r="AY14" s="452" t="str">
        <f t="array" ref="AY14">IF(COUNTIF(_st1,AY$2)&gt;1,"sai",IF(COUNTIF(_st1,AY$2)=1,INDEX(tkbs,1,MATCH(AY$2,_st1,0)),""))</f>
        <v/>
      </c>
      <c r="AZ14" s="452" t="str">
        <f t="array" ref="AZ14">IF(COUNTIF(_st1,AZ$2)&gt;1,"sai",IF(COUNTIF(_st1,AZ$2)=1,INDEX(tkbs,1,MATCH(AZ$2,_st1,0)),""))</f>
        <v/>
      </c>
      <c r="BA14" s="452" t="str">
        <f t="array" ref="BA14">IF(COUNTIF(_st1,BA$2)&gt;1,"sai",IF(COUNTIF(_st1,BA$2)=1,INDEX(tkbs,1,MATCH(BA$2,_st1,0)),""))</f>
        <v/>
      </c>
      <c r="BB14" s="452" t="str">
        <f t="array" ref="BB14">IF(COUNTIF(_st1,BB$2)&gt;1,"sai",IF(COUNTIF(_st1,BB$2)=1,INDEX(tkbs,1,MATCH(BB$2,_st1,0)),""))</f>
        <v/>
      </c>
      <c r="BC14" s="452" t="str">
        <f t="array" ref="BC14">IF(COUNTIF(_st1,BC$2)&gt;1,"sai",IF(COUNTIF(_st1,BC$2)=1,INDEX(tkbs,1,MATCH(BC$2,_st1,0)),""))</f>
        <v/>
      </c>
      <c r="BD14" s="452" t="str">
        <f t="array" ref="BD14">IF(COUNTIF(_st1,BD$2)&gt;1,"sai",IF(COUNTIF(_st1,BD$2)=1,INDEX(tkbs,1,MATCH(BD$2,_st1,0)),""))</f>
        <v/>
      </c>
      <c r="BE14" s="452" t="str">
        <f t="array" ref="BE14">IF(COUNTIF(_st1,BE$2)&gt;1,"sai",IF(COUNTIF(_st1,BE$2)=1,INDEX(tkbs,1,MATCH(BE$2,_st1,0)),""))</f>
        <v/>
      </c>
      <c r="BF14" s="452" t="str">
        <f t="array" ref="BF14">IF(COUNTIF(_st1,BF$2)&gt;1,"sai",IF(COUNTIF(_st1,BF$2)=1,INDEX(tkbs,1,MATCH(BF$2,_st1,0)),""))</f>
        <v/>
      </c>
      <c r="BG14" s="452" t="str">
        <f t="array" ref="BG14">IF(COUNTIF(_st1,BG$2)&gt;1,"sai",IF(COUNTIF(_st1,BG$2)=1,INDEX(tkbs,1,MATCH(BG$2,_st1,0)),""))</f>
        <v/>
      </c>
      <c r="BH14" s="452" t="str">
        <f t="array" ref="BH14">IF(COUNTIF(_st1,BH$2)&gt;1,"sai",IF(COUNTIF(_st1,BH$2)=1,INDEX(tkbs,1,MATCH(BH$2,_st1,0)),""))</f>
        <v/>
      </c>
      <c r="BI14" s="452" t="str">
        <f t="array" ref="BI14">IF(COUNTIF(_st1,BI$2)&gt;1,"sai",IF(COUNTIF(_st1,BI$2)=1,INDEX(tkbs,1,MATCH(BI$2,_st1,0)),""))</f>
        <v/>
      </c>
      <c r="BJ14" s="452" t="str">
        <f t="array" ref="BJ14">IF(COUNTIF(_st1,BJ$2)&gt;1,"sai",IF(COUNTIF(_st1,BJ$2)=1,INDEX(tkbs,1,MATCH(BJ$2,_st1,0)),""))</f>
        <v/>
      </c>
      <c r="BK14" s="452" t="str">
        <f t="array" ref="BK14">IF(COUNTIF(_st1,BK$2)&gt;1,"sai",IF(COUNTIF(_st1,BK$2)=1,INDEX(tkbs,1,MATCH(BK$2,_st1,0)),""))</f>
        <v/>
      </c>
      <c r="BL14" s="452" t="str">
        <f t="array" ref="BL14">IF(COUNTIF(_st1,BL$2)&gt;1,"sai",IF(COUNTIF(_st1,BL$2)=1,INDEX(tkbs,1,MATCH(BL$2,_st1,0)),""))</f>
        <v/>
      </c>
      <c r="BM14" s="452" t="str">
        <f t="array" ref="BM14">IF(COUNTIF(_st1,BM$2)&gt;1,"sai",IF(COUNTIF(_st1,BM$2)=1,INDEX(tkbs,1,MATCH(BM$2,_st1,0)),""))</f>
        <v/>
      </c>
      <c r="BN14" s="452" t="str">
        <f t="array" ref="BN14">IF(COUNTIF(_st1,BN$2)&gt;1,"sai",IF(COUNTIF(_st1,BN$2)=1,INDEX(tkbs,1,MATCH(BN$2,_st1,0)),""))</f>
        <v/>
      </c>
      <c r="BO14" s="452" t="str">
        <f t="array" ref="BO14">IF(COUNTIF(_st1,BO$2)&gt;1,"sai",IF(COUNTIF(_st1,BO$2)=1,INDEX(tkbs,1,MATCH(BO$2,_st1,0)),""))</f>
        <v/>
      </c>
      <c r="BP14" s="452" t="str">
        <f t="array" ref="BP14">IF(COUNTIF(_st1,BP$2)&gt;1,"sai",IF(COUNTIF(_st1,BP$2)=1,INDEX(tkbs,1,MATCH(BP$2,_st1,0)),""))</f>
        <v/>
      </c>
      <c r="BQ14" s="451" t="str">
        <f t="array" ref="BQ14">IF(COUNTIF(_st1,BQ$2)&gt;1,"sai",IF(COUNTIF(_st1,BQ$2)=1,INDEX(tkbs,1,MATCH(BQ$2,_st1,0)),""))</f>
        <v>A3</v>
      </c>
      <c r="BR14" s="452" t="str">
        <f t="array" ref="BR14">IF(COUNTIF(_st1,BR$2)&gt;1,"sai",IF(COUNTIF(_st1,BR$2)=1,INDEX(tkbs,1,MATCH(BR$2,_st1,0)),""))</f>
        <v/>
      </c>
      <c r="BS14" s="451" t="str">
        <f t="array" ref="BS14">IF(COUNTIF(_st1,BS$2)&gt;1,"sai",IF(COUNTIF(_st1,BS$2)=1,INDEX(tkbs,1,MATCH(BS$2,_st1,0)),""))</f>
        <v>A12</v>
      </c>
      <c r="BT14" s="452" t="str">
        <f t="array" ref="BT14">IF(COUNTIF(_st1,BT$2)&gt;1,"sai",IF(COUNTIF(_st1,BT$2)=1,INDEX(tkbs,1,MATCH(BT$2,_st1,0)),""))</f>
        <v/>
      </c>
      <c r="BU14" s="451" t="str">
        <f t="array" ref="BU14">IF(COUNTIF(_st1,BU$2)&gt;1,"sai",IF(COUNTIF(_st1,BU$2)=1,INDEX(tkbs,1,MATCH(BU$2,_st1,0)),""))</f>
        <v>A11</v>
      </c>
      <c r="BV14" s="452" t="str">
        <f t="array" ref="BV14">IF(COUNTIF(_st1,BV$2)&gt;1,"sai",IF(COUNTIF(_st1,BV$2)=1,INDEX(tkbs,1,MATCH(BV$2,_st1,0)),""))</f>
        <v/>
      </c>
      <c r="BW14" s="452" t="str">
        <f t="array" ref="BW14">IF(COUNTIF(_st1,BW$2)&gt;1,"sai",IF(COUNTIF(_st1,BW$2)=1,INDEX(tkbs,1,MATCH(BW$2,_st1,0)),""))</f>
        <v/>
      </c>
      <c r="BX14" s="451" t="str">
        <f t="array" ref="BX14">IF(COUNTIF(_st1,BX$2)&gt;1,"sai",IF(COUNTIF(_st1,BX$2)=1,INDEX(tkbs,1,MATCH(BX$2,_st1,0)),""))</f>
        <v>A4</v>
      </c>
      <c r="BY14" s="452" t="str">
        <f t="array" ref="BY14">IF(COUNTIF(_st1,BY$2)&gt;1,"sai",IF(COUNTIF(_st1,BY$2)=1,INDEX(tkbs,1,MATCH(BY$2,_st1,0)),""))</f>
        <v/>
      </c>
      <c r="BZ14" s="452" t="str">
        <f t="array" ref="BZ14">IF(COUNTIF(_st1,BZ$2)&gt;1,"sai",IF(COUNTIF(_st1,BZ$2)=1,INDEX(tkbs,1,MATCH(BZ$2,_st1,0)),""))</f>
        <v/>
      </c>
      <c r="CA14" s="452" t="str">
        <f t="array" ref="CA14">IF(COUNTIF(_st1,CA$2)&gt;1,"sai",IF(COUNTIF(_st1,CA$2)=1,INDEX(tkbs,1,MATCH(CA$2,_st1,0)),""))</f>
        <v/>
      </c>
      <c r="CB14" s="452" t="str">
        <f t="array" ref="CB14">IF(COUNTIF(_st1,CB$2)&gt;1,"sai",IF(COUNTIF(_st1,CB$2)=1,INDEX(tkbs,1,MATCH(CB$2,_st1,0)),""))</f>
        <v/>
      </c>
      <c r="CC14" s="452" t="str">
        <f t="array" ref="CC14">IF(COUNTIF(_st1,CC$2)&gt;1,"sai",IF(COUNTIF(_st1,CC$2)=1,INDEX(tkbs,1,MATCH(CC$2,_st1,0)),""))</f>
        <v/>
      </c>
      <c r="CD14" s="452" t="str">
        <f t="array" ref="CD14">IF(COUNTIF(_st1,CD$2)&gt;1,"sai",IF(COUNTIF(_st1,CD$2)=1,INDEX(tkbs,1,MATCH(CD$2,_st1,0)),""))</f>
        <v/>
      </c>
      <c r="CE14" s="452" t="str">
        <f t="array" ref="CE14">IF(COUNTIF(_st1,CE$2)&gt;1,"sai",IF(COUNTIF(_st1,CE$2)=1,INDEX(tkbs,1,MATCH(CE$2,_st1,0)),""))</f>
        <v/>
      </c>
      <c r="CF14" s="452" t="str">
        <f t="array" ref="CF14">IF(COUNTIF(_st1,CF$2)&gt;1,"sai",IF(COUNTIF(_st1,CF$2)=1,INDEX(tkbs,1,MATCH(CF$2,_st1,0)),""))</f>
        <v/>
      </c>
      <c r="CG14" s="452" t="str">
        <f t="array" ref="CG14">IF(COUNTIF(_st1,CG$2)&gt;1,"sai",IF(COUNTIF(_st1,CG$2)=1,INDEX(tkbs,1,MATCH(CG$2,_st1,0)),""))</f>
        <v/>
      </c>
      <c r="CH14" s="452" t="str">
        <f t="array" ref="CH14">IF(COUNTIF(_st1,CH$2)&gt;1,"sai",IF(COUNTIF(_st1,CH$2)=1,INDEX(tkbs,1,MATCH(CH$2,_st1,0)),""))</f>
        <v/>
      </c>
      <c r="CI14" s="452" t="str">
        <f t="array" ref="CI14">IF(COUNTIF(_st1,CI$2)&gt;1,"sai",IF(COUNTIF(_st1,CI$2)=1,INDEX(tkbs,1,MATCH(CI$2,_st1,0)),""))</f>
        <v/>
      </c>
      <c r="CJ14" s="452" t="str">
        <f t="array" ref="CJ14">IF(COUNTIF(_st1,CJ$2)&gt;1,"sai",IF(COUNTIF(_st1,CJ$2)=1,INDEX(tkbs,1,MATCH(CJ$2,_st1,0)),""))</f>
        <v/>
      </c>
      <c r="CK14" s="452" t="str">
        <f t="array" ref="CK14">IF(COUNTIF(_st1,CK$2)&gt;1,"sai",IF(COUNTIF(_st1,CK$2)=1,INDEX(tkbs,1,MATCH(CK$2,_st1,0)),""))</f>
        <v/>
      </c>
      <c r="CL14" s="452" t="str">
        <f t="array" ref="CL14">IF(COUNTIF(_st1,CL$2)&gt;1,"sai",IF(COUNTIF(_st1,CL$2)=1,INDEX(tkbs,1,MATCH(CL$2,_st1,0)),""))</f>
        <v/>
      </c>
      <c r="CM14" s="452" t="str">
        <f t="array" ref="CM14">IF(COUNTIF(_st1,CM$2)&gt;1,"sai",IF(COUNTIF(_st1,CM$2)=1,INDEX(tkbs,1,MATCH(CM$2,_st1,0)),""))</f>
        <v/>
      </c>
      <c r="CN14" s="452" t="str">
        <f t="array" ref="CN14">IF(COUNTIF(_st1,CN$2)&gt;1,"sai",IF(COUNTIF(_st1,CN$2)=1,INDEX(tkbs,1,MATCH(CN$2,_st1,0)),""))</f>
        <v/>
      </c>
      <c r="CO14" s="452" t="str">
        <f t="array" ref="CO14">IF(COUNTIF(_st1,CO$2)&gt;1,"sai",IF(COUNTIF(_st1,CO$2)=1,INDEX(tkbs,1,MATCH(CO$2,_st1,0)),""))</f>
        <v/>
      </c>
      <c r="CP14" s="452" t="str">
        <f t="array" ref="CP14">IF(COUNTIF(_st1,CP$2)&gt;1,"sai",IF(COUNTIF(_st1,CP$2)=1,INDEX(tkbs,1,MATCH(CP$2,_st1,0)),""))</f>
        <v/>
      </c>
      <c r="CQ14" s="452" t="str">
        <f t="array" ref="CQ14">IF(COUNTIF(_st1,CQ$2)&gt;1,"sai",IF(COUNTIF(_st1,CQ$2)=1,INDEX(tkbs,1,MATCH(CQ$2,_st1,0)),""))</f>
        <v/>
      </c>
      <c r="CR14" s="452" t="str">
        <f t="array" ref="CR14">IF(COUNTIF(_st1,CR$2)&gt;1,"sai",IF(COUNTIF(_st1,CR$2)=1,INDEX(tkbs,1,MATCH(CR$2,_st1,0)),""))</f>
        <v/>
      </c>
      <c r="CS14" s="452" t="str">
        <f t="array" ref="CS14">IF(COUNTIF(_st1,CS$2)&gt;1,"sai",IF(COUNTIF(_st1,CS$2)=1,INDEX(tkbs,1,MATCH(CS$2,_st1,0)),""))</f>
        <v/>
      </c>
      <c r="CT14" s="452" t="str">
        <f t="array" ref="CT14">IF(COUNTIF(_st1,CT$2)&gt;1,"sai",IF(COUNTIF(_st1,CT$2)=1,INDEX(tkbs,1,MATCH(CT$2,_st1,0)),""))</f>
        <v/>
      </c>
      <c r="CU14" s="452" t="str">
        <f t="array" ref="CU14">IF(COUNTIF(_st1,CU$2)&gt;1,"sai",IF(COUNTIF(_st1,CU$2)=1,INDEX(tkbs,1,MATCH(CU$2,_st1,0)),""))</f>
        <v/>
      </c>
      <c r="CV14" s="452" t="str">
        <f t="array" ref="CV14">IF(COUNTIF(_st1,CV$2)&gt;1,"sai",IF(COUNTIF(_st1,CV$2)=1,INDEX(tkbs,1,MATCH(CV$2,_st1,0)),""))</f>
        <v/>
      </c>
      <c r="CW14" s="452" t="str">
        <f t="array" ref="CW14">IF(COUNTIF(_st1,CW$2)&gt;1,"sai",IF(COUNTIF(_st1,CW$2)=1,INDEX(tkbs,1,MATCH(CW$2,_st1,0)),""))</f>
        <v/>
      </c>
      <c r="CX14" s="452" t="str">
        <f t="array" ref="CX14">IF(COUNTIF(_st1,CX$2)&gt;1,"sai",IF(COUNTIF(_st1,CX$2)=1,INDEX(tkbs,1,MATCH(CX$2,_st1,0)),""))</f>
        <v/>
      </c>
      <c r="CY14" s="452" t="str">
        <f t="array" ref="CY14">IF(COUNTIF(_st1,CY$2)&gt;1,"sai",IF(COUNTIF(_st1,CY$2)=1,INDEX(tkbs,1,MATCH(CY$2,_st1,0)),""))</f>
        <v/>
      </c>
    </row>
    <row r="15" ht="12.0" customHeight="1">
      <c r="A15" s="127"/>
      <c r="B15" s="445">
        <v>2.0</v>
      </c>
      <c r="C15" s="453" t="str">
        <f t="array" ref="C15">IF(COUNTIF(_st2,C$2)&gt;1,"sai",IF(COUNTIF(_st2,C$2)=1,INDEX(tkbs,1,MATCH(C$2,_st2,0)),""))</f>
        <v>A7</v>
      </c>
      <c r="D15" s="454" t="str">
        <f t="array" ref="D15">IF(COUNTIF(_st2,D$2)&gt;1,"sai",IF(COUNTIF(_st2,D$2)=1,INDEX(tkbs,1,MATCH(D$2,_st2,0)),""))</f>
        <v/>
      </c>
      <c r="E15" s="454" t="str">
        <f t="array" ref="E15">IF(COUNTIF(_st2,E$2)&gt;1,"sai",IF(COUNTIF(_st2,E$2)=1,INDEX(tkbs,1,MATCH(E$2,_st2,0)),""))</f>
        <v/>
      </c>
      <c r="F15" s="453" t="str">
        <f t="array" ref="F15">IF(COUNTIF(_st2,F$2)&gt;1,"sai",IF(COUNTIF(_st2,F$2)=1,INDEX(tkbs,1,MATCH(F$2,_st2,0)),""))</f>
        <v>A6</v>
      </c>
      <c r="G15" s="453" t="str">
        <f t="array" ref="G15">IF(COUNTIF(_st2,G$2)&gt;1,"sai",IF(COUNTIF(_st2,G$2)=1,INDEX(tkbs,1,MATCH(G$2,_st2,0)),""))</f>
        <v>A1</v>
      </c>
      <c r="H15" s="454" t="str">
        <f t="array" ref="H15">IF(COUNTIF(_st2,H$2)&gt;1,"sai",IF(COUNTIF(_st2,H$2)=1,INDEX(tkbs,1,MATCH(H$2,_st2,0)),""))</f>
        <v/>
      </c>
      <c r="I15" s="453" t="str">
        <f t="array" ref="I15">IF(COUNTIF(_st2,I$2)&gt;1,"sai",IF(COUNTIF(_st2,I$2)=1,INDEX(tkbs,1,MATCH(I$2,_st2,0)),""))</f>
        <v>A10</v>
      </c>
      <c r="J15" s="454" t="str">
        <f t="array" ref="J15">IF(COUNTIF(_st2,J$2)&gt;1,"sai",IF(COUNTIF(_st2,J$2)=1,INDEX(tkbs,1,MATCH(J$2,_st2,0)),""))</f>
        <v/>
      </c>
      <c r="K15" s="453" t="str">
        <f t="array" ref="K15">IF(COUNTIF(_st2,K$2)&gt;1,"sai",IF(COUNTIF(_st2,K$2)=1,INDEX(tkbs,1,MATCH(K$2,_st2,0)),""))</f>
        <v>A8</v>
      </c>
      <c r="L15" s="454" t="str">
        <f t="array" ref="L15">IF(COUNTIF(_st2,L$2)&gt;1,"sai",IF(COUNTIF(_st2,L$2)=1,INDEX(tkbs,1,MATCH(L$2,_st2,0)),""))</f>
        <v/>
      </c>
      <c r="M15" s="454" t="str">
        <f t="array" ref="M15">IF(COUNTIF(_st2,M$2)&gt;1,"sai",IF(COUNTIF(_st2,M$2)=1,INDEX(tkbs,1,MATCH(M$2,_st2,0)),""))</f>
        <v/>
      </c>
      <c r="N15" s="454" t="str">
        <f t="array" ref="N15">IF(COUNTIF(_st2,N$2)&gt;1,"sai",IF(COUNTIF(_st2,N$2)=1,INDEX(tkbs,1,MATCH(N$2,_st2,0)),""))</f>
        <v/>
      </c>
      <c r="O15" s="454" t="str">
        <f t="array" ref="O15">IF(COUNTIF(_st2,O$2)&gt;1,"sai",IF(COUNTIF(_st2,O$2)=1,INDEX(tkbs,1,MATCH(O$2,_st2,0)),""))</f>
        <v/>
      </c>
      <c r="P15" s="453" t="str">
        <f t="array" ref="P15">IF(COUNTIF(_st2,P$2)&gt;1,"sai",IF(COUNTIF(_st2,P$2)=1,INDEX(tkbs,1,MATCH(P$2,_st2,0)),""))</f>
        <v>A13</v>
      </c>
      <c r="Q15" s="454" t="str">
        <f t="array" ref="Q15">IF(COUNTIF(_st2,Q$2)&gt;1,"sai",IF(COUNTIF(_st2,Q$2)=1,INDEX(tkbs,1,MATCH(Q$2,_st2,0)),""))</f>
        <v/>
      </c>
      <c r="R15" s="454" t="str">
        <f t="array" ref="R15">IF(COUNTIF(_st2,R$2)&gt;1,"sai",IF(COUNTIF(_st2,R$2)=1,INDEX(tkbs,1,MATCH(R$2,_st2,0)),""))</f>
        <v/>
      </c>
      <c r="S15" s="454" t="str">
        <f t="array" ref="S15">IF(COUNTIF(_st2,S$2)&gt;1,"sai",IF(COUNTIF(_st2,S$2)=1,INDEX(tkbs,1,MATCH(S$2,_st2,0)),""))</f>
        <v/>
      </c>
      <c r="T15" s="454" t="str">
        <f t="array" ref="T15">IF(COUNTIF(_st2,T$2)&gt;1,"sai",IF(COUNTIF(_st2,T$2)=1,INDEX(tkbs,1,MATCH(T$2,_st2,0)),""))</f>
        <v/>
      </c>
      <c r="U15" s="454" t="str">
        <f t="array" ref="U15">IF(COUNTIF(_st2,U$2)&gt;1,"sai",IF(COUNTIF(_st2,U$2)=1,INDEX(tkbs,1,MATCH(U$2,_st2,0)),""))</f>
        <v/>
      </c>
      <c r="V15" s="454" t="str">
        <f t="array" ref="V15">IF(COUNTIF(_st2,V$2)&gt;1,"sai",IF(COUNTIF(_st2,V$2)=1,INDEX(tkbs,1,MATCH(V$2,_st2,0)),""))</f>
        <v/>
      </c>
      <c r="W15" s="454" t="str">
        <f t="array" ref="W15">IF(COUNTIF(_st2,W$2)&gt;1,"sai",IF(COUNTIF(_st2,W$2)=1,INDEX(tkbs,1,MATCH(W$2,_st2,0)),""))</f>
        <v/>
      </c>
      <c r="X15" s="454" t="str">
        <f t="array" ref="X15">IF(COUNTIF(_st2,X$2)&gt;1,"sai",IF(COUNTIF(_st2,X$2)=1,INDEX(tkbs,1,MATCH(X$2,_st2,0)),""))</f>
        <v/>
      </c>
      <c r="Y15" s="454" t="str">
        <f t="array" ref="Y15">IF(COUNTIF(_st2,Y$2)&gt;1,"sai",IF(COUNTIF(_st2,Y$2)=1,INDEX(tkbs,1,MATCH(Y$2,_st2,0)),""))</f>
        <v/>
      </c>
      <c r="Z15" s="454" t="str">
        <f t="array" ref="Z15">IF(COUNTIF(_st2,Z$2)&gt;1,"sai",IF(COUNTIF(_st2,Z$2)=1,INDEX(tkbs,1,MATCH(Z$2,_st2,0)),""))</f>
        <v/>
      </c>
      <c r="AA15" s="454" t="str">
        <f t="array" ref="AA15">IF(COUNTIF(_st2,AA$2)&gt;1,"sai",IF(COUNTIF(_st2,AA$2)=1,INDEX(tkbs,1,MATCH(AA$2,_st2,0)),""))</f>
        <v/>
      </c>
      <c r="AB15" s="454" t="str">
        <f t="array" ref="AB15">IF(COUNTIF(_st2,AB$2)&gt;1,"sai",IF(COUNTIF(_st2,AB$2)=1,INDEX(tkbs,1,MATCH(AB$2,_st2,0)),""))</f>
        <v/>
      </c>
      <c r="AC15" s="454" t="str">
        <f t="array" ref="AC15">IF(COUNTIF(_st2,AC$2)&gt;1,"sai",IF(COUNTIF(_st2,AC$2)=1,INDEX(tkbs,1,MATCH(AC$2,_st2,0)),""))</f>
        <v/>
      </c>
      <c r="AD15" s="454" t="str">
        <f t="array" ref="AD15">IF(COUNTIF(_st2,AD$2)&gt;1,"sai",IF(COUNTIF(_st2,AD$2)=1,INDEX(tkbs,1,MATCH(AD$2,_st2,0)),""))</f>
        <v/>
      </c>
      <c r="AE15" s="454" t="str">
        <f t="array" ref="AE15">IF(COUNTIF(_st2,AE$2)&gt;1,"sai",IF(COUNTIF(_st2,AE$2)=1,INDEX(tkbs,1,MATCH(AE$2,_st2,0)),""))</f>
        <v/>
      </c>
      <c r="AF15" s="454" t="str">
        <f t="array" ref="AF15">IF(COUNTIF(_st2,AF$2)&gt;1,"sai",IF(COUNTIF(_st2,AF$2)=1,INDEX(tkbs,1,MATCH(AF$2,_st2,0)),""))</f>
        <v/>
      </c>
      <c r="AG15" s="454" t="str">
        <f t="array" ref="AG15">IF(COUNTIF(_st2,AG$2)&gt;1,"sai",IF(COUNTIF(_st2,AG$2)=1,INDEX(tkbs,1,MATCH(AG$2,_st2,0)),""))</f>
        <v/>
      </c>
      <c r="AH15" s="454" t="str">
        <f t="array" ref="AH15">IF(COUNTIF(_st2,AH$2)&gt;1,"sai",IF(COUNTIF(_st2,AH$2)=1,INDEX(tkbs,1,MATCH(AH$2,_st2,0)),""))</f>
        <v/>
      </c>
      <c r="AI15" s="454" t="str">
        <f t="array" ref="AI15">IF(COUNTIF(_st2,AI$2)&gt;1,"sai",IF(COUNTIF(_st2,AI$2)=1,INDEX(tkbs,1,MATCH(AI$2,_st2,0)),""))</f>
        <v/>
      </c>
      <c r="AJ15" s="454" t="str">
        <f t="array" ref="AJ15">IF(COUNTIF(_st2,AJ$2)&gt;1,"sai",IF(COUNTIF(_st2,AJ$2)=1,INDEX(tkbs,1,MATCH(AJ$2,_st2,0)),""))</f>
        <v/>
      </c>
      <c r="AK15" s="454" t="str">
        <f t="array" ref="AK15">IF(COUNTIF(_st2,AK$2)&gt;1,"sai",IF(COUNTIF(_st2,AK$2)=1,INDEX(tkbs,1,MATCH(AK$2,_st2,0)),""))</f>
        <v/>
      </c>
      <c r="AL15" s="454" t="str">
        <f t="array" ref="AL15">IF(COUNTIF(_st2,AL$2)&gt;1,"sai",IF(COUNTIF(_st2,AL$2)=1,INDEX(tkbs,1,MATCH(AL$2,_st2,0)),""))</f>
        <v/>
      </c>
      <c r="AM15" s="454" t="str">
        <f t="array" ref="AM15">IF(COUNTIF(_st2,AM$2)&gt;1,"sai",IF(COUNTIF(_st2,AM$2)=1,INDEX(tkbs,1,MATCH(AM$2,_st2,0)),""))</f>
        <v/>
      </c>
      <c r="AN15" s="454" t="str">
        <f t="array" ref="AN15">IF(COUNTIF(_st2,AN$2)&gt;1,"sai",IF(COUNTIF(_st2,AN$2)=1,INDEX(tkbs,1,MATCH(AN$2,_st2,0)),""))</f>
        <v/>
      </c>
      <c r="AO15" s="454" t="str">
        <f t="array" ref="AO15">IF(COUNTIF(_st2,AO$2)&gt;1,"sai",IF(COUNTIF(_st2,AO$2)=1,INDEX(tkbs,1,MATCH(AO$2,_st2,0)),""))</f>
        <v/>
      </c>
      <c r="AP15" s="454" t="str">
        <f t="array" ref="AP15">IF(COUNTIF(_st2,AP$2)&gt;1,"sai",IF(COUNTIF(_st2,AP$2)=1,INDEX(tkbs,1,MATCH(AP$2,_st2,0)),""))</f>
        <v/>
      </c>
      <c r="AQ15" s="454" t="str">
        <f t="array" ref="AQ15">IF(COUNTIF(_st2,AQ$2)&gt;1,"sai",IF(COUNTIF(_st2,AQ$2)=1,INDEX(tkbs,1,MATCH(AQ$2,_st2,0)),""))</f>
        <v/>
      </c>
      <c r="AR15" s="454" t="str">
        <f t="array" ref="AR15">IF(COUNTIF(_st2,AR$2)&gt;1,"sai",IF(COUNTIF(_st2,AR$2)=1,INDEX(tkbs,1,MATCH(AR$2,_st2,0)),""))</f>
        <v/>
      </c>
      <c r="AS15" s="454" t="str">
        <f t="array" ref="AS15">IF(COUNTIF(_st2,AS$2)&gt;1,"sai",IF(COUNTIF(_st2,AS$2)=1,INDEX(tkbs,1,MATCH(AS$2,_st2,0)),""))</f>
        <v/>
      </c>
      <c r="AT15" s="454" t="str">
        <f t="array" ref="AT15">IF(COUNTIF(_st2,AT$2)&gt;1,"sai",IF(COUNTIF(_st2,AT$2)=1,INDEX(tkbs,1,MATCH(AT$2,_st2,0)),""))</f>
        <v/>
      </c>
      <c r="AU15" s="453" t="str">
        <f t="array" ref="AU15">IF(COUNTIF(_st2,AU$2)&gt;1,"sai",IF(COUNTIF(_st2,AU$2)=1,INDEX(tkbs,1,MATCH(AU$2,_st2,0)),""))</f>
        <v>A5</v>
      </c>
      <c r="AV15" s="454" t="str">
        <f t="array" ref="AV15">IF(COUNTIF(_st2,AV$2)&gt;1,"sai",IF(COUNTIF(_st2,AV$2)=1,INDEX(tkbs,1,MATCH(AV$2,_st2,0)),""))</f>
        <v/>
      </c>
      <c r="AW15" s="453" t="str">
        <f t="array" ref="AW15">IF(COUNTIF(_st2,AW$2)&gt;1,"sai",IF(COUNTIF(_st2,AW$2)=1,INDEX(tkbs,1,MATCH(AW$2,_st2,0)),""))</f>
        <v>A9</v>
      </c>
      <c r="AX15" s="453" t="str">
        <f t="array" ref="AX15">IF(COUNTIF(_st2,AX$2)&gt;1,"sai",IF(COUNTIF(_st2,AX$2)=1,INDEX(tkbs,1,MATCH(AX$2,_st2,0)),""))</f>
        <v>A2</v>
      </c>
      <c r="AY15" s="454" t="str">
        <f t="array" ref="AY15">IF(COUNTIF(_st2,AY$2)&gt;1,"sai",IF(COUNTIF(_st2,AY$2)=1,INDEX(tkbs,1,MATCH(AY$2,_st2,0)),""))</f>
        <v/>
      </c>
      <c r="AZ15" s="454" t="str">
        <f t="array" ref="AZ15">IF(COUNTIF(_st2,AZ$2)&gt;1,"sai",IF(COUNTIF(_st2,AZ$2)=1,INDEX(tkbs,1,MATCH(AZ$2,_st2,0)),""))</f>
        <v/>
      </c>
      <c r="BA15" s="454" t="str">
        <f t="array" ref="BA15">IF(COUNTIF(_st2,BA$2)&gt;1,"sai",IF(COUNTIF(_st2,BA$2)=1,INDEX(tkbs,1,MATCH(BA$2,_st2,0)),""))</f>
        <v/>
      </c>
      <c r="BB15" s="454" t="str">
        <f t="array" ref="BB15">IF(COUNTIF(_st2,BB$2)&gt;1,"sai",IF(COUNTIF(_st2,BB$2)=1,INDEX(tkbs,1,MATCH(BB$2,_st2,0)),""))</f>
        <v/>
      </c>
      <c r="BC15" s="454" t="str">
        <f t="array" ref="BC15">IF(COUNTIF(_st2,BC$2)&gt;1,"sai",IF(COUNTIF(_st2,BC$2)=1,INDEX(tkbs,1,MATCH(BC$2,_st2,0)),""))</f>
        <v/>
      </c>
      <c r="BD15" s="454" t="str">
        <f t="array" ref="BD15">IF(COUNTIF(_st2,BD$2)&gt;1,"sai",IF(COUNTIF(_st2,BD$2)=1,INDEX(tkbs,1,MATCH(BD$2,_st2,0)),""))</f>
        <v/>
      </c>
      <c r="BE15" s="454" t="str">
        <f t="array" ref="BE15">IF(COUNTIF(_st2,BE$2)&gt;1,"sai",IF(COUNTIF(_st2,BE$2)=1,INDEX(tkbs,1,MATCH(BE$2,_st2,0)),""))</f>
        <v/>
      </c>
      <c r="BF15" s="454" t="str">
        <f t="array" ref="BF15">IF(COUNTIF(_st2,BF$2)&gt;1,"sai",IF(COUNTIF(_st2,BF$2)=1,INDEX(tkbs,1,MATCH(BF$2,_st2,0)),""))</f>
        <v/>
      </c>
      <c r="BG15" s="454" t="str">
        <f t="array" ref="BG15">IF(COUNTIF(_st2,BG$2)&gt;1,"sai",IF(COUNTIF(_st2,BG$2)=1,INDEX(tkbs,1,MATCH(BG$2,_st2,0)),""))</f>
        <v/>
      </c>
      <c r="BH15" s="454" t="str">
        <f t="array" ref="BH15">IF(COUNTIF(_st2,BH$2)&gt;1,"sai",IF(COUNTIF(_st2,BH$2)=1,INDEX(tkbs,1,MATCH(BH$2,_st2,0)),""))</f>
        <v/>
      </c>
      <c r="BI15" s="454" t="str">
        <f t="array" ref="BI15">IF(COUNTIF(_st2,BI$2)&gt;1,"sai",IF(COUNTIF(_st2,BI$2)=1,INDEX(tkbs,1,MATCH(BI$2,_st2,0)),""))</f>
        <v/>
      </c>
      <c r="BJ15" s="454" t="str">
        <f t="array" ref="BJ15">IF(COUNTIF(_st2,BJ$2)&gt;1,"sai",IF(COUNTIF(_st2,BJ$2)=1,INDEX(tkbs,1,MATCH(BJ$2,_st2,0)),""))</f>
        <v/>
      </c>
      <c r="BK15" s="454" t="str">
        <f t="array" ref="BK15">IF(COUNTIF(_st2,BK$2)&gt;1,"sai",IF(COUNTIF(_st2,BK$2)=1,INDEX(tkbs,1,MATCH(BK$2,_st2,0)),""))</f>
        <v/>
      </c>
      <c r="BL15" s="454" t="str">
        <f t="array" ref="BL15">IF(COUNTIF(_st2,BL$2)&gt;1,"sai",IF(COUNTIF(_st2,BL$2)=1,INDEX(tkbs,1,MATCH(BL$2,_st2,0)),""))</f>
        <v/>
      </c>
      <c r="BM15" s="454" t="str">
        <f t="array" ref="BM15">IF(COUNTIF(_st2,BM$2)&gt;1,"sai",IF(COUNTIF(_st2,BM$2)=1,INDEX(tkbs,1,MATCH(BM$2,_st2,0)),""))</f>
        <v/>
      </c>
      <c r="BN15" s="454" t="str">
        <f t="array" ref="BN15">IF(COUNTIF(_st2,BN$2)&gt;1,"sai",IF(COUNTIF(_st2,BN$2)=1,INDEX(tkbs,1,MATCH(BN$2,_st2,0)),""))</f>
        <v/>
      </c>
      <c r="BO15" s="454" t="str">
        <f t="array" ref="BO15">IF(COUNTIF(_st2,BO$2)&gt;1,"sai",IF(COUNTIF(_st2,BO$2)=1,INDEX(tkbs,1,MATCH(BO$2,_st2,0)),""))</f>
        <v/>
      </c>
      <c r="BP15" s="454" t="str">
        <f t="array" ref="BP15">IF(COUNTIF(_st2,BP$2)&gt;1,"sai",IF(COUNTIF(_st2,BP$2)=1,INDEX(tkbs,1,MATCH(BP$2,_st2,0)),""))</f>
        <v/>
      </c>
      <c r="BQ15" s="453" t="str">
        <f t="array" ref="BQ15">IF(COUNTIF(_st2,BQ$2)&gt;1,"sai",IF(COUNTIF(_st2,BQ$2)=1,INDEX(tkbs,1,MATCH(BQ$2,_st2,0)),""))</f>
        <v>A3</v>
      </c>
      <c r="BR15" s="454" t="str">
        <f t="array" ref="BR15">IF(COUNTIF(_st2,BR$2)&gt;1,"sai",IF(COUNTIF(_st2,BR$2)=1,INDEX(tkbs,1,MATCH(BR$2,_st2,0)),""))</f>
        <v/>
      </c>
      <c r="BS15" s="453" t="str">
        <f t="array" ref="BS15">IF(COUNTIF(_st2,BS$2)&gt;1,"sai",IF(COUNTIF(_st2,BS$2)=1,INDEX(tkbs,1,MATCH(BS$2,_st2,0)),""))</f>
        <v>A12</v>
      </c>
      <c r="BT15" s="454" t="str">
        <f t="array" ref="BT15">IF(COUNTIF(_st2,BT$2)&gt;1,"sai",IF(COUNTIF(_st2,BT$2)=1,INDEX(tkbs,1,MATCH(BT$2,_st2,0)),""))</f>
        <v/>
      </c>
      <c r="BU15" s="453" t="str">
        <f t="array" ref="BU15">IF(COUNTIF(_st2,BU$2)&gt;1,"sai",IF(COUNTIF(_st2,BU$2)=1,INDEX(tkbs,1,MATCH(BU$2,_st2,0)),""))</f>
        <v>A11</v>
      </c>
      <c r="BV15" s="454" t="str">
        <f t="array" ref="BV15">IF(COUNTIF(_st2,BV$2)&gt;1,"sai",IF(COUNTIF(_st2,BV$2)=1,INDEX(tkbs,1,MATCH(BV$2,_st2,0)),""))</f>
        <v/>
      </c>
      <c r="BW15" s="454" t="str">
        <f t="array" ref="BW15">IF(COUNTIF(_st2,BW$2)&gt;1,"sai",IF(COUNTIF(_st2,BW$2)=1,INDEX(tkbs,1,MATCH(BW$2,_st2,0)),""))</f>
        <v/>
      </c>
      <c r="BX15" s="453" t="str">
        <f t="array" ref="BX15">IF(COUNTIF(_st2,BX$2)&gt;1,"sai",IF(COUNTIF(_st2,BX$2)=1,INDEX(tkbs,1,MATCH(BX$2,_st2,0)),""))</f>
        <v>A4</v>
      </c>
      <c r="BY15" s="454" t="str">
        <f t="array" ref="BY15">IF(COUNTIF(_st2,BY$2)&gt;1,"sai",IF(COUNTIF(_st2,BY$2)=1,INDEX(tkbs,1,MATCH(BY$2,_st2,0)),""))</f>
        <v/>
      </c>
      <c r="BZ15" s="454" t="str">
        <f t="array" ref="BZ15">IF(COUNTIF(_st2,BZ$2)&gt;1,"sai",IF(COUNTIF(_st2,BZ$2)=1,INDEX(tkbs,1,MATCH(BZ$2,_st2,0)),""))</f>
        <v/>
      </c>
      <c r="CA15" s="454" t="str">
        <f t="array" ref="CA15">IF(COUNTIF(_st2,CA$2)&gt;1,"sai",IF(COUNTIF(_st2,CA$2)=1,INDEX(tkbs,1,MATCH(CA$2,_st2,0)),""))</f>
        <v/>
      </c>
      <c r="CB15" s="454" t="str">
        <f t="array" ref="CB15">IF(COUNTIF(_st2,CB$2)&gt;1,"sai",IF(COUNTIF(_st2,CB$2)=1,INDEX(tkbs,1,MATCH(CB$2,_st2,0)),""))</f>
        <v/>
      </c>
      <c r="CC15" s="454" t="str">
        <f t="array" ref="CC15">IF(COUNTIF(_st2,CC$2)&gt;1,"sai",IF(COUNTIF(_st2,CC$2)=1,INDEX(tkbs,1,MATCH(CC$2,_st2,0)),""))</f>
        <v/>
      </c>
      <c r="CD15" s="454" t="str">
        <f t="array" ref="CD15">IF(COUNTIF(_st2,CD$2)&gt;1,"sai",IF(COUNTIF(_st2,CD$2)=1,INDEX(tkbs,1,MATCH(CD$2,_st2,0)),""))</f>
        <v/>
      </c>
      <c r="CE15" s="454" t="str">
        <f t="array" ref="CE15">IF(COUNTIF(_st2,CE$2)&gt;1,"sai",IF(COUNTIF(_st2,CE$2)=1,INDEX(tkbs,1,MATCH(CE$2,_st2,0)),""))</f>
        <v/>
      </c>
      <c r="CF15" s="454" t="str">
        <f t="array" ref="CF15">IF(COUNTIF(_st2,CF$2)&gt;1,"sai",IF(COUNTIF(_st2,CF$2)=1,INDEX(tkbs,1,MATCH(CF$2,_st2,0)),""))</f>
        <v/>
      </c>
      <c r="CG15" s="454" t="str">
        <f t="array" ref="CG15">IF(COUNTIF(_st2,CG$2)&gt;1,"sai",IF(COUNTIF(_st2,CG$2)=1,INDEX(tkbs,1,MATCH(CG$2,_st2,0)),""))</f>
        <v/>
      </c>
      <c r="CH15" s="454" t="str">
        <f t="array" ref="CH15">IF(COUNTIF(_st2,CH$2)&gt;1,"sai",IF(COUNTIF(_st2,CH$2)=1,INDEX(tkbs,1,MATCH(CH$2,_st2,0)),""))</f>
        <v/>
      </c>
      <c r="CI15" s="454" t="str">
        <f t="array" ref="CI15">IF(COUNTIF(_st2,CI$2)&gt;1,"sai",IF(COUNTIF(_st2,CI$2)=1,INDEX(tkbs,1,MATCH(CI$2,_st2,0)),""))</f>
        <v/>
      </c>
      <c r="CJ15" s="454" t="str">
        <f t="array" ref="CJ15">IF(COUNTIF(_st2,CJ$2)&gt;1,"sai",IF(COUNTIF(_st2,CJ$2)=1,INDEX(tkbs,1,MATCH(CJ$2,_st2,0)),""))</f>
        <v/>
      </c>
      <c r="CK15" s="454" t="str">
        <f t="array" ref="CK15">IF(COUNTIF(_st2,CK$2)&gt;1,"sai",IF(COUNTIF(_st2,CK$2)=1,INDEX(tkbs,1,MATCH(CK$2,_st2,0)),""))</f>
        <v/>
      </c>
      <c r="CL15" s="454" t="str">
        <f t="array" ref="CL15">IF(COUNTIF(_st2,CL$2)&gt;1,"sai",IF(COUNTIF(_st2,CL$2)=1,INDEX(tkbs,1,MATCH(CL$2,_st2,0)),""))</f>
        <v/>
      </c>
      <c r="CM15" s="454" t="str">
        <f t="array" ref="CM15">IF(COUNTIF(_st2,CM$2)&gt;1,"sai",IF(COUNTIF(_st2,CM$2)=1,INDEX(tkbs,1,MATCH(CM$2,_st2,0)),""))</f>
        <v/>
      </c>
      <c r="CN15" s="454" t="str">
        <f t="array" ref="CN15">IF(COUNTIF(_st2,CN$2)&gt;1,"sai",IF(COUNTIF(_st2,CN$2)=1,INDEX(tkbs,1,MATCH(CN$2,_st2,0)),""))</f>
        <v/>
      </c>
      <c r="CO15" s="454" t="str">
        <f t="array" ref="CO15">IF(COUNTIF(_st2,CO$2)&gt;1,"sai",IF(COUNTIF(_st2,CO$2)=1,INDEX(tkbs,1,MATCH(CO$2,_st2,0)),""))</f>
        <v/>
      </c>
      <c r="CP15" s="454" t="str">
        <f t="array" ref="CP15">IF(COUNTIF(_st2,CP$2)&gt;1,"sai",IF(COUNTIF(_st2,CP$2)=1,INDEX(tkbs,1,MATCH(CP$2,_st2,0)),""))</f>
        <v/>
      </c>
      <c r="CQ15" s="454" t="str">
        <f t="array" ref="CQ15">IF(COUNTIF(_st2,CQ$2)&gt;1,"sai",IF(COUNTIF(_st2,CQ$2)=1,INDEX(tkbs,1,MATCH(CQ$2,_st2,0)),""))</f>
        <v/>
      </c>
      <c r="CR15" s="454" t="str">
        <f t="array" ref="CR15">IF(COUNTIF(_st2,CR$2)&gt;1,"sai",IF(COUNTIF(_st2,CR$2)=1,INDEX(tkbs,1,MATCH(CR$2,_st2,0)),""))</f>
        <v/>
      </c>
      <c r="CS15" s="454" t="str">
        <f t="array" ref="CS15">IF(COUNTIF(_st2,CS$2)&gt;1,"sai",IF(COUNTIF(_st2,CS$2)=1,INDEX(tkbs,1,MATCH(CS$2,_st2,0)),""))</f>
        <v/>
      </c>
      <c r="CT15" s="454" t="str">
        <f t="array" ref="CT15">IF(COUNTIF(_st2,CT$2)&gt;1,"sai",IF(COUNTIF(_st2,CT$2)=1,INDEX(tkbs,1,MATCH(CT$2,_st2,0)),""))</f>
        <v/>
      </c>
      <c r="CU15" s="454" t="str">
        <f t="array" ref="CU15">IF(COUNTIF(_st2,CU$2)&gt;1,"sai",IF(COUNTIF(_st2,CU$2)=1,INDEX(tkbs,1,MATCH(CU$2,_st2,0)),""))</f>
        <v/>
      </c>
      <c r="CV15" s="454" t="str">
        <f t="array" ref="CV15">IF(COUNTIF(_st2,CV$2)&gt;1,"sai",IF(COUNTIF(_st2,CV$2)=1,INDEX(tkbs,1,MATCH(CV$2,_st2,0)),""))</f>
        <v/>
      </c>
      <c r="CW15" s="454" t="str">
        <f t="array" ref="CW15">IF(COUNTIF(_st2,CW$2)&gt;1,"sai",IF(COUNTIF(_st2,CW$2)=1,INDEX(tkbs,1,MATCH(CW$2,_st2,0)),""))</f>
        <v/>
      </c>
      <c r="CX15" s="454" t="str">
        <f t="array" ref="CX15">IF(COUNTIF(_st2,CX$2)&gt;1,"sai",IF(COUNTIF(_st2,CX$2)=1,INDEX(tkbs,1,MATCH(CX$2,_st2,0)),""))</f>
        <v/>
      </c>
      <c r="CY15" s="454" t="str">
        <f t="array" ref="CY15">IF(COUNTIF(_st2,CY$2)&gt;1,"sai",IF(COUNTIF(_st2,CY$2)=1,INDEX(tkbs,1,MATCH(CY$2,_st2,0)),""))</f>
        <v/>
      </c>
    </row>
    <row r="16" ht="12.0" customHeight="1">
      <c r="A16" s="127"/>
      <c r="B16" s="445">
        <v>3.0</v>
      </c>
      <c r="C16" s="453" t="str">
        <f t="array" ref="C16">IF(COUNTIF(_st3,C$2)&gt;1,"sai",IF(COUNTIF(_st3,C$2)=1,INDEX(tkbs,1,MATCH(C$2,_st3,0)),""))</f>
        <v>A11</v>
      </c>
      <c r="D16" s="454" t="str">
        <f t="array" ref="D16">IF(COUNTIF(_st3,D$2)&gt;1,"sai",IF(COUNTIF(_st3,D$2)=1,INDEX(tkbs,1,MATCH(D$2,_st3,0)),""))</f>
        <v/>
      </c>
      <c r="E16" s="454" t="str">
        <f t="array" ref="E16">IF(COUNTIF(_st3,E$2)&gt;1,"sai",IF(COUNTIF(_st3,E$2)=1,INDEX(tkbs,1,MATCH(E$2,_st3,0)),""))</f>
        <v/>
      </c>
      <c r="F16" s="454" t="str">
        <f t="array" ref="F16">IF(COUNTIF(_st3,F$2)&gt;1,"sai",IF(COUNTIF(_st3,F$2)=1,INDEX(tkbs,1,MATCH(F$2,_st3,0)),""))</f>
        <v/>
      </c>
      <c r="G16" s="453" t="str">
        <f t="array" ref="G16">IF(COUNTIF(_st3,G$2)&gt;1,"sai",IF(COUNTIF(_st3,G$2)=1,INDEX(tkbs,1,MATCH(G$2,_st3,0)),""))</f>
        <v>A12</v>
      </c>
      <c r="H16" s="454" t="str">
        <f t="array" ref="H16">IF(COUNTIF(_st3,H$2)&gt;1,"sai",IF(COUNTIF(_st3,H$2)=1,INDEX(tkbs,1,MATCH(H$2,_st3,0)),""))</f>
        <v/>
      </c>
      <c r="I16" s="453" t="str">
        <f t="array" ref="I16">IF(COUNTIF(_st3,I$2)&gt;1,"sai",IF(COUNTIF(_st3,I$2)=1,INDEX(tkbs,1,MATCH(I$2,_st3,0)),""))</f>
        <v>A3</v>
      </c>
      <c r="J16" s="454" t="str">
        <f t="array" ref="J16">IF(COUNTIF(_st3,J$2)&gt;1,"sai",IF(COUNTIF(_st3,J$2)=1,INDEX(tkbs,1,MATCH(J$2,_st3,0)),""))</f>
        <v/>
      </c>
      <c r="K16" s="453" t="str">
        <f t="array" ref="K16">IF(COUNTIF(_st3,K$2)&gt;1,"sai",IF(COUNTIF(_st3,K$2)=1,INDEX(tkbs,1,MATCH(K$2,_st3,0)),""))</f>
        <v>A4</v>
      </c>
      <c r="L16" s="454" t="str">
        <f t="array" ref="L16">IF(COUNTIF(_st3,L$2)&gt;1,"sai",IF(COUNTIF(_st3,L$2)=1,INDEX(tkbs,1,MATCH(L$2,_st3,0)),""))</f>
        <v/>
      </c>
      <c r="M16" s="454" t="str">
        <f t="array" ref="M16">IF(COUNTIF(_st3,M$2)&gt;1,"sai",IF(COUNTIF(_st3,M$2)=1,INDEX(tkbs,1,MATCH(M$2,_st3,0)),""))</f>
        <v/>
      </c>
      <c r="N16" s="454" t="str">
        <f t="array" ref="N16">IF(COUNTIF(_st3,N$2)&gt;1,"sai",IF(COUNTIF(_st3,N$2)=1,INDEX(tkbs,1,MATCH(N$2,_st3,0)),""))</f>
        <v/>
      </c>
      <c r="O16" s="454" t="str">
        <f t="array" ref="O16">IF(COUNTIF(_st3,O$2)&gt;1,"sai",IF(COUNTIF(_st3,O$2)=1,INDEX(tkbs,1,MATCH(O$2,_st3,0)),""))</f>
        <v/>
      </c>
      <c r="P16" s="453" t="str">
        <f t="array" ref="P16">IF(COUNTIF(_st3,P$2)&gt;1,"sai",IF(COUNTIF(_st3,P$2)=1,INDEX(tkbs,1,MATCH(P$2,_st3,0)),""))</f>
        <v>A5</v>
      </c>
      <c r="Q16" s="454" t="str">
        <f t="array" ref="Q16">IF(COUNTIF(_st3,Q$2)&gt;1,"sai",IF(COUNTIF(_st3,Q$2)=1,INDEX(tkbs,1,MATCH(Q$2,_st3,0)),""))</f>
        <v/>
      </c>
      <c r="R16" s="454" t="str">
        <f t="array" ref="R16">IF(COUNTIF(_st3,R$2)&gt;1,"sai",IF(COUNTIF(_st3,R$2)=1,INDEX(tkbs,1,MATCH(R$2,_st3,0)),""))</f>
        <v/>
      </c>
      <c r="S16" s="454" t="str">
        <f t="array" ref="S16">IF(COUNTIF(_st3,S$2)&gt;1,"sai",IF(COUNTIF(_st3,S$2)=1,INDEX(tkbs,1,MATCH(S$2,_st3,0)),""))</f>
        <v/>
      </c>
      <c r="T16" s="454" t="str">
        <f t="array" ref="T16">IF(COUNTIF(_st3,T$2)&gt;1,"sai",IF(COUNTIF(_st3,T$2)=1,INDEX(tkbs,1,MATCH(T$2,_st3,0)),""))</f>
        <v/>
      </c>
      <c r="U16" s="454" t="str">
        <f t="array" ref="U16">IF(COUNTIF(_st3,U$2)&gt;1,"sai",IF(COUNTIF(_st3,U$2)=1,INDEX(tkbs,1,MATCH(U$2,_st3,0)),""))</f>
        <v/>
      </c>
      <c r="V16" s="454" t="str">
        <f t="array" ref="V16">IF(COUNTIF(_st3,V$2)&gt;1,"sai",IF(COUNTIF(_st3,V$2)=1,INDEX(tkbs,1,MATCH(V$2,_st3,0)),""))</f>
        <v/>
      </c>
      <c r="W16" s="454" t="str">
        <f t="array" ref="W16">IF(COUNTIF(_st3,W$2)&gt;1,"sai",IF(COUNTIF(_st3,W$2)=1,INDEX(tkbs,1,MATCH(W$2,_st3,0)),""))</f>
        <v/>
      </c>
      <c r="X16" s="454" t="str">
        <f t="array" ref="X16">IF(COUNTIF(_st3,X$2)&gt;1,"sai",IF(COUNTIF(_st3,X$2)=1,INDEX(tkbs,1,MATCH(X$2,_st3,0)),""))</f>
        <v/>
      </c>
      <c r="Y16" s="454" t="str">
        <f t="array" ref="Y16">IF(COUNTIF(_st3,Y$2)&gt;1,"sai",IF(COUNTIF(_st3,Y$2)=1,INDEX(tkbs,1,MATCH(Y$2,_st3,0)),""))</f>
        <v/>
      </c>
      <c r="Z16" s="454" t="str">
        <f t="array" ref="Z16">IF(COUNTIF(_st3,Z$2)&gt;1,"sai",IF(COUNTIF(_st3,Z$2)=1,INDEX(tkbs,1,MATCH(Z$2,_st3,0)),""))</f>
        <v/>
      </c>
      <c r="AA16" s="454" t="str">
        <f t="array" ref="AA16">IF(COUNTIF(_st3,AA$2)&gt;1,"sai",IF(COUNTIF(_st3,AA$2)=1,INDEX(tkbs,1,MATCH(AA$2,_st3,0)),""))</f>
        <v/>
      </c>
      <c r="AB16" s="454" t="str">
        <f t="array" ref="AB16">IF(COUNTIF(_st3,AB$2)&gt;1,"sai",IF(COUNTIF(_st3,AB$2)=1,INDEX(tkbs,1,MATCH(AB$2,_st3,0)),""))</f>
        <v/>
      </c>
      <c r="AC16" s="454" t="str">
        <f t="array" ref="AC16">IF(COUNTIF(_st3,AC$2)&gt;1,"sai",IF(COUNTIF(_st3,AC$2)=1,INDEX(tkbs,1,MATCH(AC$2,_st3,0)),""))</f>
        <v/>
      </c>
      <c r="AD16" s="454" t="str">
        <f t="array" ref="AD16">IF(COUNTIF(_st3,AD$2)&gt;1,"sai",IF(COUNTIF(_st3,AD$2)=1,INDEX(tkbs,1,MATCH(AD$2,_st3,0)),""))</f>
        <v/>
      </c>
      <c r="AE16" s="454" t="str">
        <f t="array" ref="AE16">IF(COUNTIF(_st3,AE$2)&gt;1,"sai",IF(COUNTIF(_st3,AE$2)=1,INDEX(tkbs,1,MATCH(AE$2,_st3,0)),""))</f>
        <v/>
      </c>
      <c r="AF16" s="454" t="str">
        <f t="array" ref="AF16">IF(COUNTIF(_st3,AF$2)&gt;1,"sai",IF(COUNTIF(_st3,AF$2)=1,INDEX(tkbs,1,MATCH(AF$2,_st3,0)),""))</f>
        <v/>
      </c>
      <c r="AG16" s="454" t="str">
        <f t="array" ref="AG16">IF(COUNTIF(_st3,AG$2)&gt;1,"sai",IF(COUNTIF(_st3,AG$2)=1,INDEX(tkbs,1,MATCH(AG$2,_st3,0)),""))</f>
        <v/>
      </c>
      <c r="AH16" s="454" t="str">
        <f t="array" ref="AH16">IF(COUNTIF(_st3,AH$2)&gt;1,"sai",IF(COUNTIF(_st3,AH$2)=1,INDEX(tkbs,1,MATCH(AH$2,_st3,0)),""))</f>
        <v/>
      </c>
      <c r="AI16" s="453" t="str">
        <f t="array" ref="AI16">IF(COUNTIF(_st3,AI$2)&gt;1,"sai",IF(COUNTIF(_st3,AI$2)=1,INDEX(tkbs,1,MATCH(AI$2,_st3,0)),""))</f>
        <v>A6</v>
      </c>
      <c r="AJ16" s="454" t="str">
        <f t="array" ref="AJ16">IF(COUNTIF(_st3,AJ$2)&gt;1,"sai",IF(COUNTIF(_st3,AJ$2)=1,INDEX(tkbs,1,MATCH(AJ$2,_st3,0)),""))</f>
        <v/>
      </c>
      <c r="AK16" s="454" t="str">
        <f t="array" ref="AK16">IF(COUNTIF(_st3,AK$2)&gt;1,"sai",IF(COUNTIF(_st3,AK$2)=1,INDEX(tkbs,1,MATCH(AK$2,_st3,0)),""))</f>
        <v/>
      </c>
      <c r="AL16" s="454" t="str">
        <f t="array" ref="AL16">IF(COUNTIF(_st3,AL$2)&gt;1,"sai",IF(COUNTIF(_st3,AL$2)=1,INDEX(tkbs,1,MATCH(AL$2,_st3,0)),""))</f>
        <v/>
      </c>
      <c r="AM16" s="454" t="str">
        <f t="array" ref="AM16">IF(COUNTIF(_st3,AM$2)&gt;1,"sai",IF(COUNTIF(_st3,AM$2)=1,INDEX(tkbs,1,MATCH(AM$2,_st3,0)),""))</f>
        <v/>
      </c>
      <c r="AN16" s="454" t="str">
        <f t="array" ref="AN16">IF(COUNTIF(_st3,AN$2)&gt;1,"sai",IF(COUNTIF(_st3,AN$2)=1,INDEX(tkbs,1,MATCH(AN$2,_st3,0)),""))</f>
        <v/>
      </c>
      <c r="AO16" s="454" t="str">
        <f t="array" ref="AO16">IF(COUNTIF(_st3,AO$2)&gt;1,"sai",IF(COUNTIF(_st3,AO$2)=1,INDEX(tkbs,1,MATCH(AO$2,_st3,0)),""))</f>
        <v/>
      </c>
      <c r="AP16" s="454" t="str">
        <f t="array" ref="AP16">IF(COUNTIF(_st3,AP$2)&gt;1,"sai",IF(COUNTIF(_st3,AP$2)=1,INDEX(tkbs,1,MATCH(AP$2,_st3,0)),""))</f>
        <v/>
      </c>
      <c r="AQ16" s="454" t="str">
        <f t="array" ref="AQ16">IF(COUNTIF(_st3,AQ$2)&gt;1,"sai",IF(COUNTIF(_st3,AQ$2)=1,INDEX(tkbs,1,MATCH(AQ$2,_st3,0)),""))</f>
        <v/>
      </c>
      <c r="AR16" s="454" t="str">
        <f t="array" ref="AR16">IF(COUNTIF(_st3,AR$2)&gt;1,"sai",IF(COUNTIF(_st3,AR$2)=1,INDEX(tkbs,1,MATCH(AR$2,_st3,0)),""))</f>
        <v/>
      </c>
      <c r="AS16" s="454" t="str">
        <f t="array" ref="AS16">IF(COUNTIF(_st3,AS$2)&gt;1,"sai",IF(COUNTIF(_st3,AS$2)=1,INDEX(tkbs,1,MATCH(AS$2,_st3,0)),""))</f>
        <v/>
      </c>
      <c r="AT16" s="454" t="str">
        <f t="array" ref="AT16">IF(COUNTIF(_st3,AT$2)&gt;1,"sai",IF(COUNTIF(_st3,AT$2)=1,INDEX(tkbs,1,MATCH(AT$2,_st3,0)),""))</f>
        <v/>
      </c>
      <c r="AU16" s="453" t="str">
        <f t="array" ref="AU16">IF(COUNTIF(_st3,AU$2)&gt;1,"sai",IF(COUNTIF(_st3,AU$2)=1,INDEX(tkbs,1,MATCH(AU$2,_st3,0)),""))</f>
        <v>A1</v>
      </c>
      <c r="AV16" s="454" t="str">
        <f t="array" ref="AV16">IF(COUNTIF(_st3,AV$2)&gt;1,"sai",IF(COUNTIF(_st3,AV$2)=1,INDEX(tkbs,1,MATCH(AV$2,_st3,0)),""))</f>
        <v/>
      </c>
      <c r="AW16" s="454" t="str">
        <f t="array" ref="AW16">IF(COUNTIF(_st3,AW$2)&gt;1,"sai",IF(COUNTIF(_st3,AW$2)=1,INDEX(tkbs,1,MATCH(AW$2,_st3,0)),""))</f>
        <v/>
      </c>
      <c r="AX16" s="453" t="str">
        <f t="array" ref="AX16">IF(COUNTIF(_st3,AX$2)&gt;1,"sai",IF(COUNTIF(_st3,AX$2)=1,INDEX(tkbs,1,MATCH(AX$2,_st3,0)),""))</f>
        <v>A10</v>
      </c>
      <c r="AY16" s="454" t="str">
        <f t="array" ref="AY16">IF(COUNTIF(_st3,AY$2)&gt;1,"sai",IF(COUNTIF(_st3,AY$2)=1,INDEX(tkbs,1,MATCH(AY$2,_st3,0)),""))</f>
        <v/>
      </c>
      <c r="AZ16" s="454" t="str">
        <f t="array" ref="AZ16">IF(COUNTIF(_st3,AZ$2)&gt;1,"sai",IF(COUNTIF(_st3,AZ$2)=1,INDEX(tkbs,1,MATCH(AZ$2,_st3,0)),""))</f>
        <v/>
      </c>
      <c r="BA16" s="454" t="str">
        <f t="array" ref="BA16">IF(COUNTIF(_st3,BA$2)&gt;1,"sai",IF(COUNTIF(_st3,BA$2)=1,INDEX(tkbs,1,MATCH(BA$2,_st3,0)),""))</f>
        <v/>
      </c>
      <c r="BB16" s="454" t="str">
        <f t="array" ref="BB16">IF(COUNTIF(_st3,BB$2)&gt;1,"sai",IF(COUNTIF(_st3,BB$2)=1,INDEX(tkbs,1,MATCH(BB$2,_st3,0)),""))</f>
        <v/>
      </c>
      <c r="BC16" s="454" t="str">
        <f t="array" ref="BC16">IF(COUNTIF(_st3,BC$2)&gt;1,"sai",IF(COUNTIF(_st3,BC$2)=1,INDEX(tkbs,1,MATCH(BC$2,_st3,0)),""))</f>
        <v/>
      </c>
      <c r="BD16" s="454" t="str">
        <f t="array" ref="BD16">IF(COUNTIF(_st3,BD$2)&gt;1,"sai",IF(COUNTIF(_st3,BD$2)=1,INDEX(tkbs,1,MATCH(BD$2,_st3,0)),""))</f>
        <v/>
      </c>
      <c r="BE16" s="454" t="str">
        <f t="array" ref="BE16">IF(COUNTIF(_st3,BE$2)&gt;1,"sai",IF(COUNTIF(_st3,BE$2)=1,INDEX(tkbs,1,MATCH(BE$2,_st3,0)),""))</f>
        <v/>
      </c>
      <c r="BF16" s="454" t="str">
        <f t="array" ref="BF16">IF(COUNTIF(_st3,BF$2)&gt;1,"sai",IF(COUNTIF(_st3,BF$2)=1,INDEX(tkbs,1,MATCH(BF$2,_st3,0)),""))</f>
        <v/>
      </c>
      <c r="BG16" s="454" t="str">
        <f t="array" ref="BG16">IF(COUNTIF(_st3,BG$2)&gt;1,"sai",IF(COUNTIF(_st3,BG$2)=1,INDEX(tkbs,1,MATCH(BG$2,_st3,0)),""))</f>
        <v/>
      </c>
      <c r="BH16" s="454" t="str">
        <f t="array" ref="BH16">IF(COUNTIF(_st3,BH$2)&gt;1,"sai",IF(COUNTIF(_st3,BH$2)=1,INDEX(tkbs,1,MATCH(BH$2,_st3,0)),""))</f>
        <v/>
      </c>
      <c r="BI16" s="454" t="str">
        <f t="array" ref="BI16">IF(COUNTIF(_st3,BI$2)&gt;1,"sai",IF(COUNTIF(_st3,BI$2)=1,INDEX(tkbs,1,MATCH(BI$2,_st3,0)),""))</f>
        <v/>
      </c>
      <c r="BJ16" s="453" t="str">
        <f t="array" ref="BJ16">IF(COUNTIF(_st3,BJ$2)&gt;1,"sai",IF(COUNTIF(_st3,BJ$2)=1,INDEX(tkbs,1,MATCH(BJ$2,_st3,0)),""))</f>
        <v>A13</v>
      </c>
      <c r="BK16" s="454" t="str">
        <f t="array" ref="BK16">IF(COUNTIF(_st3,BK$2)&gt;1,"sai",IF(COUNTIF(_st3,BK$2)=1,INDEX(tkbs,1,MATCH(BK$2,_st3,0)),""))</f>
        <v/>
      </c>
      <c r="BL16" s="454" t="str">
        <f t="array" ref="BL16">IF(COUNTIF(_st3,BL$2)&gt;1,"sai",IF(COUNTIF(_st3,BL$2)=1,INDEX(tkbs,1,MATCH(BL$2,_st3,0)),""))</f>
        <v/>
      </c>
      <c r="BM16" s="454" t="str">
        <f t="array" ref="BM16">IF(COUNTIF(_st3,BM$2)&gt;1,"sai",IF(COUNTIF(_st3,BM$2)=1,INDEX(tkbs,1,MATCH(BM$2,_st3,0)),""))</f>
        <v/>
      </c>
      <c r="BN16" s="454" t="str">
        <f t="array" ref="BN16">IF(COUNTIF(_st3,BN$2)&gt;1,"sai",IF(COUNTIF(_st3,BN$2)=1,INDEX(tkbs,1,MATCH(BN$2,_st3,0)),""))</f>
        <v/>
      </c>
      <c r="BO16" s="454" t="str">
        <f t="array" ref="BO16">IF(COUNTIF(_st3,BO$2)&gt;1,"sai",IF(COUNTIF(_st3,BO$2)=1,INDEX(tkbs,1,MATCH(BO$2,_st3,0)),""))</f>
        <v/>
      </c>
      <c r="BP16" s="454" t="str">
        <f t="array" ref="BP16">IF(COUNTIF(_st3,BP$2)&gt;1,"sai",IF(COUNTIF(_st3,BP$2)=1,INDEX(tkbs,1,MATCH(BP$2,_st3,0)),""))</f>
        <v/>
      </c>
      <c r="BQ16" s="453" t="str">
        <f t="array" ref="BQ16">IF(COUNTIF(_st3,BQ$2)&gt;1,"sai",IF(COUNTIF(_st3,BQ$2)=1,INDEX(tkbs,1,MATCH(BQ$2,_st3,0)),""))</f>
        <v>A8</v>
      </c>
      <c r="BR16" s="454" t="str">
        <f t="array" ref="BR16">IF(COUNTIF(_st3,BR$2)&gt;1,"sai",IF(COUNTIF(_st3,BR$2)=1,INDEX(tkbs,1,MATCH(BR$2,_st3,0)),""))</f>
        <v/>
      </c>
      <c r="BS16" s="453" t="str">
        <f t="array" ref="BS16">IF(COUNTIF(_st3,BS$2)&gt;1,"sai",IF(COUNTIF(_st3,BS$2)=1,INDEX(tkbs,1,MATCH(BS$2,_st3,0)),""))</f>
        <v>A2</v>
      </c>
      <c r="BT16" s="454" t="str">
        <f t="array" ref="BT16">IF(COUNTIF(_st3,BT$2)&gt;1,"sai",IF(COUNTIF(_st3,BT$2)=1,INDEX(tkbs,1,MATCH(BT$2,_st3,0)),""))</f>
        <v/>
      </c>
      <c r="BU16" s="453" t="str">
        <f t="array" ref="BU16">IF(COUNTIF(_st3,BU$2)&gt;1,"sai",IF(COUNTIF(_st3,BU$2)=1,INDEX(tkbs,1,MATCH(BU$2,_st3,0)),""))</f>
        <v>A9</v>
      </c>
      <c r="BV16" s="454" t="str">
        <f t="array" ref="BV16">IF(COUNTIF(_st3,BV$2)&gt;1,"sai",IF(COUNTIF(_st3,BV$2)=1,INDEX(tkbs,1,MATCH(BV$2,_st3,0)),""))</f>
        <v/>
      </c>
      <c r="BW16" s="454" t="str">
        <f t="array" ref="BW16">IF(COUNTIF(_st3,BW$2)&gt;1,"sai",IF(COUNTIF(_st3,BW$2)=1,INDEX(tkbs,1,MATCH(BW$2,_st3,0)),""))</f>
        <v/>
      </c>
      <c r="BX16" s="453" t="str">
        <f t="array" ref="BX16">IF(COUNTIF(_st3,BX$2)&gt;1,"sai",IF(COUNTIF(_st3,BX$2)=1,INDEX(tkbs,1,MATCH(BX$2,_st3,0)),""))</f>
        <v>A7</v>
      </c>
      <c r="BY16" s="454" t="str">
        <f t="array" ref="BY16">IF(COUNTIF(_st3,BY$2)&gt;1,"sai",IF(COUNTIF(_st3,BY$2)=1,INDEX(tkbs,1,MATCH(BY$2,_st3,0)),""))</f>
        <v/>
      </c>
      <c r="BZ16" s="454" t="str">
        <f t="array" ref="BZ16">IF(COUNTIF(_st3,BZ$2)&gt;1,"sai",IF(COUNTIF(_st3,BZ$2)=1,INDEX(tkbs,1,MATCH(BZ$2,_st3,0)),""))</f>
        <v/>
      </c>
      <c r="CA16" s="454" t="str">
        <f t="array" ref="CA16">IF(COUNTIF(_st3,CA$2)&gt;1,"sai",IF(COUNTIF(_st3,CA$2)=1,INDEX(tkbs,1,MATCH(CA$2,_st3,0)),""))</f>
        <v/>
      </c>
      <c r="CB16" s="454" t="str">
        <f t="array" ref="CB16">IF(COUNTIF(_st3,CB$2)&gt;1,"sai",IF(COUNTIF(_st3,CB$2)=1,INDEX(tkbs,1,MATCH(CB$2,_st3,0)),""))</f>
        <v/>
      </c>
      <c r="CC16" s="454" t="str">
        <f t="array" ref="CC16">IF(COUNTIF(_st3,CC$2)&gt;1,"sai",IF(COUNTIF(_st3,CC$2)=1,INDEX(tkbs,1,MATCH(CC$2,_st3,0)),""))</f>
        <v/>
      </c>
      <c r="CD16" s="454" t="str">
        <f t="array" ref="CD16">IF(COUNTIF(_st3,CD$2)&gt;1,"sai",IF(COUNTIF(_st3,CD$2)=1,INDEX(tkbs,1,MATCH(CD$2,_st3,0)),""))</f>
        <v/>
      </c>
      <c r="CE16" s="454" t="str">
        <f t="array" ref="CE16">IF(COUNTIF(_st3,CE$2)&gt;1,"sai",IF(COUNTIF(_st3,CE$2)=1,INDEX(tkbs,1,MATCH(CE$2,_st3,0)),""))</f>
        <v/>
      </c>
      <c r="CF16" s="454" t="str">
        <f t="array" ref="CF16">IF(COUNTIF(_st3,CF$2)&gt;1,"sai",IF(COUNTIF(_st3,CF$2)=1,INDEX(tkbs,1,MATCH(CF$2,_st3,0)),""))</f>
        <v/>
      </c>
      <c r="CG16" s="454" t="str">
        <f t="array" ref="CG16">IF(COUNTIF(_st3,CG$2)&gt;1,"sai",IF(COUNTIF(_st3,CG$2)=1,INDEX(tkbs,1,MATCH(CG$2,_st3,0)),""))</f>
        <v/>
      </c>
      <c r="CH16" s="454" t="str">
        <f t="array" ref="CH16">IF(COUNTIF(_st3,CH$2)&gt;1,"sai",IF(COUNTIF(_st3,CH$2)=1,INDEX(tkbs,1,MATCH(CH$2,_st3,0)),""))</f>
        <v/>
      </c>
      <c r="CI16" s="454" t="str">
        <f t="array" ref="CI16">IF(COUNTIF(_st3,CI$2)&gt;1,"sai",IF(COUNTIF(_st3,CI$2)=1,INDEX(tkbs,1,MATCH(CI$2,_st3,0)),""))</f>
        <v/>
      </c>
      <c r="CJ16" s="454" t="str">
        <f t="array" ref="CJ16">IF(COUNTIF(_st3,CJ$2)&gt;1,"sai",IF(COUNTIF(_st3,CJ$2)=1,INDEX(tkbs,1,MATCH(CJ$2,_st3,0)),""))</f>
        <v/>
      </c>
      <c r="CK16" s="454" t="str">
        <f t="array" ref="CK16">IF(COUNTIF(_st3,CK$2)&gt;1,"sai",IF(COUNTIF(_st3,CK$2)=1,INDEX(tkbs,1,MATCH(CK$2,_st3,0)),""))</f>
        <v/>
      </c>
      <c r="CL16" s="454" t="str">
        <f t="array" ref="CL16">IF(COUNTIF(_st3,CL$2)&gt;1,"sai",IF(COUNTIF(_st3,CL$2)=1,INDEX(tkbs,1,MATCH(CL$2,_st3,0)),""))</f>
        <v/>
      </c>
      <c r="CM16" s="454" t="str">
        <f t="array" ref="CM16">IF(COUNTIF(_st3,CM$2)&gt;1,"sai",IF(COUNTIF(_st3,CM$2)=1,INDEX(tkbs,1,MATCH(CM$2,_st3,0)),""))</f>
        <v/>
      </c>
      <c r="CN16" s="454" t="str">
        <f t="array" ref="CN16">IF(COUNTIF(_st3,CN$2)&gt;1,"sai",IF(COUNTIF(_st3,CN$2)=1,INDEX(tkbs,1,MATCH(CN$2,_st3,0)),""))</f>
        <v/>
      </c>
      <c r="CO16" s="454" t="str">
        <f t="array" ref="CO16">IF(COUNTIF(_st3,CO$2)&gt;1,"sai",IF(COUNTIF(_st3,CO$2)=1,INDEX(tkbs,1,MATCH(CO$2,_st3,0)),""))</f>
        <v/>
      </c>
      <c r="CP16" s="454" t="str">
        <f t="array" ref="CP16">IF(COUNTIF(_st3,CP$2)&gt;1,"sai",IF(COUNTIF(_st3,CP$2)=1,INDEX(tkbs,1,MATCH(CP$2,_st3,0)),""))</f>
        <v/>
      </c>
      <c r="CQ16" s="454" t="str">
        <f t="array" ref="CQ16">IF(COUNTIF(_st3,CQ$2)&gt;1,"sai",IF(COUNTIF(_st3,CQ$2)=1,INDEX(tkbs,1,MATCH(CQ$2,_st3,0)),""))</f>
        <v/>
      </c>
      <c r="CR16" s="454" t="str">
        <f t="array" ref="CR16">IF(COUNTIF(_st3,CR$2)&gt;1,"sai",IF(COUNTIF(_st3,CR$2)=1,INDEX(tkbs,1,MATCH(CR$2,_st3,0)),""))</f>
        <v/>
      </c>
      <c r="CS16" s="454" t="str">
        <f t="array" ref="CS16">IF(COUNTIF(_st3,CS$2)&gt;1,"sai",IF(COUNTIF(_st3,CS$2)=1,INDEX(tkbs,1,MATCH(CS$2,_st3,0)),""))</f>
        <v/>
      </c>
      <c r="CT16" s="454" t="str">
        <f t="array" ref="CT16">IF(COUNTIF(_st3,CT$2)&gt;1,"sai",IF(COUNTIF(_st3,CT$2)=1,INDEX(tkbs,1,MATCH(CT$2,_st3,0)),""))</f>
        <v/>
      </c>
      <c r="CU16" s="454" t="str">
        <f t="array" ref="CU16">IF(COUNTIF(_st3,CU$2)&gt;1,"sai",IF(COUNTIF(_st3,CU$2)=1,INDEX(tkbs,1,MATCH(CU$2,_st3,0)),""))</f>
        <v/>
      </c>
      <c r="CV16" s="454" t="str">
        <f t="array" ref="CV16">IF(COUNTIF(_st3,CV$2)&gt;1,"sai",IF(COUNTIF(_st3,CV$2)=1,INDEX(tkbs,1,MATCH(CV$2,_st3,0)),""))</f>
        <v/>
      </c>
      <c r="CW16" s="454" t="str">
        <f t="array" ref="CW16">IF(COUNTIF(_st3,CW$2)&gt;1,"sai",IF(COUNTIF(_st3,CW$2)=1,INDEX(tkbs,1,MATCH(CW$2,_st3,0)),""))</f>
        <v/>
      </c>
      <c r="CX16" s="454" t="str">
        <f t="array" ref="CX16">IF(COUNTIF(_st3,CX$2)&gt;1,"sai",IF(COUNTIF(_st3,CX$2)=1,INDEX(tkbs,1,MATCH(CX$2,_st3,0)),""))</f>
        <v/>
      </c>
      <c r="CY16" s="454" t="str">
        <f t="array" ref="CY16">IF(COUNTIF(_st3,CY$2)&gt;1,"sai",IF(COUNTIF(_st3,CY$2)=1,INDEX(tkbs,1,MATCH(CY$2,_st3,0)),""))</f>
        <v/>
      </c>
    </row>
    <row r="17" ht="12.0" customHeight="1">
      <c r="A17" s="127"/>
      <c r="B17" s="445">
        <v>4.0</v>
      </c>
      <c r="C17" s="453" t="str">
        <f t="array" ref="C17">IF(COUNTIF(_st4,C$2)&gt;1,"sai",IF(COUNTIF(_st4,C$2)=1,INDEX(tkbs,1,MATCH(C$2,_st4,0)),""))</f>
        <v>A11</v>
      </c>
      <c r="D17" s="454" t="str">
        <f t="array" ref="D17">IF(COUNTIF(_st4,D$2)&gt;1,"sai",IF(COUNTIF(_st4,D$2)=1,INDEX(tkbs,1,MATCH(D$2,_st4,0)),""))</f>
        <v/>
      </c>
      <c r="E17" s="454" t="str">
        <f t="array" ref="E17">IF(COUNTIF(_st4,E$2)&gt;1,"sai",IF(COUNTIF(_st4,E$2)=1,INDEX(tkbs,1,MATCH(E$2,_st4,0)),""))</f>
        <v/>
      </c>
      <c r="F17" s="454" t="str">
        <f t="array" ref="F17">IF(COUNTIF(_st4,F$2)&gt;1,"sai",IF(COUNTIF(_st4,F$2)=1,INDEX(tkbs,1,MATCH(F$2,_st4,0)),""))</f>
        <v/>
      </c>
      <c r="G17" s="453" t="str">
        <f t="array" ref="G17">IF(COUNTIF(_st4,G$2)&gt;1,"sai",IF(COUNTIF(_st4,G$2)=1,INDEX(tkbs,1,MATCH(G$2,_st4,0)),""))</f>
        <v>A12</v>
      </c>
      <c r="H17" s="454" t="str">
        <f t="array" ref="H17">IF(COUNTIF(_st4,H$2)&gt;1,"sai",IF(COUNTIF(_st4,H$2)=1,INDEX(tkbs,1,MATCH(H$2,_st4,0)),""))</f>
        <v/>
      </c>
      <c r="I17" s="453" t="str">
        <f t="array" ref="I17">IF(COUNTIF(_st4,I$2)&gt;1,"sai",IF(COUNTIF(_st4,I$2)=1,INDEX(tkbs,1,MATCH(I$2,_st4,0)),""))</f>
        <v>A3</v>
      </c>
      <c r="J17" s="454" t="str">
        <f t="array" ref="J17">IF(COUNTIF(_st4,J$2)&gt;1,"sai",IF(COUNTIF(_st4,J$2)=1,INDEX(tkbs,1,MATCH(J$2,_st4,0)),""))</f>
        <v/>
      </c>
      <c r="K17" s="453" t="str">
        <f t="array" ref="K17">IF(COUNTIF(_st4,K$2)&gt;1,"sai",IF(COUNTIF(_st4,K$2)=1,INDEX(tkbs,1,MATCH(K$2,_st4,0)),""))</f>
        <v>A4</v>
      </c>
      <c r="L17" s="454" t="str">
        <f t="array" ref="L17">IF(COUNTIF(_st4,L$2)&gt;1,"sai",IF(COUNTIF(_st4,L$2)=1,INDEX(tkbs,1,MATCH(L$2,_st4,0)),""))</f>
        <v/>
      </c>
      <c r="M17" s="454" t="str">
        <f t="array" ref="M17">IF(COUNTIF(_st4,M$2)&gt;1,"sai",IF(COUNTIF(_st4,M$2)=1,INDEX(tkbs,1,MATCH(M$2,_st4,0)),""))</f>
        <v/>
      </c>
      <c r="N17" s="454" t="str">
        <f t="array" ref="N17">IF(COUNTIF(_st4,N$2)&gt;1,"sai",IF(COUNTIF(_st4,N$2)=1,INDEX(tkbs,1,MATCH(N$2,_st4,0)),""))</f>
        <v/>
      </c>
      <c r="O17" s="454" t="str">
        <f t="array" ref="O17">IF(COUNTIF(_st4,O$2)&gt;1,"sai",IF(COUNTIF(_st4,O$2)=1,INDEX(tkbs,1,MATCH(O$2,_st4,0)),""))</f>
        <v/>
      </c>
      <c r="P17" s="453" t="str">
        <f t="array" ref="P17">IF(COUNTIF(_st4,P$2)&gt;1,"sai",IF(COUNTIF(_st4,P$2)=1,INDEX(tkbs,1,MATCH(P$2,_st4,0)),""))</f>
        <v>A5</v>
      </c>
      <c r="Q17" s="454" t="str">
        <f t="array" ref="Q17">IF(COUNTIF(_st4,Q$2)&gt;1,"sai",IF(COUNTIF(_st4,Q$2)=1,INDEX(tkbs,1,MATCH(Q$2,_st4,0)),""))</f>
        <v/>
      </c>
      <c r="R17" s="454" t="str">
        <f t="array" ref="R17">IF(COUNTIF(_st4,R$2)&gt;1,"sai",IF(COUNTIF(_st4,R$2)=1,INDEX(tkbs,1,MATCH(R$2,_st4,0)),""))</f>
        <v/>
      </c>
      <c r="S17" s="454" t="str">
        <f t="array" ref="S17">IF(COUNTIF(_st4,S$2)&gt;1,"sai",IF(COUNTIF(_st4,S$2)=1,INDEX(tkbs,1,MATCH(S$2,_st4,0)),""))</f>
        <v/>
      </c>
      <c r="T17" s="454" t="str">
        <f t="array" ref="T17">IF(COUNTIF(_st4,T$2)&gt;1,"sai",IF(COUNTIF(_st4,T$2)=1,INDEX(tkbs,1,MATCH(T$2,_st4,0)),""))</f>
        <v/>
      </c>
      <c r="U17" s="454" t="str">
        <f t="array" ref="U17">IF(COUNTIF(_st4,U$2)&gt;1,"sai",IF(COUNTIF(_st4,U$2)=1,INDEX(tkbs,1,MATCH(U$2,_st4,0)),""))</f>
        <v/>
      </c>
      <c r="V17" s="454" t="str">
        <f t="array" ref="V17">IF(COUNTIF(_st4,V$2)&gt;1,"sai",IF(COUNTIF(_st4,V$2)=1,INDEX(tkbs,1,MATCH(V$2,_st4,0)),""))</f>
        <v/>
      </c>
      <c r="W17" s="454" t="str">
        <f t="array" ref="W17">IF(COUNTIF(_st4,W$2)&gt;1,"sai",IF(COUNTIF(_st4,W$2)=1,INDEX(tkbs,1,MATCH(W$2,_st4,0)),""))</f>
        <v/>
      </c>
      <c r="X17" s="454" t="str">
        <f t="array" ref="X17">IF(COUNTIF(_st4,X$2)&gt;1,"sai",IF(COUNTIF(_st4,X$2)=1,INDEX(tkbs,1,MATCH(X$2,_st4,0)),""))</f>
        <v/>
      </c>
      <c r="Y17" s="454" t="str">
        <f t="array" ref="Y17">IF(COUNTIF(_st4,Y$2)&gt;1,"sai",IF(COUNTIF(_st4,Y$2)=1,INDEX(tkbs,1,MATCH(Y$2,_st4,0)),""))</f>
        <v/>
      </c>
      <c r="Z17" s="454" t="str">
        <f t="array" ref="Z17">IF(COUNTIF(_st4,Z$2)&gt;1,"sai",IF(COUNTIF(_st4,Z$2)=1,INDEX(tkbs,1,MATCH(Z$2,_st4,0)),""))</f>
        <v/>
      </c>
      <c r="AA17" s="454" t="str">
        <f t="array" ref="AA17">IF(COUNTIF(_st4,AA$2)&gt;1,"sai",IF(COUNTIF(_st4,AA$2)=1,INDEX(tkbs,1,MATCH(AA$2,_st4,0)),""))</f>
        <v/>
      </c>
      <c r="AB17" s="454" t="str">
        <f t="array" ref="AB17">IF(COUNTIF(_st4,AB$2)&gt;1,"sai",IF(COUNTIF(_st4,AB$2)=1,INDEX(tkbs,1,MATCH(AB$2,_st4,0)),""))</f>
        <v/>
      </c>
      <c r="AC17" s="454" t="str">
        <f t="array" ref="AC17">IF(COUNTIF(_st4,AC$2)&gt;1,"sai",IF(COUNTIF(_st4,AC$2)=1,INDEX(tkbs,1,MATCH(AC$2,_st4,0)),""))</f>
        <v/>
      </c>
      <c r="AD17" s="454" t="str">
        <f t="array" ref="AD17">IF(COUNTIF(_st4,AD$2)&gt;1,"sai",IF(COUNTIF(_st4,AD$2)=1,INDEX(tkbs,1,MATCH(AD$2,_st4,0)),""))</f>
        <v/>
      </c>
      <c r="AE17" s="454" t="str">
        <f t="array" ref="AE17">IF(COUNTIF(_st4,AE$2)&gt;1,"sai",IF(COUNTIF(_st4,AE$2)=1,INDEX(tkbs,1,MATCH(AE$2,_st4,0)),""))</f>
        <v/>
      </c>
      <c r="AF17" s="454" t="str">
        <f t="array" ref="AF17">IF(COUNTIF(_st4,AF$2)&gt;1,"sai",IF(COUNTIF(_st4,AF$2)=1,INDEX(tkbs,1,MATCH(AF$2,_st4,0)),""))</f>
        <v/>
      </c>
      <c r="AG17" s="454" t="str">
        <f t="array" ref="AG17">IF(COUNTIF(_st4,AG$2)&gt;1,"sai",IF(COUNTIF(_st4,AG$2)=1,INDEX(tkbs,1,MATCH(AG$2,_st4,0)),""))</f>
        <v/>
      </c>
      <c r="AH17" s="454" t="str">
        <f t="array" ref="AH17">IF(COUNTIF(_st4,AH$2)&gt;1,"sai",IF(COUNTIF(_st4,AH$2)=1,INDEX(tkbs,1,MATCH(AH$2,_st4,0)),""))</f>
        <v/>
      </c>
      <c r="AI17" s="453" t="str">
        <f t="array" ref="AI17">IF(COUNTIF(_st4,AI$2)&gt;1,"sai",IF(COUNTIF(_st4,AI$2)=1,INDEX(tkbs,1,MATCH(AI$2,_st4,0)),""))</f>
        <v>A13</v>
      </c>
      <c r="AJ17" s="454" t="str">
        <f t="array" ref="AJ17">IF(COUNTIF(_st4,AJ$2)&gt;1,"sai",IF(COUNTIF(_st4,AJ$2)=1,INDEX(tkbs,1,MATCH(AJ$2,_st4,0)),""))</f>
        <v/>
      </c>
      <c r="AK17" s="454" t="str">
        <f t="array" ref="AK17">IF(COUNTIF(_st4,AK$2)&gt;1,"sai",IF(COUNTIF(_st4,AK$2)=1,INDEX(tkbs,1,MATCH(AK$2,_st4,0)),""))</f>
        <v/>
      </c>
      <c r="AL17" s="454" t="str">
        <f t="array" ref="AL17">IF(COUNTIF(_st4,AL$2)&gt;1,"sai",IF(COUNTIF(_st4,AL$2)=1,INDEX(tkbs,1,MATCH(AL$2,_st4,0)),""))</f>
        <v/>
      </c>
      <c r="AM17" s="454" t="str">
        <f t="array" ref="AM17">IF(COUNTIF(_st4,AM$2)&gt;1,"sai",IF(COUNTIF(_st4,AM$2)=1,INDEX(tkbs,1,MATCH(AM$2,_st4,0)),""))</f>
        <v/>
      </c>
      <c r="AN17" s="454" t="str">
        <f t="array" ref="AN17">IF(COUNTIF(_st4,AN$2)&gt;1,"sai",IF(COUNTIF(_st4,AN$2)=1,INDEX(tkbs,1,MATCH(AN$2,_st4,0)),""))</f>
        <v/>
      </c>
      <c r="AO17" s="454" t="str">
        <f t="array" ref="AO17">IF(COUNTIF(_st4,AO$2)&gt;1,"sai",IF(COUNTIF(_st4,AO$2)=1,INDEX(tkbs,1,MATCH(AO$2,_st4,0)),""))</f>
        <v/>
      </c>
      <c r="AP17" s="454" t="str">
        <f t="array" ref="AP17">IF(COUNTIF(_st4,AP$2)&gt;1,"sai",IF(COUNTIF(_st4,AP$2)=1,INDEX(tkbs,1,MATCH(AP$2,_st4,0)),""))</f>
        <v/>
      </c>
      <c r="AQ17" s="454" t="str">
        <f t="array" ref="AQ17">IF(COUNTIF(_st4,AQ$2)&gt;1,"sai",IF(COUNTIF(_st4,AQ$2)=1,INDEX(tkbs,1,MATCH(AQ$2,_st4,0)),""))</f>
        <v/>
      </c>
      <c r="AR17" s="454" t="str">
        <f t="array" ref="AR17">IF(COUNTIF(_st4,AR$2)&gt;1,"sai",IF(COUNTIF(_st4,AR$2)=1,INDEX(tkbs,1,MATCH(AR$2,_st4,0)),""))</f>
        <v/>
      </c>
      <c r="AS17" s="454" t="str">
        <f t="array" ref="AS17">IF(COUNTIF(_st4,AS$2)&gt;1,"sai",IF(COUNTIF(_st4,AS$2)=1,INDEX(tkbs,1,MATCH(AS$2,_st4,0)),""))</f>
        <v/>
      </c>
      <c r="AT17" s="454" t="str">
        <f t="array" ref="AT17">IF(COUNTIF(_st4,AT$2)&gt;1,"sai",IF(COUNTIF(_st4,AT$2)=1,INDEX(tkbs,1,MATCH(AT$2,_st4,0)),""))</f>
        <v/>
      </c>
      <c r="AU17" s="453" t="str">
        <f t="array" ref="AU17">IF(COUNTIF(_st4,AU$2)&gt;1,"sai",IF(COUNTIF(_st4,AU$2)=1,INDEX(tkbs,1,MATCH(AU$2,_st4,0)),""))</f>
        <v>A1</v>
      </c>
      <c r="AV17" s="454" t="str">
        <f t="array" ref="AV17">IF(COUNTIF(_st4,AV$2)&gt;1,"sai",IF(COUNTIF(_st4,AV$2)=1,INDEX(tkbs,1,MATCH(AV$2,_st4,0)),""))</f>
        <v/>
      </c>
      <c r="AW17" s="454" t="str">
        <f t="array" ref="AW17">IF(COUNTIF(_st4,AW$2)&gt;1,"sai",IF(COUNTIF(_st4,AW$2)=1,INDEX(tkbs,1,MATCH(AW$2,_st4,0)),""))</f>
        <v/>
      </c>
      <c r="AX17" s="453" t="str">
        <f t="array" ref="AX17">IF(COUNTIF(_st4,AX$2)&gt;1,"sai",IF(COUNTIF(_st4,AX$2)=1,INDEX(tkbs,1,MATCH(AX$2,_st4,0)),""))</f>
        <v>A10</v>
      </c>
      <c r="AY17" s="454" t="str">
        <f t="array" ref="AY17">IF(COUNTIF(_st4,AY$2)&gt;1,"sai",IF(COUNTIF(_st4,AY$2)=1,INDEX(tkbs,1,MATCH(AY$2,_st4,0)),""))</f>
        <v/>
      </c>
      <c r="AZ17" s="454" t="str">
        <f t="array" ref="AZ17">IF(COUNTIF(_st4,AZ$2)&gt;1,"sai",IF(COUNTIF(_st4,AZ$2)=1,INDEX(tkbs,1,MATCH(AZ$2,_st4,0)),""))</f>
        <v/>
      </c>
      <c r="BA17" s="454" t="str">
        <f t="array" ref="BA17">IF(COUNTIF(_st4,BA$2)&gt;1,"sai",IF(COUNTIF(_st4,BA$2)=1,INDEX(tkbs,1,MATCH(BA$2,_st4,0)),""))</f>
        <v/>
      </c>
      <c r="BB17" s="454" t="str">
        <f t="array" ref="BB17">IF(COUNTIF(_st4,BB$2)&gt;1,"sai",IF(COUNTIF(_st4,BB$2)=1,INDEX(tkbs,1,MATCH(BB$2,_st4,0)),""))</f>
        <v/>
      </c>
      <c r="BC17" s="454" t="str">
        <f t="array" ref="BC17">IF(COUNTIF(_st4,BC$2)&gt;1,"sai",IF(COUNTIF(_st4,BC$2)=1,INDEX(tkbs,1,MATCH(BC$2,_st4,0)),""))</f>
        <v/>
      </c>
      <c r="BD17" s="454" t="str">
        <f t="array" ref="BD17">IF(COUNTIF(_st4,BD$2)&gt;1,"sai",IF(COUNTIF(_st4,BD$2)=1,INDEX(tkbs,1,MATCH(BD$2,_st4,0)),""))</f>
        <v/>
      </c>
      <c r="BE17" s="454" t="str">
        <f t="array" ref="BE17">IF(COUNTIF(_st4,BE$2)&gt;1,"sai",IF(COUNTIF(_st4,BE$2)=1,INDEX(tkbs,1,MATCH(BE$2,_st4,0)),""))</f>
        <v/>
      </c>
      <c r="BF17" s="454" t="str">
        <f t="array" ref="BF17">IF(COUNTIF(_st4,BF$2)&gt;1,"sai",IF(COUNTIF(_st4,BF$2)=1,INDEX(tkbs,1,MATCH(BF$2,_st4,0)),""))</f>
        <v/>
      </c>
      <c r="BG17" s="454" t="str">
        <f t="array" ref="BG17">IF(COUNTIF(_st4,BG$2)&gt;1,"sai",IF(COUNTIF(_st4,BG$2)=1,INDEX(tkbs,1,MATCH(BG$2,_st4,0)),""))</f>
        <v/>
      </c>
      <c r="BH17" s="454" t="str">
        <f t="array" ref="BH17">IF(COUNTIF(_st4,BH$2)&gt;1,"sai",IF(COUNTIF(_st4,BH$2)=1,INDEX(tkbs,1,MATCH(BH$2,_st4,0)),""))</f>
        <v/>
      </c>
      <c r="BI17" s="454" t="str">
        <f t="array" ref="BI17">IF(COUNTIF(_st4,BI$2)&gt;1,"sai",IF(COUNTIF(_st4,BI$2)=1,INDEX(tkbs,1,MATCH(BI$2,_st4,0)),""))</f>
        <v/>
      </c>
      <c r="BJ17" s="453" t="str">
        <f t="array" ref="BJ17">IF(COUNTIF(_st4,BJ$2)&gt;1,"sai",IF(COUNTIF(_st4,BJ$2)=1,INDEX(tkbs,1,MATCH(BJ$2,_st4,0)),""))</f>
        <v>A6</v>
      </c>
      <c r="BK17" s="454" t="str">
        <f t="array" ref="BK17">IF(COUNTIF(_st4,BK$2)&gt;1,"sai",IF(COUNTIF(_st4,BK$2)=1,INDEX(tkbs,1,MATCH(BK$2,_st4,0)),""))</f>
        <v/>
      </c>
      <c r="BL17" s="454" t="str">
        <f t="array" ref="BL17">IF(COUNTIF(_st4,BL$2)&gt;1,"sai",IF(COUNTIF(_st4,BL$2)=1,INDEX(tkbs,1,MATCH(BL$2,_st4,0)),""))</f>
        <v/>
      </c>
      <c r="BM17" s="454" t="str">
        <f t="array" ref="BM17">IF(COUNTIF(_st4,BM$2)&gt;1,"sai",IF(COUNTIF(_st4,BM$2)=1,INDEX(tkbs,1,MATCH(BM$2,_st4,0)),""))</f>
        <v/>
      </c>
      <c r="BN17" s="454" t="str">
        <f t="array" ref="BN17">IF(COUNTIF(_st4,BN$2)&gt;1,"sai",IF(COUNTIF(_st4,BN$2)=1,INDEX(tkbs,1,MATCH(BN$2,_st4,0)),""))</f>
        <v/>
      </c>
      <c r="BO17" s="454" t="str">
        <f t="array" ref="BO17">IF(COUNTIF(_st4,BO$2)&gt;1,"sai",IF(COUNTIF(_st4,BO$2)=1,INDEX(tkbs,1,MATCH(BO$2,_st4,0)),""))</f>
        <v/>
      </c>
      <c r="BP17" s="454" t="str">
        <f t="array" ref="BP17">IF(COUNTIF(_st4,BP$2)&gt;1,"sai",IF(COUNTIF(_st4,BP$2)=1,INDEX(tkbs,1,MATCH(BP$2,_st4,0)),""))</f>
        <v/>
      </c>
      <c r="BQ17" s="453" t="str">
        <f t="array" ref="BQ17">IF(COUNTIF(_st4,BQ$2)&gt;1,"sai",IF(COUNTIF(_st4,BQ$2)=1,INDEX(tkbs,1,MATCH(BQ$2,_st4,0)),""))</f>
        <v>A8</v>
      </c>
      <c r="BR17" s="454" t="str">
        <f t="array" ref="BR17">IF(COUNTIF(_st4,BR$2)&gt;1,"sai",IF(COUNTIF(_st4,BR$2)=1,INDEX(tkbs,1,MATCH(BR$2,_st4,0)),""))</f>
        <v/>
      </c>
      <c r="BS17" s="453" t="str">
        <f t="array" ref="BS17">IF(COUNTIF(_st4,BS$2)&gt;1,"sai",IF(COUNTIF(_st4,BS$2)=1,INDEX(tkbs,1,MATCH(BS$2,_st4,0)),""))</f>
        <v>A2</v>
      </c>
      <c r="BT17" s="454" t="str">
        <f t="array" ref="BT17">IF(COUNTIF(_st4,BT$2)&gt;1,"sai",IF(COUNTIF(_st4,BT$2)=1,INDEX(tkbs,1,MATCH(BT$2,_st4,0)),""))</f>
        <v/>
      </c>
      <c r="BU17" s="453" t="str">
        <f t="array" ref="BU17">IF(COUNTIF(_st4,BU$2)&gt;1,"sai",IF(COUNTIF(_st4,BU$2)=1,INDEX(tkbs,1,MATCH(BU$2,_st4,0)),""))</f>
        <v>A9</v>
      </c>
      <c r="BV17" s="454" t="str">
        <f t="array" ref="BV17">IF(COUNTIF(_st4,BV$2)&gt;1,"sai",IF(COUNTIF(_st4,BV$2)=1,INDEX(tkbs,1,MATCH(BV$2,_st4,0)),""))</f>
        <v/>
      </c>
      <c r="BW17" s="454" t="str">
        <f t="array" ref="BW17">IF(COUNTIF(_st4,BW$2)&gt;1,"sai",IF(COUNTIF(_st4,BW$2)=1,INDEX(tkbs,1,MATCH(BW$2,_st4,0)),""))</f>
        <v/>
      </c>
      <c r="BX17" s="453" t="str">
        <f t="array" ref="BX17">IF(COUNTIF(_st4,BX$2)&gt;1,"sai",IF(COUNTIF(_st4,BX$2)=1,INDEX(tkbs,1,MATCH(BX$2,_st4,0)),""))</f>
        <v>A7</v>
      </c>
      <c r="BY17" s="454" t="str">
        <f t="array" ref="BY17">IF(COUNTIF(_st4,BY$2)&gt;1,"sai",IF(COUNTIF(_st4,BY$2)=1,INDEX(tkbs,1,MATCH(BY$2,_st4,0)),""))</f>
        <v/>
      </c>
      <c r="BZ17" s="454" t="str">
        <f t="array" ref="BZ17">IF(COUNTIF(_st4,BZ$2)&gt;1,"sai",IF(COUNTIF(_st4,BZ$2)=1,INDEX(tkbs,1,MATCH(BZ$2,_st4,0)),""))</f>
        <v/>
      </c>
      <c r="CA17" s="454" t="str">
        <f t="array" ref="CA17">IF(COUNTIF(_st4,CA$2)&gt;1,"sai",IF(COUNTIF(_st4,CA$2)=1,INDEX(tkbs,1,MATCH(CA$2,_st4,0)),""))</f>
        <v/>
      </c>
      <c r="CB17" s="454" t="str">
        <f t="array" ref="CB17">IF(COUNTIF(_st4,CB$2)&gt;1,"sai",IF(COUNTIF(_st4,CB$2)=1,INDEX(tkbs,1,MATCH(CB$2,_st4,0)),""))</f>
        <v/>
      </c>
      <c r="CC17" s="454" t="str">
        <f t="array" ref="CC17">IF(COUNTIF(_st4,CC$2)&gt;1,"sai",IF(COUNTIF(_st4,CC$2)=1,INDEX(tkbs,1,MATCH(CC$2,_st4,0)),""))</f>
        <v/>
      </c>
      <c r="CD17" s="454" t="str">
        <f t="array" ref="CD17">IF(COUNTIF(_st4,CD$2)&gt;1,"sai",IF(COUNTIF(_st4,CD$2)=1,INDEX(tkbs,1,MATCH(CD$2,_st4,0)),""))</f>
        <v/>
      </c>
      <c r="CE17" s="454" t="str">
        <f t="array" ref="CE17">IF(COUNTIF(_st4,CE$2)&gt;1,"sai",IF(COUNTIF(_st4,CE$2)=1,INDEX(tkbs,1,MATCH(CE$2,_st4,0)),""))</f>
        <v/>
      </c>
      <c r="CF17" s="454" t="str">
        <f t="array" ref="CF17">IF(COUNTIF(_st4,CF$2)&gt;1,"sai",IF(COUNTIF(_st4,CF$2)=1,INDEX(tkbs,1,MATCH(CF$2,_st4,0)),""))</f>
        <v/>
      </c>
      <c r="CG17" s="454" t="str">
        <f t="array" ref="CG17">IF(COUNTIF(_st4,CG$2)&gt;1,"sai",IF(COUNTIF(_st4,CG$2)=1,INDEX(tkbs,1,MATCH(CG$2,_st4,0)),""))</f>
        <v/>
      </c>
      <c r="CH17" s="454" t="str">
        <f t="array" ref="CH17">IF(COUNTIF(_st4,CH$2)&gt;1,"sai",IF(COUNTIF(_st4,CH$2)=1,INDEX(tkbs,1,MATCH(CH$2,_st4,0)),""))</f>
        <v/>
      </c>
      <c r="CI17" s="454" t="str">
        <f t="array" ref="CI17">IF(COUNTIF(_st4,CI$2)&gt;1,"sai",IF(COUNTIF(_st4,CI$2)=1,INDEX(tkbs,1,MATCH(CI$2,_st4,0)),""))</f>
        <v/>
      </c>
      <c r="CJ17" s="454" t="str">
        <f t="array" ref="CJ17">IF(COUNTIF(_st4,CJ$2)&gt;1,"sai",IF(COUNTIF(_st4,CJ$2)=1,INDEX(tkbs,1,MATCH(CJ$2,_st4,0)),""))</f>
        <v/>
      </c>
      <c r="CK17" s="454" t="str">
        <f t="array" ref="CK17">IF(COUNTIF(_st4,CK$2)&gt;1,"sai",IF(COUNTIF(_st4,CK$2)=1,INDEX(tkbs,1,MATCH(CK$2,_st4,0)),""))</f>
        <v/>
      </c>
      <c r="CL17" s="454" t="str">
        <f t="array" ref="CL17">IF(COUNTIF(_st4,CL$2)&gt;1,"sai",IF(COUNTIF(_st4,CL$2)=1,INDEX(tkbs,1,MATCH(CL$2,_st4,0)),""))</f>
        <v/>
      </c>
      <c r="CM17" s="454" t="str">
        <f t="array" ref="CM17">IF(COUNTIF(_st4,CM$2)&gt;1,"sai",IF(COUNTIF(_st4,CM$2)=1,INDEX(tkbs,1,MATCH(CM$2,_st4,0)),""))</f>
        <v/>
      </c>
      <c r="CN17" s="454" t="str">
        <f t="array" ref="CN17">IF(COUNTIF(_st4,CN$2)&gt;1,"sai",IF(COUNTIF(_st4,CN$2)=1,INDEX(tkbs,1,MATCH(CN$2,_st4,0)),""))</f>
        <v/>
      </c>
      <c r="CO17" s="454" t="str">
        <f t="array" ref="CO17">IF(COUNTIF(_st4,CO$2)&gt;1,"sai",IF(COUNTIF(_st4,CO$2)=1,INDEX(tkbs,1,MATCH(CO$2,_st4,0)),""))</f>
        <v/>
      </c>
      <c r="CP17" s="454" t="str">
        <f t="array" ref="CP17">IF(COUNTIF(_st4,CP$2)&gt;1,"sai",IF(COUNTIF(_st4,CP$2)=1,INDEX(tkbs,1,MATCH(CP$2,_st4,0)),""))</f>
        <v/>
      </c>
      <c r="CQ17" s="454" t="str">
        <f t="array" ref="CQ17">IF(COUNTIF(_st4,CQ$2)&gt;1,"sai",IF(COUNTIF(_st4,CQ$2)=1,INDEX(tkbs,1,MATCH(CQ$2,_st4,0)),""))</f>
        <v/>
      </c>
      <c r="CR17" s="454" t="str">
        <f t="array" ref="CR17">IF(COUNTIF(_st4,CR$2)&gt;1,"sai",IF(COUNTIF(_st4,CR$2)=1,INDEX(tkbs,1,MATCH(CR$2,_st4,0)),""))</f>
        <v/>
      </c>
      <c r="CS17" s="454" t="str">
        <f t="array" ref="CS17">IF(COUNTIF(_st4,CS$2)&gt;1,"sai",IF(COUNTIF(_st4,CS$2)=1,INDEX(tkbs,1,MATCH(CS$2,_st4,0)),""))</f>
        <v/>
      </c>
      <c r="CT17" s="454" t="str">
        <f t="array" ref="CT17">IF(COUNTIF(_st4,CT$2)&gt;1,"sai",IF(COUNTIF(_st4,CT$2)=1,INDEX(tkbs,1,MATCH(CT$2,_st4,0)),""))</f>
        <v/>
      </c>
      <c r="CU17" s="454" t="str">
        <f t="array" ref="CU17">IF(COUNTIF(_st4,CU$2)&gt;1,"sai",IF(COUNTIF(_st4,CU$2)=1,INDEX(tkbs,1,MATCH(CU$2,_st4,0)),""))</f>
        <v/>
      </c>
      <c r="CV17" s="454" t="str">
        <f t="array" ref="CV17">IF(COUNTIF(_st4,CV$2)&gt;1,"sai",IF(COUNTIF(_st4,CV$2)=1,INDEX(tkbs,1,MATCH(CV$2,_st4,0)),""))</f>
        <v/>
      </c>
      <c r="CW17" s="454" t="str">
        <f t="array" ref="CW17">IF(COUNTIF(_st4,CW$2)&gt;1,"sai",IF(COUNTIF(_st4,CW$2)=1,INDEX(tkbs,1,MATCH(CW$2,_st4,0)),""))</f>
        <v/>
      </c>
      <c r="CX17" s="454" t="str">
        <f t="array" ref="CX17">IF(COUNTIF(_st4,CX$2)&gt;1,"sai",IF(COUNTIF(_st4,CX$2)=1,INDEX(tkbs,1,MATCH(CX$2,_st4,0)),""))</f>
        <v/>
      </c>
      <c r="CY17" s="454" t="str">
        <f t="array" ref="CY17">IF(COUNTIF(_st4,CY$2)&gt;1,"sai",IF(COUNTIF(_st4,CY$2)=1,INDEX(tkbs,1,MATCH(CY$2,_st4,0)),""))</f>
        <v/>
      </c>
    </row>
    <row r="18" ht="12.0" customHeight="1">
      <c r="A18" s="447"/>
      <c r="B18" s="448">
        <v>5.0</v>
      </c>
      <c r="C18" s="455" t="str">
        <f t="array" ref="C18">IF(COUNTIF(_st5,C$2)&gt;1,"sai",IF(COUNTIF(_st5,C$2)=1,INDEX(tkbs,1,MATCH(C$2,_st5,0)),""))</f>
        <v/>
      </c>
      <c r="D18" s="455" t="str">
        <f t="array" ref="D18">IF(COUNTIF(_st5,D$2)&gt;1,"sai",IF(COUNTIF(_st5,D$2)=1,INDEX(tkbs,1,MATCH(D$2,_st5,0)),""))</f>
        <v/>
      </c>
      <c r="E18" s="455" t="str">
        <f t="array" ref="E18">IF(COUNTIF(_st5,E$2)&gt;1,"sai",IF(COUNTIF(_st5,E$2)=1,INDEX(tkbs,1,MATCH(E$2,_st5,0)),""))</f>
        <v/>
      </c>
      <c r="F18" s="455" t="str">
        <f t="array" ref="F18">IF(COUNTIF(_st5,F$2)&gt;1,"sai",IF(COUNTIF(_st5,F$2)=1,INDEX(tkbs,1,MATCH(F$2,_st5,0)),""))</f>
        <v/>
      </c>
      <c r="G18" s="455" t="str">
        <f t="array" ref="G18">IF(COUNTIF(_st5,G$2)&gt;1,"sai",IF(COUNTIF(_st5,G$2)=1,INDEX(tkbs,1,MATCH(G$2,_st5,0)),""))</f>
        <v/>
      </c>
      <c r="H18" s="455" t="str">
        <f t="array" ref="H18">IF(COUNTIF(_st5,H$2)&gt;1,"sai",IF(COUNTIF(_st5,H$2)=1,INDEX(tkbs,1,MATCH(H$2,_st5,0)),""))</f>
        <v/>
      </c>
      <c r="I18" s="455" t="str">
        <f t="array" ref="I18">IF(COUNTIF(_st5,I$2)&gt;1,"sai",IF(COUNTIF(_st5,I$2)=1,INDEX(tkbs,1,MATCH(I$2,_st5,0)),""))</f>
        <v/>
      </c>
      <c r="J18" s="455" t="str">
        <f t="array" ref="J18">IF(COUNTIF(_st5,J$2)&gt;1,"sai",IF(COUNTIF(_st5,J$2)=1,INDEX(tkbs,1,MATCH(J$2,_st5,0)),""))</f>
        <v/>
      </c>
      <c r="K18" s="455" t="str">
        <f t="array" ref="K18">IF(COUNTIF(_st5,K$2)&gt;1,"sai",IF(COUNTIF(_st5,K$2)=1,INDEX(tkbs,1,MATCH(K$2,_st5,0)),""))</f>
        <v/>
      </c>
      <c r="L18" s="455" t="str">
        <f t="array" ref="L18">IF(COUNTIF(_st5,L$2)&gt;1,"sai",IF(COUNTIF(_st5,L$2)=1,INDEX(tkbs,1,MATCH(L$2,_st5,0)),""))</f>
        <v/>
      </c>
      <c r="M18" s="455" t="str">
        <f t="array" ref="M18">IF(COUNTIF(_st5,M$2)&gt;1,"sai",IF(COUNTIF(_st5,M$2)=1,INDEX(tkbs,1,MATCH(M$2,_st5,0)),""))</f>
        <v/>
      </c>
      <c r="N18" s="455" t="str">
        <f t="array" ref="N18">IF(COUNTIF(_st5,N$2)&gt;1,"sai",IF(COUNTIF(_st5,N$2)=1,INDEX(tkbs,1,MATCH(N$2,_st5,0)),""))</f>
        <v/>
      </c>
      <c r="O18" s="455" t="str">
        <f t="array" ref="O18">IF(COUNTIF(_st5,O$2)&gt;1,"sai",IF(COUNTIF(_st5,O$2)=1,INDEX(tkbs,1,MATCH(O$2,_st5,0)),""))</f>
        <v/>
      </c>
      <c r="P18" s="455" t="str">
        <f t="array" ref="P18">IF(COUNTIF(_st5,P$2)&gt;1,"sai",IF(COUNTIF(_st5,P$2)=1,INDEX(tkbs,1,MATCH(P$2,_st5,0)),""))</f>
        <v/>
      </c>
      <c r="Q18" s="455" t="str">
        <f t="array" ref="Q18">IF(COUNTIF(_st5,Q$2)&gt;1,"sai",IF(COUNTIF(_st5,Q$2)=1,INDEX(tkbs,1,MATCH(Q$2,_st5,0)),""))</f>
        <v/>
      </c>
      <c r="R18" s="455" t="str">
        <f t="array" ref="R18">IF(COUNTIF(_st5,R$2)&gt;1,"sai",IF(COUNTIF(_st5,R$2)=1,INDEX(tkbs,1,MATCH(R$2,_st5,0)),""))</f>
        <v/>
      </c>
      <c r="S18" s="455" t="str">
        <f t="array" ref="S18">IF(COUNTIF(_st5,S$2)&gt;1,"sai",IF(COUNTIF(_st5,S$2)=1,INDEX(tkbs,1,MATCH(S$2,_st5,0)),""))</f>
        <v/>
      </c>
      <c r="T18" s="455" t="str">
        <f t="array" ref="T18">IF(COUNTIF(_st5,T$2)&gt;1,"sai",IF(COUNTIF(_st5,T$2)=1,INDEX(tkbs,1,MATCH(T$2,_st5,0)),""))</f>
        <v/>
      </c>
      <c r="U18" s="455" t="str">
        <f t="array" ref="U18">IF(COUNTIF(_st5,U$2)&gt;1,"sai",IF(COUNTIF(_st5,U$2)=1,INDEX(tkbs,1,MATCH(U$2,_st5,0)),""))</f>
        <v/>
      </c>
      <c r="V18" s="455" t="str">
        <f t="array" ref="V18">IF(COUNTIF(_st5,V$2)&gt;1,"sai",IF(COUNTIF(_st5,V$2)=1,INDEX(tkbs,1,MATCH(V$2,_st5,0)),""))</f>
        <v/>
      </c>
      <c r="W18" s="455" t="str">
        <f t="array" ref="W18">IF(COUNTIF(_st5,W$2)&gt;1,"sai",IF(COUNTIF(_st5,W$2)=1,INDEX(tkbs,1,MATCH(W$2,_st5,0)),""))</f>
        <v/>
      </c>
      <c r="X18" s="455" t="str">
        <f t="array" ref="X18">IF(COUNTIF(_st5,X$2)&gt;1,"sai",IF(COUNTIF(_st5,X$2)=1,INDEX(tkbs,1,MATCH(X$2,_st5,0)),""))</f>
        <v/>
      </c>
      <c r="Y18" s="455" t="str">
        <f t="array" ref="Y18">IF(COUNTIF(_st5,Y$2)&gt;1,"sai",IF(COUNTIF(_st5,Y$2)=1,INDEX(tkbs,1,MATCH(Y$2,_st5,0)),""))</f>
        <v/>
      </c>
      <c r="Z18" s="455" t="str">
        <f t="array" ref="Z18">IF(COUNTIF(_st5,Z$2)&gt;1,"sai",IF(COUNTIF(_st5,Z$2)=1,INDEX(tkbs,1,MATCH(Z$2,_st5,0)),""))</f>
        <v/>
      </c>
      <c r="AA18" s="455" t="str">
        <f t="array" ref="AA18">IF(COUNTIF(_st5,AA$2)&gt;1,"sai",IF(COUNTIF(_st5,AA$2)=1,INDEX(tkbs,1,MATCH(AA$2,_st5,0)),""))</f>
        <v/>
      </c>
      <c r="AB18" s="455" t="str">
        <f t="array" ref="AB18">IF(COUNTIF(_st5,AB$2)&gt;1,"sai",IF(COUNTIF(_st5,AB$2)=1,INDEX(tkbs,1,MATCH(AB$2,_st5,0)),""))</f>
        <v/>
      </c>
      <c r="AC18" s="455" t="str">
        <f t="array" ref="AC18">IF(COUNTIF(_st5,AC$2)&gt;1,"sai",IF(COUNTIF(_st5,AC$2)=1,INDEX(tkbs,1,MATCH(AC$2,_st5,0)),""))</f>
        <v/>
      </c>
      <c r="AD18" s="455" t="str">
        <f t="array" ref="AD18">IF(COUNTIF(_st5,AD$2)&gt;1,"sai",IF(COUNTIF(_st5,AD$2)=1,INDEX(tkbs,1,MATCH(AD$2,_st5,0)),""))</f>
        <v/>
      </c>
      <c r="AE18" s="455" t="str">
        <f t="array" ref="AE18">IF(COUNTIF(_st5,AE$2)&gt;1,"sai",IF(COUNTIF(_st5,AE$2)=1,INDEX(tkbs,1,MATCH(AE$2,_st5,0)),""))</f>
        <v/>
      </c>
      <c r="AF18" s="455" t="str">
        <f t="array" ref="AF18">IF(COUNTIF(_st5,AF$2)&gt;1,"sai",IF(COUNTIF(_st5,AF$2)=1,INDEX(tkbs,1,MATCH(AF$2,_st5,0)),""))</f>
        <v/>
      </c>
      <c r="AG18" s="455" t="str">
        <f t="array" ref="AG18">IF(COUNTIF(_st5,AG$2)&gt;1,"sai",IF(COUNTIF(_st5,AG$2)=1,INDEX(tkbs,1,MATCH(AG$2,_st5,0)),""))</f>
        <v/>
      </c>
      <c r="AH18" s="455" t="str">
        <f t="array" ref="AH18">IF(COUNTIF(_st5,AH$2)&gt;1,"sai",IF(COUNTIF(_st5,AH$2)=1,INDEX(tkbs,1,MATCH(AH$2,_st5,0)),""))</f>
        <v/>
      </c>
      <c r="AI18" s="455" t="str">
        <f t="array" ref="AI18">IF(COUNTIF(_st5,AI$2)&gt;1,"sai",IF(COUNTIF(_st5,AI$2)=1,INDEX(tkbs,1,MATCH(AI$2,_st5,0)),""))</f>
        <v/>
      </c>
      <c r="AJ18" s="455" t="str">
        <f t="array" ref="AJ18">IF(COUNTIF(_st5,AJ$2)&gt;1,"sai",IF(COUNTIF(_st5,AJ$2)=1,INDEX(tkbs,1,MATCH(AJ$2,_st5,0)),""))</f>
        <v/>
      </c>
      <c r="AK18" s="455" t="str">
        <f t="array" ref="AK18">IF(COUNTIF(_st5,AK$2)&gt;1,"sai",IF(COUNTIF(_st5,AK$2)=1,INDEX(tkbs,1,MATCH(AK$2,_st5,0)),""))</f>
        <v/>
      </c>
      <c r="AL18" s="455" t="str">
        <f t="array" ref="AL18">IF(COUNTIF(_st5,AL$2)&gt;1,"sai",IF(COUNTIF(_st5,AL$2)=1,INDEX(tkbs,1,MATCH(AL$2,_st5,0)),""))</f>
        <v/>
      </c>
      <c r="AM18" s="455" t="str">
        <f t="array" ref="AM18">IF(COUNTIF(_st5,AM$2)&gt;1,"sai",IF(COUNTIF(_st5,AM$2)=1,INDEX(tkbs,1,MATCH(AM$2,_st5,0)),""))</f>
        <v/>
      </c>
      <c r="AN18" s="455" t="str">
        <f t="array" ref="AN18">IF(COUNTIF(_st5,AN$2)&gt;1,"sai",IF(COUNTIF(_st5,AN$2)=1,INDEX(tkbs,1,MATCH(AN$2,_st5,0)),""))</f>
        <v/>
      </c>
      <c r="AO18" s="455" t="str">
        <f t="array" ref="AO18">IF(COUNTIF(_st5,AO$2)&gt;1,"sai",IF(COUNTIF(_st5,AO$2)=1,INDEX(tkbs,1,MATCH(AO$2,_st5,0)),""))</f>
        <v/>
      </c>
      <c r="AP18" s="455" t="str">
        <f t="array" ref="AP18">IF(COUNTIF(_st5,AP$2)&gt;1,"sai",IF(COUNTIF(_st5,AP$2)=1,INDEX(tkbs,1,MATCH(AP$2,_st5,0)),""))</f>
        <v/>
      </c>
      <c r="AQ18" s="455" t="str">
        <f t="array" ref="AQ18">IF(COUNTIF(_st5,AQ$2)&gt;1,"sai",IF(COUNTIF(_st5,AQ$2)=1,INDEX(tkbs,1,MATCH(AQ$2,_st5,0)),""))</f>
        <v/>
      </c>
      <c r="AR18" s="455" t="str">
        <f t="array" ref="AR18">IF(COUNTIF(_st5,AR$2)&gt;1,"sai",IF(COUNTIF(_st5,AR$2)=1,INDEX(tkbs,1,MATCH(AR$2,_st5,0)),""))</f>
        <v/>
      </c>
      <c r="AS18" s="455" t="str">
        <f t="array" ref="AS18">IF(COUNTIF(_st5,AS$2)&gt;1,"sai",IF(COUNTIF(_st5,AS$2)=1,INDEX(tkbs,1,MATCH(AS$2,_st5,0)),""))</f>
        <v/>
      </c>
      <c r="AT18" s="455" t="str">
        <f t="array" ref="AT18">IF(COUNTIF(_st5,AT$2)&gt;1,"sai",IF(COUNTIF(_st5,AT$2)=1,INDEX(tkbs,1,MATCH(AT$2,_st5,0)),""))</f>
        <v/>
      </c>
      <c r="AU18" s="455" t="str">
        <f t="array" ref="AU18">IF(COUNTIF(_st5,AU$2)&gt;1,"sai",IF(COUNTIF(_st5,AU$2)=1,INDEX(tkbs,1,MATCH(AU$2,_st5,0)),""))</f>
        <v/>
      </c>
      <c r="AV18" s="455" t="str">
        <f t="array" ref="AV18">IF(COUNTIF(_st5,AV$2)&gt;1,"sai",IF(COUNTIF(_st5,AV$2)=1,INDEX(tkbs,1,MATCH(AV$2,_st5,0)),""))</f>
        <v/>
      </c>
      <c r="AW18" s="455" t="str">
        <f t="array" ref="AW18">IF(COUNTIF(_st5,AW$2)&gt;1,"sai",IF(COUNTIF(_st5,AW$2)=1,INDEX(tkbs,1,MATCH(AW$2,_st5,0)),""))</f>
        <v/>
      </c>
      <c r="AX18" s="455" t="str">
        <f t="array" ref="AX18">IF(COUNTIF(_st5,AX$2)&gt;1,"sai",IF(COUNTIF(_st5,AX$2)=1,INDEX(tkbs,1,MATCH(AX$2,_st5,0)),""))</f>
        <v/>
      </c>
      <c r="AY18" s="455" t="str">
        <f t="array" ref="AY18">IF(COUNTIF(_st5,AY$2)&gt;1,"sai",IF(COUNTIF(_st5,AY$2)=1,INDEX(tkbs,1,MATCH(AY$2,_st5,0)),""))</f>
        <v/>
      </c>
      <c r="AZ18" s="455" t="str">
        <f t="array" ref="AZ18">IF(COUNTIF(_st5,AZ$2)&gt;1,"sai",IF(COUNTIF(_st5,AZ$2)=1,INDEX(tkbs,1,MATCH(AZ$2,_st5,0)),""))</f>
        <v/>
      </c>
      <c r="BA18" s="455" t="str">
        <f t="array" ref="BA18">IF(COUNTIF(_st5,BA$2)&gt;1,"sai",IF(COUNTIF(_st5,BA$2)=1,INDEX(tkbs,1,MATCH(BA$2,_st5,0)),""))</f>
        <v/>
      </c>
      <c r="BB18" s="455" t="str">
        <f t="array" ref="BB18">IF(COUNTIF(_st5,BB$2)&gt;1,"sai",IF(COUNTIF(_st5,BB$2)=1,INDEX(tkbs,1,MATCH(BB$2,_st5,0)),""))</f>
        <v/>
      </c>
      <c r="BC18" s="455" t="str">
        <f t="array" ref="BC18">IF(COUNTIF(_st5,BC$2)&gt;1,"sai",IF(COUNTIF(_st5,BC$2)=1,INDEX(tkbs,1,MATCH(BC$2,_st5,0)),""))</f>
        <v/>
      </c>
      <c r="BD18" s="455" t="str">
        <f t="array" ref="BD18">IF(COUNTIF(_st5,BD$2)&gt;1,"sai",IF(COUNTIF(_st5,BD$2)=1,INDEX(tkbs,1,MATCH(BD$2,_st5,0)),""))</f>
        <v/>
      </c>
      <c r="BE18" s="455" t="str">
        <f t="array" ref="BE18">IF(COUNTIF(_st5,BE$2)&gt;1,"sai",IF(COUNTIF(_st5,BE$2)=1,INDEX(tkbs,1,MATCH(BE$2,_st5,0)),""))</f>
        <v/>
      </c>
      <c r="BF18" s="455" t="str">
        <f t="array" ref="BF18">IF(COUNTIF(_st5,BF$2)&gt;1,"sai",IF(COUNTIF(_st5,BF$2)=1,INDEX(tkbs,1,MATCH(BF$2,_st5,0)),""))</f>
        <v/>
      </c>
      <c r="BG18" s="455" t="str">
        <f t="array" ref="BG18">IF(COUNTIF(_st5,BG$2)&gt;1,"sai",IF(COUNTIF(_st5,BG$2)=1,INDEX(tkbs,1,MATCH(BG$2,_st5,0)),""))</f>
        <v/>
      </c>
      <c r="BH18" s="455" t="str">
        <f t="array" ref="BH18">IF(COUNTIF(_st5,BH$2)&gt;1,"sai",IF(COUNTIF(_st5,BH$2)=1,INDEX(tkbs,1,MATCH(BH$2,_st5,0)),""))</f>
        <v/>
      </c>
      <c r="BI18" s="455" t="str">
        <f t="array" ref="BI18">IF(COUNTIF(_st5,BI$2)&gt;1,"sai",IF(COUNTIF(_st5,BI$2)=1,INDEX(tkbs,1,MATCH(BI$2,_st5,0)),""))</f>
        <v/>
      </c>
      <c r="BJ18" s="455" t="str">
        <f t="array" ref="BJ18">IF(COUNTIF(_st5,BJ$2)&gt;1,"sai",IF(COUNTIF(_st5,BJ$2)=1,INDEX(tkbs,1,MATCH(BJ$2,_st5,0)),""))</f>
        <v/>
      </c>
      <c r="BK18" s="455" t="str">
        <f t="array" ref="BK18">IF(COUNTIF(_st5,BK$2)&gt;1,"sai",IF(COUNTIF(_st5,BK$2)=1,INDEX(tkbs,1,MATCH(BK$2,_st5,0)),""))</f>
        <v/>
      </c>
      <c r="BL18" s="455" t="str">
        <f t="array" ref="BL18">IF(COUNTIF(_st5,BL$2)&gt;1,"sai",IF(COUNTIF(_st5,BL$2)=1,INDEX(tkbs,1,MATCH(BL$2,_st5,0)),""))</f>
        <v/>
      </c>
      <c r="BM18" s="455" t="str">
        <f t="array" ref="BM18">IF(COUNTIF(_st5,BM$2)&gt;1,"sai",IF(COUNTIF(_st5,BM$2)=1,INDEX(tkbs,1,MATCH(BM$2,_st5,0)),""))</f>
        <v/>
      </c>
      <c r="BN18" s="455" t="str">
        <f t="array" ref="BN18">IF(COUNTIF(_st5,BN$2)&gt;1,"sai",IF(COUNTIF(_st5,BN$2)=1,INDEX(tkbs,1,MATCH(BN$2,_st5,0)),""))</f>
        <v/>
      </c>
      <c r="BO18" s="455" t="str">
        <f t="array" ref="BO18">IF(COUNTIF(_st5,BO$2)&gt;1,"sai",IF(COUNTIF(_st5,BO$2)=1,INDEX(tkbs,1,MATCH(BO$2,_st5,0)),""))</f>
        <v/>
      </c>
      <c r="BP18" s="455" t="str">
        <f t="array" ref="BP18">IF(COUNTIF(_st5,BP$2)&gt;1,"sai",IF(COUNTIF(_st5,BP$2)=1,INDEX(tkbs,1,MATCH(BP$2,_st5,0)),""))</f>
        <v/>
      </c>
      <c r="BQ18" s="455" t="str">
        <f t="array" ref="BQ18">IF(COUNTIF(_st5,BQ$2)&gt;1,"sai",IF(COUNTIF(_st5,BQ$2)=1,INDEX(tkbs,1,MATCH(BQ$2,_st5,0)),""))</f>
        <v/>
      </c>
      <c r="BR18" s="455" t="str">
        <f t="array" ref="BR18">IF(COUNTIF(_st5,BR$2)&gt;1,"sai",IF(COUNTIF(_st5,BR$2)=1,INDEX(tkbs,1,MATCH(BR$2,_st5,0)),""))</f>
        <v/>
      </c>
      <c r="BS18" s="455" t="str">
        <f t="array" ref="BS18">IF(COUNTIF(_st5,BS$2)&gt;1,"sai",IF(COUNTIF(_st5,BS$2)=1,INDEX(tkbs,1,MATCH(BS$2,_st5,0)),""))</f>
        <v/>
      </c>
      <c r="BT18" s="455" t="str">
        <f t="array" ref="BT18">IF(COUNTIF(_st5,BT$2)&gt;1,"sai",IF(COUNTIF(_st5,BT$2)=1,INDEX(tkbs,1,MATCH(BT$2,_st5,0)),""))</f>
        <v/>
      </c>
      <c r="BU18" s="455" t="str">
        <f t="array" ref="BU18">IF(COUNTIF(_st5,BU$2)&gt;1,"sai",IF(COUNTIF(_st5,BU$2)=1,INDEX(tkbs,1,MATCH(BU$2,_st5,0)),""))</f>
        <v/>
      </c>
      <c r="BV18" s="455" t="str">
        <f t="array" ref="BV18">IF(COUNTIF(_st5,BV$2)&gt;1,"sai",IF(COUNTIF(_st5,BV$2)=1,INDEX(tkbs,1,MATCH(BV$2,_st5,0)),""))</f>
        <v/>
      </c>
      <c r="BW18" s="455" t="str">
        <f t="array" ref="BW18">IF(COUNTIF(_st5,BW$2)&gt;1,"sai",IF(COUNTIF(_st5,BW$2)=1,INDEX(tkbs,1,MATCH(BW$2,_st5,0)),""))</f>
        <v/>
      </c>
      <c r="BX18" s="455" t="str">
        <f t="array" ref="BX18">IF(COUNTIF(_st5,BX$2)&gt;1,"sai",IF(COUNTIF(_st5,BX$2)=1,INDEX(tkbs,1,MATCH(BX$2,_st5,0)),""))</f>
        <v/>
      </c>
      <c r="BY18" s="455" t="str">
        <f t="array" ref="BY18">IF(COUNTIF(_st5,BY$2)&gt;1,"sai",IF(COUNTIF(_st5,BY$2)=1,INDEX(tkbs,1,MATCH(BY$2,_st5,0)),""))</f>
        <v/>
      </c>
      <c r="BZ18" s="455" t="str">
        <f t="array" ref="BZ18">IF(COUNTIF(_st5,BZ$2)&gt;1,"sai",IF(COUNTIF(_st5,BZ$2)=1,INDEX(tkbs,1,MATCH(BZ$2,_st5,0)),""))</f>
        <v/>
      </c>
      <c r="CA18" s="455" t="str">
        <f t="array" ref="CA18">IF(COUNTIF(_st5,CA$2)&gt;1,"sai",IF(COUNTIF(_st5,CA$2)=1,INDEX(tkbs,1,MATCH(CA$2,_st5,0)),""))</f>
        <v/>
      </c>
      <c r="CB18" s="455" t="str">
        <f t="array" ref="CB18">IF(COUNTIF(_st5,CB$2)&gt;1,"sai",IF(COUNTIF(_st5,CB$2)=1,INDEX(tkbs,1,MATCH(CB$2,_st5,0)),""))</f>
        <v/>
      </c>
      <c r="CC18" s="455" t="str">
        <f t="array" ref="CC18">IF(COUNTIF(_st5,CC$2)&gt;1,"sai",IF(COUNTIF(_st5,CC$2)=1,INDEX(tkbs,1,MATCH(CC$2,_st5,0)),""))</f>
        <v/>
      </c>
      <c r="CD18" s="455" t="str">
        <f t="array" ref="CD18">IF(COUNTIF(_st5,CD$2)&gt;1,"sai",IF(COUNTIF(_st5,CD$2)=1,INDEX(tkbs,1,MATCH(CD$2,_st5,0)),""))</f>
        <v/>
      </c>
      <c r="CE18" s="455" t="str">
        <f t="array" ref="CE18">IF(COUNTIF(_st5,CE$2)&gt;1,"sai",IF(COUNTIF(_st5,CE$2)=1,INDEX(tkbs,1,MATCH(CE$2,_st5,0)),""))</f>
        <v/>
      </c>
      <c r="CF18" s="455" t="str">
        <f t="array" ref="CF18">IF(COUNTIF(_st5,CF$2)&gt;1,"sai",IF(COUNTIF(_st5,CF$2)=1,INDEX(tkbs,1,MATCH(CF$2,_st5,0)),""))</f>
        <v/>
      </c>
      <c r="CG18" s="455" t="str">
        <f t="array" ref="CG18">IF(COUNTIF(_st5,CG$2)&gt;1,"sai",IF(COUNTIF(_st5,CG$2)=1,INDEX(tkbs,1,MATCH(CG$2,_st5,0)),""))</f>
        <v/>
      </c>
      <c r="CH18" s="455" t="str">
        <f t="array" ref="CH18">IF(COUNTIF(_st5,CH$2)&gt;1,"sai",IF(COUNTIF(_st5,CH$2)=1,INDEX(tkbs,1,MATCH(CH$2,_st5,0)),""))</f>
        <v/>
      </c>
      <c r="CI18" s="455" t="str">
        <f t="array" ref="CI18">IF(COUNTIF(_st5,CI$2)&gt;1,"sai",IF(COUNTIF(_st5,CI$2)=1,INDEX(tkbs,1,MATCH(CI$2,_st5,0)),""))</f>
        <v/>
      </c>
      <c r="CJ18" s="455" t="str">
        <f t="array" ref="CJ18">IF(COUNTIF(_st5,CJ$2)&gt;1,"sai",IF(COUNTIF(_st5,CJ$2)=1,INDEX(tkbs,1,MATCH(CJ$2,_st5,0)),""))</f>
        <v/>
      </c>
      <c r="CK18" s="455" t="str">
        <f t="array" ref="CK18">IF(COUNTIF(_st5,CK$2)&gt;1,"sai",IF(COUNTIF(_st5,CK$2)=1,INDEX(tkbs,1,MATCH(CK$2,_st5,0)),""))</f>
        <v/>
      </c>
      <c r="CL18" s="455" t="str">
        <f t="array" ref="CL18">IF(COUNTIF(_st5,CL$2)&gt;1,"sai",IF(COUNTIF(_st5,CL$2)=1,INDEX(tkbs,1,MATCH(CL$2,_st5,0)),""))</f>
        <v/>
      </c>
      <c r="CM18" s="455" t="str">
        <f t="array" ref="CM18">IF(COUNTIF(_st5,CM$2)&gt;1,"sai",IF(COUNTIF(_st5,CM$2)=1,INDEX(tkbs,1,MATCH(CM$2,_st5,0)),""))</f>
        <v/>
      </c>
      <c r="CN18" s="455" t="str">
        <f t="array" ref="CN18">IF(COUNTIF(_st5,CN$2)&gt;1,"sai",IF(COUNTIF(_st5,CN$2)=1,INDEX(tkbs,1,MATCH(CN$2,_st5,0)),""))</f>
        <v/>
      </c>
      <c r="CO18" s="455" t="str">
        <f t="array" ref="CO18">IF(COUNTIF(_st5,CO$2)&gt;1,"sai",IF(COUNTIF(_st5,CO$2)=1,INDEX(tkbs,1,MATCH(CO$2,_st5,0)),""))</f>
        <v/>
      </c>
      <c r="CP18" s="455" t="str">
        <f t="array" ref="CP18">IF(COUNTIF(_st5,CP$2)&gt;1,"sai",IF(COUNTIF(_st5,CP$2)=1,INDEX(tkbs,1,MATCH(CP$2,_st5,0)),""))</f>
        <v/>
      </c>
      <c r="CQ18" s="455" t="str">
        <f t="array" ref="CQ18">IF(COUNTIF(_st5,CQ$2)&gt;1,"sai",IF(COUNTIF(_st5,CQ$2)=1,INDEX(tkbs,1,MATCH(CQ$2,_st5,0)),""))</f>
        <v/>
      </c>
      <c r="CR18" s="455" t="str">
        <f t="array" ref="CR18">IF(COUNTIF(_st5,CR$2)&gt;1,"sai",IF(COUNTIF(_st5,CR$2)=1,INDEX(tkbs,1,MATCH(CR$2,_st5,0)),""))</f>
        <v/>
      </c>
      <c r="CS18" s="455" t="str">
        <f t="array" ref="CS18">IF(COUNTIF(_st5,CS$2)&gt;1,"sai",IF(COUNTIF(_st5,CS$2)=1,INDEX(tkbs,1,MATCH(CS$2,_st5,0)),""))</f>
        <v/>
      </c>
      <c r="CT18" s="455" t="str">
        <f t="array" ref="CT18">IF(COUNTIF(_st5,CT$2)&gt;1,"sai",IF(COUNTIF(_st5,CT$2)=1,INDEX(tkbs,1,MATCH(CT$2,_st5,0)),""))</f>
        <v/>
      </c>
      <c r="CU18" s="455" t="str">
        <f t="array" ref="CU18">IF(COUNTIF(_st5,CU$2)&gt;1,"sai",IF(COUNTIF(_st5,CU$2)=1,INDEX(tkbs,1,MATCH(CU$2,_st5,0)),""))</f>
        <v/>
      </c>
      <c r="CV18" s="455" t="str">
        <f t="array" ref="CV18">IF(COUNTIF(_st5,CV$2)&gt;1,"sai",IF(COUNTIF(_st5,CV$2)=1,INDEX(tkbs,1,MATCH(CV$2,_st5,0)),""))</f>
        <v/>
      </c>
      <c r="CW18" s="455" t="str">
        <f t="array" ref="CW18">IF(COUNTIF(_st5,CW$2)&gt;1,"sai",IF(COUNTIF(_st5,CW$2)=1,INDEX(tkbs,1,MATCH(CW$2,_st5,0)),""))</f>
        <v/>
      </c>
      <c r="CX18" s="455" t="str">
        <f t="array" ref="CX18">IF(COUNTIF(_st5,CX$2)&gt;1,"sai",IF(COUNTIF(_st5,CX$2)=1,INDEX(tkbs,1,MATCH(CX$2,_st5,0)),""))</f>
        <v/>
      </c>
      <c r="CY18" s="455" t="str">
        <f t="array" ref="CY18">IF(COUNTIF(_st5,CY$2)&gt;1,"sai",IF(COUNTIF(_st5,CY$2)=1,INDEX(tkbs,1,MATCH(CY$2,_st5,0)),""))</f>
        <v/>
      </c>
    </row>
    <row r="19" ht="12.0" customHeight="1">
      <c r="A19" s="442" t="s">
        <v>584</v>
      </c>
      <c r="B19" s="443">
        <v>1.0</v>
      </c>
      <c r="C19" s="452" t="str">
        <f t="array" ref="C19">IF(COUNTIF(_sn1,C$2)&gt;1,"sai",IF(COUNTIF(_sn1,C$2)=1,INDEX(tkbs,1,MATCH(C$2,_sn1,0)),""))</f>
        <v/>
      </c>
      <c r="D19" s="452" t="str">
        <f t="array" ref="D19">IF(COUNTIF(_sn1,D$2)&gt;1,"sai",IF(COUNTIF(_sn1,D$2)=1,INDEX(tkbs,1,MATCH(D$2,_sn1,0)),""))</f>
        <v/>
      </c>
      <c r="E19" s="452" t="str">
        <f t="array" ref="E19">IF(COUNTIF(_sn1,E$2)&gt;1,"sai",IF(COUNTIF(_sn1,E$2)=1,INDEX(tkbs,1,MATCH(E$2,_sn1,0)),""))</f>
        <v/>
      </c>
      <c r="F19" s="452" t="str">
        <f t="array" ref="F19">IF(COUNTIF(_sn1,F$2)&gt;1,"sai",IF(COUNTIF(_sn1,F$2)=1,INDEX(tkbs,1,MATCH(F$2,_sn1,0)),""))</f>
        <v/>
      </c>
      <c r="G19" s="452" t="str">
        <f t="array" ref="G19">IF(COUNTIF(_sn1,G$2)&gt;1,"sai",IF(COUNTIF(_sn1,G$2)=1,INDEX(tkbs,1,MATCH(G$2,_sn1,0)),""))</f>
        <v/>
      </c>
      <c r="H19" s="452" t="str">
        <f t="array" ref="H19">IF(COUNTIF(_sn1,H$2)&gt;1,"sai",IF(COUNTIF(_sn1,H$2)=1,INDEX(tkbs,1,MATCH(H$2,_sn1,0)),""))</f>
        <v/>
      </c>
      <c r="I19" s="452" t="str">
        <f t="array" ref="I19">IF(COUNTIF(_sn1,I$2)&gt;1,"sai",IF(COUNTIF(_sn1,I$2)=1,INDEX(tkbs,1,MATCH(I$2,_sn1,0)),""))</f>
        <v/>
      </c>
      <c r="J19" s="452" t="str">
        <f t="array" ref="J19">IF(COUNTIF(_sn1,J$2)&gt;1,"sai",IF(COUNTIF(_sn1,J$2)=1,INDEX(tkbs,1,MATCH(J$2,_sn1,0)),""))</f>
        <v/>
      </c>
      <c r="K19" s="451" t="str">
        <f t="array" ref="K19">IF(COUNTIF(_sn1,K$2)&gt;1,"sai",IF(COUNTIF(_sn1,K$2)=1,INDEX(tkbs,1,MATCH(K$2,_sn1,0)),""))</f>
        <v>A8</v>
      </c>
      <c r="L19" s="451" t="str">
        <f t="array" ref="L19">IF(COUNTIF(_sn1,L$2)&gt;1,"sai",IF(COUNTIF(_sn1,L$2)=1,INDEX(tkbs,1,MATCH(L$2,_sn1,0)),""))</f>
        <v>A9</v>
      </c>
      <c r="M19" s="452" t="str">
        <f t="array" ref="M19">IF(COUNTIF(_sn1,M$2)&gt;1,"sai",IF(COUNTIF(_sn1,M$2)=1,INDEX(tkbs,1,MATCH(M$2,_sn1,0)),""))</f>
        <v/>
      </c>
      <c r="N19" s="452" t="str">
        <f t="array" ref="N19">IF(COUNTIF(_sn1,N$2)&gt;1,"sai",IF(COUNTIF(_sn1,N$2)=1,INDEX(tkbs,1,MATCH(N$2,_sn1,0)),""))</f>
        <v/>
      </c>
      <c r="O19" s="452" t="str">
        <f t="array" ref="O19">IF(COUNTIF(_sn1,O$2)&gt;1,"sai",IF(COUNTIF(_sn1,O$2)=1,INDEX(tkbs,1,MATCH(O$2,_sn1,0)),""))</f>
        <v/>
      </c>
      <c r="P19" s="451" t="str">
        <f t="array" ref="P19">IF(COUNTIF(_sn1,P$2)&gt;1,"sai",IF(COUNTIF(_sn1,P$2)=1,INDEX(tkbs,1,MATCH(P$2,_sn1,0)),""))</f>
        <v>A5</v>
      </c>
      <c r="Q19" s="452" t="str">
        <f t="array" ref="Q19">IF(COUNTIF(_sn1,Q$2)&gt;1,"sai",IF(COUNTIF(_sn1,Q$2)=1,INDEX(tkbs,1,MATCH(Q$2,_sn1,0)),""))</f>
        <v/>
      </c>
      <c r="R19" s="452" t="str">
        <f t="array" ref="R19">IF(COUNTIF(_sn1,R$2)&gt;1,"sai",IF(COUNTIF(_sn1,R$2)=1,INDEX(tkbs,1,MATCH(R$2,_sn1,0)),""))</f>
        <v/>
      </c>
      <c r="S19" s="452" t="str">
        <f t="array" ref="S19">IF(COUNTIF(_sn1,S$2)&gt;1,"sai",IF(COUNTIF(_sn1,S$2)=1,INDEX(tkbs,1,MATCH(S$2,_sn1,0)),""))</f>
        <v/>
      </c>
      <c r="T19" s="452" t="str">
        <f t="array" ref="T19">IF(COUNTIF(_sn1,T$2)&gt;1,"sai",IF(COUNTIF(_sn1,T$2)=1,INDEX(tkbs,1,MATCH(T$2,_sn1,0)),""))</f>
        <v/>
      </c>
      <c r="U19" s="452" t="str">
        <f t="array" ref="U19">IF(COUNTIF(_sn1,U$2)&gt;1,"sai",IF(COUNTIF(_sn1,U$2)=1,INDEX(tkbs,1,MATCH(U$2,_sn1,0)),""))</f>
        <v/>
      </c>
      <c r="V19" s="452" t="str">
        <f t="array" ref="V19">IF(COUNTIF(_sn1,V$2)&gt;1,"sai",IF(COUNTIF(_sn1,V$2)=1,INDEX(tkbs,1,MATCH(V$2,_sn1,0)),""))</f>
        <v/>
      </c>
      <c r="W19" s="452" t="str">
        <f t="array" ref="W19">IF(COUNTIF(_sn1,W$2)&gt;1,"sai",IF(COUNTIF(_sn1,W$2)=1,INDEX(tkbs,1,MATCH(W$2,_sn1,0)),""))</f>
        <v/>
      </c>
      <c r="X19" s="452" t="str">
        <f t="array" ref="X19">IF(COUNTIF(_sn1,X$2)&gt;1,"sai",IF(COUNTIF(_sn1,X$2)=1,INDEX(tkbs,1,MATCH(X$2,_sn1,0)),""))</f>
        <v/>
      </c>
      <c r="Y19" s="452" t="str">
        <f t="array" ref="Y19">IF(COUNTIF(_sn1,Y$2)&gt;1,"sai",IF(COUNTIF(_sn1,Y$2)=1,INDEX(tkbs,1,MATCH(Y$2,_sn1,0)),""))</f>
        <v/>
      </c>
      <c r="Z19" s="452" t="str">
        <f t="array" ref="Z19">IF(COUNTIF(_sn1,Z$2)&gt;1,"sai",IF(COUNTIF(_sn1,Z$2)=1,INDEX(tkbs,1,MATCH(Z$2,_sn1,0)),""))</f>
        <v/>
      </c>
      <c r="AA19" s="452" t="str">
        <f t="array" ref="AA19">IF(COUNTIF(_sn1,AA$2)&gt;1,"sai",IF(COUNTIF(_sn1,AA$2)=1,INDEX(tkbs,1,MATCH(AA$2,_sn1,0)),""))</f>
        <v/>
      </c>
      <c r="AB19" s="452" t="str">
        <f t="array" ref="AB19">IF(COUNTIF(_sn1,AB$2)&gt;1,"sai",IF(COUNTIF(_sn1,AB$2)=1,INDEX(tkbs,1,MATCH(AB$2,_sn1,0)),""))</f>
        <v/>
      </c>
      <c r="AC19" s="452" t="str">
        <f t="array" ref="AC19">IF(COUNTIF(_sn1,AC$2)&gt;1,"sai",IF(COUNTIF(_sn1,AC$2)=1,INDEX(tkbs,1,MATCH(AC$2,_sn1,0)),""))</f>
        <v/>
      </c>
      <c r="AD19" s="452" t="str">
        <f t="array" ref="AD19">IF(COUNTIF(_sn1,AD$2)&gt;1,"sai",IF(COUNTIF(_sn1,AD$2)=1,INDEX(tkbs,1,MATCH(AD$2,_sn1,0)),""))</f>
        <v/>
      </c>
      <c r="AE19" s="452" t="str">
        <f t="array" ref="AE19">IF(COUNTIF(_sn1,AE$2)&gt;1,"sai",IF(COUNTIF(_sn1,AE$2)=1,INDEX(tkbs,1,MATCH(AE$2,_sn1,0)),""))</f>
        <v/>
      </c>
      <c r="AF19" s="452" t="str">
        <f t="array" ref="AF19">IF(COUNTIF(_sn1,AF$2)&gt;1,"sai",IF(COUNTIF(_sn1,AF$2)=1,INDEX(tkbs,1,MATCH(AF$2,_sn1,0)),""))</f>
        <v/>
      </c>
      <c r="AG19" s="452" t="str">
        <f t="array" ref="AG19">IF(COUNTIF(_sn1,AG$2)&gt;1,"sai",IF(COUNTIF(_sn1,AG$2)=1,INDEX(tkbs,1,MATCH(AG$2,_sn1,0)),""))</f>
        <v/>
      </c>
      <c r="AH19" s="452" t="str">
        <f t="array" ref="AH19">IF(COUNTIF(_sn1,AH$2)&gt;1,"sai",IF(COUNTIF(_sn1,AH$2)=1,INDEX(tkbs,1,MATCH(AH$2,_sn1,0)),""))</f>
        <v/>
      </c>
      <c r="AI19" s="451" t="str">
        <f t="array" ref="AI19">IF(COUNTIF(_sn1,AI$2)&gt;1,"sai",IF(COUNTIF(_sn1,AI$2)=1,INDEX(tkbs,1,MATCH(AI$2,_sn1,0)),""))</f>
        <v>A10</v>
      </c>
      <c r="AJ19" s="452" t="str">
        <f t="array" ref="AJ19">IF(COUNTIF(_sn1,AJ$2)&gt;1,"sai",IF(COUNTIF(_sn1,AJ$2)=1,INDEX(tkbs,1,MATCH(AJ$2,_sn1,0)),""))</f>
        <v/>
      </c>
      <c r="AK19" s="451" t="str">
        <f t="array" ref="AK19">IF(COUNTIF(_sn1,AK$2)&gt;1,"sai",IF(COUNTIF(_sn1,AK$2)=1,INDEX(tkbs,1,MATCH(AK$2,_sn1,0)),""))</f>
        <v>A1</v>
      </c>
      <c r="AL19" s="452" t="str">
        <f t="array" ref="AL19">IF(COUNTIF(_sn1,AL$2)&gt;1,"sai",IF(COUNTIF(_sn1,AL$2)=1,INDEX(tkbs,1,MATCH(AL$2,_sn1,0)),""))</f>
        <v/>
      </c>
      <c r="AM19" s="452" t="str">
        <f t="array" ref="AM19">IF(COUNTIF(_sn1,AM$2)&gt;1,"sai",IF(COUNTIF(_sn1,AM$2)=1,INDEX(tkbs,1,MATCH(AM$2,_sn1,0)),""))</f>
        <v/>
      </c>
      <c r="AN19" s="452" t="str">
        <f t="array" ref="AN19">IF(COUNTIF(_sn1,AN$2)&gt;1,"sai",IF(COUNTIF(_sn1,AN$2)=1,INDEX(tkbs,1,MATCH(AN$2,_sn1,0)),""))</f>
        <v/>
      </c>
      <c r="AO19" s="452" t="str">
        <f t="array" ref="AO19">IF(COUNTIF(_sn1,AO$2)&gt;1,"sai",IF(COUNTIF(_sn1,AO$2)=1,INDEX(tkbs,1,MATCH(AO$2,_sn1,0)),""))</f>
        <v/>
      </c>
      <c r="AP19" s="452" t="str">
        <f t="array" ref="AP19">IF(COUNTIF(_sn1,AP$2)&gt;1,"sai",IF(COUNTIF(_sn1,AP$2)=1,INDEX(tkbs,1,MATCH(AP$2,_sn1,0)),""))</f>
        <v/>
      </c>
      <c r="AQ19" s="452" t="str">
        <f t="array" ref="AQ19">IF(COUNTIF(_sn1,AQ$2)&gt;1,"sai",IF(COUNTIF(_sn1,AQ$2)=1,INDEX(tkbs,1,MATCH(AQ$2,_sn1,0)),""))</f>
        <v/>
      </c>
      <c r="AR19" s="452" t="str">
        <f t="array" ref="AR19">IF(COUNTIF(_sn1,AR$2)&gt;1,"sai",IF(COUNTIF(_sn1,AR$2)=1,INDEX(tkbs,1,MATCH(AR$2,_sn1,0)),""))</f>
        <v/>
      </c>
      <c r="AS19" s="452" t="str">
        <f t="array" ref="AS19">IF(COUNTIF(_sn1,AS$2)&gt;1,"sai",IF(COUNTIF(_sn1,AS$2)=1,INDEX(tkbs,1,MATCH(AS$2,_sn1,0)),""))</f>
        <v/>
      </c>
      <c r="AT19" s="452" t="str">
        <f t="array" ref="AT19">IF(COUNTIF(_sn1,AT$2)&gt;1,"sai",IF(COUNTIF(_sn1,AT$2)=1,INDEX(tkbs,1,MATCH(AT$2,_sn1,0)),""))</f>
        <v/>
      </c>
      <c r="AU19" s="451" t="str">
        <f t="array" ref="AU19">IF(COUNTIF(_sn1,AU$2)&gt;1,"sai",IF(COUNTIF(_sn1,AU$2)=1,INDEX(tkbs,1,MATCH(AU$2,_sn1,0)),""))</f>
        <v>A6</v>
      </c>
      <c r="AV19" s="452" t="str">
        <f t="array" ref="AV19">IF(COUNTIF(_sn1,AV$2)&gt;1,"sai",IF(COUNTIF(_sn1,AV$2)=1,INDEX(tkbs,1,MATCH(AV$2,_sn1,0)),""))</f>
        <v/>
      </c>
      <c r="AW19" s="451" t="str">
        <f t="array" ref="AW19">IF(COUNTIF(_sn1,AW$2)&gt;1,"sai",IF(COUNTIF(_sn1,AW$2)=1,INDEX(tkbs,1,MATCH(AW$2,_sn1,0)),""))</f>
        <v>A4</v>
      </c>
      <c r="AX19" s="452" t="str">
        <f t="array" ref="AX19">IF(COUNTIF(_sn1,AX$2)&gt;1,"sai",IF(COUNTIF(_sn1,AX$2)=1,INDEX(tkbs,1,MATCH(AX$2,_sn1,0)),""))</f>
        <v/>
      </c>
      <c r="AY19" s="452" t="str">
        <f t="array" ref="AY19">IF(COUNTIF(_sn1,AY$2)&gt;1,"sai",IF(COUNTIF(_sn1,AY$2)=1,INDEX(tkbs,1,MATCH(AY$2,_sn1,0)),""))</f>
        <v/>
      </c>
      <c r="AZ19" s="451" t="str">
        <f t="array" ref="AZ19">IF(COUNTIF(_sn1,AZ$2)&gt;1,"sai",IF(COUNTIF(_sn1,AZ$2)=1,INDEX(tkbs,1,MATCH(AZ$2,_sn1,0)),""))</f>
        <v>A3</v>
      </c>
      <c r="BA19" s="452" t="str">
        <f t="array" ref="BA19">IF(COUNTIF(_sn1,BA$2)&gt;1,"sai",IF(COUNTIF(_sn1,BA$2)=1,INDEX(tkbs,1,MATCH(BA$2,_sn1,0)),""))</f>
        <v/>
      </c>
      <c r="BB19" s="452" t="str">
        <f t="array" ref="BB19">IF(COUNTIF(_sn1,BB$2)&gt;1,"sai",IF(COUNTIF(_sn1,BB$2)=1,INDEX(tkbs,1,MATCH(BB$2,_sn1,0)),""))</f>
        <v/>
      </c>
      <c r="BC19" s="451" t="str">
        <f t="array" ref="BC19">IF(COUNTIF(_sn1,BC$2)&gt;1,"sai",IF(COUNTIF(_sn1,BC$2)=1,INDEX(tkbs,1,MATCH(BC$2,_sn1,0)),""))</f>
        <v>A7</v>
      </c>
      <c r="BD19" s="452" t="str">
        <f t="array" ref="BD19">IF(COUNTIF(_sn1,BD$2)&gt;1,"sai",IF(COUNTIF(_sn1,BD$2)=1,INDEX(tkbs,1,MATCH(BD$2,_sn1,0)),""))</f>
        <v/>
      </c>
      <c r="BE19" s="452" t="str">
        <f t="array" ref="BE19">IF(COUNTIF(_sn1,BE$2)&gt;1,"sai",IF(COUNTIF(_sn1,BE$2)=1,INDEX(tkbs,1,MATCH(BE$2,_sn1,0)),""))</f>
        <v/>
      </c>
      <c r="BF19" s="452" t="str">
        <f t="array" ref="BF19">IF(COUNTIF(_sn1,BF$2)&gt;1,"sai",IF(COUNTIF(_sn1,BF$2)=1,INDEX(tkbs,1,MATCH(BF$2,_sn1,0)),""))</f>
        <v/>
      </c>
      <c r="BG19" s="452" t="str">
        <f t="array" ref="BG19">IF(COUNTIF(_sn1,BG$2)&gt;1,"sai",IF(COUNTIF(_sn1,BG$2)=1,INDEX(tkbs,1,MATCH(BG$2,_sn1,0)),""))</f>
        <v/>
      </c>
      <c r="BH19" s="452" t="str">
        <f t="array" ref="BH19">IF(COUNTIF(_sn1,BH$2)&gt;1,"sai",IF(COUNTIF(_sn1,BH$2)=1,INDEX(tkbs,1,MATCH(BH$2,_sn1,0)),""))</f>
        <v/>
      </c>
      <c r="BI19" s="452" t="str">
        <f t="array" ref="BI19">IF(COUNTIF(_sn1,BI$2)&gt;1,"sai",IF(COUNTIF(_sn1,BI$2)=1,INDEX(tkbs,1,MATCH(BI$2,_sn1,0)),""))</f>
        <v/>
      </c>
      <c r="BJ19" s="452" t="str">
        <f t="array" ref="BJ19">IF(COUNTIF(_sn1,BJ$2)&gt;1,"sai",IF(COUNTIF(_sn1,BJ$2)=1,INDEX(tkbs,1,MATCH(BJ$2,_sn1,0)),""))</f>
        <v/>
      </c>
      <c r="BK19" s="452" t="str">
        <f t="array" ref="BK19">IF(COUNTIF(_sn1,BK$2)&gt;1,"sai",IF(COUNTIF(_sn1,BK$2)=1,INDEX(tkbs,1,MATCH(BK$2,_sn1,0)),""))</f>
        <v/>
      </c>
      <c r="BL19" s="452" t="str">
        <f t="array" ref="BL19">IF(COUNTIF(_sn1,BL$2)&gt;1,"sai",IF(COUNTIF(_sn1,BL$2)=1,INDEX(tkbs,1,MATCH(BL$2,_sn1,0)),""))</f>
        <v/>
      </c>
      <c r="BM19" s="452" t="str">
        <f t="array" ref="BM19">IF(COUNTIF(_sn1,BM$2)&gt;1,"sai",IF(COUNTIF(_sn1,BM$2)=1,INDEX(tkbs,1,MATCH(BM$2,_sn1,0)),""))</f>
        <v/>
      </c>
      <c r="BN19" s="452" t="str">
        <f t="array" ref="BN19">IF(COUNTIF(_sn1,BN$2)&gt;1,"sai",IF(COUNTIF(_sn1,BN$2)=1,INDEX(tkbs,1,MATCH(BN$2,_sn1,0)),""))</f>
        <v/>
      </c>
      <c r="BO19" s="452" t="str">
        <f t="array" ref="BO19">IF(COUNTIF(_sn1,BO$2)&gt;1,"sai",IF(COUNTIF(_sn1,BO$2)=1,INDEX(tkbs,1,MATCH(BO$2,_sn1,0)),""))</f>
        <v/>
      </c>
      <c r="BP19" s="451" t="str">
        <f t="array" ref="BP19">IF(COUNTIF(_sn1,BP$2)&gt;1,"sai",IF(COUNTIF(_sn1,BP$2)=1,INDEX(tkbs,1,MATCH(BP$2,_sn1,0)),""))</f>
        <v>A13</v>
      </c>
      <c r="BQ19" s="452" t="str">
        <f t="array" ref="BQ19">IF(COUNTIF(_sn1,BQ$2)&gt;1,"sai",IF(COUNTIF(_sn1,BQ$2)=1,INDEX(tkbs,1,MATCH(BQ$2,_sn1,0)),""))</f>
        <v/>
      </c>
      <c r="BR19" s="452" t="str">
        <f t="array" ref="BR19">IF(COUNTIF(_sn1,BR$2)&gt;1,"sai",IF(COUNTIF(_sn1,BR$2)=1,INDEX(tkbs,1,MATCH(BR$2,_sn1,0)),""))</f>
        <v/>
      </c>
      <c r="BS19" s="451" t="str">
        <f t="array" ref="BS19">IF(COUNTIF(_sn1,BS$2)&gt;1,"sai",IF(COUNTIF(_sn1,BS$2)=1,INDEX(tkbs,1,MATCH(BS$2,_sn1,0)),""))</f>
        <v>A2</v>
      </c>
      <c r="BT19" s="452" t="str">
        <f t="array" ref="BT19">IF(COUNTIF(_sn1,BT$2)&gt;1,"sai",IF(COUNTIF(_sn1,BT$2)=1,INDEX(tkbs,1,MATCH(BT$2,_sn1,0)),""))</f>
        <v/>
      </c>
      <c r="BU19" s="452" t="str">
        <f t="array" ref="BU19">IF(COUNTIF(_sn1,BU$2)&gt;1,"sai",IF(COUNTIF(_sn1,BU$2)=1,INDEX(tkbs,1,MATCH(BU$2,_sn1,0)),""))</f>
        <v/>
      </c>
      <c r="BV19" s="452" t="str">
        <f t="array" ref="BV19">IF(COUNTIF(_sn1,BV$2)&gt;1,"sai",IF(COUNTIF(_sn1,BV$2)=1,INDEX(tkbs,1,MATCH(BV$2,_sn1,0)),""))</f>
        <v/>
      </c>
      <c r="BW19" s="452" t="str">
        <f t="array" ref="BW19">IF(COUNTIF(_sn1,BW$2)&gt;1,"sai",IF(COUNTIF(_sn1,BW$2)=1,INDEX(tkbs,1,MATCH(BW$2,_sn1,0)),""))</f>
        <v/>
      </c>
      <c r="BX19" s="452" t="str">
        <f t="array" ref="BX19">IF(COUNTIF(_sn1,BX$2)&gt;1,"sai",IF(COUNTIF(_sn1,BX$2)=1,INDEX(tkbs,1,MATCH(BX$2,_sn1,0)),""))</f>
        <v/>
      </c>
      <c r="BY19" s="452" t="str">
        <f t="array" ref="BY19">IF(COUNTIF(_sn1,BY$2)&gt;1,"sai",IF(COUNTIF(_sn1,BY$2)=1,INDEX(tkbs,1,MATCH(BY$2,_sn1,0)),""))</f>
        <v/>
      </c>
      <c r="BZ19" s="452" t="str">
        <f t="array" ref="BZ19">IF(COUNTIF(_sn1,BZ$2)&gt;1,"sai",IF(COUNTIF(_sn1,BZ$2)=1,INDEX(tkbs,1,MATCH(BZ$2,_sn1,0)),""))</f>
        <v/>
      </c>
      <c r="CA19" s="452" t="str">
        <f t="array" ref="CA19">IF(COUNTIF(_sn1,CA$2)&gt;1,"sai",IF(COUNTIF(_sn1,CA$2)=1,INDEX(tkbs,1,MATCH(CA$2,_sn1,0)),""))</f>
        <v/>
      </c>
      <c r="CB19" s="452" t="str">
        <f t="array" ref="CB19">IF(COUNTIF(_sn1,CB$2)&gt;1,"sai",IF(COUNTIF(_sn1,CB$2)=1,INDEX(tkbs,1,MATCH(CB$2,_sn1,0)),""))</f>
        <v/>
      </c>
      <c r="CC19" s="452" t="str">
        <f t="array" ref="CC19">IF(COUNTIF(_sn1,CC$2)&gt;1,"sai",IF(COUNTIF(_sn1,CC$2)=1,INDEX(tkbs,1,MATCH(CC$2,_sn1,0)),""))</f>
        <v/>
      </c>
      <c r="CD19" s="452" t="str">
        <f t="array" ref="CD19">IF(COUNTIF(_sn1,CD$2)&gt;1,"sai",IF(COUNTIF(_sn1,CD$2)=1,INDEX(tkbs,1,MATCH(CD$2,_sn1,0)),""))</f>
        <v/>
      </c>
      <c r="CE19" s="452" t="str">
        <f t="array" ref="CE19">IF(COUNTIF(_sn1,CE$2)&gt;1,"sai",IF(COUNTIF(_sn1,CE$2)=1,INDEX(tkbs,1,MATCH(CE$2,_sn1,0)),""))</f>
        <v/>
      </c>
      <c r="CF19" s="452" t="str">
        <f t="array" ref="CF19">IF(COUNTIF(_sn1,CF$2)&gt;1,"sai",IF(COUNTIF(_sn1,CF$2)=1,INDEX(tkbs,1,MATCH(CF$2,_sn1,0)),""))</f>
        <v/>
      </c>
      <c r="CG19" s="452" t="str">
        <f t="array" ref="CG19">IF(COUNTIF(_sn1,CG$2)&gt;1,"sai",IF(COUNTIF(_sn1,CG$2)=1,INDEX(tkbs,1,MATCH(CG$2,_sn1,0)),""))</f>
        <v/>
      </c>
      <c r="CH19" s="452" t="str">
        <f t="array" ref="CH19">IF(COUNTIF(_sn1,CH$2)&gt;1,"sai",IF(COUNTIF(_sn1,CH$2)=1,INDEX(tkbs,1,MATCH(CH$2,_sn1,0)),""))</f>
        <v/>
      </c>
      <c r="CI19" s="452" t="str">
        <f t="array" ref="CI19">IF(COUNTIF(_sn1,CI$2)&gt;1,"sai",IF(COUNTIF(_sn1,CI$2)=1,INDEX(tkbs,1,MATCH(CI$2,_sn1,0)),""))</f>
        <v/>
      </c>
      <c r="CJ19" s="452" t="str">
        <f t="array" ref="CJ19">IF(COUNTIF(_sn1,CJ$2)&gt;1,"sai",IF(COUNTIF(_sn1,CJ$2)=1,INDEX(tkbs,1,MATCH(CJ$2,_sn1,0)),""))</f>
        <v/>
      </c>
      <c r="CK19" s="452" t="str">
        <f t="array" ref="CK19">IF(COUNTIF(_sn1,CK$2)&gt;1,"sai",IF(COUNTIF(_sn1,CK$2)=1,INDEX(tkbs,1,MATCH(CK$2,_sn1,0)),""))</f>
        <v/>
      </c>
      <c r="CL19" s="452" t="str">
        <f t="array" ref="CL19">IF(COUNTIF(_sn1,CL$2)&gt;1,"sai",IF(COUNTIF(_sn1,CL$2)=1,INDEX(tkbs,1,MATCH(CL$2,_sn1,0)),""))</f>
        <v/>
      </c>
      <c r="CM19" s="452" t="str">
        <f t="array" ref="CM19">IF(COUNTIF(_sn1,CM$2)&gt;1,"sai",IF(COUNTIF(_sn1,CM$2)=1,INDEX(tkbs,1,MATCH(CM$2,_sn1,0)),""))</f>
        <v/>
      </c>
      <c r="CN19" s="452" t="str">
        <f t="array" ref="CN19">IF(COUNTIF(_sn1,CN$2)&gt;1,"sai",IF(COUNTIF(_sn1,CN$2)=1,INDEX(tkbs,1,MATCH(CN$2,_sn1,0)),""))</f>
        <v/>
      </c>
      <c r="CO19" s="452" t="str">
        <f t="array" ref="CO19">IF(COUNTIF(_sn1,CO$2)&gt;1,"sai",IF(COUNTIF(_sn1,CO$2)=1,INDEX(tkbs,1,MATCH(CO$2,_sn1,0)),""))</f>
        <v/>
      </c>
      <c r="CP19" s="452" t="str">
        <f t="array" ref="CP19">IF(COUNTIF(_sn1,CP$2)&gt;1,"sai",IF(COUNTIF(_sn1,CP$2)=1,INDEX(tkbs,1,MATCH(CP$2,_sn1,0)),""))</f>
        <v/>
      </c>
      <c r="CQ19" s="452" t="str">
        <f t="array" ref="CQ19">IF(COUNTIF(_sn1,CQ$2)&gt;1,"sai",IF(COUNTIF(_sn1,CQ$2)=1,INDEX(tkbs,1,MATCH(CQ$2,_sn1,0)),""))</f>
        <v/>
      </c>
      <c r="CR19" s="452" t="str">
        <f t="array" ref="CR19">IF(COUNTIF(_sn1,CR$2)&gt;1,"sai",IF(COUNTIF(_sn1,CR$2)=1,INDEX(tkbs,1,MATCH(CR$2,_sn1,0)),""))</f>
        <v/>
      </c>
      <c r="CS19" s="452" t="str">
        <f t="array" ref="CS19">IF(COUNTIF(_sn1,CS$2)&gt;1,"sai",IF(COUNTIF(_sn1,CS$2)=1,INDEX(tkbs,1,MATCH(CS$2,_sn1,0)),""))</f>
        <v/>
      </c>
      <c r="CT19" s="452" t="str">
        <f t="array" ref="CT19">IF(COUNTIF(_sn1,CT$2)&gt;1,"sai",IF(COUNTIF(_sn1,CT$2)=1,INDEX(tkbs,1,MATCH(CT$2,_sn1,0)),""))</f>
        <v/>
      </c>
      <c r="CU19" s="452" t="str">
        <f t="array" ref="CU19">IF(COUNTIF(_sn1,CU$2)&gt;1,"sai",IF(COUNTIF(_sn1,CU$2)=1,INDEX(tkbs,1,MATCH(CU$2,_sn1,0)),""))</f>
        <v/>
      </c>
      <c r="CV19" s="452" t="str">
        <f t="array" ref="CV19">IF(COUNTIF(_sn1,CV$2)&gt;1,"sai",IF(COUNTIF(_sn1,CV$2)=1,INDEX(tkbs,1,MATCH(CV$2,_sn1,0)),""))</f>
        <v/>
      </c>
      <c r="CW19" s="452" t="str">
        <f t="array" ref="CW19">IF(COUNTIF(_sn1,CW$2)&gt;1,"sai",IF(COUNTIF(_sn1,CW$2)=1,INDEX(tkbs,1,MATCH(CW$2,_sn1,0)),""))</f>
        <v/>
      </c>
      <c r="CX19" s="452" t="str">
        <f t="array" ref="CX19">IF(COUNTIF(_sn1,CX$2)&gt;1,"sai",IF(COUNTIF(_sn1,CX$2)=1,INDEX(tkbs,1,MATCH(CX$2,_sn1,0)),""))</f>
        <v/>
      </c>
      <c r="CY19" s="452" t="str">
        <f t="array" ref="CY19">IF(COUNTIF(_sn1,CY$2)&gt;1,"sai",IF(COUNTIF(_sn1,CY$2)=1,INDEX(tkbs,1,MATCH(CY$2,_sn1,0)),""))</f>
        <v/>
      </c>
    </row>
    <row r="20" ht="12.0" customHeight="1">
      <c r="A20" s="127"/>
      <c r="B20" s="445">
        <v>2.0</v>
      </c>
      <c r="C20" s="454" t="str">
        <f t="array" ref="C20">IF(COUNTIF(_sn2,C$2)&gt;1,"sai",IF(COUNTIF(_sn2,C$2)=1,INDEX(tkbs,1,MATCH(C$2,_sn2,0)),""))</f>
        <v/>
      </c>
      <c r="D20" s="454" t="str">
        <f t="array" ref="D20">IF(COUNTIF(_sn2,D$2)&gt;1,"sai",IF(COUNTIF(_sn2,D$2)=1,INDEX(tkbs,1,MATCH(D$2,_sn2,0)),""))</f>
        <v/>
      </c>
      <c r="E20" s="454" t="str">
        <f t="array" ref="E20">IF(COUNTIF(_sn2,E$2)&gt;1,"sai",IF(COUNTIF(_sn2,E$2)=1,INDEX(tkbs,1,MATCH(E$2,_sn2,0)),""))</f>
        <v/>
      </c>
      <c r="F20" s="454" t="str">
        <f t="array" ref="F20">IF(COUNTIF(_sn2,F$2)&gt;1,"sai",IF(COUNTIF(_sn2,F$2)=1,INDEX(tkbs,1,MATCH(F$2,_sn2,0)),""))</f>
        <v/>
      </c>
      <c r="G20" s="454" t="str">
        <f t="array" ref="G20">IF(COUNTIF(_sn2,G$2)&gt;1,"sai",IF(COUNTIF(_sn2,G$2)=1,INDEX(tkbs,1,MATCH(G$2,_sn2,0)),""))</f>
        <v/>
      </c>
      <c r="H20" s="454" t="str">
        <f t="array" ref="H20">IF(COUNTIF(_sn2,H$2)&gt;1,"sai",IF(COUNTIF(_sn2,H$2)=1,INDEX(tkbs,1,MATCH(H$2,_sn2,0)),""))</f>
        <v/>
      </c>
      <c r="I20" s="454" t="str">
        <f t="array" ref="I20">IF(COUNTIF(_sn2,I$2)&gt;1,"sai",IF(COUNTIF(_sn2,I$2)=1,INDEX(tkbs,1,MATCH(I$2,_sn2,0)),""))</f>
        <v/>
      </c>
      <c r="J20" s="454" t="str">
        <f t="array" ref="J20">IF(COUNTIF(_sn2,J$2)&gt;1,"sai",IF(COUNTIF(_sn2,J$2)=1,INDEX(tkbs,1,MATCH(J$2,_sn2,0)),""))</f>
        <v/>
      </c>
      <c r="K20" s="453" t="str">
        <f t="array" ref="K20">IF(COUNTIF(_sn2,K$2)&gt;1,"sai",IF(COUNTIF(_sn2,K$2)=1,INDEX(tkbs,1,MATCH(K$2,_sn2,0)),""))</f>
        <v>A8</v>
      </c>
      <c r="L20" s="453" t="str">
        <f t="array" ref="L20">IF(COUNTIF(_sn2,L$2)&gt;1,"sai",IF(COUNTIF(_sn2,L$2)=1,INDEX(tkbs,1,MATCH(L$2,_sn2,0)),""))</f>
        <v>A9</v>
      </c>
      <c r="M20" s="454" t="str">
        <f t="array" ref="M20">IF(COUNTIF(_sn2,M$2)&gt;1,"sai",IF(COUNTIF(_sn2,M$2)=1,INDEX(tkbs,1,MATCH(M$2,_sn2,0)),""))</f>
        <v/>
      </c>
      <c r="N20" s="454" t="str">
        <f t="array" ref="N20">IF(COUNTIF(_sn2,N$2)&gt;1,"sai",IF(COUNTIF(_sn2,N$2)=1,INDEX(tkbs,1,MATCH(N$2,_sn2,0)),""))</f>
        <v/>
      </c>
      <c r="O20" s="454" t="str">
        <f t="array" ref="O20">IF(COUNTIF(_sn2,O$2)&gt;1,"sai",IF(COUNTIF(_sn2,O$2)=1,INDEX(tkbs,1,MATCH(O$2,_sn2,0)),""))</f>
        <v/>
      </c>
      <c r="P20" s="453" t="str">
        <f t="array" ref="P20">IF(COUNTIF(_sn2,P$2)&gt;1,"sai",IF(COUNTIF(_sn2,P$2)=1,INDEX(tkbs,1,MATCH(P$2,_sn2,0)),""))</f>
        <v>A5</v>
      </c>
      <c r="Q20" s="454" t="str">
        <f t="array" ref="Q20">IF(COUNTIF(_sn2,Q$2)&gt;1,"sai",IF(COUNTIF(_sn2,Q$2)=1,INDEX(tkbs,1,MATCH(Q$2,_sn2,0)),""))</f>
        <v/>
      </c>
      <c r="R20" s="454" t="str">
        <f t="array" ref="R20">IF(COUNTIF(_sn2,R$2)&gt;1,"sai",IF(COUNTIF(_sn2,R$2)=1,INDEX(tkbs,1,MATCH(R$2,_sn2,0)),""))</f>
        <v/>
      </c>
      <c r="S20" s="454" t="str">
        <f t="array" ref="S20">IF(COUNTIF(_sn2,S$2)&gt;1,"sai",IF(COUNTIF(_sn2,S$2)=1,INDEX(tkbs,1,MATCH(S$2,_sn2,0)),""))</f>
        <v/>
      </c>
      <c r="T20" s="454" t="str">
        <f t="array" ref="T20">IF(COUNTIF(_sn2,T$2)&gt;1,"sai",IF(COUNTIF(_sn2,T$2)=1,INDEX(tkbs,1,MATCH(T$2,_sn2,0)),""))</f>
        <v/>
      </c>
      <c r="U20" s="454" t="str">
        <f t="array" ref="U20">IF(COUNTIF(_sn2,U$2)&gt;1,"sai",IF(COUNTIF(_sn2,U$2)=1,INDEX(tkbs,1,MATCH(U$2,_sn2,0)),""))</f>
        <v/>
      </c>
      <c r="V20" s="454" t="str">
        <f t="array" ref="V20">IF(COUNTIF(_sn2,V$2)&gt;1,"sai",IF(COUNTIF(_sn2,V$2)=1,INDEX(tkbs,1,MATCH(V$2,_sn2,0)),""))</f>
        <v/>
      </c>
      <c r="W20" s="454" t="str">
        <f t="array" ref="W20">IF(COUNTIF(_sn2,W$2)&gt;1,"sai",IF(COUNTIF(_sn2,W$2)=1,INDEX(tkbs,1,MATCH(W$2,_sn2,0)),""))</f>
        <v/>
      </c>
      <c r="X20" s="454" t="str">
        <f t="array" ref="X20">IF(COUNTIF(_sn2,X$2)&gt;1,"sai",IF(COUNTIF(_sn2,X$2)=1,INDEX(tkbs,1,MATCH(X$2,_sn2,0)),""))</f>
        <v/>
      </c>
      <c r="Y20" s="454" t="str">
        <f t="array" ref="Y20">IF(COUNTIF(_sn2,Y$2)&gt;1,"sai",IF(COUNTIF(_sn2,Y$2)=1,INDEX(tkbs,1,MATCH(Y$2,_sn2,0)),""))</f>
        <v/>
      </c>
      <c r="Z20" s="454" t="str">
        <f t="array" ref="Z20">IF(COUNTIF(_sn2,Z$2)&gt;1,"sai",IF(COUNTIF(_sn2,Z$2)=1,INDEX(tkbs,1,MATCH(Z$2,_sn2,0)),""))</f>
        <v/>
      </c>
      <c r="AA20" s="454" t="str">
        <f t="array" ref="AA20">IF(COUNTIF(_sn2,AA$2)&gt;1,"sai",IF(COUNTIF(_sn2,AA$2)=1,INDEX(tkbs,1,MATCH(AA$2,_sn2,0)),""))</f>
        <v/>
      </c>
      <c r="AB20" s="454" t="str">
        <f t="array" ref="AB20">IF(COUNTIF(_sn2,AB$2)&gt;1,"sai",IF(COUNTIF(_sn2,AB$2)=1,INDEX(tkbs,1,MATCH(AB$2,_sn2,0)),""))</f>
        <v/>
      </c>
      <c r="AC20" s="454" t="str">
        <f t="array" ref="AC20">IF(COUNTIF(_sn2,AC$2)&gt;1,"sai",IF(COUNTIF(_sn2,AC$2)=1,INDEX(tkbs,1,MATCH(AC$2,_sn2,0)),""))</f>
        <v/>
      </c>
      <c r="AD20" s="454" t="str">
        <f t="array" ref="AD20">IF(COUNTIF(_sn2,AD$2)&gt;1,"sai",IF(COUNTIF(_sn2,AD$2)=1,INDEX(tkbs,1,MATCH(AD$2,_sn2,0)),""))</f>
        <v/>
      </c>
      <c r="AE20" s="454" t="str">
        <f t="array" ref="AE20">IF(COUNTIF(_sn2,AE$2)&gt;1,"sai",IF(COUNTIF(_sn2,AE$2)=1,INDEX(tkbs,1,MATCH(AE$2,_sn2,0)),""))</f>
        <v/>
      </c>
      <c r="AF20" s="454" t="str">
        <f t="array" ref="AF20">IF(COUNTIF(_sn2,AF$2)&gt;1,"sai",IF(COUNTIF(_sn2,AF$2)=1,INDEX(tkbs,1,MATCH(AF$2,_sn2,0)),""))</f>
        <v/>
      </c>
      <c r="AG20" s="454" t="str">
        <f t="array" ref="AG20">IF(COUNTIF(_sn2,AG$2)&gt;1,"sai",IF(COUNTIF(_sn2,AG$2)=1,INDEX(tkbs,1,MATCH(AG$2,_sn2,0)),""))</f>
        <v/>
      </c>
      <c r="AH20" s="454" t="str">
        <f t="array" ref="AH20">IF(COUNTIF(_sn2,AH$2)&gt;1,"sai",IF(COUNTIF(_sn2,AH$2)=1,INDEX(tkbs,1,MATCH(AH$2,_sn2,0)),""))</f>
        <v/>
      </c>
      <c r="AI20" s="453" t="str">
        <f t="array" ref="AI20">IF(COUNTIF(_sn2,AI$2)&gt;1,"sai",IF(COUNTIF(_sn2,AI$2)=1,INDEX(tkbs,1,MATCH(AI$2,_sn2,0)),""))</f>
        <v>A11</v>
      </c>
      <c r="AJ20" s="454" t="str">
        <f t="array" ref="AJ20">IF(COUNTIF(_sn2,AJ$2)&gt;1,"sai",IF(COUNTIF(_sn2,AJ$2)=1,INDEX(tkbs,1,MATCH(AJ$2,_sn2,0)),""))</f>
        <v/>
      </c>
      <c r="AK20" s="453" t="str">
        <f t="array" ref="AK20">IF(COUNTIF(_sn2,AK$2)&gt;1,"sai",IF(COUNTIF(_sn2,AK$2)=1,INDEX(tkbs,1,MATCH(AK$2,_sn2,0)),""))</f>
        <v>A12</v>
      </c>
      <c r="AL20" s="454" t="str">
        <f t="array" ref="AL20">IF(COUNTIF(_sn2,AL$2)&gt;1,"sai",IF(COUNTIF(_sn2,AL$2)=1,INDEX(tkbs,1,MATCH(AL$2,_sn2,0)),""))</f>
        <v/>
      </c>
      <c r="AM20" s="454" t="str">
        <f t="array" ref="AM20">IF(COUNTIF(_sn2,AM$2)&gt;1,"sai",IF(COUNTIF(_sn2,AM$2)=1,INDEX(tkbs,1,MATCH(AM$2,_sn2,0)),""))</f>
        <v/>
      </c>
      <c r="AN20" s="454" t="str">
        <f t="array" ref="AN20">IF(COUNTIF(_sn2,AN$2)&gt;1,"sai",IF(COUNTIF(_sn2,AN$2)=1,INDEX(tkbs,1,MATCH(AN$2,_sn2,0)),""))</f>
        <v/>
      </c>
      <c r="AO20" s="454" t="str">
        <f t="array" ref="AO20">IF(COUNTIF(_sn2,AO$2)&gt;1,"sai",IF(COUNTIF(_sn2,AO$2)=1,INDEX(tkbs,1,MATCH(AO$2,_sn2,0)),""))</f>
        <v/>
      </c>
      <c r="AP20" s="454" t="str">
        <f t="array" ref="AP20">IF(COUNTIF(_sn2,AP$2)&gt;1,"sai",IF(COUNTIF(_sn2,AP$2)=1,INDEX(tkbs,1,MATCH(AP$2,_sn2,0)),""))</f>
        <v/>
      </c>
      <c r="AQ20" s="454" t="str">
        <f t="array" ref="AQ20">IF(COUNTIF(_sn2,AQ$2)&gt;1,"sai",IF(COUNTIF(_sn2,AQ$2)=1,INDEX(tkbs,1,MATCH(AQ$2,_sn2,0)),""))</f>
        <v/>
      </c>
      <c r="AR20" s="454" t="str">
        <f t="array" ref="AR20">IF(COUNTIF(_sn2,AR$2)&gt;1,"sai",IF(COUNTIF(_sn2,AR$2)=1,INDEX(tkbs,1,MATCH(AR$2,_sn2,0)),""))</f>
        <v/>
      </c>
      <c r="AS20" s="454" t="str">
        <f t="array" ref="AS20">IF(COUNTIF(_sn2,AS$2)&gt;1,"sai",IF(COUNTIF(_sn2,AS$2)=1,INDEX(tkbs,1,MATCH(AS$2,_sn2,0)),""))</f>
        <v/>
      </c>
      <c r="AT20" s="454" t="str">
        <f t="array" ref="AT20">IF(COUNTIF(_sn2,AT$2)&gt;1,"sai",IF(COUNTIF(_sn2,AT$2)=1,INDEX(tkbs,1,MATCH(AT$2,_sn2,0)),""))</f>
        <v/>
      </c>
      <c r="AU20" s="453" t="str">
        <f t="array" ref="AU20">IF(COUNTIF(_sn2,AU$2)&gt;1,"sai",IF(COUNTIF(_sn2,AU$2)=1,INDEX(tkbs,1,MATCH(AU$2,_sn2,0)),""))</f>
        <v>A6</v>
      </c>
      <c r="AV20" s="454" t="str">
        <f t="array" ref="AV20">IF(COUNTIF(_sn2,AV$2)&gt;1,"sai",IF(COUNTIF(_sn2,AV$2)=1,INDEX(tkbs,1,MATCH(AV$2,_sn2,0)),""))</f>
        <v/>
      </c>
      <c r="AW20" s="453" t="str">
        <f t="array" ref="AW20">IF(COUNTIF(_sn2,AW$2)&gt;1,"sai",IF(COUNTIF(_sn2,AW$2)=1,INDEX(tkbs,1,MATCH(AW$2,_sn2,0)),""))</f>
        <v>A4</v>
      </c>
      <c r="AX20" s="454" t="str">
        <f t="array" ref="AX20">IF(COUNTIF(_sn2,AX$2)&gt;1,"sai",IF(COUNTIF(_sn2,AX$2)=1,INDEX(tkbs,1,MATCH(AX$2,_sn2,0)),""))</f>
        <v/>
      </c>
      <c r="AY20" s="454" t="str">
        <f t="array" ref="AY20">IF(COUNTIF(_sn2,AY$2)&gt;1,"sai",IF(COUNTIF(_sn2,AY$2)=1,INDEX(tkbs,1,MATCH(AY$2,_sn2,0)),""))</f>
        <v/>
      </c>
      <c r="AZ20" s="453" t="str">
        <f t="array" ref="AZ20">IF(COUNTIF(_sn2,AZ$2)&gt;1,"sai",IF(COUNTIF(_sn2,AZ$2)=1,INDEX(tkbs,1,MATCH(AZ$2,_sn2,0)),""))</f>
        <v>A3</v>
      </c>
      <c r="BA20" s="454" t="str">
        <f t="array" ref="BA20">IF(COUNTIF(_sn2,BA$2)&gt;1,"sai",IF(COUNTIF(_sn2,BA$2)=1,INDEX(tkbs,1,MATCH(BA$2,_sn2,0)),""))</f>
        <v/>
      </c>
      <c r="BB20" s="454" t="str">
        <f t="array" ref="BB20">IF(COUNTIF(_sn2,BB$2)&gt;1,"sai",IF(COUNTIF(_sn2,BB$2)=1,INDEX(tkbs,1,MATCH(BB$2,_sn2,0)),""))</f>
        <v/>
      </c>
      <c r="BC20" s="453" t="str">
        <f t="array" ref="BC20">IF(COUNTIF(_sn2,BC$2)&gt;1,"sai",IF(COUNTIF(_sn2,BC$2)=1,INDEX(tkbs,1,MATCH(BC$2,_sn2,0)),""))</f>
        <v>A7</v>
      </c>
      <c r="BD20" s="454" t="str">
        <f t="array" ref="BD20">IF(COUNTIF(_sn2,BD$2)&gt;1,"sai",IF(COUNTIF(_sn2,BD$2)=1,INDEX(tkbs,1,MATCH(BD$2,_sn2,0)),""))</f>
        <v/>
      </c>
      <c r="BE20" s="454" t="str">
        <f t="array" ref="BE20">IF(COUNTIF(_sn2,BE$2)&gt;1,"sai",IF(COUNTIF(_sn2,BE$2)=1,INDEX(tkbs,1,MATCH(BE$2,_sn2,0)),""))</f>
        <v/>
      </c>
      <c r="BF20" s="454" t="str">
        <f t="array" ref="BF20">IF(COUNTIF(_sn2,BF$2)&gt;1,"sai",IF(COUNTIF(_sn2,BF$2)=1,INDEX(tkbs,1,MATCH(BF$2,_sn2,0)),""))</f>
        <v/>
      </c>
      <c r="BG20" s="454" t="str">
        <f t="array" ref="BG20">IF(COUNTIF(_sn2,BG$2)&gt;1,"sai",IF(COUNTIF(_sn2,BG$2)=1,INDEX(tkbs,1,MATCH(BG$2,_sn2,0)),""))</f>
        <v/>
      </c>
      <c r="BH20" s="454" t="str">
        <f t="array" ref="BH20">IF(COUNTIF(_sn2,BH$2)&gt;1,"sai",IF(COUNTIF(_sn2,BH$2)=1,INDEX(tkbs,1,MATCH(BH$2,_sn2,0)),""))</f>
        <v/>
      </c>
      <c r="BI20" s="454" t="str">
        <f t="array" ref="BI20">IF(COUNTIF(_sn2,BI$2)&gt;1,"sai",IF(COUNTIF(_sn2,BI$2)=1,INDEX(tkbs,1,MATCH(BI$2,_sn2,0)),""))</f>
        <v/>
      </c>
      <c r="BJ20" s="454" t="str">
        <f t="array" ref="BJ20">IF(COUNTIF(_sn2,BJ$2)&gt;1,"sai",IF(COUNTIF(_sn2,BJ$2)=1,INDEX(tkbs,1,MATCH(BJ$2,_sn2,0)),""))</f>
        <v/>
      </c>
      <c r="BK20" s="454" t="str">
        <f t="array" ref="BK20">IF(COUNTIF(_sn2,BK$2)&gt;1,"sai",IF(COUNTIF(_sn2,BK$2)=1,INDEX(tkbs,1,MATCH(BK$2,_sn2,0)),""))</f>
        <v/>
      </c>
      <c r="BL20" s="454" t="str">
        <f t="array" ref="BL20">IF(COUNTIF(_sn2,BL$2)&gt;1,"sai",IF(COUNTIF(_sn2,BL$2)=1,INDEX(tkbs,1,MATCH(BL$2,_sn2,0)),""))</f>
        <v/>
      </c>
      <c r="BM20" s="454" t="str">
        <f t="array" ref="BM20">IF(COUNTIF(_sn2,BM$2)&gt;1,"sai",IF(COUNTIF(_sn2,BM$2)=1,INDEX(tkbs,1,MATCH(BM$2,_sn2,0)),""))</f>
        <v/>
      </c>
      <c r="BN20" s="454" t="str">
        <f t="array" ref="BN20">IF(COUNTIF(_sn2,BN$2)&gt;1,"sai",IF(COUNTIF(_sn2,BN$2)=1,INDEX(tkbs,1,MATCH(BN$2,_sn2,0)),""))</f>
        <v/>
      </c>
      <c r="BO20" s="454" t="str">
        <f t="array" ref="BO20">IF(COUNTIF(_sn2,BO$2)&gt;1,"sai",IF(COUNTIF(_sn2,BO$2)=1,INDEX(tkbs,1,MATCH(BO$2,_sn2,0)),""))</f>
        <v/>
      </c>
      <c r="BP20" s="453" t="str">
        <f t="array" ref="BP20">IF(COUNTIF(_sn2,BP$2)&gt;1,"sai",IF(COUNTIF(_sn2,BP$2)=1,INDEX(tkbs,1,MATCH(BP$2,_sn2,0)),""))</f>
        <v>A13</v>
      </c>
      <c r="BQ20" s="454" t="str">
        <f t="array" ref="BQ20">IF(COUNTIF(_sn2,BQ$2)&gt;1,"sai",IF(COUNTIF(_sn2,BQ$2)=1,INDEX(tkbs,1,MATCH(BQ$2,_sn2,0)),""))</f>
        <v/>
      </c>
      <c r="BR20" s="454" t="str">
        <f t="array" ref="BR20">IF(COUNTIF(_sn2,BR$2)&gt;1,"sai",IF(COUNTIF(_sn2,BR$2)=1,INDEX(tkbs,1,MATCH(BR$2,_sn2,0)),""))</f>
        <v/>
      </c>
      <c r="BS20" s="453" t="str">
        <f t="array" ref="BS20">IF(COUNTIF(_sn2,BS$2)&gt;1,"sai",IF(COUNTIF(_sn2,BS$2)=1,INDEX(tkbs,1,MATCH(BS$2,_sn2,0)),""))</f>
        <v>A2</v>
      </c>
      <c r="BT20" s="454" t="str">
        <f t="array" ref="BT20">IF(COUNTIF(_sn2,BT$2)&gt;1,"sai",IF(COUNTIF(_sn2,BT$2)=1,INDEX(tkbs,1,MATCH(BT$2,_sn2,0)),""))</f>
        <v/>
      </c>
      <c r="BU20" s="454" t="str">
        <f t="array" ref="BU20">IF(COUNTIF(_sn2,BU$2)&gt;1,"sai",IF(COUNTIF(_sn2,BU$2)=1,INDEX(tkbs,1,MATCH(BU$2,_sn2,0)),""))</f>
        <v/>
      </c>
      <c r="BV20" s="454" t="str">
        <f t="array" ref="BV20">IF(COUNTIF(_sn2,BV$2)&gt;1,"sai",IF(COUNTIF(_sn2,BV$2)=1,INDEX(tkbs,1,MATCH(BV$2,_sn2,0)),""))</f>
        <v/>
      </c>
      <c r="BW20" s="454" t="str">
        <f t="array" ref="BW20">IF(COUNTIF(_sn2,BW$2)&gt;1,"sai",IF(COUNTIF(_sn2,BW$2)=1,INDEX(tkbs,1,MATCH(BW$2,_sn2,0)),""))</f>
        <v/>
      </c>
      <c r="BX20" s="454" t="str">
        <f t="array" ref="BX20">IF(COUNTIF(_sn2,BX$2)&gt;1,"sai",IF(COUNTIF(_sn2,BX$2)=1,INDEX(tkbs,1,MATCH(BX$2,_sn2,0)),""))</f>
        <v/>
      </c>
      <c r="BY20" s="454" t="str">
        <f t="array" ref="BY20">IF(COUNTIF(_sn2,BY$2)&gt;1,"sai",IF(COUNTIF(_sn2,BY$2)=1,INDEX(tkbs,1,MATCH(BY$2,_sn2,0)),""))</f>
        <v/>
      </c>
      <c r="BZ20" s="454" t="str">
        <f t="array" ref="BZ20">IF(COUNTIF(_sn2,BZ$2)&gt;1,"sai",IF(COUNTIF(_sn2,BZ$2)=1,INDEX(tkbs,1,MATCH(BZ$2,_sn2,0)),""))</f>
        <v/>
      </c>
      <c r="CA20" s="454" t="str">
        <f t="array" ref="CA20">IF(COUNTIF(_sn2,CA$2)&gt;1,"sai",IF(COUNTIF(_sn2,CA$2)=1,INDEX(tkbs,1,MATCH(CA$2,_sn2,0)),""))</f>
        <v/>
      </c>
      <c r="CB20" s="454" t="str">
        <f t="array" ref="CB20">IF(COUNTIF(_sn2,CB$2)&gt;1,"sai",IF(COUNTIF(_sn2,CB$2)=1,INDEX(tkbs,1,MATCH(CB$2,_sn2,0)),""))</f>
        <v/>
      </c>
      <c r="CC20" s="454" t="str">
        <f t="array" ref="CC20">IF(COUNTIF(_sn2,CC$2)&gt;1,"sai",IF(COUNTIF(_sn2,CC$2)=1,INDEX(tkbs,1,MATCH(CC$2,_sn2,0)),""))</f>
        <v/>
      </c>
      <c r="CD20" s="454" t="str">
        <f t="array" ref="CD20">IF(COUNTIF(_sn2,CD$2)&gt;1,"sai",IF(COUNTIF(_sn2,CD$2)=1,INDEX(tkbs,1,MATCH(CD$2,_sn2,0)),""))</f>
        <v/>
      </c>
      <c r="CE20" s="454" t="str">
        <f t="array" ref="CE20">IF(COUNTIF(_sn2,CE$2)&gt;1,"sai",IF(COUNTIF(_sn2,CE$2)=1,INDEX(tkbs,1,MATCH(CE$2,_sn2,0)),""))</f>
        <v/>
      </c>
      <c r="CF20" s="454" t="str">
        <f t="array" ref="CF20">IF(COUNTIF(_sn2,CF$2)&gt;1,"sai",IF(COUNTIF(_sn2,CF$2)=1,INDEX(tkbs,1,MATCH(CF$2,_sn2,0)),""))</f>
        <v/>
      </c>
      <c r="CG20" s="454" t="str">
        <f t="array" ref="CG20">IF(COUNTIF(_sn2,CG$2)&gt;1,"sai",IF(COUNTIF(_sn2,CG$2)=1,INDEX(tkbs,1,MATCH(CG$2,_sn2,0)),""))</f>
        <v/>
      </c>
      <c r="CH20" s="454" t="str">
        <f t="array" ref="CH20">IF(COUNTIF(_sn2,CH$2)&gt;1,"sai",IF(COUNTIF(_sn2,CH$2)=1,INDEX(tkbs,1,MATCH(CH$2,_sn2,0)),""))</f>
        <v/>
      </c>
      <c r="CI20" s="454" t="str">
        <f t="array" ref="CI20">IF(COUNTIF(_sn2,CI$2)&gt;1,"sai",IF(COUNTIF(_sn2,CI$2)=1,INDEX(tkbs,1,MATCH(CI$2,_sn2,0)),""))</f>
        <v/>
      </c>
      <c r="CJ20" s="454" t="str">
        <f t="array" ref="CJ20">IF(COUNTIF(_sn2,CJ$2)&gt;1,"sai",IF(COUNTIF(_sn2,CJ$2)=1,INDEX(tkbs,1,MATCH(CJ$2,_sn2,0)),""))</f>
        <v/>
      </c>
      <c r="CK20" s="454" t="str">
        <f t="array" ref="CK20">IF(COUNTIF(_sn2,CK$2)&gt;1,"sai",IF(COUNTIF(_sn2,CK$2)=1,INDEX(tkbs,1,MATCH(CK$2,_sn2,0)),""))</f>
        <v/>
      </c>
      <c r="CL20" s="454" t="str">
        <f t="array" ref="CL20">IF(COUNTIF(_sn2,CL$2)&gt;1,"sai",IF(COUNTIF(_sn2,CL$2)=1,INDEX(tkbs,1,MATCH(CL$2,_sn2,0)),""))</f>
        <v/>
      </c>
      <c r="CM20" s="454" t="str">
        <f t="array" ref="CM20">IF(COUNTIF(_sn2,CM$2)&gt;1,"sai",IF(COUNTIF(_sn2,CM$2)=1,INDEX(tkbs,1,MATCH(CM$2,_sn2,0)),""))</f>
        <v/>
      </c>
      <c r="CN20" s="454" t="str">
        <f t="array" ref="CN20">IF(COUNTIF(_sn2,CN$2)&gt;1,"sai",IF(COUNTIF(_sn2,CN$2)=1,INDEX(tkbs,1,MATCH(CN$2,_sn2,0)),""))</f>
        <v/>
      </c>
      <c r="CO20" s="454" t="str">
        <f t="array" ref="CO20">IF(COUNTIF(_sn2,CO$2)&gt;1,"sai",IF(COUNTIF(_sn2,CO$2)=1,INDEX(tkbs,1,MATCH(CO$2,_sn2,0)),""))</f>
        <v/>
      </c>
      <c r="CP20" s="454" t="str">
        <f t="array" ref="CP20">IF(COUNTIF(_sn2,CP$2)&gt;1,"sai",IF(COUNTIF(_sn2,CP$2)=1,INDEX(tkbs,1,MATCH(CP$2,_sn2,0)),""))</f>
        <v/>
      </c>
      <c r="CQ20" s="454" t="str">
        <f t="array" ref="CQ20">IF(COUNTIF(_sn2,CQ$2)&gt;1,"sai",IF(COUNTIF(_sn2,CQ$2)=1,INDEX(tkbs,1,MATCH(CQ$2,_sn2,0)),""))</f>
        <v/>
      </c>
      <c r="CR20" s="454" t="str">
        <f t="array" ref="CR20">IF(COUNTIF(_sn2,CR$2)&gt;1,"sai",IF(COUNTIF(_sn2,CR$2)=1,INDEX(tkbs,1,MATCH(CR$2,_sn2,0)),""))</f>
        <v/>
      </c>
      <c r="CS20" s="454" t="str">
        <f t="array" ref="CS20">IF(COUNTIF(_sn2,CS$2)&gt;1,"sai",IF(COUNTIF(_sn2,CS$2)=1,INDEX(tkbs,1,MATCH(CS$2,_sn2,0)),""))</f>
        <v/>
      </c>
      <c r="CT20" s="454" t="str">
        <f t="array" ref="CT20">IF(COUNTIF(_sn2,CT$2)&gt;1,"sai",IF(COUNTIF(_sn2,CT$2)=1,INDEX(tkbs,1,MATCH(CT$2,_sn2,0)),""))</f>
        <v/>
      </c>
      <c r="CU20" s="454" t="str">
        <f t="array" ref="CU20">IF(COUNTIF(_sn2,CU$2)&gt;1,"sai",IF(COUNTIF(_sn2,CU$2)=1,INDEX(tkbs,1,MATCH(CU$2,_sn2,0)),""))</f>
        <v/>
      </c>
      <c r="CV20" s="454" t="str">
        <f t="array" ref="CV20">IF(COUNTIF(_sn2,CV$2)&gt;1,"sai",IF(COUNTIF(_sn2,CV$2)=1,INDEX(tkbs,1,MATCH(CV$2,_sn2,0)),""))</f>
        <v/>
      </c>
      <c r="CW20" s="454" t="str">
        <f t="array" ref="CW20">IF(COUNTIF(_sn2,CW$2)&gt;1,"sai",IF(COUNTIF(_sn2,CW$2)=1,INDEX(tkbs,1,MATCH(CW$2,_sn2,0)),""))</f>
        <v/>
      </c>
      <c r="CX20" s="454" t="str">
        <f t="array" ref="CX20">IF(COUNTIF(_sn2,CX$2)&gt;1,"sai",IF(COUNTIF(_sn2,CX$2)=1,INDEX(tkbs,1,MATCH(CX$2,_sn2,0)),""))</f>
        <v/>
      </c>
      <c r="CY20" s="454" t="str">
        <f t="array" ref="CY20">IF(COUNTIF(_sn2,CY$2)&gt;1,"sai",IF(COUNTIF(_sn2,CY$2)=1,INDEX(tkbs,1,MATCH(CY$2,_sn2,0)),""))</f>
        <v/>
      </c>
    </row>
    <row r="21" ht="12.0" customHeight="1">
      <c r="A21" s="127"/>
      <c r="B21" s="445">
        <v>3.0</v>
      </c>
      <c r="C21" s="454" t="str">
        <f t="array" ref="C21">IF(COUNTIF(_sn3,C$2)&gt;1,"sai",IF(COUNTIF(_sn3,C$2)=1,INDEX(tkbs,1,MATCH(C$2,_sn3,0)),""))</f>
        <v/>
      </c>
      <c r="D21" s="454" t="str">
        <f t="array" ref="D21">IF(COUNTIF(_sn3,D$2)&gt;1,"sai",IF(COUNTIF(_sn3,D$2)=1,INDEX(tkbs,1,MATCH(D$2,_sn3,0)),""))</f>
        <v/>
      </c>
      <c r="E21" s="454" t="str">
        <f t="array" ref="E21">IF(COUNTIF(_sn3,E$2)&gt;1,"sai",IF(COUNTIF(_sn3,E$2)=1,INDEX(tkbs,1,MATCH(E$2,_sn3,0)),""))</f>
        <v/>
      </c>
      <c r="F21" s="453" t="str">
        <f t="array" ref="F21">IF(COUNTIF(_sn3,F$2)&gt;1,"sai",IF(COUNTIF(_sn3,F$2)=1,INDEX(tkbs,1,MATCH(F$2,_sn3,0)),""))</f>
        <v>A6</v>
      </c>
      <c r="G21" s="454" t="str">
        <f t="array" ref="G21">IF(COUNTIF(_sn3,G$2)&gt;1,"sai",IF(COUNTIF(_sn3,G$2)=1,INDEX(tkbs,1,MATCH(G$2,_sn3,0)),""))</f>
        <v/>
      </c>
      <c r="H21" s="454" t="str">
        <f t="array" ref="H21">IF(COUNTIF(_sn3,H$2)&gt;1,"sai",IF(COUNTIF(_sn3,H$2)=1,INDEX(tkbs,1,MATCH(H$2,_sn3,0)),""))</f>
        <v/>
      </c>
      <c r="I21" s="454" t="str">
        <f t="array" ref="I21">IF(COUNTIF(_sn3,I$2)&gt;1,"sai",IF(COUNTIF(_sn3,I$2)=1,INDEX(tkbs,1,MATCH(I$2,_sn3,0)),""))</f>
        <v/>
      </c>
      <c r="J21" s="454" t="str">
        <f t="array" ref="J21">IF(COUNTIF(_sn3,J$2)&gt;1,"sai",IF(COUNTIF(_sn3,J$2)=1,INDEX(tkbs,1,MATCH(J$2,_sn3,0)),""))</f>
        <v/>
      </c>
      <c r="K21" s="453" t="str">
        <f t="array" ref="K21">IF(COUNTIF(_sn3,K$2)&gt;1,"sai",IF(COUNTIF(_sn3,K$2)=1,INDEX(tkbs,1,MATCH(K$2,_sn3,0)),""))</f>
        <v>A4</v>
      </c>
      <c r="L21" s="453" t="str">
        <f t="array" ref="L21">IF(COUNTIF(_sn3,L$2)&gt;1,"sai",IF(COUNTIF(_sn3,L$2)=1,INDEX(tkbs,1,MATCH(L$2,_sn3,0)),""))</f>
        <v>A2</v>
      </c>
      <c r="M21" s="454" t="str">
        <f t="array" ref="M21">IF(COUNTIF(_sn3,M$2)&gt;1,"sai",IF(COUNTIF(_sn3,M$2)=1,INDEX(tkbs,1,MATCH(M$2,_sn3,0)),""))</f>
        <v/>
      </c>
      <c r="N21" s="454" t="str">
        <f t="array" ref="N21">IF(COUNTIF(_sn3,N$2)&gt;1,"sai",IF(COUNTIF(_sn3,N$2)=1,INDEX(tkbs,1,MATCH(N$2,_sn3,0)),""))</f>
        <v/>
      </c>
      <c r="O21" s="454" t="str">
        <f t="array" ref="O21">IF(COUNTIF(_sn3,O$2)&gt;1,"sai",IF(COUNTIF(_sn3,O$2)=1,INDEX(tkbs,1,MATCH(O$2,_sn3,0)),""))</f>
        <v/>
      </c>
      <c r="P21" s="453" t="str">
        <f t="array" ref="P21">IF(COUNTIF(_sn3,P$2)&gt;1,"sai",IF(COUNTIF(_sn3,P$2)=1,INDEX(tkbs,1,MATCH(P$2,_sn3,0)),""))</f>
        <v>A13</v>
      </c>
      <c r="Q21" s="454" t="str">
        <f t="array" ref="Q21">IF(COUNTIF(_sn3,Q$2)&gt;1,"sai",IF(COUNTIF(_sn3,Q$2)=1,INDEX(tkbs,1,MATCH(Q$2,_sn3,0)),""))</f>
        <v/>
      </c>
      <c r="R21" s="454" t="str">
        <f t="array" ref="R21">IF(COUNTIF(_sn3,R$2)&gt;1,"sai",IF(COUNTIF(_sn3,R$2)=1,INDEX(tkbs,1,MATCH(R$2,_sn3,0)),""))</f>
        <v/>
      </c>
      <c r="S21" s="454" t="str">
        <f t="array" ref="S21">IF(COUNTIF(_sn3,S$2)&gt;1,"sai",IF(COUNTIF(_sn3,S$2)=1,INDEX(tkbs,1,MATCH(S$2,_sn3,0)),""))</f>
        <v/>
      </c>
      <c r="T21" s="454" t="str">
        <f t="array" ref="T21">IF(COUNTIF(_sn3,T$2)&gt;1,"sai",IF(COUNTIF(_sn3,T$2)=1,INDEX(tkbs,1,MATCH(T$2,_sn3,0)),""))</f>
        <v/>
      </c>
      <c r="U21" s="454" t="str">
        <f t="array" ref="U21">IF(COUNTIF(_sn3,U$2)&gt;1,"sai",IF(COUNTIF(_sn3,U$2)=1,INDEX(tkbs,1,MATCH(U$2,_sn3,0)),""))</f>
        <v/>
      </c>
      <c r="V21" s="454" t="str">
        <f t="array" ref="V21">IF(COUNTIF(_sn3,V$2)&gt;1,"sai",IF(COUNTIF(_sn3,V$2)=1,INDEX(tkbs,1,MATCH(V$2,_sn3,0)),""))</f>
        <v/>
      </c>
      <c r="W21" s="454" t="str">
        <f t="array" ref="W21">IF(COUNTIF(_sn3,W$2)&gt;1,"sai",IF(COUNTIF(_sn3,W$2)=1,INDEX(tkbs,1,MATCH(W$2,_sn3,0)),""))</f>
        <v/>
      </c>
      <c r="X21" s="454" t="str">
        <f t="array" ref="X21">IF(COUNTIF(_sn3,X$2)&gt;1,"sai",IF(COUNTIF(_sn3,X$2)=1,INDEX(tkbs,1,MATCH(X$2,_sn3,0)),""))</f>
        <v/>
      </c>
      <c r="Y21" s="454" t="str">
        <f t="array" ref="Y21">IF(COUNTIF(_sn3,Y$2)&gt;1,"sai",IF(COUNTIF(_sn3,Y$2)=1,INDEX(tkbs,1,MATCH(Y$2,_sn3,0)),""))</f>
        <v/>
      </c>
      <c r="Z21" s="454" t="str">
        <f t="array" ref="Z21">IF(COUNTIF(_sn3,Z$2)&gt;1,"sai",IF(COUNTIF(_sn3,Z$2)=1,INDEX(tkbs,1,MATCH(Z$2,_sn3,0)),""))</f>
        <v/>
      </c>
      <c r="AA21" s="454" t="str">
        <f t="array" ref="AA21">IF(COUNTIF(_sn3,AA$2)&gt;1,"sai",IF(COUNTIF(_sn3,AA$2)=1,INDEX(tkbs,1,MATCH(AA$2,_sn3,0)),""))</f>
        <v/>
      </c>
      <c r="AB21" s="454" t="str">
        <f t="array" ref="AB21">IF(COUNTIF(_sn3,AB$2)&gt;1,"sai",IF(COUNTIF(_sn3,AB$2)=1,INDEX(tkbs,1,MATCH(AB$2,_sn3,0)),""))</f>
        <v/>
      </c>
      <c r="AC21" s="454" t="str">
        <f t="array" ref="AC21">IF(COUNTIF(_sn3,AC$2)&gt;1,"sai",IF(COUNTIF(_sn3,AC$2)=1,INDEX(tkbs,1,MATCH(AC$2,_sn3,0)),""))</f>
        <v/>
      </c>
      <c r="AD21" s="454" t="str">
        <f t="array" ref="AD21">IF(COUNTIF(_sn3,AD$2)&gt;1,"sai",IF(COUNTIF(_sn3,AD$2)=1,INDEX(tkbs,1,MATCH(AD$2,_sn3,0)),""))</f>
        <v/>
      </c>
      <c r="AE21" s="454" t="str">
        <f t="array" ref="AE21">IF(COUNTIF(_sn3,AE$2)&gt;1,"sai",IF(COUNTIF(_sn3,AE$2)=1,INDEX(tkbs,1,MATCH(AE$2,_sn3,0)),""))</f>
        <v/>
      </c>
      <c r="AF21" s="454" t="str">
        <f t="array" ref="AF21">IF(COUNTIF(_sn3,AF$2)&gt;1,"sai",IF(COUNTIF(_sn3,AF$2)=1,INDEX(tkbs,1,MATCH(AF$2,_sn3,0)),""))</f>
        <v/>
      </c>
      <c r="AG21" s="454" t="str">
        <f t="array" ref="AG21">IF(COUNTIF(_sn3,AG$2)&gt;1,"sai",IF(COUNTIF(_sn3,AG$2)=1,INDEX(tkbs,1,MATCH(AG$2,_sn3,0)),""))</f>
        <v/>
      </c>
      <c r="AH21" s="454" t="str">
        <f t="array" ref="AH21">IF(COUNTIF(_sn3,AH$2)&gt;1,"sai",IF(COUNTIF(_sn3,AH$2)=1,INDEX(tkbs,1,MATCH(AH$2,_sn3,0)),""))</f>
        <v/>
      </c>
      <c r="AI21" s="454" t="str">
        <f t="array" ref="AI21">IF(COUNTIF(_sn3,AI$2)&gt;1,"sai",IF(COUNTIF(_sn3,AI$2)=1,INDEX(tkbs,1,MATCH(AI$2,_sn3,0)),""))</f>
        <v/>
      </c>
      <c r="AJ21" s="454" t="str">
        <f t="array" ref="AJ21">IF(COUNTIF(_sn3,AJ$2)&gt;1,"sai",IF(COUNTIF(_sn3,AJ$2)=1,INDEX(tkbs,1,MATCH(AJ$2,_sn3,0)),""))</f>
        <v/>
      </c>
      <c r="AK21" s="454" t="str">
        <f t="array" ref="AK21">IF(COUNTIF(_sn3,AK$2)&gt;1,"sai",IF(COUNTIF(_sn3,AK$2)=1,INDEX(tkbs,1,MATCH(AK$2,_sn3,0)),""))</f>
        <v>sai</v>
      </c>
      <c r="AL21" s="454" t="str">
        <f t="array" ref="AL21">IF(COUNTIF(_sn3,AL$2)&gt;1,"sai",IF(COUNTIF(_sn3,AL$2)=1,INDEX(tkbs,1,MATCH(AL$2,_sn3,0)),""))</f>
        <v/>
      </c>
      <c r="AM21" s="454" t="str">
        <f t="array" ref="AM21">IF(COUNTIF(_sn3,AM$2)&gt;1,"sai",IF(COUNTIF(_sn3,AM$2)=1,INDEX(tkbs,1,MATCH(AM$2,_sn3,0)),""))</f>
        <v/>
      </c>
      <c r="AN21" s="454" t="str">
        <f t="array" ref="AN21">IF(COUNTIF(_sn3,AN$2)&gt;1,"sai",IF(COUNTIF(_sn3,AN$2)=1,INDEX(tkbs,1,MATCH(AN$2,_sn3,0)),""))</f>
        <v/>
      </c>
      <c r="AO21" s="454" t="str">
        <f t="array" ref="AO21">IF(COUNTIF(_sn3,AO$2)&gt;1,"sai",IF(COUNTIF(_sn3,AO$2)=1,INDEX(tkbs,1,MATCH(AO$2,_sn3,0)),""))</f>
        <v/>
      </c>
      <c r="AP21" s="454" t="str">
        <f t="array" ref="AP21">IF(COUNTIF(_sn3,AP$2)&gt;1,"sai",IF(COUNTIF(_sn3,AP$2)=1,INDEX(tkbs,1,MATCH(AP$2,_sn3,0)),""))</f>
        <v/>
      </c>
      <c r="AQ21" s="454" t="str">
        <f t="array" ref="AQ21">IF(COUNTIF(_sn3,AQ$2)&gt;1,"sai",IF(COUNTIF(_sn3,AQ$2)=1,INDEX(tkbs,1,MATCH(AQ$2,_sn3,0)),""))</f>
        <v/>
      </c>
      <c r="AR21" s="454" t="str">
        <f t="array" ref="AR21">IF(COUNTIF(_sn3,AR$2)&gt;1,"sai",IF(COUNTIF(_sn3,AR$2)=1,INDEX(tkbs,1,MATCH(AR$2,_sn3,0)),""))</f>
        <v/>
      </c>
      <c r="AS21" s="454" t="str">
        <f t="array" ref="AS21">IF(COUNTIF(_sn3,AS$2)&gt;1,"sai",IF(COUNTIF(_sn3,AS$2)=1,INDEX(tkbs,1,MATCH(AS$2,_sn3,0)),""))</f>
        <v/>
      </c>
      <c r="AT21" s="454" t="str">
        <f t="array" ref="AT21">IF(COUNTIF(_sn3,AT$2)&gt;1,"sai",IF(COUNTIF(_sn3,AT$2)=1,INDEX(tkbs,1,MATCH(AT$2,_sn3,0)),""))</f>
        <v/>
      </c>
      <c r="AU21" s="453" t="str">
        <f t="array" ref="AU21">IF(COUNTIF(_sn3,AU$2)&gt;1,"sai",IF(COUNTIF(_sn3,AU$2)=1,INDEX(tkbs,1,MATCH(AU$2,_sn3,0)),""))</f>
        <v>A8</v>
      </c>
      <c r="AV21" s="454" t="str">
        <f t="array" ref="AV21">IF(COUNTIF(_sn3,AV$2)&gt;1,"sai",IF(COUNTIF(_sn3,AV$2)=1,INDEX(tkbs,1,MATCH(AV$2,_sn3,0)),""))</f>
        <v/>
      </c>
      <c r="AW21" s="453" t="str">
        <f t="array" ref="AW21">IF(COUNTIF(_sn3,AW$2)&gt;1,"sai",IF(COUNTIF(_sn3,AW$2)=1,INDEX(tkbs,1,MATCH(AW$2,_sn3,0)),""))</f>
        <v>A11</v>
      </c>
      <c r="AX21" s="454" t="str">
        <f t="array" ref="AX21">IF(COUNTIF(_sn3,AX$2)&gt;1,"sai",IF(COUNTIF(_sn3,AX$2)=1,INDEX(tkbs,1,MATCH(AX$2,_sn3,0)),""))</f>
        <v/>
      </c>
      <c r="AY21" s="454" t="str">
        <f t="array" ref="AY21">IF(COUNTIF(_sn3,AY$2)&gt;1,"sai",IF(COUNTIF(_sn3,AY$2)=1,INDEX(tkbs,1,MATCH(AY$2,_sn3,0)),""))</f>
        <v/>
      </c>
      <c r="AZ21" s="453" t="str">
        <f t="array" ref="AZ21">IF(COUNTIF(_sn3,AZ$2)&gt;1,"sai",IF(COUNTIF(_sn3,AZ$2)=1,INDEX(tkbs,1,MATCH(AZ$2,_sn3,0)),""))</f>
        <v>A12</v>
      </c>
      <c r="BA21" s="454" t="str">
        <f t="array" ref="BA21">IF(COUNTIF(_sn3,BA$2)&gt;1,"sai",IF(COUNTIF(_sn3,BA$2)=1,INDEX(tkbs,1,MATCH(BA$2,_sn3,0)),""))</f>
        <v/>
      </c>
      <c r="BB21" s="454" t="str">
        <f t="array" ref="BB21">IF(COUNTIF(_sn3,BB$2)&gt;1,"sai",IF(COUNTIF(_sn3,BB$2)=1,INDEX(tkbs,1,MATCH(BB$2,_sn3,0)),""))</f>
        <v/>
      </c>
      <c r="BC21" s="454" t="str">
        <f t="array" ref="BC21">IF(COUNTIF(_sn3,BC$2)&gt;1,"sai",IF(COUNTIF(_sn3,BC$2)=1,INDEX(tkbs,1,MATCH(BC$2,_sn3,0)),""))</f>
        <v/>
      </c>
      <c r="BD21" s="454" t="str">
        <f t="array" ref="BD21">IF(COUNTIF(_sn3,BD$2)&gt;1,"sai",IF(COUNTIF(_sn3,BD$2)=1,INDEX(tkbs,1,MATCH(BD$2,_sn3,0)),""))</f>
        <v/>
      </c>
      <c r="BE21" s="454" t="str">
        <f t="array" ref="BE21">IF(COUNTIF(_sn3,BE$2)&gt;1,"sai",IF(COUNTIF(_sn3,BE$2)=1,INDEX(tkbs,1,MATCH(BE$2,_sn3,0)),""))</f>
        <v/>
      </c>
      <c r="BF21" s="454" t="str">
        <f t="array" ref="BF21">IF(COUNTIF(_sn3,BF$2)&gt;1,"sai",IF(COUNTIF(_sn3,BF$2)=1,INDEX(tkbs,1,MATCH(BF$2,_sn3,0)),""))</f>
        <v/>
      </c>
      <c r="BG21" s="454" t="str">
        <f t="array" ref="BG21">IF(COUNTIF(_sn3,BG$2)&gt;1,"sai",IF(COUNTIF(_sn3,BG$2)=1,INDEX(tkbs,1,MATCH(BG$2,_sn3,0)),""))</f>
        <v/>
      </c>
      <c r="BH21" s="454" t="str">
        <f t="array" ref="BH21">IF(COUNTIF(_sn3,BH$2)&gt;1,"sai",IF(COUNTIF(_sn3,BH$2)=1,INDEX(tkbs,1,MATCH(BH$2,_sn3,0)),""))</f>
        <v/>
      </c>
      <c r="BI21" s="454" t="str">
        <f t="array" ref="BI21">IF(COUNTIF(_sn3,BI$2)&gt;1,"sai",IF(COUNTIF(_sn3,BI$2)=1,INDEX(tkbs,1,MATCH(BI$2,_sn3,0)),""))</f>
        <v/>
      </c>
      <c r="BJ21" s="454" t="str">
        <f t="array" ref="BJ21">IF(COUNTIF(_sn3,BJ$2)&gt;1,"sai",IF(COUNTIF(_sn3,BJ$2)=1,INDEX(tkbs,1,MATCH(BJ$2,_sn3,0)),""))</f>
        <v/>
      </c>
      <c r="BK21" s="454" t="str">
        <f t="array" ref="BK21">IF(COUNTIF(_sn3,BK$2)&gt;1,"sai",IF(COUNTIF(_sn3,BK$2)=1,INDEX(tkbs,1,MATCH(BK$2,_sn3,0)),""))</f>
        <v/>
      </c>
      <c r="BL21" s="454" t="str">
        <f t="array" ref="BL21">IF(COUNTIF(_sn3,BL$2)&gt;1,"sai",IF(COUNTIF(_sn3,BL$2)=1,INDEX(tkbs,1,MATCH(BL$2,_sn3,0)),""))</f>
        <v/>
      </c>
      <c r="BM21" s="454" t="str">
        <f t="array" ref="BM21">IF(COUNTIF(_sn3,BM$2)&gt;1,"sai",IF(COUNTIF(_sn3,BM$2)=1,INDEX(tkbs,1,MATCH(BM$2,_sn3,0)),""))</f>
        <v/>
      </c>
      <c r="BN21" s="454" t="str">
        <f t="array" ref="BN21">IF(COUNTIF(_sn3,BN$2)&gt;1,"sai",IF(COUNTIF(_sn3,BN$2)=1,INDEX(tkbs,1,MATCH(BN$2,_sn3,0)),""))</f>
        <v/>
      </c>
      <c r="BO21" s="454" t="str">
        <f t="array" ref="BO21">IF(COUNTIF(_sn3,BO$2)&gt;1,"sai",IF(COUNTIF(_sn3,BO$2)=1,INDEX(tkbs,1,MATCH(BO$2,_sn3,0)),""))</f>
        <v/>
      </c>
      <c r="BP21" s="453" t="str">
        <f t="array" ref="BP21">IF(COUNTIF(_sn3,BP$2)&gt;1,"sai",IF(COUNTIF(_sn3,BP$2)=1,INDEX(tkbs,1,MATCH(BP$2,_sn3,0)),""))</f>
        <v>A1</v>
      </c>
      <c r="BQ21" s="454" t="str">
        <f t="array" ref="BQ21">IF(COUNTIF(_sn3,BQ$2)&gt;1,"sai",IF(COUNTIF(_sn3,BQ$2)=1,INDEX(tkbs,1,MATCH(BQ$2,_sn3,0)),""))</f>
        <v/>
      </c>
      <c r="BR21" s="454" t="str">
        <f t="array" ref="BR21">IF(COUNTIF(_sn3,BR$2)&gt;1,"sai",IF(COUNTIF(_sn3,BR$2)=1,INDEX(tkbs,1,MATCH(BR$2,_sn3,0)),""))</f>
        <v/>
      </c>
      <c r="BS21" s="453" t="str">
        <f t="array" ref="BS21">IF(COUNTIF(_sn3,BS$2)&gt;1,"sai",IF(COUNTIF(_sn3,BS$2)=1,INDEX(tkbs,1,MATCH(BS$2,_sn3,0)),""))</f>
        <v>A10</v>
      </c>
      <c r="BT21" s="454" t="str">
        <f t="array" ref="BT21">IF(COUNTIF(_sn3,BT$2)&gt;1,"sai",IF(COUNTIF(_sn3,BT$2)=1,INDEX(tkbs,1,MATCH(BT$2,_sn3,0)),""))</f>
        <v/>
      </c>
      <c r="BU21" s="453" t="str">
        <f t="array" ref="BU21">IF(COUNTIF(_sn3,BU$2)&gt;1,"sai",IF(COUNTIF(_sn3,BU$2)=1,INDEX(tkbs,1,MATCH(BU$2,_sn3,0)),""))</f>
        <v>A5</v>
      </c>
      <c r="BV21" s="454" t="str">
        <f t="array" ref="BV21">IF(COUNTIF(_sn3,BV$2)&gt;1,"sai",IF(COUNTIF(_sn3,BV$2)=1,INDEX(tkbs,1,MATCH(BV$2,_sn3,0)),""))</f>
        <v/>
      </c>
      <c r="BW21" s="454" t="str">
        <f t="array" ref="BW21">IF(COUNTIF(_sn3,BW$2)&gt;1,"sai",IF(COUNTIF(_sn3,BW$2)=1,INDEX(tkbs,1,MATCH(BW$2,_sn3,0)),""))</f>
        <v/>
      </c>
      <c r="BX21" s="454" t="str">
        <f t="array" ref="BX21">IF(COUNTIF(_sn3,BX$2)&gt;1,"sai",IF(COUNTIF(_sn3,BX$2)=1,INDEX(tkbs,1,MATCH(BX$2,_sn3,0)),""))</f>
        <v/>
      </c>
      <c r="BY21" s="454" t="str">
        <f t="array" ref="BY21">IF(COUNTIF(_sn3,BY$2)&gt;1,"sai",IF(COUNTIF(_sn3,BY$2)=1,INDEX(tkbs,1,MATCH(BY$2,_sn3,0)),""))</f>
        <v/>
      </c>
      <c r="BZ21" s="454" t="str">
        <f t="array" ref="BZ21">IF(COUNTIF(_sn3,BZ$2)&gt;1,"sai",IF(COUNTIF(_sn3,BZ$2)=1,INDEX(tkbs,1,MATCH(BZ$2,_sn3,0)),""))</f>
        <v/>
      </c>
      <c r="CA21" s="454" t="str">
        <f t="array" ref="CA21">IF(COUNTIF(_sn3,CA$2)&gt;1,"sai",IF(COUNTIF(_sn3,CA$2)=1,INDEX(tkbs,1,MATCH(CA$2,_sn3,0)),""))</f>
        <v/>
      </c>
      <c r="CB21" s="454" t="str">
        <f t="array" ref="CB21">IF(COUNTIF(_sn3,CB$2)&gt;1,"sai",IF(COUNTIF(_sn3,CB$2)=1,INDEX(tkbs,1,MATCH(CB$2,_sn3,0)),""))</f>
        <v/>
      </c>
      <c r="CC21" s="454" t="str">
        <f t="array" ref="CC21">IF(COUNTIF(_sn3,CC$2)&gt;1,"sai",IF(COUNTIF(_sn3,CC$2)=1,INDEX(tkbs,1,MATCH(CC$2,_sn3,0)),""))</f>
        <v/>
      </c>
      <c r="CD21" s="454" t="str">
        <f t="array" ref="CD21">IF(COUNTIF(_sn3,CD$2)&gt;1,"sai",IF(COUNTIF(_sn3,CD$2)=1,INDEX(tkbs,1,MATCH(CD$2,_sn3,0)),""))</f>
        <v/>
      </c>
      <c r="CE21" s="454" t="str">
        <f t="array" ref="CE21">IF(COUNTIF(_sn3,CE$2)&gt;1,"sai",IF(COUNTIF(_sn3,CE$2)=1,INDEX(tkbs,1,MATCH(CE$2,_sn3,0)),""))</f>
        <v/>
      </c>
      <c r="CF21" s="454" t="str">
        <f t="array" ref="CF21">IF(COUNTIF(_sn3,CF$2)&gt;1,"sai",IF(COUNTIF(_sn3,CF$2)=1,INDEX(tkbs,1,MATCH(CF$2,_sn3,0)),""))</f>
        <v/>
      </c>
      <c r="CG21" s="454" t="str">
        <f t="array" ref="CG21">IF(COUNTIF(_sn3,CG$2)&gt;1,"sai",IF(COUNTIF(_sn3,CG$2)=1,INDEX(tkbs,1,MATCH(CG$2,_sn3,0)),""))</f>
        <v/>
      </c>
      <c r="CH21" s="454" t="str">
        <f t="array" ref="CH21">IF(COUNTIF(_sn3,CH$2)&gt;1,"sai",IF(COUNTIF(_sn3,CH$2)=1,INDEX(tkbs,1,MATCH(CH$2,_sn3,0)),""))</f>
        <v/>
      </c>
      <c r="CI21" s="454" t="str">
        <f t="array" ref="CI21">IF(COUNTIF(_sn3,CI$2)&gt;1,"sai",IF(COUNTIF(_sn3,CI$2)=1,INDEX(tkbs,1,MATCH(CI$2,_sn3,0)),""))</f>
        <v/>
      </c>
      <c r="CJ21" s="454" t="str">
        <f t="array" ref="CJ21">IF(COUNTIF(_sn3,CJ$2)&gt;1,"sai",IF(COUNTIF(_sn3,CJ$2)=1,INDEX(tkbs,1,MATCH(CJ$2,_sn3,0)),""))</f>
        <v/>
      </c>
      <c r="CK21" s="454" t="str">
        <f t="array" ref="CK21">IF(COUNTIF(_sn3,CK$2)&gt;1,"sai",IF(COUNTIF(_sn3,CK$2)=1,INDEX(tkbs,1,MATCH(CK$2,_sn3,0)),""))</f>
        <v/>
      </c>
      <c r="CL21" s="454" t="str">
        <f t="array" ref="CL21">IF(COUNTIF(_sn3,CL$2)&gt;1,"sai",IF(COUNTIF(_sn3,CL$2)=1,INDEX(tkbs,1,MATCH(CL$2,_sn3,0)),""))</f>
        <v/>
      </c>
      <c r="CM21" s="454" t="str">
        <f t="array" ref="CM21">IF(COUNTIF(_sn3,CM$2)&gt;1,"sai",IF(COUNTIF(_sn3,CM$2)=1,INDEX(tkbs,1,MATCH(CM$2,_sn3,0)),""))</f>
        <v/>
      </c>
      <c r="CN21" s="454" t="str">
        <f t="array" ref="CN21">IF(COUNTIF(_sn3,CN$2)&gt;1,"sai",IF(COUNTIF(_sn3,CN$2)=1,INDEX(tkbs,1,MATCH(CN$2,_sn3,0)),""))</f>
        <v/>
      </c>
      <c r="CO21" s="454" t="str">
        <f t="array" ref="CO21">IF(COUNTIF(_sn3,CO$2)&gt;1,"sai",IF(COUNTIF(_sn3,CO$2)=1,INDEX(tkbs,1,MATCH(CO$2,_sn3,0)),""))</f>
        <v/>
      </c>
      <c r="CP21" s="454" t="str">
        <f t="array" ref="CP21">IF(COUNTIF(_sn3,CP$2)&gt;1,"sai",IF(COUNTIF(_sn3,CP$2)=1,INDEX(tkbs,1,MATCH(CP$2,_sn3,0)),""))</f>
        <v/>
      </c>
      <c r="CQ21" s="454" t="str">
        <f t="array" ref="CQ21">IF(COUNTIF(_sn3,CQ$2)&gt;1,"sai",IF(COUNTIF(_sn3,CQ$2)=1,INDEX(tkbs,1,MATCH(CQ$2,_sn3,0)),""))</f>
        <v/>
      </c>
      <c r="CR21" s="454" t="str">
        <f t="array" ref="CR21">IF(COUNTIF(_sn3,CR$2)&gt;1,"sai",IF(COUNTIF(_sn3,CR$2)=1,INDEX(tkbs,1,MATCH(CR$2,_sn3,0)),""))</f>
        <v/>
      </c>
      <c r="CS21" s="454" t="str">
        <f t="array" ref="CS21">IF(COUNTIF(_sn3,CS$2)&gt;1,"sai",IF(COUNTIF(_sn3,CS$2)=1,INDEX(tkbs,1,MATCH(CS$2,_sn3,0)),""))</f>
        <v/>
      </c>
      <c r="CT21" s="454" t="str">
        <f t="array" ref="CT21">IF(COUNTIF(_sn3,CT$2)&gt;1,"sai",IF(COUNTIF(_sn3,CT$2)=1,INDEX(tkbs,1,MATCH(CT$2,_sn3,0)),""))</f>
        <v/>
      </c>
      <c r="CU21" s="454" t="str">
        <f t="array" ref="CU21">IF(COUNTIF(_sn3,CU$2)&gt;1,"sai",IF(COUNTIF(_sn3,CU$2)=1,INDEX(tkbs,1,MATCH(CU$2,_sn3,0)),""))</f>
        <v/>
      </c>
      <c r="CV21" s="454" t="str">
        <f t="array" ref="CV21">IF(COUNTIF(_sn3,CV$2)&gt;1,"sai",IF(COUNTIF(_sn3,CV$2)=1,INDEX(tkbs,1,MATCH(CV$2,_sn3,0)),""))</f>
        <v/>
      </c>
      <c r="CW21" s="454" t="str">
        <f t="array" ref="CW21">IF(COUNTIF(_sn3,CW$2)&gt;1,"sai",IF(COUNTIF(_sn3,CW$2)=1,INDEX(tkbs,1,MATCH(CW$2,_sn3,0)),""))</f>
        <v/>
      </c>
      <c r="CX21" s="454" t="str">
        <f t="array" ref="CX21">IF(COUNTIF(_sn3,CX$2)&gt;1,"sai",IF(COUNTIF(_sn3,CX$2)=1,INDEX(tkbs,1,MATCH(CX$2,_sn3,0)),""))</f>
        <v/>
      </c>
      <c r="CY21" s="454" t="str">
        <f t="array" ref="CY21">IF(COUNTIF(_sn3,CY$2)&gt;1,"sai",IF(COUNTIF(_sn3,CY$2)=1,INDEX(tkbs,1,MATCH(CY$2,_sn3,0)),""))</f>
        <v/>
      </c>
    </row>
    <row r="22" ht="12.0" customHeight="1">
      <c r="A22" s="127"/>
      <c r="B22" s="445">
        <v>4.0</v>
      </c>
      <c r="C22" s="454" t="str">
        <f t="array" ref="C22">IF(COUNTIF(_sn4,C$2)&gt;1,"sai",IF(COUNTIF(_sn4,C$2)=1,INDEX(tkbs,1,MATCH(C$2,_sn4,0)),""))</f>
        <v/>
      </c>
      <c r="D22" s="454" t="str">
        <f t="array" ref="D22">IF(COUNTIF(_sn4,D$2)&gt;1,"sai",IF(COUNTIF(_sn4,D$2)=1,INDEX(tkbs,1,MATCH(D$2,_sn4,0)),""))</f>
        <v/>
      </c>
      <c r="E22" s="454" t="str">
        <f t="array" ref="E22">IF(COUNTIF(_sn4,E$2)&gt;1,"sai",IF(COUNTIF(_sn4,E$2)=1,INDEX(tkbs,1,MATCH(E$2,_sn4,0)),""))</f>
        <v/>
      </c>
      <c r="F22" s="453" t="str">
        <f t="array" ref="F22">IF(COUNTIF(_sn4,F$2)&gt;1,"sai",IF(COUNTIF(_sn4,F$2)=1,INDEX(tkbs,1,MATCH(F$2,_sn4,0)),""))</f>
        <v>A6</v>
      </c>
      <c r="G22" s="454" t="str">
        <f t="array" ref="G22">IF(COUNTIF(_sn4,G$2)&gt;1,"sai",IF(COUNTIF(_sn4,G$2)=1,INDEX(tkbs,1,MATCH(G$2,_sn4,0)),""))</f>
        <v/>
      </c>
      <c r="H22" s="454" t="str">
        <f t="array" ref="H22">IF(COUNTIF(_sn4,H$2)&gt;1,"sai",IF(COUNTIF(_sn4,H$2)=1,INDEX(tkbs,1,MATCH(H$2,_sn4,0)),""))</f>
        <v/>
      </c>
      <c r="I22" s="454" t="str">
        <f t="array" ref="I22">IF(COUNTIF(_sn4,I$2)&gt;1,"sai",IF(COUNTIF(_sn4,I$2)=1,INDEX(tkbs,1,MATCH(I$2,_sn4,0)),""))</f>
        <v/>
      </c>
      <c r="J22" s="454" t="str">
        <f t="array" ref="J22">IF(COUNTIF(_sn4,J$2)&gt;1,"sai",IF(COUNTIF(_sn4,J$2)=1,INDEX(tkbs,1,MATCH(J$2,_sn4,0)),""))</f>
        <v/>
      </c>
      <c r="K22" s="453" t="str">
        <f t="array" ref="K22">IF(COUNTIF(_sn4,K$2)&gt;1,"sai",IF(COUNTIF(_sn4,K$2)=1,INDEX(tkbs,1,MATCH(K$2,_sn4,0)),""))</f>
        <v>A4</v>
      </c>
      <c r="L22" s="453" t="str">
        <f t="array" ref="L22">IF(COUNTIF(_sn4,L$2)&gt;1,"sai",IF(COUNTIF(_sn4,L$2)=1,INDEX(tkbs,1,MATCH(L$2,_sn4,0)),""))</f>
        <v>A2</v>
      </c>
      <c r="M22" s="454" t="str">
        <f t="array" ref="M22">IF(COUNTIF(_sn4,M$2)&gt;1,"sai",IF(COUNTIF(_sn4,M$2)=1,INDEX(tkbs,1,MATCH(M$2,_sn4,0)),""))</f>
        <v/>
      </c>
      <c r="N22" s="454" t="str">
        <f t="array" ref="N22">IF(COUNTIF(_sn4,N$2)&gt;1,"sai",IF(COUNTIF(_sn4,N$2)=1,INDEX(tkbs,1,MATCH(N$2,_sn4,0)),""))</f>
        <v/>
      </c>
      <c r="O22" s="454" t="str">
        <f t="array" ref="O22">IF(COUNTIF(_sn4,O$2)&gt;1,"sai",IF(COUNTIF(_sn4,O$2)=1,INDEX(tkbs,1,MATCH(O$2,_sn4,0)),""))</f>
        <v/>
      </c>
      <c r="P22" s="453" t="str">
        <f t="array" ref="P22">IF(COUNTIF(_sn4,P$2)&gt;1,"sai",IF(COUNTIF(_sn4,P$2)=1,INDEX(tkbs,1,MATCH(P$2,_sn4,0)),""))</f>
        <v>A13</v>
      </c>
      <c r="Q22" s="454" t="str">
        <f t="array" ref="Q22">IF(COUNTIF(_sn4,Q$2)&gt;1,"sai",IF(COUNTIF(_sn4,Q$2)=1,INDEX(tkbs,1,MATCH(Q$2,_sn4,0)),""))</f>
        <v/>
      </c>
      <c r="R22" s="454" t="str">
        <f t="array" ref="R22">IF(COUNTIF(_sn4,R$2)&gt;1,"sai",IF(COUNTIF(_sn4,R$2)=1,INDEX(tkbs,1,MATCH(R$2,_sn4,0)),""))</f>
        <v/>
      </c>
      <c r="S22" s="454" t="str">
        <f t="array" ref="S22">IF(COUNTIF(_sn4,S$2)&gt;1,"sai",IF(COUNTIF(_sn4,S$2)=1,INDEX(tkbs,1,MATCH(S$2,_sn4,0)),""))</f>
        <v/>
      </c>
      <c r="T22" s="454" t="str">
        <f t="array" ref="T22">IF(COUNTIF(_sn4,T$2)&gt;1,"sai",IF(COUNTIF(_sn4,T$2)=1,INDEX(tkbs,1,MATCH(T$2,_sn4,0)),""))</f>
        <v/>
      </c>
      <c r="U22" s="454" t="str">
        <f t="array" ref="U22">IF(COUNTIF(_sn4,U$2)&gt;1,"sai",IF(COUNTIF(_sn4,U$2)=1,INDEX(tkbs,1,MATCH(U$2,_sn4,0)),""))</f>
        <v/>
      </c>
      <c r="V22" s="454" t="str">
        <f t="array" ref="V22">IF(COUNTIF(_sn4,V$2)&gt;1,"sai",IF(COUNTIF(_sn4,V$2)=1,INDEX(tkbs,1,MATCH(V$2,_sn4,0)),""))</f>
        <v/>
      </c>
      <c r="W22" s="454" t="str">
        <f t="array" ref="W22">IF(COUNTIF(_sn4,W$2)&gt;1,"sai",IF(COUNTIF(_sn4,W$2)=1,INDEX(tkbs,1,MATCH(W$2,_sn4,0)),""))</f>
        <v/>
      </c>
      <c r="X22" s="454" t="str">
        <f t="array" ref="X22">IF(COUNTIF(_sn4,X$2)&gt;1,"sai",IF(COUNTIF(_sn4,X$2)=1,INDEX(tkbs,1,MATCH(X$2,_sn4,0)),""))</f>
        <v/>
      </c>
      <c r="Y22" s="454" t="str">
        <f t="array" ref="Y22">IF(COUNTIF(_sn4,Y$2)&gt;1,"sai",IF(COUNTIF(_sn4,Y$2)=1,INDEX(tkbs,1,MATCH(Y$2,_sn4,0)),""))</f>
        <v/>
      </c>
      <c r="Z22" s="454" t="str">
        <f t="array" ref="Z22">IF(COUNTIF(_sn4,Z$2)&gt;1,"sai",IF(COUNTIF(_sn4,Z$2)=1,INDEX(tkbs,1,MATCH(Z$2,_sn4,0)),""))</f>
        <v/>
      </c>
      <c r="AA22" s="454" t="str">
        <f t="array" ref="AA22">IF(COUNTIF(_sn4,AA$2)&gt;1,"sai",IF(COUNTIF(_sn4,AA$2)=1,INDEX(tkbs,1,MATCH(AA$2,_sn4,0)),""))</f>
        <v/>
      </c>
      <c r="AB22" s="454" t="str">
        <f t="array" ref="AB22">IF(COUNTIF(_sn4,AB$2)&gt;1,"sai",IF(COUNTIF(_sn4,AB$2)=1,INDEX(tkbs,1,MATCH(AB$2,_sn4,0)),""))</f>
        <v/>
      </c>
      <c r="AC22" s="454" t="str">
        <f t="array" ref="AC22">IF(COUNTIF(_sn4,AC$2)&gt;1,"sai",IF(COUNTIF(_sn4,AC$2)=1,INDEX(tkbs,1,MATCH(AC$2,_sn4,0)),""))</f>
        <v/>
      </c>
      <c r="AD22" s="454" t="str">
        <f t="array" ref="AD22">IF(COUNTIF(_sn4,AD$2)&gt;1,"sai",IF(COUNTIF(_sn4,AD$2)=1,INDEX(tkbs,1,MATCH(AD$2,_sn4,0)),""))</f>
        <v/>
      </c>
      <c r="AE22" s="454" t="str">
        <f t="array" ref="AE22">IF(COUNTIF(_sn4,AE$2)&gt;1,"sai",IF(COUNTIF(_sn4,AE$2)=1,INDEX(tkbs,1,MATCH(AE$2,_sn4,0)),""))</f>
        <v/>
      </c>
      <c r="AF22" s="454" t="str">
        <f t="array" ref="AF22">IF(COUNTIF(_sn4,AF$2)&gt;1,"sai",IF(COUNTIF(_sn4,AF$2)=1,INDEX(tkbs,1,MATCH(AF$2,_sn4,0)),""))</f>
        <v/>
      </c>
      <c r="AG22" s="454" t="str">
        <f t="array" ref="AG22">IF(COUNTIF(_sn4,AG$2)&gt;1,"sai",IF(COUNTIF(_sn4,AG$2)=1,INDEX(tkbs,1,MATCH(AG$2,_sn4,0)),""))</f>
        <v/>
      </c>
      <c r="AH22" s="454" t="str">
        <f t="array" ref="AH22">IF(COUNTIF(_sn4,AH$2)&gt;1,"sai",IF(COUNTIF(_sn4,AH$2)=1,INDEX(tkbs,1,MATCH(AH$2,_sn4,0)),""))</f>
        <v/>
      </c>
      <c r="AI22" s="454" t="str">
        <f t="array" ref="AI22">IF(COUNTIF(_sn4,AI$2)&gt;1,"sai",IF(COUNTIF(_sn4,AI$2)=1,INDEX(tkbs,1,MATCH(AI$2,_sn4,0)),""))</f>
        <v/>
      </c>
      <c r="AJ22" s="454" t="str">
        <f t="array" ref="AJ22">IF(COUNTIF(_sn4,AJ$2)&gt;1,"sai",IF(COUNTIF(_sn4,AJ$2)=1,INDEX(tkbs,1,MATCH(AJ$2,_sn4,0)),""))</f>
        <v/>
      </c>
      <c r="AK22" s="453" t="str">
        <f t="array" ref="AK22">IF(COUNTIF(_sn4,AK$2)&gt;1,"sai",IF(COUNTIF(_sn4,AK$2)=1,INDEX(tkbs,1,MATCH(AK$2,_sn4,0)),""))</f>
        <v>A3</v>
      </c>
      <c r="AL22" s="454" t="str">
        <f t="array" ref="AL22">IF(COUNTIF(_sn4,AL$2)&gt;1,"sai",IF(COUNTIF(_sn4,AL$2)=1,INDEX(tkbs,1,MATCH(AL$2,_sn4,0)),""))</f>
        <v/>
      </c>
      <c r="AM22" s="454" t="str">
        <f t="array" ref="AM22">IF(COUNTIF(_sn4,AM$2)&gt;1,"sai",IF(COUNTIF(_sn4,AM$2)=1,INDEX(tkbs,1,MATCH(AM$2,_sn4,0)),""))</f>
        <v/>
      </c>
      <c r="AN22" s="454" t="str">
        <f t="array" ref="AN22">IF(COUNTIF(_sn4,AN$2)&gt;1,"sai",IF(COUNTIF(_sn4,AN$2)=1,INDEX(tkbs,1,MATCH(AN$2,_sn4,0)),""))</f>
        <v/>
      </c>
      <c r="AO22" s="454" t="str">
        <f t="array" ref="AO22">IF(COUNTIF(_sn4,AO$2)&gt;1,"sai",IF(COUNTIF(_sn4,AO$2)=1,INDEX(tkbs,1,MATCH(AO$2,_sn4,0)),""))</f>
        <v/>
      </c>
      <c r="AP22" s="454" t="str">
        <f t="array" ref="AP22">IF(COUNTIF(_sn4,AP$2)&gt;1,"sai",IF(COUNTIF(_sn4,AP$2)=1,INDEX(tkbs,1,MATCH(AP$2,_sn4,0)),""))</f>
        <v/>
      </c>
      <c r="AQ22" s="454" t="str">
        <f t="array" ref="AQ22">IF(COUNTIF(_sn4,AQ$2)&gt;1,"sai",IF(COUNTIF(_sn4,AQ$2)=1,INDEX(tkbs,1,MATCH(AQ$2,_sn4,0)),""))</f>
        <v/>
      </c>
      <c r="AR22" s="454" t="str">
        <f t="array" ref="AR22">IF(COUNTIF(_sn4,AR$2)&gt;1,"sai",IF(COUNTIF(_sn4,AR$2)=1,INDEX(tkbs,1,MATCH(AR$2,_sn4,0)),""))</f>
        <v/>
      </c>
      <c r="AS22" s="454" t="str">
        <f t="array" ref="AS22">IF(COUNTIF(_sn4,AS$2)&gt;1,"sai",IF(COUNTIF(_sn4,AS$2)=1,INDEX(tkbs,1,MATCH(AS$2,_sn4,0)),""))</f>
        <v/>
      </c>
      <c r="AT22" s="454" t="str">
        <f t="array" ref="AT22">IF(COUNTIF(_sn4,AT$2)&gt;1,"sai",IF(COUNTIF(_sn4,AT$2)=1,INDEX(tkbs,1,MATCH(AT$2,_sn4,0)),""))</f>
        <v/>
      </c>
      <c r="AU22" s="453" t="str">
        <f t="array" ref="AU22">IF(COUNTIF(_sn4,AU$2)&gt;1,"sai",IF(COUNTIF(_sn4,AU$2)=1,INDEX(tkbs,1,MATCH(AU$2,_sn4,0)),""))</f>
        <v>A8</v>
      </c>
      <c r="AV22" s="454" t="str">
        <f t="array" ref="AV22">IF(COUNTIF(_sn4,AV$2)&gt;1,"sai",IF(COUNTIF(_sn4,AV$2)=1,INDEX(tkbs,1,MATCH(AV$2,_sn4,0)),""))</f>
        <v/>
      </c>
      <c r="AW22" s="453" t="str">
        <f t="array" ref="AW22">IF(COUNTIF(_sn4,AW$2)&gt;1,"sai",IF(COUNTIF(_sn4,AW$2)=1,INDEX(tkbs,1,MATCH(AW$2,_sn4,0)),""))</f>
        <v>A11</v>
      </c>
      <c r="AX22" s="454" t="str">
        <f t="array" ref="AX22">IF(COUNTIF(_sn4,AX$2)&gt;1,"sai",IF(COUNTIF(_sn4,AX$2)=1,INDEX(tkbs,1,MATCH(AX$2,_sn4,0)),""))</f>
        <v/>
      </c>
      <c r="AY22" s="454" t="str">
        <f t="array" ref="AY22">IF(COUNTIF(_sn4,AY$2)&gt;1,"sai",IF(COUNTIF(_sn4,AY$2)=1,INDEX(tkbs,1,MATCH(AY$2,_sn4,0)),""))</f>
        <v/>
      </c>
      <c r="AZ22" s="453" t="str">
        <f t="array" ref="AZ22">IF(COUNTIF(_sn4,AZ$2)&gt;1,"sai",IF(COUNTIF(_sn4,AZ$2)=1,INDEX(tkbs,1,MATCH(AZ$2,_sn4,0)),""))</f>
        <v>A12</v>
      </c>
      <c r="BA22" s="454" t="str">
        <f t="array" ref="BA22">IF(COUNTIF(_sn4,BA$2)&gt;1,"sai",IF(COUNTIF(_sn4,BA$2)=1,INDEX(tkbs,1,MATCH(BA$2,_sn4,0)),""))</f>
        <v/>
      </c>
      <c r="BB22" s="454" t="str">
        <f t="array" ref="BB22">IF(COUNTIF(_sn4,BB$2)&gt;1,"sai",IF(COUNTIF(_sn4,BB$2)=1,INDEX(tkbs,1,MATCH(BB$2,_sn4,0)),""))</f>
        <v/>
      </c>
      <c r="BC22" s="454" t="str">
        <f t="array" ref="BC22">IF(COUNTIF(_sn4,BC$2)&gt;1,"sai",IF(COUNTIF(_sn4,BC$2)=1,INDEX(tkbs,1,MATCH(BC$2,_sn4,0)),""))</f>
        <v/>
      </c>
      <c r="BD22" s="454" t="str">
        <f t="array" ref="BD22">IF(COUNTIF(_sn4,BD$2)&gt;1,"sai",IF(COUNTIF(_sn4,BD$2)=1,INDEX(tkbs,1,MATCH(BD$2,_sn4,0)),""))</f>
        <v/>
      </c>
      <c r="BE22" s="454" t="str">
        <f t="array" ref="BE22">IF(COUNTIF(_sn4,BE$2)&gt;1,"sai",IF(COUNTIF(_sn4,BE$2)=1,INDEX(tkbs,1,MATCH(BE$2,_sn4,0)),""))</f>
        <v/>
      </c>
      <c r="BF22" s="454" t="str">
        <f t="array" ref="BF22">IF(COUNTIF(_sn4,BF$2)&gt;1,"sai",IF(COUNTIF(_sn4,BF$2)=1,INDEX(tkbs,1,MATCH(BF$2,_sn4,0)),""))</f>
        <v/>
      </c>
      <c r="BG22" s="454" t="str">
        <f t="array" ref="BG22">IF(COUNTIF(_sn4,BG$2)&gt;1,"sai",IF(COUNTIF(_sn4,BG$2)=1,INDEX(tkbs,1,MATCH(BG$2,_sn4,0)),""))</f>
        <v/>
      </c>
      <c r="BH22" s="454" t="str">
        <f t="array" ref="BH22">IF(COUNTIF(_sn4,BH$2)&gt;1,"sai",IF(COUNTIF(_sn4,BH$2)=1,INDEX(tkbs,1,MATCH(BH$2,_sn4,0)),""))</f>
        <v/>
      </c>
      <c r="BI22" s="454" t="str">
        <f t="array" ref="BI22">IF(COUNTIF(_sn4,BI$2)&gt;1,"sai",IF(COUNTIF(_sn4,BI$2)=1,INDEX(tkbs,1,MATCH(BI$2,_sn4,0)),""))</f>
        <v/>
      </c>
      <c r="BJ22" s="454" t="str">
        <f t="array" ref="BJ22">IF(COUNTIF(_sn4,BJ$2)&gt;1,"sai",IF(COUNTIF(_sn4,BJ$2)=1,INDEX(tkbs,1,MATCH(BJ$2,_sn4,0)),""))</f>
        <v/>
      </c>
      <c r="BK22" s="454" t="str">
        <f t="array" ref="BK22">IF(COUNTIF(_sn4,BK$2)&gt;1,"sai",IF(COUNTIF(_sn4,BK$2)=1,INDEX(tkbs,1,MATCH(BK$2,_sn4,0)),""))</f>
        <v/>
      </c>
      <c r="BL22" s="454" t="str">
        <f t="array" ref="BL22">IF(COUNTIF(_sn4,BL$2)&gt;1,"sai",IF(COUNTIF(_sn4,BL$2)=1,INDEX(tkbs,1,MATCH(BL$2,_sn4,0)),""))</f>
        <v/>
      </c>
      <c r="BM22" s="454" t="str">
        <f t="array" ref="BM22">IF(COUNTIF(_sn4,BM$2)&gt;1,"sai",IF(COUNTIF(_sn4,BM$2)=1,INDEX(tkbs,1,MATCH(BM$2,_sn4,0)),""))</f>
        <v/>
      </c>
      <c r="BN22" s="454" t="str">
        <f t="array" ref="BN22">IF(COUNTIF(_sn4,BN$2)&gt;1,"sai",IF(COUNTIF(_sn4,BN$2)=1,INDEX(tkbs,1,MATCH(BN$2,_sn4,0)),""))</f>
        <v/>
      </c>
      <c r="BO22" s="454" t="str">
        <f t="array" ref="BO22">IF(COUNTIF(_sn4,BO$2)&gt;1,"sai",IF(COUNTIF(_sn4,BO$2)=1,INDEX(tkbs,1,MATCH(BO$2,_sn4,0)),""))</f>
        <v/>
      </c>
      <c r="BP22" s="453" t="str">
        <f t="array" ref="BP22">IF(COUNTIF(_sn4,BP$2)&gt;1,"sai",IF(COUNTIF(_sn4,BP$2)=1,INDEX(tkbs,1,MATCH(BP$2,_sn4,0)),""))</f>
        <v>A1</v>
      </c>
      <c r="BQ22" s="454" t="str">
        <f t="array" ref="BQ22">IF(COUNTIF(_sn4,BQ$2)&gt;1,"sai",IF(COUNTIF(_sn4,BQ$2)=1,INDEX(tkbs,1,MATCH(BQ$2,_sn4,0)),""))</f>
        <v/>
      </c>
      <c r="BR22" s="454" t="str">
        <f t="array" ref="BR22">IF(COUNTIF(_sn4,BR$2)&gt;1,"sai",IF(COUNTIF(_sn4,BR$2)=1,INDEX(tkbs,1,MATCH(BR$2,_sn4,0)),""))</f>
        <v/>
      </c>
      <c r="BS22" s="453" t="str">
        <f t="array" ref="BS22">IF(COUNTIF(_sn4,BS$2)&gt;1,"sai",IF(COUNTIF(_sn4,BS$2)=1,INDEX(tkbs,1,MATCH(BS$2,_sn4,0)),""))</f>
        <v>A10</v>
      </c>
      <c r="BT22" s="454" t="str">
        <f t="array" ref="BT22">IF(COUNTIF(_sn4,BT$2)&gt;1,"sai",IF(COUNTIF(_sn4,BT$2)=1,INDEX(tkbs,1,MATCH(BT$2,_sn4,0)),""))</f>
        <v/>
      </c>
      <c r="BU22" s="453" t="str">
        <f t="array" ref="BU22">IF(COUNTIF(_sn4,BU$2)&gt;1,"sai",IF(COUNTIF(_sn4,BU$2)=1,INDEX(tkbs,1,MATCH(BU$2,_sn4,0)),""))</f>
        <v>A5</v>
      </c>
      <c r="BV22" s="454" t="str">
        <f t="array" ref="BV22">IF(COUNTIF(_sn4,BV$2)&gt;1,"sai",IF(COUNTIF(_sn4,BV$2)=1,INDEX(tkbs,1,MATCH(BV$2,_sn4,0)),""))</f>
        <v/>
      </c>
      <c r="BW22" s="454" t="str">
        <f t="array" ref="BW22">IF(COUNTIF(_sn4,BW$2)&gt;1,"sai",IF(COUNTIF(_sn4,BW$2)=1,INDEX(tkbs,1,MATCH(BW$2,_sn4,0)),""))</f>
        <v/>
      </c>
      <c r="BX22" s="454" t="str">
        <f t="array" ref="BX22">IF(COUNTIF(_sn4,BX$2)&gt;1,"sai",IF(COUNTIF(_sn4,BX$2)=1,INDEX(tkbs,1,MATCH(BX$2,_sn4,0)),""))</f>
        <v/>
      </c>
      <c r="BY22" s="454" t="str">
        <f t="array" ref="BY22">IF(COUNTIF(_sn4,BY$2)&gt;1,"sai",IF(COUNTIF(_sn4,BY$2)=1,INDEX(tkbs,1,MATCH(BY$2,_sn4,0)),""))</f>
        <v/>
      </c>
      <c r="BZ22" s="454" t="str">
        <f t="array" ref="BZ22">IF(COUNTIF(_sn4,BZ$2)&gt;1,"sai",IF(COUNTIF(_sn4,BZ$2)=1,INDEX(tkbs,1,MATCH(BZ$2,_sn4,0)),""))</f>
        <v/>
      </c>
      <c r="CA22" s="454" t="str">
        <f t="array" ref="CA22">IF(COUNTIF(_sn4,CA$2)&gt;1,"sai",IF(COUNTIF(_sn4,CA$2)=1,INDEX(tkbs,1,MATCH(CA$2,_sn4,0)),""))</f>
        <v/>
      </c>
      <c r="CB22" s="454" t="str">
        <f t="array" ref="CB22">IF(COUNTIF(_sn4,CB$2)&gt;1,"sai",IF(COUNTIF(_sn4,CB$2)=1,INDEX(tkbs,1,MATCH(CB$2,_sn4,0)),""))</f>
        <v/>
      </c>
      <c r="CC22" s="454" t="str">
        <f t="array" ref="CC22">IF(COUNTIF(_sn4,CC$2)&gt;1,"sai",IF(COUNTIF(_sn4,CC$2)=1,INDEX(tkbs,1,MATCH(CC$2,_sn4,0)),""))</f>
        <v/>
      </c>
      <c r="CD22" s="454" t="str">
        <f t="array" ref="CD22">IF(COUNTIF(_sn4,CD$2)&gt;1,"sai",IF(COUNTIF(_sn4,CD$2)=1,INDEX(tkbs,1,MATCH(CD$2,_sn4,0)),""))</f>
        <v/>
      </c>
      <c r="CE22" s="454" t="str">
        <f t="array" ref="CE22">IF(COUNTIF(_sn4,CE$2)&gt;1,"sai",IF(COUNTIF(_sn4,CE$2)=1,INDEX(tkbs,1,MATCH(CE$2,_sn4,0)),""))</f>
        <v/>
      </c>
      <c r="CF22" s="454" t="str">
        <f t="array" ref="CF22">IF(COUNTIF(_sn4,CF$2)&gt;1,"sai",IF(COUNTIF(_sn4,CF$2)=1,INDEX(tkbs,1,MATCH(CF$2,_sn4,0)),""))</f>
        <v/>
      </c>
      <c r="CG22" s="454" t="str">
        <f t="array" ref="CG22">IF(COUNTIF(_sn4,CG$2)&gt;1,"sai",IF(COUNTIF(_sn4,CG$2)=1,INDEX(tkbs,1,MATCH(CG$2,_sn4,0)),""))</f>
        <v/>
      </c>
      <c r="CH22" s="454" t="str">
        <f t="array" ref="CH22">IF(COUNTIF(_sn4,CH$2)&gt;1,"sai",IF(COUNTIF(_sn4,CH$2)=1,INDEX(tkbs,1,MATCH(CH$2,_sn4,0)),""))</f>
        <v/>
      </c>
      <c r="CI22" s="454" t="str">
        <f t="array" ref="CI22">IF(COUNTIF(_sn4,CI$2)&gt;1,"sai",IF(COUNTIF(_sn4,CI$2)=1,INDEX(tkbs,1,MATCH(CI$2,_sn4,0)),""))</f>
        <v/>
      </c>
      <c r="CJ22" s="454" t="str">
        <f t="array" ref="CJ22">IF(COUNTIF(_sn4,CJ$2)&gt;1,"sai",IF(COUNTIF(_sn4,CJ$2)=1,INDEX(tkbs,1,MATCH(CJ$2,_sn4,0)),""))</f>
        <v/>
      </c>
      <c r="CK22" s="454" t="str">
        <f t="array" ref="CK22">IF(COUNTIF(_sn4,CK$2)&gt;1,"sai",IF(COUNTIF(_sn4,CK$2)=1,INDEX(tkbs,1,MATCH(CK$2,_sn4,0)),""))</f>
        <v/>
      </c>
      <c r="CL22" s="454" t="str">
        <f t="array" ref="CL22">IF(COUNTIF(_sn4,CL$2)&gt;1,"sai",IF(COUNTIF(_sn4,CL$2)=1,INDEX(tkbs,1,MATCH(CL$2,_sn4,0)),""))</f>
        <v/>
      </c>
      <c r="CM22" s="454" t="str">
        <f t="array" ref="CM22">IF(COUNTIF(_sn4,CM$2)&gt;1,"sai",IF(COUNTIF(_sn4,CM$2)=1,INDEX(tkbs,1,MATCH(CM$2,_sn4,0)),""))</f>
        <v/>
      </c>
      <c r="CN22" s="454" t="str">
        <f t="array" ref="CN22">IF(COUNTIF(_sn4,CN$2)&gt;1,"sai",IF(COUNTIF(_sn4,CN$2)=1,INDEX(tkbs,1,MATCH(CN$2,_sn4,0)),""))</f>
        <v/>
      </c>
      <c r="CO22" s="454" t="str">
        <f t="array" ref="CO22">IF(COUNTIF(_sn4,CO$2)&gt;1,"sai",IF(COUNTIF(_sn4,CO$2)=1,INDEX(tkbs,1,MATCH(CO$2,_sn4,0)),""))</f>
        <v/>
      </c>
      <c r="CP22" s="454" t="str">
        <f t="array" ref="CP22">IF(COUNTIF(_sn4,CP$2)&gt;1,"sai",IF(COUNTIF(_sn4,CP$2)=1,INDEX(tkbs,1,MATCH(CP$2,_sn4,0)),""))</f>
        <v/>
      </c>
      <c r="CQ22" s="454" t="str">
        <f t="array" ref="CQ22">IF(COUNTIF(_sn4,CQ$2)&gt;1,"sai",IF(COUNTIF(_sn4,CQ$2)=1,INDEX(tkbs,1,MATCH(CQ$2,_sn4,0)),""))</f>
        <v/>
      </c>
      <c r="CR22" s="454" t="str">
        <f t="array" ref="CR22">IF(COUNTIF(_sn4,CR$2)&gt;1,"sai",IF(COUNTIF(_sn4,CR$2)=1,INDEX(tkbs,1,MATCH(CR$2,_sn4,0)),""))</f>
        <v/>
      </c>
      <c r="CS22" s="454" t="str">
        <f t="array" ref="CS22">IF(COUNTIF(_sn4,CS$2)&gt;1,"sai",IF(COUNTIF(_sn4,CS$2)=1,INDEX(tkbs,1,MATCH(CS$2,_sn4,0)),""))</f>
        <v/>
      </c>
      <c r="CT22" s="454" t="str">
        <f t="array" ref="CT22">IF(COUNTIF(_sn4,CT$2)&gt;1,"sai",IF(COUNTIF(_sn4,CT$2)=1,INDEX(tkbs,1,MATCH(CT$2,_sn4,0)),""))</f>
        <v/>
      </c>
      <c r="CU22" s="454" t="str">
        <f t="array" ref="CU22">IF(COUNTIF(_sn4,CU$2)&gt;1,"sai",IF(COUNTIF(_sn4,CU$2)=1,INDEX(tkbs,1,MATCH(CU$2,_sn4,0)),""))</f>
        <v/>
      </c>
      <c r="CV22" s="454" t="str">
        <f t="array" ref="CV22">IF(COUNTIF(_sn4,CV$2)&gt;1,"sai",IF(COUNTIF(_sn4,CV$2)=1,INDEX(tkbs,1,MATCH(CV$2,_sn4,0)),""))</f>
        <v/>
      </c>
      <c r="CW22" s="454" t="str">
        <f t="array" ref="CW22">IF(COUNTIF(_sn4,CW$2)&gt;1,"sai",IF(COUNTIF(_sn4,CW$2)=1,INDEX(tkbs,1,MATCH(CW$2,_sn4,0)),""))</f>
        <v/>
      </c>
      <c r="CX22" s="454" t="str">
        <f t="array" ref="CX22">IF(COUNTIF(_sn4,CX$2)&gt;1,"sai",IF(COUNTIF(_sn4,CX$2)=1,INDEX(tkbs,1,MATCH(CX$2,_sn4,0)),""))</f>
        <v/>
      </c>
      <c r="CY22" s="454" t="str">
        <f t="array" ref="CY22">IF(COUNTIF(_sn4,CY$2)&gt;1,"sai",IF(COUNTIF(_sn4,CY$2)=1,INDEX(tkbs,1,MATCH(CY$2,_sn4,0)),""))</f>
        <v/>
      </c>
    </row>
    <row r="23" ht="12.0" customHeight="1">
      <c r="A23" s="396"/>
      <c r="B23" s="448">
        <v>5.0</v>
      </c>
      <c r="C23" s="455" t="str">
        <f t="array" ref="C23">IF(COUNTIF(_sn5,C$2)&gt;1,"sai",IF(COUNTIF(_sn5,C$2)=1,INDEX(tkbs,1,MATCH(C$2,_sn5,0)),""))</f>
        <v/>
      </c>
      <c r="D23" s="455" t="str">
        <f t="array" ref="D23">IF(COUNTIF(_sn5,D$2)&gt;1,"sai",IF(COUNTIF(_sn5,D$2)=1,INDEX(tkbs,1,MATCH(D$2,_sn5,0)),""))</f>
        <v/>
      </c>
      <c r="E23" s="455" t="str">
        <f t="array" ref="E23">IF(COUNTIF(_sn5,E$2)&gt;1,"sai",IF(COUNTIF(_sn5,E$2)=1,INDEX(tkbs,1,MATCH(E$2,_sn5,0)),""))</f>
        <v/>
      </c>
      <c r="F23" s="455" t="str">
        <f t="array" ref="F23">IF(COUNTIF(_sn5,F$2)&gt;1,"sai",IF(COUNTIF(_sn5,F$2)=1,INDEX(tkbs,1,MATCH(F$2,_sn5,0)),""))</f>
        <v/>
      </c>
      <c r="G23" s="455" t="str">
        <f t="array" ref="G23">IF(COUNTIF(_sn5,G$2)&gt;1,"sai",IF(COUNTIF(_sn5,G$2)=1,INDEX(tkbs,1,MATCH(G$2,_sn5,0)),""))</f>
        <v/>
      </c>
      <c r="H23" s="455" t="str">
        <f t="array" ref="H23">IF(COUNTIF(_sn5,H$2)&gt;1,"sai",IF(COUNTIF(_sn5,H$2)=1,INDEX(tkbs,1,MATCH(H$2,_sn5,0)),""))</f>
        <v/>
      </c>
      <c r="I23" s="455" t="str">
        <f t="array" ref="I23">IF(COUNTIF(_sn5,I$2)&gt;1,"sai",IF(COUNTIF(_sn5,I$2)=1,INDEX(tkbs,1,MATCH(I$2,_sn5,0)),""))</f>
        <v/>
      </c>
      <c r="J23" s="455" t="str">
        <f t="array" ref="J23">IF(COUNTIF(_sn5,J$2)&gt;1,"sai",IF(COUNTIF(_sn5,J$2)=1,INDEX(tkbs,1,MATCH(J$2,_sn5,0)),""))</f>
        <v/>
      </c>
      <c r="K23" s="455" t="str">
        <f t="array" ref="K23">IF(COUNTIF(_sn5,K$2)&gt;1,"sai",IF(COUNTIF(_sn5,K$2)=1,INDEX(tkbs,1,MATCH(K$2,_sn5,0)),""))</f>
        <v/>
      </c>
      <c r="L23" s="455" t="s">
        <v>585</v>
      </c>
      <c r="M23" s="455" t="str">
        <f t="array" ref="M23">IF(COUNTIF(_sn5,M$2)&gt;1,"sai",IF(COUNTIF(_sn5,M$2)=1,INDEX(tkbs,1,MATCH(M$2,_sn5,0)),""))</f>
        <v/>
      </c>
      <c r="N23" s="455" t="str">
        <f t="array" ref="N23">IF(COUNTIF(_sn5,N$2)&gt;1,"sai",IF(COUNTIF(_sn5,N$2)=1,INDEX(tkbs,1,MATCH(N$2,_sn5,0)),""))</f>
        <v/>
      </c>
      <c r="O23" s="455" t="str">
        <f t="array" ref="O23">IF(COUNTIF(_sn5,O$2)&gt;1,"sai",IF(COUNTIF(_sn5,O$2)=1,INDEX(tkbs,1,MATCH(O$2,_sn5,0)),""))</f>
        <v/>
      </c>
      <c r="P23" s="455" t="str">
        <f t="array" ref="P23">IF(COUNTIF(_sn5,P$2)&gt;1,"sai",IF(COUNTIF(_sn5,P$2)=1,INDEX(tkbs,1,MATCH(P$2,_sn5,0)),""))</f>
        <v/>
      </c>
      <c r="Q23" s="455" t="str">
        <f t="array" ref="Q23">IF(COUNTIF(_sn5,Q$2)&gt;1,"sai",IF(COUNTIF(_sn5,Q$2)=1,INDEX(tkbs,1,MATCH(Q$2,_sn5,0)),""))</f>
        <v/>
      </c>
      <c r="R23" s="455" t="str">
        <f t="array" ref="R23">IF(COUNTIF(_sn5,R$2)&gt;1,"sai",IF(COUNTIF(_sn5,R$2)=1,INDEX(tkbs,1,MATCH(R$2,_sn5,0)),""))</f>
        <v/>
      </c>
      <c r="S23" s="455" t="str">
        <f t="array" ref="S23">IF(COUNTIF(_sn5,S$2)&gt;1,"sai",IF(COUNTIF(_sn5,S$2)=1,INDEX(tkbs,1,MATCH(S$2,_sn5,0)),""))</f>
        <v/>
      </c>
      <c r="T23" s="455" t="str">
        <f t="array" ref="T23">IF(COUNTIF(_sn5,T$2)&gt;1,"sai",IF(COUNTIF(_sn5,T$2)=1,INDEX(tkbs,1,MATCH(T$2,_sn5,0)),""))</f>
        <v/>
      </c>
      <c r="U23" s="455" t="str">
        <f t="array" ref="U23">IF(COUNTIF(_sn5,U$2)&gt;1,"sai",IF(COUNTIF(_sn5,U$2)=1,INDEX(tkbs,1,MATCH(U$2,_sn5,0)),""))</f>
        <v/>
      </c>
      <c r="V23" s="455" t="str">
        <f t="array" ref="V23">IF(COUNTIF(_sn5,V$2)&gt;1,"sai",IF(COUNTIF(_sn5,V$2)=1,INDEX(tkbs,1,MATCH(V$2,_sn5,0)),""))</f>
        <v/>
      </c>
      <c r="W23" s="455" t="str">
        <f t="array" ref="W23">IF(COUNTIF(_sn5,W$2)&gt;1,"sai",IF(COUNTIF(_sn5,W$2)=1,INDEX(tkbs,1,MATCH(W$2,_sn5,0)),""))</f>
        <v/>
      </c>
      <c r="X23" s="455" t="str">
        <f t="array" ref="X23">IF(COUNTIF(_sn5,X$2)&gt;1,"sai",IF(COUNTIF(_sn5,X$2)=1,INDEX(tkbs,1,MATCH(X$2,_sn5,0)),""))</f>
        <v/>
      </c>
      <c r="Y23" s="455" t="str">
        <f t="array" ref="Y23">IF(COUNTIF(_sn5,Y$2)&gt;1,"sai",IF(COUNTIF(_sn5,Y$2)=1,INDEX(tkbs,1,MATCH(Y$2,_sn5,0)),""))</f>
        <v/>
      </c>
      <c r="Z23" s="455" t="str">
        <f t="array" ref="Z23">IF(COUNTIF(_sn5,Z$2)&gt;1,"sai",IF(COUNTIF(_sn5,Z$2)=1,INDEX(tkbs,1,MATCH(Z$2,_sn5,0)),""))</f>
        <v/>
      </c>
      <c r="AA23" s="455" t="str">
        <f t="array" ref="AA23">IF(COUNTIF(_sn5,AA$2)&gt;1,"sai",IF(COUNTIF(_sn5,AA$2)=1,INDEX(tkbs,1,MATCH(AA$2,_sn5,0)),""))</f>
        <v/>
      </c>
      <c r="AB23" s="455" t="str">
        <f t="array" ref="AB23">IF(COUNTIF(_sn5,AB$2)&gt;1,"sai",IF(COUNTIF(_sn5,AB$2)=1,INDEX(tkbs,1,MATCH(AB$2,_sn5,0)),""))</f>
        <v/>
      </c>
      <c r="AC23" s="455" t="str">
        <f t="array" ref="AC23">IF(COUNTIF(_sn5,AC$2)&gt;1,"sai",IF(COUNTIF(_sn5,AC$2)=1,INDEX(tkbs,1,MATCH(AC$2,_sn5,0)),""))</f>
        <v/>
      </c>
      <c r="AD23" s="455" t="str">
        <f t="array" ref="AD23">IF(COUNTIF(_sn5,AD$2)&gt;1,"sai",IF(COUNTIF(_sn5,AD$2)=1,INDEX(tkbs,1,MATCH(AD$2,_sn5,0)),""))</f>
        <v/>
      </c>
      <c r="AE23" s="455" t="str">
        <f t="array" ref="AE23">IF(COUNTIF(_sn5,AE$2)&gt;1,"sai",IF(COUNTIF(_sn5,AE$2)=1,INDEX(tkbs,1,MATCH(AE$2,_sn5,0)),""))</f>
        <v/>
      </c>
      <c r="AF23" s="455" t="str">
        <f t="array" ref="AF23">IF(COUNTIF(_sn5,AF$2)&gt;1,"sai",IF(COUNTIF(_sn5,AF$2)=1,INDEX(tkbs,1,MATCH(AF$2,_sn5,0)),""))</f>
        <v/>
      </c>
      <c r="AG23" s="455" t="str">
        <f t="array" ref="AG23">IF(COUNTIF(_sn5,AG$2)&gt;1,"sai",IF(COUNTIF(_sn5,AG$2)=1,INDEX(tkbs,1,MATCH(AG$2,_sn5,0)),""))</f>
        <v/>
      </c>
      <c r="AH23" s="455" t="str">
        <f t="array" ref="AH23">IF(COUNTIF(_sn5,AH$2)&gt;1,"sai",IF(COUNTIF(_sn5,AH$2)=1,INDEX(tkbs,1,MATCH(AH$2,_sn5,0)),""))</f>
        <v/>
      </c>
      <c r="AI23" s="455" t="str">
        <f t="array" ref="AI23">IF(COUNTIF(_sn5,AI$2)&gt;1,"sai",IF(COUNTIF(_sn5,AI$2)=1,INDEX(tkbs,1,MATCH(AI$2,_sn5,0)),""))</f>
        <v/>
      </c>
      <c r="AJ23" s="455" t="str">
        <f t="array" ref="AJ23">IF(COUNTIF(_sn5,AJ$2)&gt;1,"sai",IF(COUNTIF(_sn5,AJ$2)=1,INDEX(tkbs,1,MATCH(AJ$2,_sn5,0)),""))</f>
        <v/>
      </c>
      <c r="AK23" s="455" t="str">
        <f t="array" ref="AK23">IF(COUNTIF(_sn5,AK$2)&gt;1,"sai",IF(COUNTIF(_sn5,AK$2)=1,INDEX(tkbs,1,MATCH(AK$2,_sn5,0)),""))</f>
        <v/>
      </c>
      <c r="AL23" s="455" t="str">
        <f t="array" ref="AL23">IF(COUNTIF(_sn5,AL$2)&gt;1,"sai",IF(COUNTIF(_sn5,AL$2)=1,INDEX(tkbs,1,MATCH(AL$2,_sn5,0)),""))</f>
        <v/>
      </c>
      <c r="AM23" s="455" t="str">
        <f t="array" ref="AM23">IF(COUNTIF(_sn5,AM$2)&gt;1,"sai",IF(COUNTIF(_sn5,AM$2)=1,INDEX(tkbs,1,MATCH(AM$2,_sn5,0)),""))</f>
        <v/>
      </c>
      <c r="AN23" s="455" t="str">
        <f t="array" ref="AN23">IF(COUNTIF(_sn5,AN$2)&gt;1,"sai",IF(COUNTIF(_sn5,AN$2)=1,INDEX(tkbs,1,MATCH(AN$2,_sn5,0)),""))</f>
        <v/>
      </c>
      <c r="AO23" s="455" t="str">
        <f t="array" ref="AO23">IF(COUNTIF(_sn5,AO$2)&gt;1,"sai",IF(COUNTIF(_sn5,AO$2)=1,INDEX(tkbs,1,MATCH(AO$2,_sn5,0)),""))</f>
        <v/>
      </c>
      <c r="AP23" s="455" t="str">
        <f t="array" ref="AP23">IF(COUNTIF(_sn5,AP$2)&gt;1,"sai",IF(COUNTIF(_sn5,AP$2)=1,INDEX(tkbs,1,MATCH(AP$2,_sn5,0)),""))</f>
        <v/>
      </c>
      <c r="AQ23" s="455" t="str">
        <f t="array" ref="AQ23">IF(COUNTIF(_sn5,AQ$2)&gt;1,"sai",IF(COUNTIF(_sn5,AQ$2)=1,INDEX(tkbs,1,MATCH(AQ$2,_sn5,0)),""))</f>
        <v/>
      </c>
      <c r="AR23" s="455" t="str">
        <f t="array" ref="AR23">IF(COUNTIF(_sn5,AR$2)&gt;1,"sai",IF(COUNTIF(_sn5,AR$2)=1,INDEX(tkbs,1,MATCH(AR$2,_sn5,0)),""))</f>
        <v/>
      </c>
      <c r="AS23" s="455" t="str">
        <f t="array" ref="AS23">IF(COUNTIF(_sn5,AS$2)&gt;1,"sai",IF(COUNTIF(_sn5,AS$2)=1,INDEX(tkbs,1,MATCH(AS$2,_sn5,0)),""))</f>
        <v/>
      </c>
      <c r="AT23" s="455" t="str">
        <f t="array" ref="AT23">IF(COUNTIF(_sn5,AT$2)&gt;1,"sai",IF(COUNTIF(_sn5,AT$2)=1,INDEX(tkbs,1,MATCH(AT$2,_sn5,0)),""))</f>
        <v/>
      </c>
      <c r="AU23" s="455" t="str">
        <f t="array" ref="AU23">IF(COUNTIF(_sn5,AU$2)&gt;1,"sai",IF(COUNTIF(_sn5,AU$2)=1,INDEX(tkbs,1,MATCH(AU$2,_sn5,0)),""))</f>
        <v/>
      </c>
      <c r="AV23" s="455" t="str">
        <f t="array" ref="AV23">IF(COUNTIF(_sn5,AV$2)&gt;1,"sai",IF(COUNTIF(_sn5,AV$2)=1,INDEX(tkbs,1,MATCH(AV$2,_sn5,0)),""))</f>
        <v/>
      </c>
      <c r="AW23" s="455" t="str">
        <f t="array" ref="AW23">IF(COUNTIF(_sn5,AW$2)&gt;1,"sai",IF(COUNTIF(_sn5,AW$2)=1,INDEX(tkbs,1,MATCH(AW$2,_sn5,0)),""))</f>
        <v/>
      </c>
      <c r="AX23" s="455" t="str">
        <f t="array" ref="AX23">IF(COUNTIF(_sn5,AX$2)&gt;1,"sai",IF(COUNTIF(_sn5,AX$2)=1,INDEX(tkbs,1,MATCH(AX$2,_sn5,0)),""))</f>
        <v/>
      </c>
      <c r="AY23" s="455" t="str">
        <f t="array" ref="AY23">IF(COUNTIF(_sn5,AY$2)&gt;1,"sai",IF(COUNTIF(_sn5,AY$2)=1,INDEX(tkbs,1,MATCH(AY$2,_sn5,0)),""))</f>
        <v/>
      </c>
      <c r="AZ23" s="455" t="str">
        <f t="array" ref="AZ23">IF(COUNTIF(_sn5,AZ$2)&gt;1,"sai",IF(COUNTIF(_sn5,AZ$2)=1,INDEX(tkbs,1,MATCH(AZ$2,_sn5,0)),""))</f>
        <v/>
      </c>
      <c r="BA23" s="455" t="str">
        <f t="array" ref="BA23">IF(COUNTIF(_sn5,BA$2)&gt;1,"sai",IF(COUNTIF(_sn5,BA$2)=1,INDEX(tkbs,1,MATCH(BA$2,_sn5,0)),""))</f>
        <v/>
      </c>
      <c r="BB23" s="455" t="str">
        <f t="array" ref="BB23">IF(COUNTIF(_sn5,BB$2)&gt;1,"sai",IF(COUNTIF(_sn5,BB$2)=1,INDEX(tkbs,1,MATCH(BB$2,_sn5,0)),""))</f>
        <v/>
      </c>
      <c r="BC23" s="455" t="str">
        <f t="array" ref="BC23">IF(COUNTIF(_sn5,BC$2)&gt;1,"sai",IF(COUNTIF(_sn5,BC$2)=1,INDEX(tkbs,1,MATCH(BC$2,_sn5,0)),""))</f>
        <v/>
      </c>
      <c r="BD23" s="455" t="str">
        <f t="array" ref="BD23">IF(COUNTIF(_sn5,BD$2)&gt;1,"sai",IF(COUNTIF(_sn5,BD$2)=1,INDEX(tkbs,1,MATCH(BD$2,_sn5,0)),""))</f>
        <v/>
      </c>
      <c r="BE23" s="455" t="str">
        <f t="array" ref="BE23">IF(COUNTIF(_sn5,BE$2)&gt;1,"sai",IF(COUNTIF(_sn5,BE$2)=1,INDEX(tkbs,1,MATCH(BE$2,_sn5,0)),""))</f>
        <v/>
      </c>
      <c r="BF23" s="455" t="str">
        <f t="array" ref="BF23">IF(COUNTIF(_sn5,BF$2)&gt;1,"sai",IF(COUNTIF(_sn5,BF$2)=1,INDEX(tkbs,1,MATCH(BF$2,_sn5,0)),""))</f>
        <v/>
      </c>
      <c r="BG23" s="455" t="str">
        <f t="array" ref="BG23">IF(COUNTIF(_sn5,BG$2)&gt;1,"sai",IF(COUNTIF(_sn5,BG$2)=1,INDEX(tkbs,1,MATCH(BG$2,_sn5,0)),""))</f>
        <v/>
      </c>
      <c r="BH23" s="455" t="str">
        <f t="array" ref="BH23">IF(COUNTIF(_sn5,BH$2)&gt;1,"sai",IF(COUNTIF(_sn5,BH$2)=1,INDEX(tkbs,1,MATCH(BH$2,_sn5,0)),""))</f>
        <v/>
      </c>
      <c r="BI23" s="455" t="str">
        <f t="array" ref="BI23">IF(COUNTIF(_sn5,BI$2)&gt;1,"sai",IF(COUNTIF(_sn5,BI$2)=1,INDEX(tkbs,1,MATCH(BI$2,_sn5,0)),""))</f>
        <v/>
      </c>
      <c r="BJ23" s="455" t="str">
        <f t="array" ref="BJ23">IF(COUNTIF(_sn5,BJ$2)&gt;1,"sai",IF(COUNTIF(_sn5,BJ$2)=1,INDEX(tkbs,1,MATCH(BJ$2,_sn5,0)),""))</f>
        <v/>
      </c>
      <c r="BK23" s="455" t="str">
        <f t="array" ref="BK23">IF(COUNTIF(_sn5,BK$2)&gt;1,"sai",IF(COUNTIF(_sn5,BK$2)=1,INDEX(tkbs,1,MATCH(BK$2,_sn5,0)),""))</f>
        <v/>
      </c>
      <c r="BL23" s="455" t="str">
        <f t="array" ref="BL23">IF(COUNTIF(_sn5,BL$2)&gt;1,"sai",IF(COUNTIF(_sn5,BL$2)=1,INDEX(tkbs,1,MATCH(BL$2,_sn5,0)),""))</f>
        <v/>
      </c>
      <c r="BM23" s="455" t="str">
        <f t="array" ref="BM23">IF(COUNTIF(_sn5,BM$2)&gt;1,"sai",IF(COUNTIF(_sn5,BM$2)=1,INDEX(tkbs,1,MATCH(BM$2,_sn5,0)),""))</f>
        <v/>
      </c>
      <c r="BN23" s="455" t="str">
        <f t="array" ref="BN23">IF(COUNTIF(_sn5,BN$2)&gt;1,"sai",IF(COUNTIF(_sn5,BN$2)=1,INDEX(tkbs,1,MATCH(BN$2,_sn5,0)),""))</f>
        <v/>
      </c>
      <c r="BO23" s="455" t="str">
        <f t="array" ref="BO23">IF(COUNTIF(_sn5,BO$2)&gt;1,"sai",IF(COUNTIF(_sn5,BO$2)=1,INDEX(tkbs,1,MATCH(BO$2,_sn5,0)),""))</f>
        <v/>
      </c>
      <c r="BP23" s="455" t="str">
        <f t="array" ref="BP23">IF(COUNTIF(_sn5,BP$2)&gt;1,"sai",IF(COUNTIF(_sn5,BP$2)=1,INDEX(tkbs,1,MATCH(BP$2,_sn5,0)),""))</f>
        <v/>
      </c>
      <c r="BQ23" s="455" t="str">
        <f t="array" ref="BQ23">IF(COUNTIF(_sn5,BQ$2)&gt;1,"sai",IF(COUNTIF(_sn5,BQ$2)=1,INDEX(tkbs,1,MATCH(BQ$2,_sn5,0)),""))</f>
        <v/>
      </c>
      <c r="BR23" s="455" t="str">
        <f t="array" ref="BR23">IF(COUNTIF(_sn5,BR$2)&gt;1,"sai",IF(COUNTIF(_sn5,BR$2)=1,INDEX(tkbs,1,MATCH(BR$2,_sn5,0)),""))</f>
        <v/>
      </c>
      <c r="BS23" s="455" t="str">
        <f t="array" ref="BS23">IF(COUNTIF(_sn5,BS$2)&gt;1,"sai",IF(COUNTIF(_sn5,BS$2)=1,INDEX(tkbs,1,MATCH(BS$2,_sn5,0)),""))</f>
        <v/>
      </c>
      <c r="BT23" s="455" t="str">
        <f t="array" ref="BT23">IF(COUNTIF(_sn5,BT$2)&gt;1,"sai",IF(COUNTIF(_sn5,BT$2)=1,INDEX(tkbs,1,MATCH(BT$2,_sn5,0)),""))</f>
        <v/>
      </c>
      <c r="BU23" s="455" t="str">
        <f t="array" ref="BU23">IF(COUNTIF(_sn5,BU$2)&gt;1,"sai",IF(COUNTIF(_sn5,BU$2)=1,INDEX(tkbs,1,MATCH(BU$2,_sn5,0)),""))</f>
        <v/>
      </c>
      <c r="BV23" s="455" t="str">
        <f t="array" ref="BV23">IF(COUNTIF(_sn5,BV$2)&gt;1,"sai",IF(COUNTIF(_sn5,BV$2)=1,INDEX(tkbs,1,MATCH(BV$2,_sn5,0)),""))</f>
        <v/>
      </c>
      <c r="BW23" s="455" t="str">
        <f t="array" ref="BW23">IF(COUNTIF(_sn5,BW$2)&gt;1,"sai",IF(COUNTIF(_sn5,BW$2)=1,INDEX(tkbs,1,MATCH(BW$2,_sn5,0)),""))</f>
        <v/>
      </c>
      <c r="BX23" s="455" t="str">
        <f t="array" ref="BX23">IF(COUNTIF(_sn5,BX$2)&gt;1,"sai",IF(COUNTIF(_sn5,BX$2)=1,INDEX(tkbs,1,MATCH(BX$2,_sn5,0)),""))</f>
        <v/>
      </c>
      <c r="BY23" s="455" t="str">
        <f t="array" ref="BY23">IF(COUNTIF(_sn5,BY$2)&gt;1,"sai",IF(COUNTIF(_sn5,BY$2)=1,INDEX(tkbs,1,MATCH(BY$2,_sn5,0)),""))</f>
        <v/>
      </c>
      <c r="BZ23" s="455" t="str">
        <f t="array" ref="BZ23">IF(COUNTIF(_sn5,BZ$2)&gt;1,"sai",IF(COUNTIF(_sn5,BZ$2)=1,INDEX(tkbs,1,MATCH(BZ$2,_sn5,0)),""))</f>
        <v/>
      </c>
      <c r="CA23" s="455" t="str">
        <f t="array" ref="CA23">IF(COUNTIF(_sn5,CA$2)&gt;1,"sai",IF(COUNTIF(_sn5,CA$2)=1,INDEX(tkbs,1,MATCH(CA$2,_sn5,0)),""))</f>
        <v/>
      </c>
      <c r="CB23" s="455" t="str">
        <f t="array" ref="CB23">IF(COUNTIF(_sn5,CB$2)&gt;1,"sai",IF(COUNTIF(_sn5,CB$2)=1,INDEX(tkbs,1,MATCH(CB$2,_sn5,0)),""))</f>
        <v/>
      </c>
      <c r="CC23" s="455" t="str">
        <f t="array" ref="CC23">IF(COUNTIF(_sn5,CC$2)&gt;1,"sai",IF(COUNTIF(_sn5,CC$2)=1,INDEX(tkbs,1,MATCH(CC$2,_sn5,0)),""))</f>
        <v/>
      </c>
      <c r="CD23" s="455" t="str">
        <f t="array" ref="CD23">IF(COUNTIF(_sn5,CD$2)&gt;1,"sai",IF(COUNTIF(_sn5,CD$2)=1,INDEX(tkbs,1,MATCH(CD$2,_sn5,0)),""))</f>
        <v/>
      </c>
      <c r="CE23" s="455" t="str">
        <f t="array" ref="CE23">IF(COUNTIF(_sn5,CE$2)&gt;1,"sai",IF(COUNTIF(_sn5,CE$2)=1,INDEX(tkbs,1,MATCH(CE$2,_sn5,0)),""))</f>
        <v/>
      </c>
      <c r="CF23" s="455" t="str">
        <f t="array" ref="CF23">IF(COUNTIF(_sn5,CF$2)&gt;1,"sai",IF(COUNTIF(_sn5,CF$2)=1,INDEX(tkbs,1,MATCH(CF$2,_sn5,0)),""))</f>
        <v/>
      </c>
      <c r="CG23" s="455" t="str">
        <f t="array" ref="CG23">IF(COUNTIF(_sn5,CG$2)&gt;1,"sai",IF(COUNTIF(_sn5,CG$2)=1,INDEX(tkbs,1,MATCH(CG$2,_sn5,0)),""))</f>
        <v/>
      </c>
      <c r="CH23" s="455" t="str">
        <f t="array" ref="CH23">IF(COUNTIF(_sn5,CH$2)&gt;1,"sai",IF(COUNTIF(_sn5,CH$2)=1,INDEX(tkbs,1,MATCH(CH$2,_sn5,0)),""))</f>
        <v/>
      </c>
      <c r="CI23" s="455" t="str">
        <f t="array" ref="CI23">IF(COUNTIF(_sn5,CI$2)&gt;1,"sai",IF(COUNTIF(_sn5,CI$2)=1,INDEX(tkbs,1,MATCH(CI$2,_sn5,0)),""))</f>
        <v/>
      </c>
      <c r="CJ23" s="455" t="str">
        <f t="array" ref="CJ23">IF(COUNTIF(_sn5,CJ$2)&gt;1,"sai",IF(COUNTIF(_sn5,CJ$2)=1,INDEX(tkbs,1,MATCH(CJ$2,_sn5,0)),""))</f>
        <v/>
      </c>
      <c r="CK23" s="455" t="str">
        <f t="array" ref="CK23">IF(COUNTIF(_sn5,CK$2)&gt;1,"sai",IF(COUNTIF(_sn5,CK$2)=1,INDEX(tkbs,1,MATCH(CK$2,_sn5,0)),""))</f>
        <v/>
      </c>
      <c r="CL23" s="455" t="str">
        <f t="array" ref="CL23">IF(COUNTIF(_sn5,CL$2)&gt;1,"sai",IF(COUNTIF(_sn5,CL$2)=1,INDEX(tkbs,1,MATCH(CL$2,_sn5,0)),""))</f>
        <v/>
      </c>
      <c r="CM23" s="455" t="str">
        <f t="array" ref="CM23">IF(COUNTIF(_sn5,CM$2)&gt;1,"sai",IF(COUNTIF(_sn5,CM$2)=1,INDEX(tkbs,1,MATCH(CM$2,_sn5,0)),""))</f>
        <v/>
      </c>
      <c r="CN23" s="455" t="str">
        <f t="array" ref="CN23">IF(COUNTIF(_sn5,CN$2)&gt;1,"sai",IF(COUNTIF(_sn5,CN$2)=1,INDEX(tkbs,1,MATCH(CN$2,_sn5,0)),""))</f>
        <v/>
      </c>
      <c r="CO23" s="455" t="str">
        <f t="array" ref="CO23">IF(COUNTIF(_sn5,CO$2)&gt;1,"sai",IF(COUNTIF(_sn5,CO$2)=1,INDEX(tkbs,1,MATCH(CO$2,_sn5,0)),""))</f>
        <v/>
      </c>
      <c r="CP23" s="455" t="str">
        <f t="array" ref="CP23">IF(COUNTIF(_sn5,CP$2)&gt;1,"sai",IF(COUNTIF(_sn5,CP$2)=1,INDEX(tkbs,1,MATCH(CP$2,_sn5,0)),""))</f>
        <v/>
      </c>
      <c r="CQ23" s="455" t="str">
        <f t="array" ref="CQ23">IF(COUNTIF(_sn5,CQ$2)&gt;1,"sai",IF(COUNTIF(_sn5,CQ$2)=1,INDEX(tkbs,1,MATCH(CQ$2,_sn5,0)),""))</f>
        <v/>
      </c>
      <c r="CR23" s="455" t="str">
        <f t="array" ref="CR23">IF(COUNTIF(_sn5,CR$2)&gt;1,"sai",IF(COUNTIF(_sn5,CR$2)=1,INDEX(tkbs,1,MATCH(CR$2,_sn5,0)),""))</f>
        <v/>
      </c>
      <c r="CS23" s="455" t="str">
        <f t="array" ref="CS23">IF(COUNTIF(_sn5,CS$2)&gt;1,"sai",IF(COUNTIF(_sn5,CS$2)=1,INDEX(tkbs,1,MATCH(CS$2,_sn5,0)),""))</f>
        <v/>
      </c>
      <c r="CT23" s="455" t="str">
        <f t="array" ref="CT23">IF(COUNTIF(_sn5,CT$2)&gt;1,"sai",IF(COUNTIF(_sn5,CT$2)=1,INDEX(tkbs,1,MATCH(CT$2,_sn5,0)),""))</f>
        <v/>
      </c>
      <c r="CU23" s="455" t="str">
        <f t="array" ref="CU23">IF(COUNTIF(_sn5,CU$2)&gt;1,"sai",IF(COUNTIF(_sn5,CU$2)=1,INDEX(tkbs,1,MATCH(CU$2,_sn5,0)),""))</f>
        <v/>
      </c>
      <c r="CV23" s="455" t="str">
        <f t="array" ref="CV23">IF(COUNTIF(_sn5,CV$2)&gt;1,"sai",IF(COUNTIF(_sn5,CV$2)=1,INDEX(tkbs,1,MATCH(CV$2,_sn5,0)),""))</f>
        <v/>
      </c>
      <c r="CW23" s="455" t="str">
        <f t="array" ref="CW23">IF(COUNTIF(_sn5,CW$2)&gt;1,"sai",IF(COUNTIF(_sn5,CW$2)=1,INDEX(tkbs,1,MATCH(CW$2,_sn5,0)),""))</f>
        <v/>
      </c>
      <c r="CX23" s="455" t="str">
        <f t="array" ref="CX23">IF(COUNTIF(_sn5,CX$2)&gt;1,"sai",IF(COUNTIF(_sn5,CX$2)=1,INDEX(tkbs,1,MATCH(CX$2,_sn5,0)),""))</f>
        <v/>
      </c>
      <c r="CY23" s="455" t="str">
        <f t="array" ref="CY23">IF(COUNTIF(_sn5,CY$2)&gt;1,"sai",IF(COUNTIF(_sn5,CY$2)=1,INDEX(tkbs,1,MATCH(CY$2,_sn5,0)),""))</f>
        <v/>
      </c>
    </row>
    <row r="24" ht="12.0" customHeight="1">
      <c r="A24" s="456" t="s">
        <v>586</v>
      </c>
      <c r="B24" s="443">
        <v>1.0</v>
      </c>
      <c r="C24" s="452" t="str">
        <f t="array" ref="C24">IF(COUNTIF(_ss1,C$2)&gt;1,"sai",IF(COUNTIF(_ss1,C$2)=1,INDEX(tkbs,1,MATCH(C$2,_ss1,0)),""))</f>
        <v/>
      </c>
      <c r="D24" s="452" t="str">
        <f t="array" ref="D24">IF(COUNTIF(_ss1,D$2)&gt;1,"sai",IF(COUNTIF(_ss1,D$2)=1,INDEX(tkbs,1,MATCH(D$2,_ss1,0)),""))</f>
        <v/>
      </c>
      <c r="E24" s="452" t="str">
        <f t="array" ref="E24">IF(COUNTIF(_ss1,E$2)&gt;1,"sai",IF(COUNTIF(_ss1,E$2)=1,INDEX(tkbs,1,MATCH(E$2,_ss1,0)),""))</f>
        <v/>
      </c>
      <c r="F24" s="452" t="str">
        <f t="array" ref="F24">IF(COUNTIF(_ss1,F$2)&gt;1,"sai",IF(COUNTIF(_ss1,F$2)=1,INDEX(tkbs,1,MATCH(F$2,_ss1,0)),""))</f>
        <v/>
      </c>
      <c r="G24" s="452" t="str">
        <f t="array" ref="G24">IF(COUNTIF(_ss1,G$2)&gt;1,"sai",IF(COUNTIF(_ss1,G$2)=1,INDEX(tkbs,1,MATCH(G$2,_ss1,0)),""))</f>
        <v/>
      </c>
      <c r="H24" s="452" t="str">
        <f t="array" ref="H24">IF(COUNTIF(_ss1,H$2)&gt;1,"sai",IF(COUNTIF(_ss1,H$2)=1,INDEX(tkbs,1,MATCH(H$2,_ss1,0)),""))</f>
        <v/>
      </c>
      <c r="I24" s="452" t="str">
        <f t="array" ref="I24">IF(COUNTIF(_ss1,I$2)&gt;1,"sai",IF(COUNTIF(_ss1,I$2)=1,INDEX(tkbs,1,MATCH(I$2,_ss1,0)),""))</f>
        <v/>
      </c>
      <c r="J24" s="452" t="str">
        <f t="array" ref="J24">IF(COUNTIF(_ss1,J$2)&gt;1,"sai",IF(COUNTIF(_ss1,J$2)=1,INDEX(tkbs,1,MATCH(J$2,_ss1,0)),""))</f>
        <v/>
      </c>
      <c r="K24" s="452" t="str">
        <f t="array" ref="K24">IF(COUNTIF(_ss1,K$2)&gt;1,"sai",IF(COUNTIF(_ss1,K$2)=1,INDEX(tkbs,1,MATCH(K$2,_ss1,0)),""))</f>
        <v/>
      </c>
      <c r="L24" s="452" t="str">
        <f t="array" ref="L24">IF(COUNTIF(_ss1,L$2)&gt;1,"sai",IF(COUNTIF(_ss1,L$2)=1,INDEX(tkbs,1,MATCH(L$2,_ss1,0)),""))</f>
        <v/>
      </c>
      <c r="M24" s="452" t="str">
        <f t="array" ref="M24">IF(COUNTIF(_ss1,M$2)&gt;1,"sai",IF(COUNTIF(_ss1,M$2)=1,INDEX(tkbs,1,MATCH(M$2,_ss1,0)),""))</f>
        <v/>
      </c>
      <c r="N24" s="452" t="str">
        <f t="array" ref="N24">IF(COUNTIF(_ss1,N$2)&gt;1,"sai",IF(COUNTIF(_ss1,N$2)=1,INDEX(tkbs,1,MATCH(N$2,_ss1,0)),""))</f>
        <v/>
      </c>
      <c r="O24" s="452" t="str">
        <f t="array" ref="O24">IF(COUNTIF(_ss1,O$2)&gt;1,"sai",IF(COUNTIF(_ss1,O$2)=1,INDEX(tkbs,1,MATCH(O$2,_ss1,0)),""))</f>
        <v/>
      </c>
      <c r="P24" s="452" t="str">
        <f t="array" ref="P24">IF(COUNTIF(_ss1,P$2)&gt;1,"sai",IF(COUNTIF(_ss1,P$2)=1,INDEX(tkbs,1,MATCH(P$2,_ss1,0)),""))</f>
        <v/>
      </c>
      <c r="Q24" s="452" t="str">
        <f t="array" ref="Q24">IF(COUNTIF(_ss1,Q$2)&gt;1,"sai",IF(COUNTIF(_ss1,Q$2)=1,INDEX(tkbs,1,MATCH(Q$2,_ss1,0)),""))</f>
        <v>sai</v>
      </c>
      <c r="R24" s="452" t="str">
        <f t="array" ref="R24">IF(COUNTIF(_ss1,R$2)&gt;1,"sai",IF(COUNTIF(_ss1,R$2)=1,INDEX(tkbs,1,MATCH(R$2,_ss1,0)),""))</f>
        <v/>
      </c>
      <c r="S24" s="451" t="str">
        <f t="array" ref="S24">IF(COUNTIF(_ss1,S$2)&gt;1,"sai",IF(COUNTIF(_ss1,S$2)=1,INDEX(tkbs,1,MATCH(S$2,_ss1,0)),""))</f>
        <v>A1</v>
      </c>
      <c r="T24" s="452" t="str">
        <f t="array" ref="T24">IF(COUNTIF(_ss1,T$2)&gt;1,"sai",IF(COUNTIF(_ss1,T$2)=1,INDEX(tkbs,1,MATCH(T$2,_ss1,0)),""))</f>
        <v/>
      </c>
      <c r="U24" s="452" t="str">
        <f t="array" ref="U24">IF(COUNTIF(_ss1,U$2)&gt;1,"sai",IF(COUNTIF(_ss1,U$2)=1,INDEX(tkbs,1,MATCH(U$2,_ss1,0)),""))</f>
        <v/>
      </c>
      <c r="V24" s="452" t="str">
        <f t="array" ref="V24">IF(COUNTIF(_ss1,V$2)&gt;1,"sai",IF(COUNTIF(_ss1,V$2)=1,INDEX(tkbs,1,MATCH(V$2,_ss1,0)),""))</f>
        <v/>
      </c>
      <c r="W24" s="452" t="str">
        <f t="array" ref="W24">IF(COUNTIF(_ss1,W$2)&gt;1,"sai",IF(COUNTIF(_ss1,W$2)=1,INDEX(tkbs,1,MATCH(W$2,_ss1,0)),""))</f>
        <v/>
      </c>
      <c r="X24" s="451" t="str">
        <f t="array" ref="X24">IF(COUNTIF(_ss1,X$2)&gt;1,"sai",IF(COUNTIF(_ss1,X$2)=1,INDEX(tkbs,1,MATCH(X$2,_ss1,0)),""))</f>
        <v>A8</v>
      </c>
      <c r="Y24" s="452" t="str">
        <f t="array" ref="Y24">IF(COUNTIF(_ss1,Y$2)&gt;1,"sai",IF(COUNTIF(_ss1,Y$2)=1,INDEX(tkbs,1,MATCH(Y$2,_ss1,0)),""))</f>
        <v/>
      </c>
      <c r="Z24" s="452" t="str">
        <f t="array" ref="Z24">IF(COUNTIF(_ss1,Z$2)&gt;1,"sai",IF(COUNTIF(_ss1,Z$2)=1,INDEX(tkbs,1,MATCH(Z$2,_ss1,0)),""))</f>
        <v/>
      </c>
      <c r="AA24" s="452" t="str">
        <f t="array" ref="AA24">IF(COUNTIF(_ss1,AA$2)&gt;1,"sai",IF(COUNTIF(_ss1,AA$2)=1,INDEX(tkbs,1,MATCH(AA$2,_ss1,0)),""))</f>
        <v/>
      </c>
      <c r="AB24" s="452" t="str">
        <f t="array" ref="AB24">IF(COUNTIF(_ss1,AB$2)&gt;1,"sai",IF(COUNTIF(_ss1,AB$2)=1,INDEX(tkbs,1,MATCH(AB$2,_ss1,0)),""))</f>
        <v/>
      </c>
      <c r="AC24" s="452" t="str">
        <f t="array" ref="AC24">IF(COUNTIF(_ss1,AC$2)&gt;1,"sai",IF(COUNTIF(_ss1,AC$2)=1,INDEX(tkbs,1,MATCH(AC$2,_ss1,0)),""))</f>
        <v/>
      </c>
      <c r="AD24" s="452" t="str">
        <f t="array" ref="AD24">IF(COUNTIF(_ss1,AD$2)&gt;1,"sai",IF(COUNTIF(_ss1,AD$2)=1,INDEX(tkbs,1,MATCH(AD$2,_ss1,0)),""))</f>
        <v/>
      </c>
      <c r="AE24" s="451" t="str">
        <f t="array" ref="AE24">IF(COUNTIF(_ss1,AE$2)&gt;1,"sai",IF(COUNTIF(_ss1,AE$2)=1,INDEX(tkbs,1,MATCH(AE$2,_ss1,0)),""))</f>
        <v>A10</v>
      </c>
      <c r="AF24" s="452" t="str">
        <f t="array" ref="AF24">IF(COUNTIF(_ss1,AF$2)&gt;1,"sai",IF(COUNTIF(_ss1,AF$2)=1,INDEX(tkbs,1,MATCH(AF$2,_ss1,0)),""))</f>
        <v/>
      </c>
      <c r="AG24" s="452" t="str">
        <f t="array" ref="AG24">IF(COUNTIF(_ss1,AG$2)&gt;1,"sai",IF(COUNTIF(_ss1,AG$2)=1,INDEX(tkbs,1,MATCH(AG$2,_ss1,0)),""))</f>
        <v/>
      </c>
      <c r="AH24" s="451" t="str">
        <f t="array" ref="AH24">IF(COUNTIF(_ss1,AH$2)&gt;1,"sai",IF(COUNTIF(_ss1,AH$2)=1,INDEX(tkbs,1,MATCH(AH$2,_ss1,0)),""))</f>
        <v>A6</v>
      </c>
      <c r="AI24" s="451" t="str">
        <f t="array" ref="AI24">IF(COUNTIF(_ss1,AI$2)&gt;1,"sai",IF(COUNTIF(_ss1,AI$2)=1,INDEX(tkbs,1,MATCH(AI$2,_ss1,0)),""))</f>
        <v>A2</v>
      </c>
      <c r="AJ24" s="452" t="str">
        <f t="array" ref="AJ24">IF(COUNTIF(_ss1,AJ$2)&gt;1,"sai",IF(COUNTIF(_ss1,AJ$2)=1,INDEX(tkbs,1,MATCH(AJ$2,_ss1,0)),""))</f>
        <v/>
      </c>
      <c r="AK24" s="452" t="str">
        <f t="array" ref="AK24">IF(COUNTIF(_ss1,AK$2)&gt;1,"sai",IF(COUNTIF(_ss1,AK$2)=1,INDEX(tkbs,1,MATCH(AK$2,_ss1,0)),""))</f>
        <v/>
      </c>
      <c r="AL24" s="452" t="str">
        <f t="array" ref="AL24">IF(COUNTIF(_ss1,AL$2)&gt;1,"sai",IF(COUNTIF(_ss1,AL$2)=1,INDEX(tkbs,1,MATCH(AL$2,_ss1,0)),""))</f>
        <v/>
      </c>
      <c r="AM24" s="452" t="str">
        <f t="array" ref="AM24">IF(COUNTIF(_ss1,AM$2)&gt;1,"sai",IF(COUNTIF(_ss1,AM$2)=1,INDEX(tkbs,1,MATCH(AM$2,_ss1,0)),""))</f>
        <v/>
      </c>
      <c r="AN24" s="452" t="str">
        <f t="array" ref="AN24">IF(COUNTIF(_ss1,AN$2)&gt;1,"sai",IF(COUNTIF(_ss1,AN$2)=1,INDEX(tkbs,1,MATCH(AN$2,_ss1,0)),""))</f>
        <v/>
      </c>
      <c r="AO24" s="452" t="str">
        <f t="array" ref="AO24">IF(COUNTIF(_ss1,AO$2)&gt;1,"sai",IF(COUNTIF(_ss1,AO$2)=1,INDEX(tkbs,1,MATCH(AO$2,_ss1,0)),""))</f>
        <v/>
      </c>
      <c r="AP24" s="452" t="str">
        <f t="array" ref="AP24">IF(COUNTIF(_ss1,AP$2)&gt;1,"sai",IF(COUNTIF(_ss1,AP$2)=1,INDEX(tkbs,1,MATCH(AP$2,_ss1,0)),""))</f>
        <v/>
      </c>
      <c r="AQ24" s="452" t="str">
        <f t="array" ref="AQ24">IF(COUNTIF(_ss1,AQ$2)&gt;1,"sai",IF(COUNTIF(_ss1,AQ$2)=1,INDEX(tkbs,1,MATCH(AQ$2,_ss1,0)),""))</f>
        <v/>
      </c>
      <c r="AR24" s="452" t="str">
        <f t="array" ref="AR24">IF(COUNTIF(_ss1,AR$2)&gt;1,"sai",IF(COUNTIF(_ss1,AR$2)=1,INDEX(tkbs,1,MATCH(AR$2,_ss1,0)),""))</f>
        <v/>
      </c>
      <c r="AS24" s="452" t="str">
        <f t="array" ref="AS24">IF(COUNTIF(_ss1,AS$2)&gt;1,"sai",IF(COUNTIF(_ss1,AS$2)=1,INDEX(tkbs,1,MATCH(AS$2,_ss1,0)),""))</f>
        <v/>
      </c>
      <c r="AT24" s="452" t="str">
        <f t="array" ref="AT24">IF(COUNTIF(_ss1,AT$2)&gt;1,"sai",IF(COUNTIF(_ss1,AT$2)=1,INDEX(tkbs,1,MATCH(AT$2,_ss1,0)),""))</f>
        <v/>
      </c>
      <c r="AU24" s="452" t="str">
        <f t="array" ref="AU24">IF(COUNTIF(_ss1,AU$2)&gt;1,"sai",IF(COUNTIF(_ss1,AU$2)=1,INDEX(tkbs,1,MATCH(AU$2,_ss1,0)),""))</f>
        <v/>
      </c>
      <c r="AV24" s="452" t="str">
        <f t="array" ref="AV24">IF(COUNTIF(_ss1,AV$2)&gt;1,"sai",IF(COUNTIF(_ss1,AV$2)=1,INDEX(tkbs,1,MATCH(AV$2,_ss1,0)),""))</f>
        <v/>
      </c>
      <c r="AW24" s="452" t="str">
        <f t="array" ref="AW24">IF(COUNTIF(_ss1,AW$2)&gt;1,"sai",IF(COUNTIF(_ss1,AW$2)=1,INDEX(tkbs,1,MATCH(AW$2,_ss1,0)),""))</f>
        <v/>
      </c>
      <c r="AX24" s="452" t="str">
        <f t="array" ref="AX24">IF(COUNTIF(_ss1,AX$2)&gt;1,"sai",IF(COUNTIF(_ss1,AX$2)=1,INDEX(tkbs,1,MATCH(AX$2,_ss1,0)),""))</f>
        <v/>
      </c>
      <c r="AY24" s="452" t="str">
        <f t="array" ref="AY24">IF(COUNTIF(_ss1,AY$2)&gt;1,"sai",IF(COUNTIF(_ss1,AY$2)=1,INDEX(tkbs,1,MATCH(AY$2,_ss1,0)),""))</f>
        <v/>
      </c>
      <c r="AZ24" s="452" t="str">
        <f t="array" ref="AZ24">IF(COUNTIF(_ss1,AZ$2)&gt;1,"sai",IF(COUNTIF(_ss1,AZ$2)=1,INDEX(tkbs,1,MATCH(AZ$2,_ss1,0)),""))</f>
        <v/>
      </c>
      <c r="BA24" s="452" t="str">
        <f t="array" ref="BA24">IF(COUNTIF(_ss1,BA$2)&gt;1,"sai",IF(COUNTIF(_ss1,BA$2)=1,INDEX(tkbs,1,MATCH(BA$2,_ss1,0)),""))</f>
        <v/>
      </c>
      <c r="BB24" s="452" t="str">
        <f t="array" ref="BB24">IF(COUNTIF(_ss1,BB$2)&gt;1,"sai",IF(COUNTIF(_ss1,BB$2)=1,INDEX(tkbs,1,MATCH(BB$2,_ss1,0)),""))</f>
        <v/>
      </c>
      <c r="BC24" s="452" t="str">
        <f t="array" ref="BC24">IF(COUNTIF(_ss1,BC$2)&gt;1,"sai",IF(COUNTIF(_ss1,BC$2)=1,INDEX(tkbs,1,MATCH(BC$2,_ss1,0)),""))</f>
        <v/>
      </c>
      <c r="BD24" s="452" t="str">
        <f t="array" ref="BD24">IF(COUNTIF(_ss1,BD$2)&gt;1,"sai",IF(COUNTIF(_ss1,BD$2)=1,INDEX(tkbs,1,MATCH(BD$2,_ss1,0)),""))</f>
        <v/>
      </c>
      <c r="BE24" s="452" t="str">
        <f t="array" ref="BE24">IF(COUNTIF(_ss1,BE$2)&gt;1,"sai",IF(COUNTIF(_ss1,BE$2)=1,INDEX(tkbs,1,MATCH(BE$2,_ss1,0)),""))</f>
        <v/>
      </c>
      <c r="BF24" s="452" t="str">
        <f t="array" ref="BF24">IF(COUNTIF(_ss1,BF$2)&gt;1,"sai",IF(COUNTIF(_ss1,BF$2)=1,INDEX(tkbs,1,MATCH(BF$2,_ss1,0)),""))</f>
        <v/>
      </c>
      <c r="BG24" s="451" t="str">
        <f t="array" ref="BG24">IF(COUNTIF(_ss1,BG$2)&gt;1,"sai",IF(COUNTIF(_ss1,BG$2)=1,INDEX(tkbs,1,MATCH(BG$2,_ss1,0)),""))</f>
        <v>A4</v>
      </c>
      <c r="BH24" s="452" t="str">
        <f t="array" ref="BH24">IF(COUNTIF(_ss1,BH$2)&gt;1,"sai",IF(COUNTIF(_ss1,BH$2)=1,INDEX(tkbs,1,MATCH(BH$2,_ss1,0)),""))</f>
        <v/>
      </c>
      <c r="BI24" s="451" t="str">
        <f t="array" ref="BI24">IF(COUNTIF(_ss1,BI$2)&gt;1,"sai",IF(COUNTIF(_ss1,BI$2)=1,INDEX(tkbs,1,MATCH(BI$2,_ss1,0)),""))</f>
        <v>A11</v>
      </c>
      <c r="BJ24" s="451" t="str">
        <f t="array" ref="BJ24">IF(COUNTIF(_ss1,BJ$2)&gt;1,"sai",IF(COUNTIF(_ss1,BJ$2)=1,INDEX(tkbs,1,MATCH(BJ$2,_ss1,0)),""))</f>
        <v>A5</v>
      </c>
      <c r="BK24" s="452" t="str">
        <f t="array" ref="BK24">IF(COUNTIF(_ss1,BK$2)&gt;1,"sai",IF(COUNTIF(_ss1,BK$2)=1,INDEX(tkbs,1,MATCH(BK$2,_ss1,0)),""))</f>
        <v/>
      </c>
      <c r="BL24" s="451" t="str">
        <f t="array" ref="BL24">IF(COUNTIF(_ss1,BL$2)&gt;1,"sai",IF(COUNTIF(_ss1,BL$2)=1,INDEX(tkbs,1,MATCH(BL$2,_ss1,0)),""))</f>
        <v>A3</v>
      </c>
      <c r="BM24" s="452" t="str">
        <f t="array" ref="BM24">IF(COUNTIF(_ss1,BM$2)&gt;1,"sai",IF(COUNTIF(_ss1,BM$2)=1,INDEX(tkbs,1,MATCH(BM$2,_ss1,0)),""))</f>
        <v/>
      </c>
      <c r="BN24" s="451" t="str">
        <f t="array" ref="BN24">IF(COUNTIF(_ss1,BN$2)&gt;1,"sai",IF(COUNTIF(_ss1,BN$2)=1,INDEX(tkbs,1,MATCH(BN$2,_ss1,0)),""))</f>
        <v>A12</v>
      </c>
      <c r="BO24" s="452" t="str">
        <f t="array" ref="BO24">IF(COUNTIF(_ss1,BO$2)&gt;1,"sai",IF(COUNTIF(_ss1,BO$2)=1,INDEX(tkbs,1,MATCH(BO$2,_ss1,0)),""))</f>
        <v/>
      </c>
      <c r="BP24" s="452" t="str">
        <f t="array" ref="BP24">IF(COUNTIF(_ss1,BP$2)&gt;1,"sai",IF(COUNTIF(_ss1,BP$2)=1,INDEX(tkbs,1,MATCH(BP$2,_ss1,0)),""))</f>
        <v/>
      </c>
      <c r="BQ24" s="452" t="str">
        <f t="array" ref="BQ24">IF(COUNTIF(_ss1,BQ$2)&gt;1,"sai",IF(COUNTIF(_ss1,BQ$2)=1,INDEX(tkbs,1,MATCH(BQ$2,_ss1,0)),""))</f>
        <v/>
      </c>
      <c r="BR24" s="452" t="str">
        <f t="array" ref="BR24">IF(COUNTIF(_ss1,BR$2)&gt;1,"sai",IF(COUNTIF(_ss1,BR$2)=1,INDEX(tkbs,1,MATCH(BR$2,_ss1,0)),""))</f>
        <v/>
      </c>
      <c r="BS24" s="452" t="str">
        <f t="array" ref="BS24">IF(COUNTIF(_ss1,BS$2)&gt;1,"sai",IF(COUNTIF(_ss1,BS$2)=1,INDEX(tkbs,1,MATCH(BS$2,_ss1,0)),""))</f>
        <v/>
      </c>
      <c r="BT24" s="452" t="str">
        <f t="array" ref="BT24">IF(COUNTIF(_ss1,BT$2)&gt;1,"sai",IF(COUNTIF(_ss1,BT$2)=1,INDEX(tkbs,1,MATCH(BT$2,_ss1,0)),""))</f>
        <v/>
      </c>
      <c r="BU24" s="452" t="str">
        <f t="array" ref="BU24">IF(COUNTIF(_ss1,BU$2)&gt;1,"sai",IF(COUNTIF(_ss1,BU$2)=1,INDEX(tkbs,1,MATCH(BU$2,_ss1,0)),""))</f>
        <v/>
      </c>
      <c r="BV24" s="452" t="str">
        <f t="array" ref="BV24">IF(COUNTIF(_ss1,BV$2)&gt;1,"sai",IF(COUNTIF(_ss1,BV$2)=1,INDEX(tkbs,1,MATCH(BV$2,_ss1,0)),""))</f>
        <v/>
      </c>
      <c r="BW24" s="452" t="str">
        <f t="array" ref="BW24">IF(COUNTIF(_ss1,BW$2)&gt;1,"sai",IF(COUNTIF(_ss1,BW$2)=1,INDEX(tkbs,1,MATCH(BW$2,_ss1,0)),""))</f>
        <v/>
      </c>
      <c r="BX24" s="452" t="str">
        <f t="array" ref="BX24">IF(COUNTIF(_ss1,BX$2)&gt;1,"sai",IF(COUNTIF(_ss1,BX$2)=1,INDEX(tkbs,1,MATCH(BX$2,_ss1,0)),""))</f>
        <v/>
      </c>
      <c r="BY24" s="452" t="str">
        <f t="array" ref="BY24">IF(COUNTIF(_ss1,BY$2)&gt;1,"sai",IF(COUNTIF(_ss1,BY$2)=1,INDEX(tkbs,1,MATCH(BY$2,_ss1,0)),""))</f>
        <v/>
      </c>
      <c r="BZ24" s="452" t="str">
        <f t="array" ref="BZ24">IF(COUNTIF(_ss1,BZ$2)&gt;1,"sai",IF(COUNTIF(_ss1,BZ$2)=1,INDEX(tkbs,1,MATCH(BZ$2,_ss1,0)),""))</f>
        <v/>
      </c>
      <c r="CA24" s="452" t="str">
        <f t="array" ref="CA24">IF(COUNTIF(_ss1,CA$2)&gt;1,"sai",IF(COUNTIF(_ss1,CA$2)=1,INDEX(tkbs,1,MATCH(CA$2,_ss1,0)),""))</f>
        <v/>
      </c>
      <c r="CB24" s="452" t="str">
        <f t="array" ref="CB24">IF(COUNTIF(_ss1,CB$2)&gt;1,"sai",IF(COUNTIF(_ss1,CB$2)=1,INDEX(tkbs,1,MATCH(CB$2,_ss1,0)),""))</f>
        <v/>
      </c>
      <c r="CC24" s="452" t="str">
        <f t="array" ref="CC24">IF(COUNTIF(_ss1,CC$2)&gt;1,"sai",IF(COUNTIF(_ss1,CC$2)=1,INDEX(tkbs,1,MATCH(CC$2,_ss1,0)),""))</f>
        <v/>
      </c>
      <c r="CD24" s="452" t="str">
        <f t="array" ref="CD24">IF(COUNTIF(_ss1,CD$2)&gt;1,"sai",IF(COUNTIF(_ss1,CD$2)=1,INDEX(tkbs,1,MATCH(CD$2,_ss1,0)),""))</f>
        <v/>
      </c>
      <c r="CE24" s="452" t="str">
        <f t="array" ref="CE24">IF(COUNTIF(_ss1,CE$2)&gt;1,"sai",IF(COUNTIF(_ss1,CE$2)=1,INDEX(tkbs,1,MATCH(CE$2,_ss1,0)),""))</f>
        <v/>
      </c>
      <c r="CF24" s="452" t="str">
        <f t="array" ref="CF24">IF(COUNTIF(_ss1,CF$2)&gt;1,"sai",IF(COUNTIF(_ss1,CF$2)=1,INDEX(tkbs,1,MATCH(CF$2,_ss1,0)),""))</f>
        <v/>
      </c>
      <c r="CG24" s="452" t="str">
        <f t="array" ref="CG24">IF(COUNTIF(_ss1,CG$2)&gt;1,"sai",IF(COUNTIF(_ss1,CG$2)=1,INDEX(tkbs,1,MATCH(CG$2,_ss1,0)),""))</f>
        <v/>
      </c>
      <c r="CH24" s="452" t="str">
        <f t="array" ref="CH24">IF(COUNTIF(_ss1,CH$2)&gt;1,"sai",IF(COUNTIF(_ss1,CH$2)=1,INDEX(tkbs,1,MATCH(CH$2,_ss1,0)),""))</f>
        <v/>
      </c>
      <c r="CI24" s="452" t="str">
        <f t="array" ref="CI24">IF(COUNTIF(_ss1,CI$2)&gt;1,"sai",IF(COUNTIF(_ss1,CI$2)=1,INDEX(tkbs,1,MATCH(CI$2,_ss1,0)),""))</f>
        <v/>
      </c>
      <c r="CJ24" s="452" t="str">
        <f t="array" ref="CJ24">IF(COUNTIF(_ss1,CJ$2)&gt;1,"sai",IF(COUNTIF(_ss1,CJ$2)=1,INDEX(tkbs,1,MATCH(CJ$2,_ss1,0)),""))</f>
        <v/>
      </c>
      <c r="CK24" s="452" t="str">
        <f t="array" ref="CK24">IF(COUNTIF(_ss1,CK$2)&gt;1,"sai",IF(COUNTIF(_ss1,CK$2)=1,INDEX(tkbs,1,MATCH(CK$2,_ss1,0)),""))</f>
        <v/>
      </c>
      <c r="CL24" s="452" t="str">
        <f t="array" ref="CL24">IF(COUNTIF(_ss1,CL$2)&gt;1,"sai",IF(COUNTIF(_ss1,CL$2)=1,INDEX(tkbs,1,MATCH(CL$2,_ss1,0)),""))</f>
        <v/>
      </c>
      <c r="CM24" s="452" t="str">
        <f t="array" ref="CM24">IF(COUNTIF(_ss1,CM$2)&gt;1,"sai",IF(COUNTIF(_ss1,CM$2)=1,INDEX(tkbs,1,MATCH(CM$2,_ss1,0)),""))</f>
        <v/>
      </c>
      <c r="CN24" s="452" t="str">
        <f t="array" ref="CN24">IF(COUNTIF(_ss1,CN$2)&gt;1,"sai",IF(COUNTIF(_ss1,CN$2)=1,INDEX(tkbs,1,MATCH(CN$2,_ss1,0)),""))</f>
        <v/>
      </c>
      <c r="CO24" s="452" t="str">
        <f t="array" ref="CO24">IF(COUNTIF(_ss1,CO$2)&gt;1,"sai",IF(COUNTIF(_ss1,CO$2)=1,INDEX(tkbs,1,MATCH(CO$2,_ss1,0)),""))</f>
        <v/>
      </c>
      <c r="CP24" s="452" t="str">
        <f t="array" ref="CP24">IF(COUNTIF(_ss1,CP$2)&gt;1,"sai",IF(COUNTIF(_ss1,CP$2)=1,INDEX(tkbs,1,MATCH(CP$2,_ss1,0)),""))</f>
        <v/>
      </c>
      <c r="CQ24" s="452" t="str">
        <f t="array" ref="CQ24">IF(COUNTIF(_ss1,CQ$2)&gt;1,"sai",IF(COUNTIF(_ss1,CQ$2)=1,INDEX(tkbs,1,MATCH(CQ$2,_ss1,0)),""))</f>
        <v/>
      </c>
      <c r="CR24" s="452" t="str">
        <f t="array" ref="CR24">IF(COUNTIF(_ss1,CR$2)&gt;1,"sai",IF(COUNTIF(_ss1,CR$2)=1,INDEX(tkbs,1,MATCH(CR$2,_ss1,0)),""))</f>
        <v/>
      </c>
      <c r="CS24" s="452" t="str">
        <f t="array" ref="CS24">IF(COUNTIF(_ss1,CS$2)&gt;1,"sai",IF(COUNTIF(_ss1,CS$2)=1,INDEX(tkbs,1,MATCH(CS$2,_ss1,0)),""))</f>
        <v/>
      </c>
      <c r="CT24" s="452" t="str">
        <f t="array" ref="CT24">IF(COUNTIF(_ss1,CT$2)&gt;1,"sai",IF(COUNTIF(_ss1,CT$2)=1,INDEX(tkbs,1,MATCH(CT$2,_ss1,0)),""))</f>
        <v/>
      </c>
      <c r="CU24" s="452" t="str">
        <f t="array" ref="CU24">IF(COUNTIF(_ss1,CU$2)&gt;1,"sai",IF(COUNTIF(_ss1,CU$2)=1,INDEX(tkbs,1,MATCH(CU$2,_ss1,0)),""))</f>
        <v/>
      </c>
      <c r="CV24" s="452" t="str">
        <f t="array" ref="CV24">IF(COUNTIF(_ss1,CV$2)&gt;1,"sai",IF(COUNTIF(_ss1,CV$2)=1,INDEX(tkbs,1,MATCH(CV$2,_ss1,0)),""))</f>
        <v/>
      </c>
      <c r="CW24" s="452" t="str">
        <f t="array" ref="CW24">IF(COUNTIF(_ss1,CW$2)&gt;1,"sai",IF(COUNTIF(_ss1,CW$2)=1,INDEX(tkbs,1,MATCH(CW$2,_ss1,0)),""))</f>
        <v/>
      </c>
      <c r="CX24" s="452" t="str">
        <f t="array" ref="CX24">IF(COUNTIF(_ss1,CX$2)&gt;1,"sai",IF(COUNTIF(_ss1,CX$2)=1,INDEX(tkbs,1,MATCH(CX$2,_ss1,0)),""))</f>
        <v/>
      </c>
      <c r="CY24" s="452" t="str">
        <f t="array" ref="CY24">IF(COUNTIF(_ss1,CY$2)&gt;1,"sai",IF(COUNTIF(_ss1,CY$2)=1,INDEX(tkbs,1,MATCH(CY$2,_ss1,0)),""))</f>
        <v/>
      </c>
    </row>
    <row r="25" ht="12.0" customHeight="1">
      <c r="A25" s="127"/>
      <c r="B25" s="445">
        <v>2.0</v>
      </c>
      <c r="C25" s="454" t="str">
        <f t="array" ref="C25">IF(COUNTIF(_ss2,C$2)&gt;1,"sai",IF(COUNTIF(_ss2,C$2)=1,INDEX(tkbs,1,MATCH(C$2,_ss2,0)),""))</f>
        <v/>
      </c>
      <c r="D25" s="454" t="str">
        <f t="array" ref="D25">IF(COUNTIF(_ss2,D$2)&gt;1,"sai",IF(COUNTIF(_ss2,D$2)=1,INDEX(tkbs,1,MATCH(D$2,_ss2,0)),""))</f>
        <v/>
      </c>
      <c r="E25" s="454" t="str">
        <f t="array" ref="E25">IF(COUNTIF(_ss2,E$2)&gt;1,"sai",IF(COUNTIF(_ss2,E$2)=1,INDEX(tkbs,1,MATCH(E$2,_ss2,0)),""))</f>
        <v/>
      </c>
      <c r="F25" s="454" t="str">
        <f t="array" ref="F25">IF(COUNTIF(_ss2,F$2)&gt;1,"sai",IF(COUNTIF(_ss2,F$2)=1,INDEX(tkbs,1,MATCH(F$2,_ss2,0)),""))</f>
        <v/>
      </c>
      <c r="G25" s="454" t="str">
        <f t="array" ref="G25">IF(COUNTIF(_ss2,G$2)&gt;1,"sai",IF(COUNTIF(_ss2,G$2)=1,INDEX(tkbs,1,MATCH(G$2,_ss2,0)),""))</f>
        <v/>
      </c>
      <c r="H25" s="454" t="str">
        <f t="array" ref="H25">IF(COUNTIF(_ss2,H$2)&gt;1,"sai",IF(COUNTIF(_ss2,H$2)=1,INDEX(tkbs,1,MATCH(H$2,_ss2,0)),""))</f>
        <v/>
      </c>
      <c r="I25" s="454" t="str">
        <f t="array" ref="I25">IF(COUNTIF(_ss2,I$2)&gt;1,"sai",IF(COUNTIF(_ss2,I$2)=1,INDEX(tkbs,1,MATCH(I$2,_ss2,0)),""))</f>
        <v/>
      </c>
      <c r="J25" s="454" t="str">
        <f t="array" ref="J25">IF(COUNTIF(_ss2,J$2)&gt;1,"sai",IF(COUNTIF(_ss2,J$2)=1,INDEX(tkbs,1,MATCH(J$2,_ss2,0)),""))</f>
        <v/>
      </c>
      <c r="K25" s="454" t="str">
        <f t="array" ref="K25">IF(COUNTIF(_ss2,K$2)&gt;1,"sai",IF(COUNTIF(_ss2,K$2)=1,INDEX(tkbs,1,MATCH(K$2,_ss2,0)),""))</f>
        <v/>
      </c>
      <c r="L25" s="454" t="str">
        <f t="array" ref="L25">IF(COUNTIF(_ss2,L$2)&gt;1,"sai",IF(COUNTIF(_ss2,L$2)=1,INDEX(tkbs,1,MATCH(L$2,_ss2,0)),""))</f>
        <v/>
      </c>
      <c r="M25" s="454" t="str">
        <f t="array" ref="M25">IF(COUNTIF(_ss2,M$2)&gt;1,"sai",IF(COUNTIF(_ss2,M$2)=1,INDEX(tkbs,1,MATCH(M$2,_ss2,0)),""))</f>
        <v/>
      </c>
      <c r="N25" s="454" t="str">
        <f t="array" ref="N25">IF(COUNTIF(_ss2,N$2)&gt;1,"sai",IF(COUNTIF(_ss2,N$2)=1,INDEX(tkbs,1,MATCH(N$2,_ss2,0)),""))</f>
        <v/>
      </c>
      <c r="O25" s="454" t="str">
        <f t="array" ref="O25">IF(COUNTIF(_ss2,O$2)&gt;1,"sai",IF(COUNTIF(_ss2,O$2)=1,INDEX(tkbs,1,MATCH(O$2,_ss2,0)),""))</f>
        <v/>
      </c>
      <c r="P25" s="454" t="str">
        <f t="array" ref="P25">IF(COUNTIF(_ss2,P$2)&gt;1,"sai",IF(COUNTIF(_ss2,P$2)=1,INDEX(tkbs,1,MATCH(P$2,_ss2,0)),""))</f>
        <v/>
      </c>
      <c r="Q25" s="453" t="str">
        <f t="array" ref="Q25">IF(COUNTIF(_ss2,Q$2)&gt;1,"sai",IF(COUNTIF(_ss2,Q$2)=1,INDEX(tkbs,1,MATCH(Q$2,_ss2,0)),""))</f>
        <v>A3</v>
      </c>
      <c r="R25" s="454" t="str">
        <f t="array" ref="R25">IF(COUNTIF(_ss2,R$2)&gt;1,"sai",IF(COUNTIF(_ss2,R$2)=1,INDEX(tkbs,1,MATCH(R$2,_ss2,0)),""))</f>
        <v/>
      </c>
      <c r="S25" s="453" t="str">
        <f t="array" ref="S25">IF(COUNTIF(_ss2,S$2)&gt;1,"sai",IF(COUNTIF(_ss2,S$2)=1,INDEX(tkbs,1,MATCH(S$2,_ss2,0)),""))</f>
        <v>A12</v>
      </c>
      <c r="T25" s="454" t="str">
        <f t="array" ref="T25">IF(COUNTIF(_ss2,T$2)&gt;1,"sai",IF(COUNTIF(_ss2,T$2)=1,INDEX(tkbs,1,MATCH(T$2,_ss2,0)),""))</f>
        <v/>
      </c>
      <c r="U25" s="454" t="str">
        <f t="array" ref="U25">IF(COUNTIF(_ss2,U$2)&gt;1,"sai",IF(COUNTIF(_ss2,U$2)=1,INDEX(tkbs,1,MATCH(U$2,_ss2,0)),""))</f>
        <v/>
      </c>
      <c r="V25" s="454" t="str">
        <f t="array" ref="V25">IF(COUNTIF(_ss2,V$2)&gt;1,"sai",IF(COUNTIF(_ss2,V$2)=1,INDEX(tkbs,1,MATCH(V$2,_ss2,0)),""))</f>
        <v/>
      </c>
      <c r="W25" s="454" t="str">
        <f t="array" ref="W25">IF(COUNTIF(_ss2,W$2)&gt;1,"sai",IF(COUNTIF(_ss2,W$2)=1,INDEX(tkbs,1,MATCH(W$2,_ss2,0)),""))</f>
        <v/>
      </c>
      <c r="X25" s="453" t="str">
        <f t="array" ref="X25">IF(COUNTIF(_ss2,X$2)&gt;1,"sai",IF(COUNTIF(_ss2,X$2)=1,INDEX(tkbs,1,MATCH(X$2,_ss2,0)),""))</f>
        <v>A5</v>
      </c>
      <c r="Y25" s="454" t="str">
        <f t="array" ref="Y25">IF(COUNTIF(_ss2,Y$2)&gt;1,"sai",IF(COUNTIF(_ss2,Y$2)=1,INDEX(tkbs,1,MATCH(Y$2,_ss2,0)),""))</f>
        <v/>
      </c>
      <c r="Z25" s="454" t="str">
        <f t="array" ref="Z25">IF(COUNTIF(_ss2,Z$2)&gt;1,"sai",IF(COUNTIF(_ss2,Z$2)=1,INDEX(tkbs,1,MATCH(Z$2,_ss2,0)),""))</f>
        <v/>
      </c>
      <c r="AA25" s="454" t="str">
        <f t="array" ref="AA25">IF(COUNTIF(_ss2,AA$2)&gt;1,"sai",IF(COUNTIF(_ss2,AA$2)=1,INDEX(tkbs,1,MATCH(AA$2,_ss2,0)),""))</f>
        <v/>
      </c>
      <c r="AB25" s="454" t="str">
        <f t="array" ref="AB25">IF(COUNTIF(_ss2,AB$2)&gt;1,"sai",IF(COUNTIF(_ss2,AB$2)=1,INDEX(tkbs,1,MATCH(AB$2,_ss2,0)),""))</f>
        <v/>
      </c>
      <c r="AC25" s="454" t="str">
        <f t="array" ref="AC25">IF(COUNTIF(_ss2,AC$2)&gt;1,"sai",IF(COUNTIF(_ss2,AC$2)=1,INDEX(tkbs,1,MATCH(AC$2,_ss2,0)),""))</f>
        <v/>
      </c>
      <c r="AD25" s="454" t="str">
        <f t="array" ref="AD25">IF(COUNTIF(_ss2,AD$2)&gt;1,"sai",IF(COUNTIF(_ss2,AD$2)=1,INDEX(tkbs,1,MATCH(AD$2,_ss2,0)),""))</f>
        <v/>
      </c>
      <c r="AE25" s="453" t="str">
        <f t="array" ref="AE25">IF(COUNTIF(_ss2,AE$2)&gt;1,"sai",IF(COUNTIF(_ss2,AE$2)=1,INDEX(tkbs,1,MATCH(AE$2,_ss2,0)),""))</f>
        <v>A11</v>
      </c>
      <c r="AF25" s="454" t="str">
        <f t="array" ref="AF25">IF(COUNTIF(_ss2,AF$2)&gt;1,"sai",IF(COUNTIF(_ss2,AF$2)=1,INDEX(tkbs,1,MATCH(AF$2,_ss2,0)),""))</f>
        <v/>
      </c>
      <c r="AG25" s="454" t="str">
        <f t="array" ref="AG25">IF(COUNTIF(_ss2,AG$2)&gt;1,"sai",IF(COUNTIF(_ss2,AG$2)=1,INDEX(tkbs,1,MATCH(AG$2,_ss2,0)),""))</f>
        <v/>
      </c>
      <c r="AH25" s="453" t="str">
        <f t="array" ref="AH25">IF(COUNTIF(_ss2,AH$2)&gt;1,"sai",IF(COUNTIF(_ss2,AH$2)=1,INDEX(tkbs,1,MATCH(AH$2,_ss2,0)),""))</f>
        <v>A13</v>
      </c>
      <c r="AI25" s="453" t="str">
        <f t="array" ref="AI25">IF(COUNTIF(_ss2,AI$2)&gt;1,"sai",IF(COUNTIF(_ss2,AI$2)=1,INDEX(tkbs,1,MATCH(AI$2,_ss2,0)),""))</f>
        <v>A4</v>
      </c>
      <c r="AJ25" s="454" t="str">
        <f t="array" ref="AJ25">IF(COUNTIF(_ss2,AJ$2)&gt;1,"sai",IF(COUNTIF(_ss2,AJ$2)=1,INDEX(tkbs,1,MATCH(AJ$2,_ss2,0)),""))</f>
        <v/>
      </c>
      <c r="AK25" s="454" t="str">
        <f t="array" ref="AK25">IF(COUNTIF(_ss2,AK$2)&gt;1,"sai",IF(COUNTIF(_ss2,AK$2)=1,INDEX(tkbs,1,MATCH(AK$2,_ss2,0)),""))</f>
        <v/>
      </c>
      <c r="AL25" s="454" t="str">
        <f t="array" ref="AL25">IF(COUNTIF(_ss2,AL$2)&gt;1,"sai",IF(COUNTIF(_ss2,AL$2)=1,INDEX(tkbs,1,MATCH(AL$2,_ss2,0)),""))</f>
        <v/>
      </c>
      <c r="AM25" s="454" t="str">
        <f t="array" ref="AM25">IF(COUNTIF(_ss2,AM$2)&gt;1,"sai",IF(COUNTIF(_ss2,AM$2)=1,INDEX(tkbs,1,MATCH(AM$2,_ss2,0)),""))</f>
        <v/>
      </c>
      <c r="AN25" s="454" t="str">
        <f t="array" ref="AN25">IF(COUNTIF(_ss2,AN$2)&gt;1,"sai",IF(COUNTIF(_ss2,AN$2)=1,INDEX(tkbs,1,MATCH(AN$2,_ss2,0)),""))</f>
        <v/>
      </c>
      <c r="AO25" s="454" t="str">
        <f t="array" ref="AO25">IF(COUNTIF(_ss2,AO$2)&gt;1,"sai",IF(COUNTIF(_ss2,AO$2)=1,INDEX(tkbs,1,MATCH(AO$2,_ss2,0)),""))</f>
        <v/>
      </c>
      <c r="AP25" s="454" t="str">
        <f t="array" ref="AP25">IF(COUNTIF(_ss2,AP$2)&gt;1,"sai",IF(COUNTIF(_ss2,AP$2)=1,INDEX(tkbs,1,MATCH(AP$2,_ss2,0)),""))</f>
        <v/>
      </c>
      <c r="AQ25" s="454" t="str">
        <f t="array" ref="AQ25">IF(COUNTIF(_ss2,AQ$2)&gt;1,"sai",IF(COUNTIF(_ss2,AQ$2)=1,INDEX(tkbs,1,MATCH(AQ$2,_ss2,0)),""))</f>
        <v/>
      </c>
      <c r="AR25" s="454" t="str">
        <f t="array" ref="AR25">IF(COUNTIF(_ss2,AR$2)&gt;1,"sai",IF(COUNTIF(_ss2,AR$2)=1,INDEX(tkbs,1,MATCH(AR$2,_ss2,0)),""))</f>
        <v/>
      </c>
      <c r="AS25" s="454" t="str">
        <f t="array" ref="AS25">IF(COUNTIF(_ss2,AS$2)&gt;1,"sai",IF(COUNTIF(_ss2,AS$2)=1,INDEX(tkbs,1,MATCH(AS$2,_ss2,0)),""))</f>
        <v/>
      </c>
      <c r="AT25" s="454" t="str">
        <f t="array" ref="AT25">IF(COUNTIF(_ss2,AT$2)&gt;1,"sai",IF(COUNTIF(_ss2,AT$2)=1,INDEX(tkbs,1,MATCH(AT$2,_ss2,0)),""))</f>
        <v/>
      </c>
      <c r="AU25" s="454" t="str">
        <f t="array" ref="AU25">IF(COUNTIF(_ss2,AU$2)&gt;1,"sai",IF(COUNTIF(_ss2,AU$2)=1,INDEX(tkbs,1,MATCH(AU$2,_ss2,0)),""))</f>
        <v/>
      </c>
      <c r="AV25" s="454" t="str">
        <f t="array" ref="AV25">IF(COUNTIF(_ss2,AV$2)&gt;1,"sai",IF(COUNTIF(_ss2,AV$2)=1,INDEX(tkbs,1,MATCH(AV$2,_ss2,0)),""))</f>
        <v/>
      </c>
      <c r="AW25" s="454" t="str">
        <f t="array" ref="AW25">IF(COUNTIF(_ss2,AW$2)&gt;1,"sai",IF(COUNTIF(_ss2,AW$2)=1,INDEX(tkbs,1,MATCH(AW$2,_ss2,0)),""))</f>
        <v/>
      </c>
      <c r="AX25" s="454" t="str">
        <f t="array" ref="AX25">IF(COUNTIF(_ss2,AX$2)&gt;1,"sai",IF(COUNTIF(_ss2,AX$2)=1,INDEX(tkbs,1,MATCH(AX$2,_ss2,0)),""))</f>
        <v/>
      </c>
      <c r="AY25" s="454" t="str">
        <f t="array" ref="AY25">IF(COUNTIF(_ss2,AY$2)&gt;1,"sai",IF(COUNTIF(_ss2,AY$2)=1,INDEX(tkbs,1,MATCH(AY$2,_ss2,0)),""))</f>
        <v/>
      </c>
      <c r="AZ25" s="454" t="str">
        <f t="array" ref="AZ25">IF(COUNTIF(_ss2,AZ$2)&gt;1,"sai",IF(COUNTIF(_ss2,AZ$2)=1,INDEX(tkbs,1,MATCH(AZ$2,_ss2,0)),""))</f>
        <v/>
      </c>
      <c r="BA25" s="454" t="str">
        <f t="array" ref="BA25">IF(COUNTIF(_ss2,BA$2)&gt;1,"sai",IF(COUNTIF(_ss2,BA$2)=1,INDEX(tkbs,1,MATCH(BA$2,_ss2,0)),""))</f>
        <v/>
      </c>
      <c r="BB25" s="454" t="str">
        <f t="array" ref="BB25">IF(COUNTIF(_ss2,BB$2)&gt;1,"sai",IF(COUNTIF(_ss2,BB$2)=1,INDEX(tkbs,1,MATCH(BB$2,_ss2,0)),""))</f>
        <v/>
      </c>
      <c r="BC25" s="454" t="str">
        <f t="array" ref="BC25">IF(COUNTIF(_ss2,BC$2)&gt;1,"sai",IF(COUNTIF(_ss2,BC$2)=1,INDEX(tkbs,1,MATCH(BC$2,_ss2,0)),""))</f>
        <v/>
      </c>
      <c r="BD25" s="454" t="str">
        <f t="array" ref="BD25">IF(COUNTIF(_ss2,BD$2)&gt;1,"sai",IF(COUNTIF(_ss2,BD$2)=1,INDEX(tkbs,1,MATCH(BD$2,_ss2,0)),""))</f>
        <v/>
      </c>
      <c r="BE25" s="454" t="str">
        <f t="array" ref="BE25">IF(COUNTIF(_ss2,BE$2)&gt;1,"sai",IF(COUNTIF(_ss2,BE$2)=1,INDEX(tkbs,1,MATCH(BE$2,_ss2,0)),""))</f>
        <v/>
      </c>
      <c r="BF25" s="454" t="str">
        <f t="array" ref="BF25">IF(COUNTIF(_ss2,BF$2)&gt;1,"sai",IF(COUNTIF(_ss2,BF$2)=1,INDEX(tkbs,1,MATCH(BF$2,_ss2,0)),""))</f>
        <v/>
      </c>
      <c r="BG25" s="453" t="str">
        <f t="array" ref="BG25">IF(COUNTIF(_ss2,BG$2)&gt;1,"sai",IF(COUNTIF(_ss2,BG$2)=1,INDEX(tkbs,1,MATCH(BG$2,_ss2,0)),""))</f>
        <v>A2</v>
      </c>
      <c r="BH25" s="454" t="str">
        <f t="array" ref="BH25">IF(COUNTIF(_ss2,BH$2)&gt;1,"sai",IF(COUNTIF(_ss2,BH$2)=1,INDEX(tkbs,1,MATCH(BH$2,_ss2,0)),""))</f>
        <v/>
      </c>
      <c r="BI25" s="453" t="str">
        <f t="array" ref="BI25">IF(COUNTIF(_ss2,BI$2)&gt;1,"sai",IF(COUNTIF(_ss2,BI$2)=1,INDEX(tkbs,1,MATCH(BI$2,_ss2,0)),""))</f>
        <v>A10</v>
      </c>
      <c r="BJ25" s="453" t="str">
        <f t="array" ref="BJ25">IF(COUNTIF(_ss2,BJ$2)&gt;1,"sai",IF(COUNTIF(_ss2,BJ$2)=1,INDEX(tkbs,1,MATCH(BJ$2,_ss2,0)),""))</f>
        <v>A8</v>
      </c>
      <c r="BK25" s="453" t="str">
        <f t="array" ref="BK25">IF(COUNTIF(_ss2,BK$2)&gt;1,"sai",IF(COUNTIF(_ss2,BK$2)=1,INDEX(tkbs,1,MATCH(BK$2,_ss2,0)),""))</f>
        <v>A7</v>
      </c>
      <c r="BL25" s="453" t="str">
        <f t="array" ref="BL25">IF(COUNTIF(_ss2,BL$2)&gt;1,"sai",IF(COUNTIF(_ss2,BL$2)=1,INDEX(tkbs,1,MATCH(BL$2,_ss2,0)),""))</f>
        <v>A9</v>
      </c>
      <c r="BM25" s="454" t="str">
        <f t="array" ref="BM25">IF(COUNTIF(_ss2,BM$2)&gt;1,"sai",IF(COUNTIF(_ss2,BM$2)=1,INDEX(tkbs,1,MATCH(BM$2,_ss2,0)),""))</f>
        <v/>
      </c>
      <c r="BN25" s="453" t="str">
        <f t="array" ref="BN25">IF(COUNTIF(_ss2,BN$2)&gt;1,"sai",IF(COUNTIF(_ss2,BN$2)=1,INDEX(tkbs,1,MATCH(BN$2,_ss2,0)),""))</f>
        <v>A1</v>
      </c>
      <c r="BO25" s="454" t="str">
        <f t="array" ref="BO25">IF(COUNTIF(_ss2,BO$2)&gt;1,"sai",IF(COUNTIF(_ss2,BO$2)=1,INDEX(tkbs,1,MATCH(BO$2,_ss2,0)),""))</f>
        <v/>
      </c>
      <c r="BP25" s="454" t="str">
        <f t="array" ref="BP25">IF(COUNTIF(_ss2,BP$2)&gt;1,"sai",IF(COUNTIF(_ss2,BP$2)=1,INDEX(tkbs,1,MATCH(BP$2,_ss2,0)),""))</f>
        <v/>
      </c>
      <c r="BQ25" s="454" t="str">
        <f t="array" ref="BQ25">IF(COUNTIF(_ss2,BQ$2)&gt;1,"sai",IF(COUNTIF(_ss2,BQ$2)=1,INDEX(tkbs,1,MATCH(BQ$2,_ss2,0)),""))</f>
        <v/>
      </c>
      <c r="BR25" s="454" t="str">
        <f t="array" ref="BR25">IF(COUNTIF(_ss2,BR$2)&gt;1,"sai",IF(COUNTIF(_ss2,BR$2)=1,INDEX(tkbs,1,MATCH(BR$2,_ss2,0)),""))</f>
        <v/>
      </c>
      <c r="BS25" s="454" t="str">
        <f t="array" ref="BS25">IF(COUNTIF(_ss2,BS$2)&gt;1,"sai",IF(COUNTIF(_ss2,BS$2)=1,INDEX(tkbs,1,MATCH(BS$2,_ss2,0)),""))</f>
        <v/>
      </c>
      <c r="BT25" s="454" t="str">
        <f t="array" ref="BT25">IF(COUNTIF(_ss2,BT$2)&gt;1,"sai",IF(COUNTIF(_ss2,BT$2)=1,INDEX(tkbs,1,MATCH(BT$2,_ss2,0)),""))</f>
        <v/>
      </c>
      <c r="BU25" s="454" t="str">
        <f t="array" ref="BU25">IF(COUNTIF(_ss2,BU$2)&gt;1,"sai",IF(COUNTIF(_ss2,BU$2)=1,INDEX(tkbs,1,MATCH(BU$2,_ss2,0)),""))</f>
        <v/>
      </c>
      <c r="BV25" s="454" t="str">
        <f t="array" ref="BV25">IF(COUNTIF(_ss2,BV$2)&gt;1,"sai",IF(COUNTIF(_ss2,BV$2)=1,INDEX(tkbs,1,MATCH(BV$2,_ss2,0)),""))</f>
        <v/>
      </c>
      <c r="BW25" s="454" t="str">
        <f t="array" ref="BW25">IF(COUNTIF(_ss2,BW$2)&gt;1,"sai",IF(COUNTIF(_ss2,BW$2)=1,INDEX(tkbs,1,MATCH(BW$2,_ss2,0)),""))</f>
        <v/>
      </c>
      <c r="BX25" s="454" t="str">
        <f t="array" ref="BX25">IF(COUNTIF(_ss2,BX$2)&gt;1,"sai",IF(COUNTIF(_ss2,BX$2)=1,INDEX(tkbs,1,MATCH(BX$2,_ss2,0)),""))</f>
        <v/>
      </c>
      <c r="BY25" s="454" t="str">
        <f t="array" ref="BY25">IF(COUNTIF(_ss2,BY$2)&gt;1,"sai",IF(COUNTIF(_ss2,BY$2)=1,INDEX(tkbs,1,MATCH(BY$2,_ss2,0)),""))</f>
        <v/>
      </c>
      <c r="BZ25" s="454" t="str">
        <f t="array" ref="BZ25">IF(COUNTIF(_ss2,BZ$2)&gt;1,"sai",IF(COUNTIF(_ss2,BZ$2)=1,INDEX(tkbs,1,MATCH(BZ$2,_ss2,0)),""))</f>
        <v/>
      </c>
      <c r="CA25" s="454" t="str">
        <f t="array" ref="CA25">IF(COUNTIF(_ss2,CA$2)&gt;1,"sai",IF(COUNTIF(_ss2,CA$2)=1,INDEX(tkbs,1,MATCH(CA$2,_ss2,0)),""))</f>
        <v/>
      </c>
      <c r="CB25" s="454" t="str">
        <f t="array" ref="CB25">IF(COUNTIF(_ss2,CB$2)&gt;1,"sai",IF(COUNTIF(_ss2,CB$2)=1,INDEX(tkbs,1,MATCH(CB$2,_ss2,0)),""))</f>
        <v/>
      </c>
      <c r="CC25" s="454" t="str">
        <f t="array" ref="CC25">IF(COUNTIF(_ss2,CC$2)&gt;1,"sai",IF(COUNTIF(_ss2,CC$2)=1,INDEX(tkbs,1,MATCH(CC$2,_ss2,0)),""))</f>
        <v/>
      </c>
      <c r="CD25" s="454" t="str">
        <f t="array" ref="CD25">IF(COUNTIF(_ss2,CD$2)&gt;1,"sai",IF(COUNTIF(_ss2,CD$2)=1,INDEX(tkbs,1,MATCH(CD$2,_ss2,0)),""))</f>
        <v/>
      </c>
      <c r="CE25" s="454" t="str">
        <f t="array" ref="CE25">IF(COUNTIF(_ss2,CE$2)&gt;1,"sai",IF(COUNTIF(_ss2,CE$2)=1,INDEX(tkbs,1,MATCH(CE$2,_ss2,0)),""))</f>
        <v/>
      </c>
      <c r="CF25" s="454" t="str">
        <f t="array" ref="CF25">IF(COUNTIF(_ss2,CF$2)&gt;1,"sai",IF(COUNTIF(_ss2,CF$2)=1,INDEX(tkbs,1,MATCH(CF$2,_ss2,0)),""))</f>
        <v/>
      </c>
      <c r="CG25" s="454" t="str">
        <f t="array" ref="CG25">IF(COUNTIF(_ss2,CG$2)&gt;1,"sai",IF(COUNTIF(_ss2,CG$2)=1,INDEX(tkbs,1,MATCH(CG$2,_ss2,0)),""))</f>
        <v/>
      </c>
      <c r="CH25" s="454" t="str">
        <f t="array" ref="CH25">IF(COUNTIF(_ss2,CH$2)&gt;1,"sai",IF(COUNTIF(_ss2,CH$2)=1,INDEX(tkbs,1,MATCH(CH$2,_ss2,0)),""))</f>
        <v/>
      </c>
      <c r="CI25" s="454" t="str">
        <f t="array" ref="CI25">IF(COUNTIF(_ss2,CI$2)&gt;1,"sai",IF(COUNTIF(_ss2,CI$2)=1,INDEX(tkbs,1,MATCH(CI$2,_ss2,0)),""))</f>
        <v/>
      </c>
      <c r="CJ25" s="454" t="str">
        <f t="array" ref="CJ25">IF(COUNTIF(_ss2,CJ$2)&gt;1,"sai",IF(COUNTIF(_ss2,CJ$2)=1,INDEX(tkbs,1,MATCH(CJ$2,_ss2,0)),""))</f>
        <v/>
      </c>
      <c r="CK25" s="454" t="str">
        <f t="array" ref="CK25">IF(COUNTIF(_ss2,CK$2)&gt;1,"sai",IF(COUNTIF(_ss2,CK$2)=1,INDEX(tkbs,1,MATCH(CK$2,_ss2,0)),""))</f>
        <v/>
      </c>
      <c r="CL25" s="454" t="str">
        <f t="array" ref="CL25">IF(COUNTIF(_ss2,CL$2)&gt;1,"sai",IF(COUNTIF(_ss2,CL$2)=1,INDEX(tkbs,1,MATCH(CL$2,_ss2,0)),""))</f>
        <v/>
      </c>
      <c r="CM25" s="454" t="str">
        <f t="array" ref="CM25">IF(COUNTIF(_ss2,CM$2)&gt;1,"sai",IF(COUNTIF(_ss2,CM$2)=1,INDEX(tkbs,1,MATCH(CM$2,_ss2,0)),""))</f>
        <v/>
      </c>
      <c r="CN25" s="454" t="str">
        <f t="array" ref="CN25">IF(COUNTIF(_ss2,CN$2)&gt;1,"sai",IF(COUNTIF(_ss2,CN$2)=1,INDEX(tkbs,1,MATCH(CN$2,_ss2,0)),""))</f>
        <v/>
      </c>
      <c r="CO25" s="454" t="str">
        <f t="array" ref="CO25">IF(COUNTIF(_ss2,CO$2)&gt;1,"sai",IF(COUNTIF(_ss2,CO$2)=1,INDEX(tkbs,1,MATCH(CO$2,_ss2,0)),""))</f>
        <v/>
      </c>
      <c r="CP25" s="454" t="str">
        <f t="array" ref="CP25">IF(COUNTIF(_ss2,CP$2)&gt;1,"sai",IF(COUNTIF(_ss2,CP$2)=1,INDEX(tkbs,1,MATCH(CP$2,_ss2,0)),""))</f>
        <v/>
      </c>
      <c r="CQ25" s="454" t="str">
        <f t="array" ref="CQ25">IF(COUNTIF(_ss2,CQ$2)&gt;1,"sai",IF(COUNTIF(_ss2,CQ$2)=1,INDEX(tkbs,1,MATCH(CQ$2,_ss2,0)),""))</f>
        <v/>
      </c>
      <c r="CR25" s="454" t="str">
        <f t="array" ref="CR25">IF(COUNTIF(_ss2,CR$2)&gt;1,"sai",IF(COUNTIF(_ss2,CR$2)=1,INDEX(tkbs,1,MATCH(CR$2,_ss2,0)),""))</f>
        <v/>
      </c>
      <c r="CS25" s="454" t="str">
        <f t="array" ref="CS25">IF(COUNTIF(_ss2,CS$2)&gt;1,"sai",IF(COUNTIF(_ss2,CS$2)=1,INDEX(tkbs,1,MATCH(CS$2,_ss2,0)),""))</f>
        <v/>
      </c>
      <c r="CT25" s="454" t="str">
        <f t="array" ref="CT25">IF(COUNTIF(_ss2,CT$2)&gt;1,"sai",IF(COUNTIF(_ss2,CT$2)=1,INDEX(tkbs,1,MATCH(CT$2,_ss2,0)),""))</f>
        <v/>
      </c>
      <c r="CU25" s="454" t="str">
        <f t="array" ref="CU25">IF(COUNTIF(_ss2,CU$2)&gt;1,"sai",IF(COUNTIF(_ss2,CU$2)=1,INDEX(tkbs,1,MATCH(CU$2,_ss2,0)),""))</f>
        <v/>
      </c>
      <c r="CV25" s="454" t="str">
        <f t="array" ref="CV25">IF(COUNTIF(_ss2,CV$2)&gt;1,"sai",IF(COUNTIF(_ss2,CV$2)=1,INDEX(tkbs,1,MATCH(CV$2,_ss2,0)),""))</f>
        <v/>
      </c>
      <c r="CW25" s="454" t="str">
        <f t="array" ref="CW25">IF(COUNTIF(_ss2,CW$2)&gt;1,"sai",IF(COUNTIF(_ss2,CW$2)=1,INDEX(tkbs,1,MATCH(CW$2,_ss2,0)),""))</f>
        <v/>
      </c>
      <c r="CX25" s="454" t="str">
        <f t="array" ref="CX25">IF(COUNTIF(_ss2,CX$2)&gt;1,"sai",IF(COUNTIF(_ss2,CX$2)=1,INDEX(tkbs,1,MATCH(CX$2,_ss2,0)),""))</f>
        <v/>
      </c>
      <c r="CY25" s="454" t="str">
        <f t="array" ref="CY25">IF(COUNTIF(_ss2,CY$2)&gt;1,"sai",IF(COUNTIF(_ss2,CY$2)=1,INDEX(tkbs,1,MATCH(CY$2,_ss2,0)),""))</f>
        <v/>
      </c>
    </row>
    <row r="26" ht="12.0" customHeight="1">
      <c r="A26" s="127"/>
      <c r="B26" s="445">
        <v>3.0</v>
      </c>
      <c r="C26" s="454" t="str">
        <f t="array" ref="C26">IF(COUNTIF(_ss3,C$2)&gt;1,"sai",IF(COUNTIF(_ss3,C$2)=1,INDEX(tkbs,1,MATCH(C$2,_ss3,0)),""))</f>
        <v/>
      </c>
      <c r="D26" s="454" t="str">
        <f t="array" ref="D26">IF(COUNTIF(_ss3,D$2)&gt;1,"sai",IF(COUNTIF(_ss3,D$2)=1,INDEX(tkbs,1,MATCH(D$2,_ss3,0)),""))</f>
        <v/>
      </c>
      <c r="E26" s="454" t="str">
        <f t="array" ref="E26">IF(COUNTIF(_ss3,E$2)&gt;1,"sai",IF(COUNTIF(_ss3,E$2)=1,INDEX(tkbs,1,MATCH(E$2,_ss3,0)),""))</f>
        <v/>
      </c>
      <c r="F26" s="454" t="str">
        <f t="array" ref="F26">IF(COUNTIF(_ss3,F$2)&gt;1,"sai",IF(COUNTIF(_ss3,F$2)=1,INDEX(tkbs,1,MATCH(F$2,_ss3,0)),""))</f>
        <v/>
      </c>
      <c r="G26" s="454" t="str">
        <f t="array" ref="G26">IF(COUNTIF(_ss3,G$2)&gt;1,"sai",IF(COUNTIF(_ss3,G$2)=1,INDEX(tkbs,1,MATCH(G$2,_ss3,0)),""))</f>
        <v/>
      </c>
      <c r="H26" s="454" t="str">
        <f t="array" ref="H26">IF(COUNTIF(_ss3,H$2)&gt;1,"sai",IF(COUNTIF(_ss3,H$2)=1,INDEX(tkbs,1,MATCH(H$2,_ss3,0)),""))</f>
        <v/>
      </c>
      <c r="I26" s="454" t="str">
        <f t="array" ref="I26">IF(COUNTIF(_ss3,I$2)&gt;1,"sai",IF(COUNTIF(_ss3,I$2)=1,INDEX(tkbs,1,MATCH(I$2,_ss3,0)),""))</f>
        <v/>
      </c>
      <c r="J26" s="454" t="str">
        <f t="array" ref="J26">IF(COUNTIF(_ss3,J$2)&gt;1,"sai",IF(COUNTIF(_ss3,J$2)=1,INDEX(tkbs,1,MATCH(J$2,_ss3,0)),""))</f>
        <v/>
      </c>
      <c r="K26" s="454" t="str">
        <f t="array" ref="K26">IF(COUNTIF(_ss3,K$2)&gt;1,"sai",IF(COUNTIF(_ss3,K$2)=1,INDEX(tkbs,1,MATCH(K$2,_ss3,0)),""))</f>
        <v/>
      </c>
      <c r="L26" s="454" t="str">
        <f t="array" ref="L26">IF(COUNTIF(_ss3,L$2)&gt;1,"sai",IF(COUNTIF(_ss3,L$2)=1,INDEX(tkbs,1,MATCH(L$2,_ss3,0)),""))</f>
        <v/>
      </c>
      <c r="M26" s="454" t="str">
        <f t="array" ref="M26">IF(COUNTIF(_ss3,M$2)&gt;1,"sai",IF(COUNTIF(_ss3,M$2)=1,INDEX(tkbs,1,MATCH(M$2,_ss3,0)),""))</f>
        <v/>
      </c>
      <c r="N26" s="454" t="str">
        <f t="array" ref="N26">IF(COUNTIF(_ss3,N$2)&gt;1,"sai",IF(COUNTIF(_ss3,N$2)=1,INDEX(tkbs,1,MATCH(N$2,_ss3,0)),""))</f>
        <v/>
      </c>
      <c r="O26" s="454" t="str">
        <f t="array" ref="O26">IF(COUNTIF(_ss3,O$2)&gt;1,"sai",IF(COUNTIF(_ss3,O$2)=1,INDEX(tkbs,1,MATCH(O$2,_ss3,0)),""))</f>
        <v/>
      </c>
      <c r="P26" s="454" t="str">
        <f t="array" ref="P26">IF(COUNTIF(_ss3,P$2)&gt;1,"sai",IF(COUNTIF(_ss3,P$2)=1,INDEX(tkbs,1,MATCH(P$2,_ss3,0)),""))</f>
        <v/>
      </c>
      <c r="Q26" s="453" t="str">
        <f t="array" ref="Q26">IF(COUNTIF(_ss3,Q$2)&gt;1,"sai",IF(COUNTIF(_ss3,Q$2)=1,INDEX(tkbs,1,MATCH(Q$2,_ss3,0)),""))</f>
        <v>A6</v>
      </c>
      <c r="R26" s="454" t="str">
        <f t="array" ref="R26">IF(COUNTIF(_ss3,R$2)&gt;1,"sai",IF(COUNTIF(_ss3,R$2)=1,INDEX(tkbs,1,MATCH(R$2,_ss3,0)),""))</f>
        <v/>
      </c>
      <c r="S26" s="453" t="str">
        <f t="array" ref="S26">IF(COUNTIF(_ss3,S$2)&gt;1,"sai",IF(COUNTIF(_ss3,S$2)=1,INDEX(tkbs,1,MATCH(S$2,_ss3,0)),""))</f>
        <v>A10</v>
      </c>
      <c r="T26" s="454" t="str">
        <f t="array" ref="T26">IF(COUNTIF(_ss3,T$2)&gt;1,"sai",IF(COUNTIF(_ss3,T$2)=1,INDEX(tkbs,1,MATCH(T$2,_ss3,0)),""))</f>
        <v/>
      </c>
      <c r="U26" s="454" t="str">
        <f t="array" ref="U26">IF(COUNTIF(_ss3,U$2)&gt;1,"sai",IF(COUNTIF(_ss3,U$2)=1,INDEX(tkbs,1,MATCH(U$2,_ss3,0)),""))</f>
        <v/>
      </c>
      <c r="V26" s="454" t="str">
        <f t="array" ref="V26">IF(COUNTIF(_ss3,V$2)&gt;1,"sai",IF(COUNTIF(_ss3,V$2)=1,INDEX(tkbs,1,MATCH(V$2,_ss3,0)),""))</f>
        <v/>
      </c>
      <c r="W26" s="454" t="str">
        <f t="array" ref="W26">IF(COUNTIF(_ss3,W$2)&gt;1,"sai",IF(COUNTIF(_ss3,W$2)=1,INDEX(tkbs,1,MATCH(W$2,_ss3,0)),""))</f>
        <v/>
      </c>
      <c r="X26" s="454" t="str">
        <f t="array" ref="X26">IF(COUNTIF(_ss3,X$2)&gt;1,"sai",IF(COUNTIF(_ss3,X$2)=1,INDEX(tkbs,1,MATCH(X$2,_ss3,0)),""))</f>
        <v/>
      </c>
      <c r="Y26" s="454" t="str">
        <f t="array" ref="Y26">IF(COUNTIF(_ss3,Y$2)&gt;1,"sai",IF(COUNTIF(_ss3,Y$2)=1,INDEX(tkbs,1,MATCH(Y$2,_ss3,0)),""))</f>
        <v/>
      </c>
      <c r="Z26" s="454" t="str">
        <f t="array" ref="Z26">IF(COUNTIF(_ss3,Z$2)&gt;1,"sai",IF(COUNTIF(_ss3,Z$2)=1,INDEX(tkbs,1,MATCH(Z$2,_ss3,0)),""))</f>
        <v/>
      </c>
      <c r="AA26" s="454" t="str">
        <f t="array" ref="AA26">IF(COUNTIF(_ss3,AA$2)&gt;1,"sai",IF(COUNTIF(_ss3,AA$2)=1,INDEX(tkbs,1,MATCH(AA$2,_ss3,0)),""))</f>
        <v/>
      </c>
      <c r="AB26" s="454" t="str">
        <f t="array" ref="AB26">IF(COUNTIF(_ss3,AB$2)&gt;1,"sai",IF(COUNTIF(_ss3,AB$2)=1,INDEX(tkbs,1,MATCH(AB$2,_ss3,0)),""))</f>
        <v/>
      </c>
      <c r="AC26" s="453" t="str">
        <f t="array" ref="AC26">IF(COUNTIF(_ss3,AC$2)&gt;1,"sai",IF(COUNTIF(_ss3,AC$2)=1,INDEX(tkbs,1,MATCH(AC$2,_ss3,0)),""))</f>
        <v>A1</v>
      </c>
      <c r="AD26" s="454" t="str">
        <f t="array" ref="AD26">IF(COUNTIF(_ss3,AD$2)&gt;1,"sai",IF(COUNTIF(_ss3,AD$2)=1,INDEX(tkbs,1,MATCH(AD$2,_ss3,0)),""))</f>
        <v/>
      </c>
      <c r="AE26" s="454" t="str">
        <f t="array" ref="AE26">IF(COUNTIF(_ss3,AE$2)&gt;1,"sai",IF(COUNTIF(_ss3,AE$2)=1,INDEX(tkbs,1,MATCH(AE$2,_ss3,0)),""))</f>
        <v/>
      </c>
      <c r="AF26" s="454" t="str">
        <f t="array" ref="AF26">IF(COUNTIF(_ss3,AF$2)&gt;1,"sai",IF(COUNTIF(_ss3,AF$2)=1,INDEX(tkbs,1,MATCH(AF$2,_ss3,0)),""))</f>
        <v>sai</v>
      </c>
      <c r="AG26" s="454" t="str">
        <f t="array" ref="AG26">IF(COUNTIF(_ss3,AG$2)&gt;1,"sai",IF(COUNTIF(_ss3,AG$2)=1,INDEX(tkbs,1,MATCH(AG$2,_ss3,0)),""))</f>
        <v/>
      </c>
      <c r="AH26" s="453" t="str">
        <f t="array" ref="AH26">IF(COUNTIF(_ss3,AH$2)&gt;1,"sai",IF(COUNTIF(_ss3,AH$2)=1,INDEX(tkbs,1,MATCH(AH$2,_ss3,0)),""))</f>
        <v>A2</v>
      </c>
      <c r="AI26" s="453" t="str">
        <f t="array" ref="AI26">IF(COUNTIF(_ss3,AI$2)&gt;1,"sai",IF(COUNTIF(_ss3,AI$2)=1,INDEX(tkbs,1,MATCH(AI$2,_ss3,0)),""))</f>
        <v>A5</v>
      </c>
      <c r="AJ26" s="454" t="str">
        <f t="array" ref="AJ26">IF(COUNTIF(_ss3,AJ$2)&gt;1,"sai",IF(COUNTIF(_ss3,AJ$2)=1,INDEX(tkbs,1,MATCH(AJ$2,_ss3,0)),""))</f>
        <v/>
      </c>
      <c r="AK26" s="454" t="str">
        <f t="array" ref="AK26">IF(COUNTIF(_ss3,AK$2)&gt;1,"sai",IF(COUNTIF(_ss3,AK$2)=1,INDEX(tkbs,1,MATCH(AK$2,_ss3,0)),""))</f>
        <v/>
      </c>
      <c r="AL26" s="454" t="str">
        <f t="array" ref="AL26">IF(COUNTIF(_ss3,AL$2)&gt;1,"sai",IF(COUNTIF(_ss3,AL$2)=1,INDEX(tkbs,1,MATCH(AL$2,_ss3,0)),""))</f>
        <v/>
      </c>
      <c r="AM26" s="454" t="str">
        <f t="array" ref="AM26">IF(COUNTIF(_ss3,AM$2)&gt;1,"sai",IF(COUNTIF(_ss3,AM$2)=1,INDEX(tkbs,1,MATCH(AM$2,_ss3,0)),""))</f>
        <v/>
      </c>
      <c r="AN26" s="454" t="str">
        <f t="array" ref="AN26">IF(COUNTIF(_ss3,AN$2)&gt;1,"sai",IF(COUNTIF(_ss3,AN$2)=1,INDEX(tkbs,1,MATCH(AN$2,_ss3,0)),""))</f>
        <v/>
      </c>
      <c r="AO26" s="454" t="str">
        <f t="array" ref="AO26">IF(COUNTIF(_ss3,AO$2)&gt;1,"sai",IF(COUNTIF(_ss3,AO$2)=1,INDEX(tkbs,1,MATCH(AO$2,_ss3,0)),""))</f>
        <v/>
      </c>
      <c r="AP26" s="454" t="str">
        <f t="array" ref="AP26">IF(COUNTIF(_ss3,AP$2)&gt;1,"sai",IF(COUNTIF(_ss3,AP$2)=1,INDEX(tkbs,1,MATCH(AP$2,_ss3,0)),""))</f>
        <v/>
      </c>
      <c r="AQ26" s="454" t="str">
        <f t="array" ref="AQ26">IF(COUNTIF(_ss3,AQ$2)&gt;1,"sai",IF(COUNTIF(_ss3,AQ$2)=1,INDEX(tkbs,1,MATCH(AQ$2,_ss3,0)),""))</f>
        <v/>
      </c>
      <c r="AR26" s="454" t="str">
        <f t="array" ref="AR26">IF(COUNTIF(_ss3,AR$2)&gt;1,"sai",IF(COUNTIF(_ss3,AR$2)=1,INDEX(tkbs,1,MATCH(AR$2,_ss3,0)),""))</f>
        <v/>
      </c>
      <c r="AS26" s="454" t="str">
        <f t="array" ref="AS26">IF(COUNTIF(_ss3,AS$2)&gt;1,"sai",IF(COUNTIF(_ss3,AS$2)=1,INDEX(tkbs,1,MATCH(AS$2,_ss3,0)),""))</f>
        <v/>
      </c>
      <c r="AT26" s="454" t="str">
        <f t="array" ref="AT26">IF(COUNTIF(_ss3,AT$2)&gt;1,"sai",IF(COUNTIF(_ss3,AT$2)=1,INDEX(tkbs,1,MATCH(AT$2,_ss3,0)),""))</f>
        <v/>
      </c>
      <c r="AU26" s="454" t="str">
        <f t="array" ref="AU26">IF(COUNTIF(_ss3,AU$2)&gt;1,"sai",IF(COUNTIF(_ss3,AU$2)=1,INDEX(tkbs,1,MATCH(AU$2,_ss3,0)),""))</f>
        <v/>
      </c>
      <c r="AV26" s="454" t="str">
        <f t="array" ref="AV26">IF(COUNTIF(_ss3,AV$2)&gt;1,"sai",IF(COUNTIF(_ss3,AV$2)=1,INDEX(tkbs,1,MATCH(AV$2,_ss3,0)),""))</f>
        <v/>
      </c>
      <c r="AW26" s="454" t="str">
        <f t="array" ref="AW26">IF(COUNTIF(_ss3,AW$2)&gt;1,"sai",IF(COUNTIF(_ss3,AW$2)=1,INDEX(tkbs,1,MATCH(AW$2,_ss3,0)),""))</f>
        <v/>
      </c>
      <c r="AX26" s="454" t="str">
        <f t="array" ref="AX26">IF(COUNTIF(_ss3,AX$2)&gt;1,"sai",IF(COUNTIF(_ss3,AX$2)=1,INDEX(tkbs,1,MATCH(AX$2,_ss3,0)),""))</f>
        <v/>
      </c>
      <c r="AY26" s="454" t="str">
        <f t="array" ref="AY26">IF(COUNTIF(_ss3,AY$2)&gt;1,"sai",IF(COUNTIF(_ss3,AY$2)=1,INDEX(tkbs,1,MATCH(AY$2,_ss3,0)),""))</f>
        <v/>
      </c>
      <c r="AZ26" s="454" t="str">
        <f t="array" ref="AZ26">IF(COUNTIF(_ss3,AZ$2)&gt;1,"sai",IF(COUNTIF(_ss3,AZ$2)=1,INDEX(tkbs,1,MATCH(AZ$2,_ss3,0)),""))</f>
        <v/>
      </c>
      <c r="BA26" s="454" t="str">
        <f t="array" ref="BA26">IF(COUNTIF(_ss3,BA$2)&gt;1,"sai",IF(COUNTIF(_ss3,BA$2)=1,INDEX(tkbs,1,MATCH(BA$2,_ss3,0)),""))</f>
        <v/>
      </c>
      <c r="BB26" s="454" t="str">
        <f t="array" ref="BB26">IF(COUNTIF(_ss3,BB$2)&gt;1,"sai",IF(COUNTIF(_ss3,BB$2)=1,INDEX(tkbs,1,MATCH(BB$2,_ss3,0)),""))</f>
        <v/>
      </c>
      <c r="BC26" s="454" t="str">
        <f t="array" ref="BC26">IF(COUNTIF(_ss3,BC$2)&gt;1,"sai",IF(COUNTIF(_ss3,BC$2)=1,INDEX(tkbs,1,MATCH(BC$2,_ss3,0)),""))</f>
        <v/>
      </c>
      <c r="BD26" s="454" t="str">
        <f t="array" ref="BD26">IF(COUNTIF(_ss3,BD$2)&gt;1,"sai",IF(COUNTIF(_ss3,BD$2)=1,INDEX(tkbs,1,MATCH(BD$2,_ss3,0)),""))</f>
        <v/>
      </c>
      <c r="BE26" s="454" t="str">
        <f t="array" ref="BE26">IF(COUNTIF(_ss3,BE$2)&gt;1,"sai",IF(COUNTIF(_ss3,BE$2)=1,INDEX(tkbs,1,MATCH(BE$2,_ss3,0)),""))</f>
        <v/>
      </c>
      <c r="BF26" s="454" t="str">
        <f t="array" ref="BF26">IF(COUNTIF(_ss3,BF$2)&gt;1,"sai",IF(COUNTIF(_ss3,BF$2)=1,INDEX(tkbs,1,MATCH(BF$2,_ss3,0)),""))</f>
        <v/>
      </c>
      <c r="BG26" s="453" t="str">
        <f t="array" ref="BG26">IF(COUNTIF(_ss3,BG$2)&gt;1,"sai",IF(COUNTIF(_ss3,BG$2)=1,INDEX(tkbs,1,MATCH(BG$2,_ss3,0)),""))</f>
        <v>A12</v>
      </c>
      <c r="BH26" s="454" t="str">
        <f t="array" ref="BH26">IF(COUNTIF(_ss3,BH$2)&gt;1,"sai",IF(COUNTIF(_ss3,BH$2)=1,INDEX(tkbs,1,MATCH(BH$2,_ss3,0)),""))</f>
        <v/>
      </c>
      <c r="BI26" s="454" t="str">
        <f t="array" ref="BI26">IF(COUNTIF(_ss3,BI$2)&gt;1,"sai",IF(COUNTIF(_ss3,BI$2)=1,INDEX(tkbs,1,MATCH(BI$2,_ss3,0)),""))</f>
        <v/>
      </c>
      <c r="BJ26" s="453" t="str">
        <f t="array" ref="BJ26">IF(COUNTIF(_ss3,BJ$2)&gt;1,"sai",IF(COUNTIF(_ss3,BJ$2)=1,INDEX(tkbs,1,MATCH(BJ$2,_ss3,0)),""))</f>
        <v>A3</v>
      </c>
      <c r="BK26" s="454" t="str">
        <f t="array" ref="BK26">IF(COUNTIF(_ss3,BK$2)&gt;1,"sai",IF(COUNTIF(_ss3,BK$2)=1,INDEX(tkbs,1,MATCH(BK$2,_ss3,0)),""))</f>
        <v/>
      </c>
      <c r="BL26" s="453" t="str">
        <f t="array" ref="BL26">IF(COUNTIF(_ss3,BL$2)&gt;1,"sai",IF(COUNTIF(_ss3,BL$2)=1,INDEX(tkbs,1,MATCH(BL$2,_ss3,0)),""))</f>
        <v>A13</v>
      </c>
      <c r="BM26" s="454" t="str">
        <f t="array" ref="BM26">IF(COUNTIF(_ss3,BM$2)&gt;1,"sai",IF(COUNTIF(_ss3,BM$2)=1,INDEX(tkbs,1,MATCH(BM$2,_ss3,0)),""))</f>
        <v/>
      </c>
      <c r="BN26" s="453" t="str">
        <f t="array" ref="BN26">IF(COUNTIF(_ss3,BN$2)&gt;1,"sai",IF(COUNTIF(_ss3,BN$2)=1,INDEX(tkbs,1,MATCH(BN$2,_ss3,0)),""))</f>
        <v>A11</v>
      </c>
      <c r="BO26" s="454" t="str">
        <f t="array" ref="BO26">IF(COUNTIF(_ss3,BO$2)&gt;1,"sai",IF(COUNTIF(_ss3,BO$2)=1,INDEX(tkbs,1,MATCH(BO$2,_ss3,0)),""))</f>
        <v/>
      </c>
      <c r="BP26" s="454" t="str">
        <f t="array" ref="BP26">IF(COUNTIF(_ss3,BP$2)&gt;1,"sai",IF(COUNTIF(_ss3,BP$2)=1,INDEX(tkbs,1,MATCH(BP$2,_ss3,0)),""))</f>
        <v/>
      </c>
      <c r="BQ26" s="454" t="str">
        <f t="array" ref="BQ26">IF(COUNTIF(_ss3,BQ$2)&gt;1,"sai",IF(COUNTIF(_ss3,BQ$2)=1,INDEX(tkbs,1,MATCH(BQ$2,_ss3,0)),""))</f>
        <v/>
      </c>
      <c r="BR26" s="454" t="str">
        <f t="array" ref="BR26">IF(COUNTIF(_ss3,BR$2)&gt;1,"sai",IF(COUNTIF(_ss3,BR$2)=1,INDEX(tkbs,1,MATCH(BR$2,_ss3,0)),""))</f>
        <v/>
      </c>
      <c r="BS26" s="454" t="str">
        <f t="array" ref="BS26">IF(COUNTIF(_ss3,BS$2)&gt;1,"sai",IF(COUNTIF(_ss3,BS$2)=1,INDEX(tkbs,1,MATCH(BS$2,_ss3,0)),""))</f>
        <v/>
      </c>
      <c r="BT26" s="454" t="str">
        <f t="array" ref="BT26">IF(COUNTIF(_ss3,BT$2)&gt;1,"sai",IF(COUNTIF(_ss3,BT$2)=1,INDEX(tkbs,1,MATCH(BT$2,_ss3,0)),""))</f>
        <v/>
      </c>
      <c r="BU26" s="454" t="str">
        <f t="array" ref="BU26">IF(COUNTIF(_ss3,BU$2)&gt;1,"sai",IF(COUNTIF(_ss3,BU$2)=1,INDEX(tkbs,1,MATCH(BU$2,_ss3,0)),""))</f>
        <v/>
      </c>
      <c r="BV26" s="454" t="str">
        <f t="array" ref="BV26">IF(COUNTIF(_ss3,BV$2)&gt;1,"sai",IF(COUNTIF(_ss3,BV$2)=1,INDEX(tkbs,1,MATCH(BV$2,_ss3,0)),""))</f>
        <v/>
      </c>
      <c r="BW26" s="454" t="str">
        <f t="array" ref="BW26">IF(COUNTIF(_ss3,BW$2)&gt;1,"sai",IF(COUNTIF(_ss3,BW$2)=1,INDEX(tkbs,1,MATCH(BW$2,_ss3,0)),""))</f>
        <v/>
      </c>
      <c r="BX26" s="454" t="str">
        <f t="array" ref="BX26">IF(COUNTIF(_ss3,BX$2)&gt;1,"sai",IF(COUNTIF(_ss3,BX$2)=1,INDEX(tkbs,1,MATCH(BX$2,_ss3,0)),""))</f>
        <v/>
      </c>
      <c r="BY26" s="454" t="str">
        <f t="array" ref="BY26">IF(COUNTIF(_ss3,BY$2)&gt;1,"sai",IF(COUNTIF(_ss3,BY$2)=1,INDEX(tkbs,1,MATCH(BY$2,_ss3,0)),""))</f>
        <v/>
      </c>
      <c r="BZ26" s="454" t="str">
        <f t="array" ref="BZ26">IF(COUNTIF(_ss3,BZ$2)&gt;1,"sai",IF(COUNTIF(_ss3,BZ$2)=1,INDEX(tkbs,1,MATCH(BZ$2,_ss3,0)),""))</f>
        <v/>
      </c>
      <c r="CA26" s="454" t="str">
        <f t="array" ref="CA26">IF(COUNTIF(_ss3,CA$2)&gt;1,"sai",IF(COUNTIF(_ss3,CA$2)=1,INDEX(tkbs,1,MATCH(CA$2,_ss3,0)),""))</f>
        <v/>
      </c>
      <c r="CB26" s="454" t="str">
        <f t="array" ref="CB26">IF(COUNTIF(_ss3,CB$2)&gt;1,"sai",IF(COUNTIF(_ss3,CB$2)=1,INDEX(tkbs,1,MATCH(CB$2,_ss3,0)),""))</f>
        <v/>
      </c>
      <c r="CC26" s="454" t="str">
        <f t="array" ref="CC26">IF(COUNTIF(_ss3,CC$2)&gt;1,"sai",IF(COUNTIF(_ss3,CC$2)=1,INDEX(tkbs,1,MATCH(CC$2,_ss3,0)),""))</f>
        <v/>
      </c>
      <c r="CD26" s="454" t="str">
        <f t="array" ref="CD26">IF(COUNTIF(_ss3,CD$2)&gt;1,"sai",IF(COUNTIF(_ss3,CD$2)=1,INDEX(tkbs,1,MATCH(CD$2,_ss3,0)),""))</f>
        <v/>
      </c>
      <c r="CE26" s="454" t="str">
        <f t="array" ref="CE26">IF(COUNTIF(_ss3,CE$2)&gt;1,"sai",IF(COUNTIF(_ss3,CE$2)=1,INDEX(tkbs,1,MATCH(CE$2,_ss3,0)),""))</f>
        <v/>
      </c>
      <c r="CF26" s="454" t="str">
        <f t="array" ref="CF26">IF(COUNTIF(_ss3,CF$2)&gt;1,"sai",IF(COUNTIF(_ss3,CF$2)=1,INDEX(tkbs,1,MATCH(CF$2,_ss3,0)),""))</f>
        <v/>
      </c>
      <c r="CG26" s="454" t="str">
        <f t="array" ref="CG26">IF(COUNTIF(_ss3,CG$2)&gt;1,"sai",IF(COUNTIF(_ss3,CG$2)=1,INDEX(tkbs,1,MATCH(CG$2,_ss3,0)),""))</f>
        <v/>
      </c>
      <c r="CH26" s="454" t="str">
        <f t="array" ref="CH26">IF(COUNTIF(_ss3,CH$2)&gt;1,"sai",IF(COUNTIF(_ss3,CH$2)=1,INDEX(tkbs,1,MATCH(CH$2,_ss3,0)),""))</f>
        <v/>
      </c>
      <c r="CI26" s="454" t="str">
        <f t="array" ref="CI26">IF(COUNTIF(_ss3,CI$2)&gt;1,"sai",IF(COUNTIF(_ss3,CI$2)=1,INDEX(tkbs,1,MATCH(CI$2,_ss3,0)),""))</f>
        <v/>
      </c>
      <c r="CJ26" s="454" t="str">
        <f t="array" ref="CJ26">IF(COUNTIF(_ss3,CJ$2)&gt;1,"sai",IF(COUNTIF(_ss3,CJ$2)=1,INDEX(tkbs,1,MATCH(CJ$2,_ss3,0)),""))</f>
        <v/>
      </c>
      <c r="CK26" s="454" t="str">
        <f t="array" ref="CK26">IF(COUNTIF(_ss3,CK$2)&gt;1,"sai",IF(COUNTIF(_ss3,CK$2)=1,INDEX(tkbs,1,MATCH(CK$2,_ss3,0)),""))</f>
        <v/>
      </c>
      <c r="CL26" s="454" t="str">
        <f t="array" ref="CL26">IF(COUNTIF(_ss3,CL$2)&gt;1,"sai",IF(COUNTIF(_ss3,CL$2)=1,INDEX(tkbs,1,MATCH(CL$2,_ss3,0)),""))</f>
        <v/>
      </c>
      <c r="CM26" s="454" t="str">
        <f t="array" ref="CM26">IF(COUNTIF(_ss3,CM$2)&gt;1,"sai",IF(COUNTIF(_ss3,CM$2)=1,INDEX(tkbs,1,MATCH(CM$2,_ss3,0)),""))</f>
        <v/>
      </c>
      <c r="CN26" s="454" t="str">
        <f t="array" ref="CN26">IF(COUNTIF(_ss3,CN$2)&gt;1,"sai",IF(COUNTIF(_ss3,CN$2)=1,INDEX(tkbs,1,MATCH(CN$2,_ss3,0)),""))</f>
        <v/>
      </c>
      <c r="CO26" s="454" t="str">
        <f t="array" ref="CO26">IF(COUNTIF(_ss3,CO$2)&gt;1,"sai",IF(COUNTIF(_ss3,CO$2)=1,INDEX(tkbs,1,MATCH(CO$2,_ss3,0)),""))</f>
        <v/>
      </c>
      <c r="CP26" s="454" t="str">
        <f t="array" ref="CP26">IF(COUNTIF(_ss3,CP$2)&gt;1,"sai",IF(COUNTIF(_ss3,CP$2)=1,INDEX(tkbs,1,MATCH(CP$2,_ss3,0)),""))</f>
        <v/>
      </c>
      <c r="CQ26" s="454" t="str">
        <f t="array" ref="CQ26">IF(COUNTIF(_ss3,CQ$2)&gt;1,"sai",IF(COUNTIF(_ss3,CQ$2)=1,INDEX(tkbs,1,MATCH(CQ$2,_ss3,0)),""))</f>
        <v/>
      </c>
      <c r="CR26" s="454" t="str">
        <f t="array" ref="CR26">IF(COUNTIF(_ss3,CR$2)&gt;1,"sai",IF(COUNTIF(_ss3,CR$2)=1,INDEX(tkbs,1,MATCH(CR$2,_ss3,0)),""))</f>
        <v/>
      </c>
      <c r="CS26" s="454" t="str">
        <f t="array" ref="CS26">IF(COUNTIF(_ss3,CS$2)&gt;1,"sai",IF(COUNTIF(_ss3,CS$2)=1,INDEX(tkbs,1,MATCH(CS$2,_ss3,0)),""))</f>
        <v/>
      </c>
      <c r="CT26" s="454" t="str">
        <f t="array" ref="CT26">IF(COUNTIF(_ss3,CT$2)&gt;1,"sai",IF(COUNTIF(_ss3,CT$2)=1,INDEX(tkbs,1,MATCH(CT$2,_ss3,0)),""))</f>
        <v/>
      </c>
      <c r="CU26" s="454" t="str">
        <f t="array" ref="CU26">IF(COUNTIF(_ss3,CU$2)&gt;1,"sai",IF(COUNTIF(_ss3,CU$2)=1,INDEX(tkbs,1,MATCH(CU$2,_ss3,0)),""))</f>
        <v/>
      </c>
      <c r="CV26" s="454" t="str">
        <f t="array" ref="CV26">IF(COUNTIF(_ss3,CV$2)&gt;1,"sai",IF(COUNTIF(_ss3,CV$2)=1,INDEX(tkbs,1,MATCH(CV$2,_ss3,0)),""))</f>
        <v/>
      </c>
      <c r="CW26" s="454" t="str">
        <f t="array" ref="CW26">IF(COUNTIF(_ss3,CW$2)&gt;1,"sai",IF(COUNTIF(_ss3,CW$2)=1,INDEX(tkbs,1,MATCH(CW$2,_ss3,0)),""))</f>
        <v/>
      </c>
      <c r="CX26" s="454" t="str">
        <f t="array" ref="CX26">IF(COUNTIF(_ss3,CX$2)&gt;1,"sai",IF(COUNTIF(_ss3,CX$2)=1,INDEX(tkbs,1,MATCH(CX$2,_ss3,0)),""))</f>
        <v/>
      </c>
      <c r="CY26" s="454" t="str">
        <f t="array" ref="CY26">IF(COUNTIF(_ss3,CY$2)&gt;1,"sai",IF(COUNTIF(_ss3,CY$2)=1,INDEX(tkbs,1,MATCH(CY$2,_ss3,0)),""))</f>
        <v/>
      </c>
    </row>
    <row r="27" ht="12.0" customHeight="1">
      <c r="A27" s="127"/>
      <c r="B27" s="445">
        <v>4.0</v>
      </c>
      <c r="C27" s="454" t="str">
        <f t="array" ref="C27">IF(COUNTIF(_ss4,C$2)&gt;1,"sai",IF(COUNTIF(_ss4,C$2)=1,INDEX(tkbs,1,MATCH(C$2,_ss4,0)),""))</f>
        <v/>
      </c>
      <c r="D27" s="454" t="str">
        <f t="array" ref="D27">IF(COUNTIF(_ss4,D$2)&gt;1,"sai",IF(COUNTIF(_ss4,D$2)=1,INDEX(tkbs,1,MATCH(D$2,_ss4,0)),""))</f>
        <v/>
      </c>
      <c r="E27" s="454" t="str">
        <f t="array" ref="E27">IF(COUNTIF(_ss4,E$2)&gt;1,"sai",IF(COUNTIF(_ss4,E$2)=1,INDEX(tkbs,1,MATCH(E$2,_ss4,0)),""))</f>
        <v/>
      </c>
      <c r="F27" s="454" t="str">
        <f t="array" ref="F27">IF(COUNTIF(_ss4,F$2)&gt;1,"sai",IF(COUNTIF(_ss4,F$2)=1,INDEX(tkbs,1,MATCH(F$2,_ss4,0)),""))</f>
        <v/>
      </c>
      <c r="G27" s="454" t="str">
        <f t="array" ref="G27">IF(COUNTIF(_ss4,G$2)&gt;1,"sai",IF(COUNTIF(_ss4,G$2)=1,INDEX(tkbs,1,MATCH(G$2,_ss4,0)),""))</f>
        <v/>
      </c>
      <c r="H27" s="454" t="str">
        <f t="array" ref="H27">IF(COUNTIF(_ss4,H$2)&gt;1,"sai",IF(COUNTIF(_ss4,H$2)=1,INDEX(tkbs,1,MATCH(H$2,_ss4,0)),""))</f>
        <v/>
      </c>
      <c r="I27" s="454" t="str">
        <f t="array" ref="I27">IF(COUNTIF(_ss4,I$2)&gt;1,"sai",IF(COUNTIF(_ss4,I$2)=1,INDEX(tkbs,1,MATCH(I$2,_ss4,0)),""))</f>
        <v/>
      </c>
      <c r="J27" s="454" t="str">
        <f t="array" ref="J27">IF(COUNTIF(_ss4,J$2)&gt;1,"sai",IF(COUNTIF(_ss4,J$2)=1,INDEX(tkbs,1,MATCH(J$2,_ss4,0)),""))</f>
        <v/>
      </c>
      <c r="K27" s="454" t="str">
        <f t="array" ref="K27">IF(COUNTIF(_ss4,K$2)&gt;1,"sai",IF(COUNTIF(_ss4,K$2)=1,INDEX(tkbs,1,MATCH(K$2,_ss4,0)),""))</f>
        <v/>
      </c>
      <c r="L27" s="454" t="str">
        <f t="array" ref="L27">IF(COUNTIF(_ss4,L$2)&gt;1,"sai",IF(COUNTIF(_ss4,L$2)=1,INDEX(tkbs,1,MATCH(L$2,_ss4,0)),""))</f>
        <v/>
      </c>
      <c r="M27" s="454" t="str">
        <f t="array" ref="M27">IF(COUNTIF(_ss4,M$2)&gt;1,"sai",IF(COUNTIF(_ss4,M$2)=1,INDEX(tkbs,1,MATCH(M$2,_ss4,0)),""))</f>
        <v/>
      </c>
      <c r="N27" s="454" t="str">
        <f t="array" ref="N27">IF(COUNTIF(_ss4,N$2)&gt;1,"sai",IF(COUNTIF(_ss4,N$2)=1,INDEX(tkbs,1,MATCH(N$2,_ss4,0)),""))</f>
        <v/>
      </c>
      <c r="O27" s="454" t="str">
        <f t="array" ref="O27">IF(COUNTIF(_ss4,O$2)&gt;1,"sai",IF(COUNTIF(_ss4,O$2)=1,INDEX(tkbs,1,MATCH(O$2,_ss4,0)),""))</f>
        <v/>
      </c>
      <c r="P27" s="454" t="str">
        <f t="array" ref="P27">IF(COUNTIF(_ss4,P$2)&gt;1,"sai",IF(COUNTIF(_ss4,P$2)=1,INDEX(tkbs,1,MATCH(P$2,_ss4,0)),""))</f>
        <v/>
      </c>
      <c r="Q27" s="453" t="str">
        <f t="array" ref="Q27">IF(COUNTIF(_ss4,Q$2)&gt;1,"sai",IF(COUNTIF(_ss4,Q$2)=1,INDEX(tkbs,1,MATCH(Q$2,_ss4,0)),""))</f>
        <v>A13</v>
      </c>
      <c r="R27" s="454" t="str">
        <f t="array" ref="R27">IF(COUNTIF(_ss4,R$2)&gt;1,"sai",IF(COUNTIF(_ss4,R$2)=1,INDEX(tkbs,1,MATCH(R$2,_ss4,0)),""))</f>
        <v/>
      </c>
      <c r="S27" s="453" t="str">
        <f t="array" ref="S27">IF(COUNTIF(_ss4,S$2)&gt;1,"sai",IF(COUNTIF(_ss4,S$2)=1,INDEX(tkbs,1,MATCH(S$2,_ss4,0)),""))</f>
        <v>A11</v>
      </c>
      <c r="T27" s="454" t="str">
        <f t="array" ref="T27">IF(COUNTIF(_ss4,T$2)&gt;1,"sai",IF(COUNTIF(_ss4,T$2)=1,INDEX(tkbs,1,MATCH(T$2,_ss4,0)),""))</f>
        <v/>
      </c>
      <c r="U27" s="454" t="str">
        <f t="array" ref="U27">IF(COUNTIF(_ss4,U$2)&gt;1,"sai",IF(COUNTIF(_ss4,U$2)=1,INDEX(tkbs,1,MATCH(U$2,_ss4,0)),""))</f>
        <v/>
      </c>
      <c r="V27" s="454" t="str">
        <f t="array" ref="V27">IF(COUNTIF(_ss4,V$2)&gt;1,"sai",IF(COUNTIF(_ss4,V$2)=1,INDEX(tkbs,1,MATCH(V$2,_ss4,0)),""))</f>
        <v/>
      </c>
      <c r="W27" s="454" t="str">
        <f t="array" ref="W27">IF(COUNTIF(_ss4,W$2)&gt;1,"sai",IF(COUNTIF(_ss4,W$2)=1,INDEX(tkbs,1,MATCH(W$2,_ss4,0)),""))</f>
        <v/>
      </c>
      <c r="X27" s="454" t="str">
        <f t="array" ref="X27">IF(COUNTIF(_ss4,X$2)&gt;1,"sai",IF(COUNTIF(_ss4,X$2)=1,INDEX(tkbs,1,MATCH(X$2,_ss4,0)),""))</f>
        <v/>
      </c>
      <c r="Y27" s="454" t="str">
        <f t="array" ref="Y27">IF(COUNTIF(_ss4,Y$2)&gt;1,"sai",IF(COUNTIF(_ss4,Y$2)=1,INDEX(tkbs,1,MATCH(Y$2,_ss4,0)),""))</f>
        <v/>
      </c>
      <c r="Z27" s="454" t="str">
        <f t="array" ref="Z27">IF(COUNTIF(_ss4,Z$2)&gt;1,"sai",IF(COUNTIF(_ss4,Z$2)=1,INDEX(tkbs,1,MATCH(Z$2,_ss4,0)),""))</f>
        <v/>
      </c>
      <c r="AA27" s="454" t="str">
        <f t="array" ref="AA27">IF(COUNTIF(_ss4,AA$2)&gt;1,"sai",IF(COUNTIF(_ss4,AA$2)=1,INDEX(tkbs,1,MATCH(AA$2,_ss4,0)),""))</f>
        <v/>
      </c>
      <c r="AB27" s="454" t="str">
        <f t="array" ref="AB27">IF(COUNTIF(_ss4,AB$2)&gt;1,"sai",IF(COUNTIF(_ss4,AB$2)=1,INDEX(tkbs,1,MATCH(AB$2,_ss4,0)),""))</f>
        <v/>
      </c>
      <c r="AC27" s="453" t="str">
        <f t="array" ref="AC27">IF(COUNTIF(_ss4,AC$2)&gt;1,"sai",IF(COUNTIF(_ss4,AC$2)=1,INDEX(tkbs,1,MATCH(AC$2,_ss4,0)),""))</f>
        <v>A12</v>
      </c>
      <c r="AD27" s="454" t="str">
        <f t="array" ref="AD27">IF(COUNTIF(_ss4,AD$2)&gt;1,"sai",IF(COUNTIF(_ss4,AD$2)=1,INDEX(tkbs,1,MATCH(AD$2,_ss4,0)),""))</f>
        <v/>
      </c>
      <c r="AE27" s="454" t="str">
        <f t="array" ref="AE27">IF(COUNTIF(_ss4,AE$2)&gt;1,"sai",IF(COUNTIF(_ss4,AE$2)=1,INDEX(tkbs,1,MATCH(AE$2,_ss4,0)),""))</f>
        <v/>
      </c>
      <c r="AF27" s="453" t="str">
        <f t="array" ref="AF27">IF(COUNTIF(_ss4,AF$2)&gt;1,"sai",IF(COUNTIF(_ss4,AF$2)=1,INDEX(tkbs,1,MATCH(AF$2,_ss4,0)),""))</f>
        <v>A3</v>
      </c>
      <c r="AG27" s="454" t="str">
        <f t="array" ref="AG27">IF(COUNTIF(_ss4,AG$2)&gt;1,"sai",IF(COUNTIF(_ss4,AG$2)=1,INDEX(tkbs,1,MATCH(AG$2,_ss4,0)),""))</f>
        <v/>
      </c>
      <c r="AH27" s="453" t="str">
        <f t="array" ref="AH27">IF(COUNTIF(_ss4,AH$2)&gt;1,"sai",IF(COUNTIF(_ss4,AH$2)=1,INDEX(tkbs,1,MATCH(AH$2,_ss4,0)),""))</f>
        <v>A4</v>
      </c>
      <c r="AI27" s="453" t="str">
        <f t="array" ref="AI27">IF(COUNTIF(_ss4,AI$2)&gt;1,"sai",IF(COUNTIF(_ss4,AI$2)=1,INDEX(tkbs,1,MATCH(AI$2,_ss4,0)),""))</f>
        <v>A8</v>
      </c>
      <c r="AJ27" s="454" t="str">
        <f t="array" ref="AJ27">IF(COUNTIF(_ss4,AJ$2)&gt;1,"sai",IF(COUNTIF(_ss4,AJ$2)=1,INDEX(tkbs,1,MATCH(AJ$2,_ss4,0)),""))</f>
        <v/>
      </c>
      <c r="AK27" s="454" t="str">
        <f t="array" ref="AK27">IF(COUNTIF(_ss4,AK$2)&gt;1,"sai",IF(COUNTIF(_ss4,AK$2)=1,INDEX(tkbs,1,MATCH(AK$2,_ss4,0)),""))</f>
        <v/>
      </c>
      <c r="AL27" s="454" t="str">
        <f t="array" ref="AL27">IF(COUNTIF(_ss4,AL$2)&gt;1,"sai",IF(COUNTIF(_ss4,AL$2)=1,INDEX(tkbs,1,MATCH(AL$2,_ss4,0)),""))</f>
        <v/>
      </c>
      <c r="AM27" s="454" t="str">
        <f t="array" ref="AM27">IF(COUNTIF(_ss4,AM$2)&gt;1,"sai",IF(COUNTIF(_ss4,AM$2)=1,INDEX(tkbs,1,MATCH(AM$2,_ss4,0)),""))</f>
        <v/>
      </c>
      <c r="AN27" s="454" t="str">
        <f t="array" ref="AN27">IF(COUNTIF(_ss4,AN$2)&gt;1,"sai",IF(COUNTIF(_ss4,AN$2)=1,INDEX(tkbs,1,MATCH(AN$2,_ss4,0)),""))</f>
        <v/>
      </c>
      <c r="AO27" s="454" t="str">
        <f t="array" ref="AO27">IF(COUNTIF(_ss4,AO$2)&gt;1,"sai",IF(COUNTIF(_ss4,AO$2)=1,INDEX(tkbs,1,MATCH(AO$2,_ss4,0)),""))</f>
        <v/>
      </c>
      <c r="AP27" s="454" t="str">
        <f t="array" ref="AP27">IF(COUNTIF(_ss4,AP$2)&gt;1,"sai",IF(COUNTIF(_ss4,AP$2)=1,INDEX(tkbs,1,MATCH(AP$2,_ss4,0)),""))</f>
        <v/>
      </c>
      <c r="AQ27" s="454" t="str">
        <f t="array" ref="AQ27">IF(COUNTIF(_ss4,AQ$2)&gt;1,"sai",IF(COUNTIF(_ss4,AQ$2)=1,INDEX(tkbs,1,MATCH(AQ$2,_ss4,0)),""))</f>
        <v/>
      </c>
      <c r="AR27" s="454" t="str">
        <f t="array" ref="AR27">IF(COUNTIF(_ss4,AR$2)&gt;1,"sai",IF(COUNTIF(_ss4,AR$2)=1,INDEX(tkbs,1,MATCH(AR$2,_ss4,0)),""))</f>
        <v/>
      </c>
      <c r="AS27" s="454" t="str">
        <f t="array" ref="AS27">IF(COUNTIF(_ss4,AS$2)&gt;1,"sai",IF(COUNTIF(_ss4,AS$2)=1,INDEX(tkbs,1,MATCH(AS$2,_ss4,0)),""))</f>
        <v/>
      </c>
      <c r="AT27" s="454" t="str">
        <f t="array" ref="AT27">IF(COUNTIF(_ss4,AT$2)&gt;1,"sai",IF(COUNTIF(_ss4,AT$2)=1,INDEX(tkbs,1,MATCH(AT$2,_ss4,0)),""))</f>
        <v/>
      </c>
      <c r="AU27" s="454" t="str">
        <f t="array" ref="AU27">IF(COUNTIF(_ss4,AU$2)&gt;1,"sai",IF(COUNTIF(_ss4,AU$2)=1,INDEX(tkbs,1,MATCH(AU$2,_ss4,0)),""))</f>
        <v/>
      </c>
      <c r="AV27" s="454" t="str">
        <f t="array" ref="AV27">IF(COUNTIF(_ss4,AV$2)&gt;1,"sai",IF(COUNTIF(_ss4,AV$2)=1,INDEX(tkbs,1,MATCH(AV$2,_ss4,0)),""))</f>
        <v/>
      </c>
      <c r="AW27" s="454" t="str">
        <f t="array" ref="AW27">IF(COUNTIF(_ss4,AW$2)&gt;1,"sai",IF(COUNTIF(_ss4,AW$2)=1,INDEX(tkbs,1,MATCH(AW$2,_ss4,0)),""))</f>
        <v/>
      </c>
      <c r="AX27" s="454" t="str">
        <f t="array" ref="AX27">IF(COUNTIF(_ss4,AX$2)&gt;1,"sai",IF(COUNTIF(_ss4,AX$2)=1,INDEX(tkbs,1,MATCH(AX$2,_ss4,0)),""))</f>
        <v/>
      </c>
      <c r="AY27" s="454" t="str">
        <f t="array" ref="AY27">IF(COUNTIF(_ss4,AY$2)&gt;1,"sai",IF(COUNTIF(_ss4,AY$2)=1,INDEX(tkbs,1,MATCH(AY$2,_ss4,0)),""))</f>
        <v/>
      </c>
      <c r="AZ27" s="454" t="str">
        <f t="array" ref="AZ27">IF(COUNTIF(_ss4,AZ$2)&gt;1,"sai",IF(COUNTIF(_ss4,AZ$2)=1,INDEX(tkbs,1,MATCH(AZ$2,_ss4,0)),""))</f>
        <v/>
      </c>
      <c r="BA27" s="454" t="str">
        <f t="array" ref="BA27">IF(COUNTIF(_ss4,BA$2)&gt;1,"sai",IF(COUNTIF(_ss4,BA$2)=1,INDEX(tkbs,1,MATCH(BA$2,_ss4,0)),""))</f>
        <v/>
      </c>
      <c r="BB27" s="454" t="str">
        <f t="array" ref="BB27">IF(COUNTIF(_ss4,BB$2)&gt;1,"sai",IF(COUNTIF(_ss4,BB$2)=1,INDEX(tkbs,1,MATCH(BB$2,_ss4,0)),""))</f>
        <v/>
      </c>
      <c r="BC27" s="454" t="str">
        <f t="array" ref="BC27">IF(COUNTIF(_ss4,BC$2)&gt;1,"sai",IF(COUNTIF(_ss4,BC$2)=1,INDEX(tkbs,1,MATCH(BC$2,_ss4,0)),""))</f>
        <v/>
      </c>
      <c r="BD27" s="454" t="str">
        <f t="array" ref="BD27">IF(COUNTIF(_ss4,BD$2)&gt;1,"sai",IF(COUNTIF(_ss4,BD$2)=1,INDEX(tkbs,1,MATCH(BD$2,_ss4,0)),""))</f>
        <v/>
      </c>
      <c r="BE27" s="454" t="str">
        <f t="array" ref="BE27">IF(COUNTIF(_ss4,BE$2)&gt;1,"sai",IF(COUNTIF(_ss4,BE$2)=1,INDEX(tkbs,1,MATCH(BE$2,_ss4,0)),""))</f>
        <v/>
      </c>
      <c r="BF27" s="454" t="str">
        <f t="array" ref="BF27">IF(COUNTIF(_ss4,BF$2)&gt;1,"sai",IF(COUNTIF(_ss4,BF$2)=1,INDEX(tkbs,1,MATCH(BF$2,_ss4,0)),""))</f>
        <v/>
      </c>
      <c r="BG27" s="453" t="str">
        <f t="array" ref="BG27">IF(COUNTIF(_ss4,BG$2)&gt;1,"sai",IF(COUNTIF(_ss4,BG$2)=1,INDEX(tkbs,1,MATCH(BG$2,_ss4,0)),""))</f>
        <v>A1</v>
      </c>
      <c r="BH27" s="454" t="str">
        <f t="array" ref="BH27">IF(COUNTIF(_ss4,BH$2)&gt;1,"sai",IF(COUNTIF(_ss4,BH$2)=1,INDEX(tkbs,1,MATCH(BH$2,_ss4,0)),""))</f>
        <v/>
      </c>
      <c r="BI27" s="453" t="str">
        <f t="array" ref="BI27">IF(COUNTIF(_ss4,BI$2)&gt;1,"sai",IF(COUNTIF(_ss4,BI$2)=1,INDEX(tkbs,1,MATCH(BI$2,_ss4,0)),""))</f>
        <v>A7</v>
      </c>
      <c r="BJ27" s="453" t="str">
        <f t="array" ref="BJ27">IF(COUNTIF(_ss4,BJ$2)&gt;1,"sai",IF(COUNTIF(_ss4,BJ$2)=1,INDEX(tkbs,1,MATCH(BJ$2,_ss4,0)),""))</f>
        <v>A9</v>
      </c>
      <c r="BK27" s="454" t="str">
        <f t="array" ref="BK27">IF(COUNTIF(_ss4,BK$2)&gt;1,"sai",IF(COUNTIF(_ss4,BK$2)=1,INDEX(tkbs,1,MATCH(BK$2,_ss4,0)),""))</f>
        <v/>
      </c>
      <c r="BL27" s="453" t="str">
        <f t="array" ref="BL27">IF(COUNTIF(_ss4,BL$2)&gt;1,"sai",IF(COUNTIF(_ss4,BL$2)=1,INDEX(tkbs,1,MATCH(BL$2,_ss4,0)),""))</f>
        <v>A6</v>
      </c>
      <c r="BM27" s="454" t="str">
        <f t="array" ref="BM27">IF(COUNTIF(_ss4,BM$2)&gt;1,"sai",IF(COUNTIF(_ss4,BM$2)=1,INDEX(tkbs,1,MATCH(BM$2,_ss4,0)),""))</f>
        <v/>
      </c>
      <c r="BN27" s="453" t="str">
        <f t="array" ref="BN27">IF(COUNTIF(_ss4,BN$2)&gt;1,"sai",IF(COUNTIF(_ss4,BN$2)=1,INDEX(tkbs,1,MATCH(BN$2,_ss4,0)),""))</f>
        <v>A10</v>
      </c>
      <c r="BO27" s="454" t="str">
        <f t="array" ref="BO27">IF(COUNTIF(_ss4,BO$2)&gt;1,"sai",IF(COUNTIF(_ss4,BO$2)=1,INDEX(tkbs,1,MATCH(BO$2,_ss4,0)),""))</f>
        <v/>
      </c>
      <c r="BP27" s="454" t="str">
        <f t="array" ref="BP27">IF(COUNTIF(_ss4,BP$2)&gt;1,"sai",IF(COUNTIF(_ss4,BP$2)=1,INDEX(tkbs,1,MATCH(BP$2,_ss4,0)),""))</f>
        <v/>
      </c>
      <c r="BQ27" s="454" t="str">
        <f t="array" ref="BQ27">IF(COUNTIF(_ss4,BQ$2)&gt;1,"sai",IF(COUNTIF(_ss4,BQ$2)=1,INDEX(tkbs,1,MATCH(BQ$2,_ss4,0)),""))</f>
        <v/>
      </c>
      <c r="BR27" s="454" t="str">
        <f t="array" ref="BR27">IF(COUNTIF(_ss4,BR$2)&gt;1,"sai",IF(COUNTIF(_ss4,BR$2)=1,INDEX(tkbs,1,MATCH(BR$2,_ss4,0)),""))</f>
        <v/>
      </c>
      <c r="BS27" s="454" t="str">
        <f t="array" ref="BS27">IF(COUNTIF(_ss4,BS$2)&gt;1,"sai",IF(COUNTIF(_ss4,BS$2)=1,INDEX(tkbs,1,MATCH(BS$2,_ss4,0)),""))</f>
        <v/>
      </c>
      <c r="BT27" s="454" t="str">
        <f t="array" ref="BT27">IF(COUNTIF(_ss4,BT$2)&gt;1,"sai",IF(COUNTIF(_ss4,BT$2)=1,INDEX(tkbs,1,MATCH(BT$2,_ss4,0)),""))</f>
        <v/>
      </c>
      <c r="BU27" s="454" t="str">
        <f t="array" ref="BU27">IF(COUNTIF(_ss4,BU$2)&gt;1,"sai",IF(COUNTIF(_ss4,BU$2)=1,INDEX(tkbs,1,MATCH(BU$2,_ss4,0)),""))</f>
        <v/>
      </c>
      <c r="BV27" s="454" t="str">
        <f t="array" ref="BV27">IF(COUNTIF(_ss4,BV$2)&gt;1,"sai",IF(COUNTIF(_ss4,BV$2)=1,INDEX(tkbs,1,MATCH(BV$2,_ss4,0)),""))</f>
        <v/>
      </c>
      <c r="BW27" s="454" t="str">
        <f t="array" ref="BW27">IF(COUNTIF(_ss4,BW$2)&gt;1,"sai",IF(COUNTIF(_ss4,BW$2)=1,INDEX(tkbs,1,MATCH(BW$2,_ss4,0)),""))</f>
        <v/>
      </c>
      <c r="BX27" s="454" t="str">
        <f t="array" ref="BX27">IF(COUNTIF(_ss4,BX$2)&gt;1,"sai",IF(COUNTIF(_ss4,BX$2)=1,INDEX(tkbs,1,MATCH(BX$2,_ss4,0)),""))</f>
        <v/>
      </c>
      <c r="BY27" s="454" t="str">
        <f t="array" ref="BY27">IF(COUNTIF(_ss4,BY$2)&gt;1,"sai",IF(COUNTIF(_ss4,BY$2)=1,INDEX(tkbs,1,MATCH(BY$2,_ss4,0)),""))</f>
        <v/>
      </c>
      <c r="BZ27" s="454" t="str">
        <f t="array" ref="BZ27">IF(COUNTIF(_ss4,BZ$2)&gt;1,"sai",IF(COUNTIF(_ss4,BZ$2)=1,INDEX(tkbs,1,MATCH(BZ$2,_ss4,0)),""))</f>
        <v/>
      </c>
      <c r="CA27" s="454" t="str">
        <f t="array" ref="CA27">IF(COUNTIF(_ss4,CA$2)&gt;1,"sai",IF(COUNTIF(_ss4,CA$2)=1,INDEX(tkbs,1,MATCH(CA$2,_ss4,0)),""))</f>
        <v/>
      </c>
      <c r="CB27" s="454" t="str">
        <f t="array" ref="CB27">IF(COUNTIF(_ss4,CB$2)&gt;1,"sai",IF(COUNTIF(_ss4,CB$2)=1,INDEX(tkbs,1,MATCH(CB$2,_ss4,0)),""))</f>
        <v/>
      </c>
      <c r="CC27" s="454" t="str">
        <f t="array" ref="CC27">IF(COUNTIF(_ss4,CC$2)&gt;1,"sai",IF(COUNTIF(_ss4,CC$2)=1,INDEX(tkbs,1,MATCH(CC$2,_ss4,0)),""))</f>
        <v/>
      </c>
      <c r="CD27" s="454" t="str">
        <f t="array" ref="CD27">IF(COUNTIF(_ss4,CD$2)&gt;1,"sai",IF(COUNTIF(_ss4,CD$2)=1,INDEX(tkbs,1,MATCH(CD$2,_ss4,0)),""))</f>
        <v/>
      </c>
      <c r="CE27" s="454" t="str">
        <f t="array" ref="CE27">IF(COUNTIF(_ss4,CE$2)&gt;1,"sai",IF(COUNTIF(_ss4,CE$2)=1,INDEX(tkbs,1,MATCH(CE$2,_ss4,0)),""))</f>
        <v/>
      </c>
      <c r="CF27" s="454" t="str">
        <f t="array" ref="CF27">IF(COUNTIF(_ss4,CF$2)&gt;1,"sai",IF(COUNTIF(_ss4,CF$2)=1,INDEX(tkbs,1,MATCH(CF$2,_ss4,0)),""))</f>
        <v/>
      </c>
      <c r="CG27" s="454" t="str">
        <f t="array" ref="CG27">IF(COUNTIF(_ss4,CG$2)&gt;1,"sai",IF(COUNTIF(_ss4,CG$2)=1,INDEX(tkbs,1,MATCH(CG$2,_ss4,0)),""))</f>
        <v/>
      </c>
      <c r="CH27" s="454" t="str">
        <f t="array" ref="CH27">IF(COUNTIF(_ss4,CH$2)&gt;1,"sai",IF(COUNTIF(_ss4,CH$2)=1,INDEX(tkbs,1,MATCH(CH$2,_ss4,0)),""))</f>
        <v/>
      </c>
      <c r="CI27" s="454" t="str">
        <f t="array" ref="CI27">IF(COUNTIF(_ss4,CI$2)&gt;1,"sai",IF(COUNTIF(_ss4,CI$2)=1,INDEX(tkbs,1,MATCH(CI$2,_ss4,0)),""))</f>
        <v/>
      </c>
      <c r="CJ27" s="454" t="str">
        <f t="array" ref="CJ27">IF(COUNTIF(_ss4,CJ$2)&gt;1,"sai",IF(COUNTIF(_ss4,CJ$2)=1,INDEX(tkbs,1,MATCH(CJ$2,_ss4,0)),""))</f>
        <v/>
      </c>
      <c r="CK27" s="454" t="str">
        <f t="array" ref="CK27">IF(COUNTIF(_ss4,CK$2)&gt;1,"sai",IF(COUNTIF(_ss4,CK$2)=1,INDEX(tkbs,1,MATCH(CK$2,_ss4,0)),""))</f>
        <v/>
      </c>
      <c r="CL27" s="454" t="str">
        <f t="array" ref="CL27">IF(COUNTIF(_ss4,CL$2)&gt;1,"sai",IF(COUNTIF(_ss4,CL$2)=1,INDEX(tkbs,1,MATCH(CL$2,_ss4,0)),""))</f>
        <v/>
      </c>
      <c r="CM27" s="454" t="str">
        <f t="array" ref="CM27">IF(COUNTIF(_ss4,CM$2)&gt;1,"sai",IF(COUNTIF(_ss4,CM$2)=1,INDEX(tkbs,1,MATCH(CM$2,_ss4,0)),""))</f>
        <v/>
      </c>
      <c r="CN27" s="454" t="str">
        <f t="array" ref="CN27">IF(COUNTIF(_ss4,CN$2)&gt;1,"sai",IF(COUNTIF(_ss4,CN$2)=1,INDEX(tkbs,1,MATCH(CN$2,_ss4,0)),""))</f>
        <v/>
      </c>
      <c r="CO27" s="454" t="str">
        <f t="array" ref="CO27">IF(COUNTIF(_ss4,CO$2)&gt;1,"sai",IF(COUNTIF(_ss4,CO$2)=1,INDEX(tkbs,1,MATCH(CO$2,_ss4,0)),""))</f>
        <v/>
      </c>
      <c r="CP27" s="454" t="str">
        <f t="array" ref="CP27">IF(COUNTIF(_ss4,CP$2)&gt;1,"sai",IF(COUNTIF(_ss4,CP$2)=1,INDEX(tkbs,1,MATCH(CP$2,_ss4,0)),""))</f>
        <v/>
      </c>
      <c r="CQ27" s="454" t="str">
        <f t="array" ref="CQ27">IF(COUNTIF(_ss4,CQ$2)&gt;1,"sai",IF(COUNTIF(_ss4,CQ$2)=1,INDEX(tkbs,1,MATCH(CQ$2,_ss4,0)),""))</f>
        <v/>
      </c>
      <c r="CR27" s="454" t="str">
        <f t="array" ref="CR27">IF(COUNTIF(_ss4,CR$2)&gt;1,"sai",IF(COUNTIF(_ss4,CR$2)=1,INDEX(tkbs,1,MATCH(CR$2,_ss4,0)),""))</f>
        <v/>
      </c>
      <c r="CS27" s="454" t="str">
        <f t="array" ref="CS27">IF(COUNTIF(_ss4,CS$2)&gt;1,"sai",IF(COUNTIF(_ss4,CS$2)=1,INDEX(tkbs,1,MATCH(CS$2,_ss4,0)),""))</f>
        <v/>
      </c>
      <c r="CT27" s="454" t="str">
        <f t="array" ref="CT27">IF(COUNTIF(_ss4,CT$2)&gt;1,"sai",IF(COUNTIF(_ss4,CT$2)=1,INDEX(tkbs,1,MATCH(CT$2,_ss4,0)),""))</f>
        <v/>
      </c>
      <c r="CU27" s="454" t="str">
        <f t="array" ref="CU27">IF(COUNTIF(_ss4,CU$2)&gt;1,"sai",IF(COUNTIF(_ss4,CU$2)=1,INDEX(tkbs,1,MATCH(CU$2,_ss4,0)),""))</f>
        <v/>
      </c>
      <c r="CV27" s="454" t="str">
        <f t="array" ref="CV27">IF(COUNTIF(_ss4,CV$2)&gt;1,"sai",IF(COUNTIF(_ss4,CV$2)=1,INDEX(tkbs,1,MATCH(CV$2,_ss4,0)),""))</f>
        <v/>
      </c>
      <c r="CW27" s="454" t="str">
        <f t="array" ref="CW27">IF(COUNTIF(_ss4,CW$2)&gt;1,"sai",IF(COUNTIF(_ss4,CW$2)=1,INDEX(tkbs,1,MATCH(CW$2,_ss4,0)),""))</f>
        <v/>
      </c>
      <c r="CX27" s="454" t="str">
        <f t="array" ref="CX27">IF(COUNTIF(_ss4,CX$2)&gt;1,"sai",IF(COUNTIF(_ss4,CX$2)=1,INDEX(tkbs,1,MATCH(CX$2,_ss4,0)),""))</f>
        <v/>
      </c>
      <c r="CY27" s="454" t="str">
        <f t="array" ref="CY27">IF(COUNTIF(_ss4,CY$2)&gt;1,"sai",IF(COUNTIF(_ss4,CY$2)=1,INDEX(tkbs,1,MATCH(CY$2,_ss4,0)),""))</f>
        <v/>
      </c>
    </row>
    <row r="28" ht="12.0" customHeight="1">
      <c r="A28" s="447"/>
      <c r="B28" s="448">
        <v>5.0</v>
      </c>
      <c r="C28" s="455" t="str">
        <f t="array" ref="C28">IF(COUNTIF(_ss5,C$2)&gt;1,"sai",IF(COUNTIF(_ss5,C$2)=1,INDEX(tkbs,1,MATCH(C$2,_ss5,0)),""))</f>
        <v/>
      </c>
      <c r="D28" s="455" t="str">
        <f t="array" ref="D28">IF(COUNTIF(_ss5,D$2)&gt;1,"sai",IF(COUNTIF(_ss5,D$2)=1,INDEX(tkbs,1,MATCH(D$2,_ss5,0)),""))</f>
        <v/>
      </c>
      <c r="E28" s="455" t="str">
        <f t="array" ref="E28">IF(COUNTIF(_ss5,E$2)&gt;1,"sai",IF(COUNTIF(_ss5,E$2)=1,INDEX(tkbs,1,MATCH(E$2,_ss5,0)),""))</f>
        <v/>
      </c>
      <c r="F28" s="455" t="str">
        <f t="array" ref="F28">IF(COUNTIF(_ss5,F$2)&gt;1,"sai",IF(COUNTIF(_ss5,F$2)=1,INDEX(tkbs,1,MATCH(F$2,_ss5,0)),""))</f>
        <v/>
      </c>
      <c r="G28" s="455" t="str">
        <f t="array" ref="G28">IF(COUNTIF(_ss5,G$2)&gt;1,"sai",IF(COUNTIF(_ss5,G$2)=1,INDEX(tkbs,1,MATCH(G$2,_ss5,0)),""))</f>
        <v/>
      </c>
      <c r="H28" s="455" t="str">
        <f t="array" ref="H28">IF(COUNTIF(_ss5,H$2)&gt;1,"sai",IF(COUNTIF(_ss5,H$2)=1,INDEX(tkbs,1,MATCH(H$2,_ss5,0)),""))</f>
        <v/>
      </c>
      <c r="I28" s="455" t="str">
        <f t="array" ref="I28">IF(COUNTIF(_ss5,I$2)&gt;1,"sai",IF(COUNTIF(_ss5,I$2)=1,INDEX(tkbs,1,MATCH(I$2,_ss5,0)),""))</f>
        <v/>
      </c>
      <c r="J28" s="455" t="str">
        <f t="array" ref="J28">IF(COUNTIF(_ss5,J$2)&gt;1,"sai",IF(COUNTIF(_ss5,J$2)=1,INDEX(tkbs,1,MATCH(J$2,_ss5,0)),""))</f>
        <v/>
      </c>
      <c r="K28" s="455" t="str">
        <f t="array" ref="K28">IF(COUNTIF(_ss5,K$2)&gt;1,"sai",IF(COUNTIF(_ss5,K$2)=1,INDEX(tkbs,1,MATCH(K$2,_ss5,0)),""))</f>
        <v/>
      </c>
      <c r="L28" s="455" t="str">
        <f t="array" ref="L28">IF(COUNTIF(_ss5,L$2)&gt;1,"sai",IF(COUNTIF(_ss5,L$2)=1,INDEX(tkbs,1,MATCH(L$2,_ss5,0)),""))</f>
        <v/>
      </c>
      <c r="M28" s="455" t="str">
        <f t="array" ref="M28">IF(COUNTIF(_ss5,M$2)&gt;1,"sai",IF(COUNTIF(_ss5,M$2)=1,INDEX(tkbs,1,MATCH(M$2,_ss5,0)),""))</f>
        <v/>
      </c>
      <c r="N28" s="455" t="str">
        <f t="array" ref="N28">IF(COUNTIF(_ss5,N$2)&gt;1,"sai",IF(COUNTIF(_ss5,N$2)=1,INDEX(tkbs,1,MATCH(N$2,_ss5,0)),""))</f>
        <v/>
      </c>
      <c r="O28" s="455" t="str">
        <f t="array" ref="O28">IF(COUNTIF(_ss5,O$2)&gt;1,"sai",IF(COUNTIF(_ss5,O$2)=1,INDEX(tkbs,1,MATCH(O$2,_ss5,0)),""))</f>
        <v/>
      </c>
      <c r="P28" s="455" t="str">
        <f t="array" ref="P28">IF(COUNTIF(_ss5,P$2)&gt;1,"sai",IF(COUNTIF(_ss5,P$2)=1,INDEX(tkbs,1,MATCH(P$2,_ss5,0)),""))</f>
        <v/>
      </c>
      <c r="Q28" s="455" t="str">
        <f t="array" ref="Q28">IF(COUNTIF(_ss5,Q$2)&gt;1,"sai",IF(COUNTIF(_ss5,Q$2)=1,INDEX(tkbs,1,MATCH(Q$2,_ss5,0)),""))</f>
        <v/>
      </c>
      <c r="R28" s="455" t="str">
        <f t="array" ref="R28">IF(COUNTIF(_ss5,R$2)&gt;1,"sai",IF(COUNTIF(_ss5,R$2)=1,INDEX(tkbs,1,MATCH(R$2,_ss5,0)),""))</f>
        <v/>
      </c>
      <c r="S28" s="455" t="str">
        <f t="array" ref="S28">IF(COUNTIF(_ss5,S$2)&gt;1,"sai",IF(COUNTIF(_ss5,S$2)=1,INDEX(tkbs,1,MATCH(S$2,_ss5,0)),""))</f>
        <v/>
      </c>
      <c r="T28" s="455" t="str">
        <f t="array" ref="T28">IF(COUNTIF(_ss5,T$2)&gt;1,"sai",IF(COUNTIF(_ss5,T$2)=1,INDEX(tkbs,1,MATCH(T$2,_ss5,0)),""))</f>
        <v/>
      </c>
      <c r="U28" s="455" t="str">
        <f t="array" ref="U28">IF(COUNTIF(_ss5,U$2)&gt;1,"sai",IF(COUNTIF(_ss5,U$2)=1,INDEX(tkbs,1,MATCH(U$2,_ss5,0)),""))</f>
        <v/>
      </c>
      <c r="V28" s="455" t="str">
        <f t="array" ref="V28">IF(COUNTIF(_ss5,V$2)&gt;1,"sai",IF(COUNTIF(_ss5,V$2)=1,INDEX(tkbs,1,MATCH(V$2,_ss5,0)),""))</f>
        <v/>
      </c>
      <c r="W28" s="455" t="str">
        <f t="array" ref="W28">IF(COUNTIF(_ss5,W$2)&gt;1,"sai",IF(COUNTIF(_ss5,W$2)=1,INDEX(tkbs,1,MATCH(W$2,_ss5,0)),""))</f>
        <v/>
      </c>
      <c r="X28" s="455" t="str">
        <f t="array" ref="X28">IF(COUNTIF(_ss5,X$2)&gt;1,"sai",IF(COUNTIF(_ss5,X$2)=1,INDEX(tkbs,1,MATCH(X$2,_ss5,0)),""))</f>
        <v/>
      </c>
      <c r="Y28" s="455" t="str">
        <f t="array" ref="Y28">IF(COUNTIF(_ss5,Y$2)&gt;1,"sai",IF(COUNTIF(_ss5,Y$2)=1,INDEX(tkbs,1,MATCH(Y$2,_ss5,0)),""))</f>
        <v/>
      </c>
      <c r="Z28" s="455" t="str">
        <f t="array" ref="Z28">IF(COUNTIF(_ss5,Z$2)&gt;1,"sai",IF(COUNTIF(_ss5,Z$2)=1,INDEX(tkbs,1,MATCH(Z$2,_ss5,0)),""))</f>
        <v/>
      </c>
      <c r="AA28" s="455" t="str">
        <f t="array" ref="AA28">IF(COUNTIF(_ss5,AA$2)&gt;1,"sai",IF(COUNTIF(_ss5,AA$2)=1,INDEX(tkbs,1,MATCH(AA$2,_ss5,0)),""))</f>
        <v/>
      </c>
      <c r="AB28" s="455" t="str">
        <f t="array" ref="AB28">IF(COUNTIF(_ss5,AB$2)&gt;1,"sai",IF(COUNTIF(_ss5,AB$2)=1,INDEX(tkbs,1,MATCH(AB$2,_ss5,0)),""))</f>
        <v/>
      </c>
      <c r="AC28" s="455" t="str">
        <f t="array" ref="AC28">IF(COUNTIF(_ss5,AC$2)&gt;1,"sai",IF(COUNTIF(_ss5,AC$2)=1,INDEX(tkbs,1,MATCH(AC$2,_ss5,0)),""))</f>
        <v/>
      </c>
      <c r="AD28" s="455" t="str">
        <f t="array" ref="AD28">IF(COUNTIF(_ss5,AD$2)&gt;1,"sai",IF(COUNTIF(_ss5,AD$2)=1,INDEX(tkbs,1,MATCH(AD$2,_ss5,0)),""))</f>
        <v/>
      </c>
      <c r="AE28" s="455" t="str">
        <f t="array" ref="AE28">IF(COUNTIF(_ss5,AE$2)&gt;1,"sai",IF(COUNTIF(_ss5,AE$2)=1,INDEX(tkbs,1,MATCH(AE$2,_ss5,0)),""))</f>
        <v/>
      </c>
      <c r="AF28" s="455" t="str">
        <f t="array" ref="AF28">IF(COUNTIF(_ss5,AF$2)&gt;1,"sai",IF(COUNTIF(_ss5,AF$2)=1,INDEX(tkbs,1,MATCH(AF$2,_ss5,0)),""))</f>
        <v/>
      </c>
      <c r="AG28" s="455" t="str">
        <f t="array" ref="AG28">IF(COUNTIF(_ss5,AG$2)&gt;1,"sai",IF(COUNTIF(_ss5,AG$2)=1,INDEX(tkbs,1,MATCH(AG$2,_ss5,0)),""))</f>
        <v/>
      </c>
      <c r="AH28" s="455" t="str">
        <f t="array" ref="AH28">IF(COUNTIF(_ss5,AH$2)&gt;1,"sai",IF(COUNTIF(_ss5,AH$2)=1,INDEX(tkbs,1,MATCH(AH$2,_ss5,0)),""))</f>
        <v/>
      </c>
      <c r="AI28" s="455" t="str">
        <f t="array" ref="AI28">IF(COUNTIF(_ss5,AI$2)&gt;1,"sai",IF(COUNTIF(_ss5,AI$2)=1,INDEX(tkbs,1,MATCH(AI$2,_ss5,0)),""))</f>
        <v/>
      </c>
      <c r="AJ28" s="455" t="str">
        <f t="array" ref="AJ28">IF(COUNTIF(_ss5,AJ$2)&gt;1,"sai",IF(COUNTIF(_ss5,AJ$2)=1,INDEX(tkbs,1,MATCH(AJ$2,_ss5,0)),""))</f>
        <v/>
      </c>
      <c r="AK28" s="455" t="str">
        <f t="array" ref="AK28">IF(COUNTIF(_ss5,AK$2)&gt;1,"sai",IF(COUNTIF(_ss5,AK$2)=1,INDEX(tkbs,1,MATCH(AK$2,_ss5,0)),""))</f>
        <v/>
      </c>
      <c r="AL28" s="455" t="str">
        <f t="array" ref="AL28">IF(COUNTIF(_ss5,AL$2)&gt;1,"sai",IF(COUNTIF(_ss5,AL$2)=1,INDEX(tkbs,1,MATCH(AL$2,_ss5,0)),""))</f>
        <v/>
      </c>
      <c r="AM28" s="455" t="str">
        <f t="array" ref="AM28">IF(COUNTIF(_ss5,AM$2)&gt;1,"sai",IF(COUNTIF(_ss5,AM$2)=1,INDEX(tkbs,1,MATCH(AM$2,_ss5,0)),""))</f>
        <v/>
      </c>
      <c r="AN28" s="455" t="str">
        <f t="array" ref="AN28">IF(COUNTIF(_ss5,AN$2)&gt;1,"sai",IF(COUNTIF(_ss5,AN$2)=1,INDEX(tkbs,1,MATCH(AN$2,_ss5,0)),""))</f>
        <v/>
      </c>
      <c r="AO28" s="455" t="str">
        <f t="array" ref="AO28">IF(COUNTIF(_ss5,AO$2)&gt;1,"sai",IF(COUNTIF(_ss5,AO$2)=1,INDEX(tkbs,1,MATCH(AO$2,_ss5,0)),""))</f>
        <v/>
      </c>
      <c r="AP28" s="455" t="str">
        <f t="array" ref="AP28">IF(COUNTIF(_ss5,AP$2)&gt;1,"sai",IF(COUNTIF(_ss5,AP$2)=1,INDEX(tkbs,1,MATCH(AP$2,_ss5,0)),""))</f>
        <v/>
      </c>
      <c r="AQ28" s="455" t="str">
        <f t="array" ref="AQ28">IF(COUNTIF(_ss5,AQ$2)&gt;1,"sai",IF(COUNTIF(_ss5,AQ$2)=1,INDEX(tkbs,1,MATCH(AQ$2,_ss5,0)),""))</f>
        <v/>
      </c>
      <c r="AR28" s="455" t="str">
        <f t="array" ref="AR28">IF(COUNTIF(_ss5,AR$2)&gt;1,"sai",IF(COUNTIF(_ss5,AR$2)=1,INDEX(tkbs,1,MATCH(AR$2,_ss5,0)),""))</f>
        <v/>
      </c>
      <c r="AS28" s="455" t="str">
        <f t="array" ref="AS28">IF(COUNTIF(_ss5,AS$2)&gt;1,"sai",IF(COUNTIF(_ss5,AS$2)=1,INDEX(tkbs,1,MATCH(AS$2,_ss5,0)),""))</f>
        <v/>
      </c>
      <c r="AT28" s="455" t="str">
        <f t="array" ref="AT28">IF(COUNTIF(_ss5,AT$2)&gt;1,"sai",IF(COUNTIF(_ss5,AT$2)=1,INDEX(tkbs,1,MATCH(AT$2,_ss5,0)),""))</f>
        <v/>
      </c>
      <c r="AU28" s="455" t="str">
        <f t="array" ref="AU28">IF(COUNTIF(_ss5,AU$2)&gt;1,"sai",IF(COUNTIF(_ss5,AU$2)=1,INDEX(tkbs,1,MATCH(AU$2,_ss5,0)),""))</f>
        <v/>
      </c>
      <c r="AV28" s="455" t="str">
        <f t="array" ref="AV28">IF(COUNTIF(_ss5,AV$2)&gt;1,"sai",IF(COUNTIF(_ss5,AV$2)=1,INDEX(tkbs,1,MATCH(AV$2,_ss5,0)),""))</f>
        <v/>
      </c>
      <c r="AW28" s="455" t="str">
        <f t="array" ref="AW28">IF(COUNTIF(_ss5,AW$2)&gt;1,"sai",IF(COUNTIF(_ss5,AW$2)=1,INDEX(tkbs,1,MATCH(AW$2,_ss5,0)),""))</f>
        <v/>
      </c>
      <c r="AX28" s="455" t="str">
        <f t="array" ref="AX28">IF(COUNTIF(_ss5,AX$2)&gt;1,"sai",IF(COUNTIF(_ss5,AX$2)=1,INDEX(tkbs,1,MATCH(AX$2,_ss5,0)),""))</f>
        <v/>
      </c>
      <c r="AY28" s="455" t="str">
        <f t="array" ref="AY28">IF(COUNTIF(_ss5,AY$2)&gt;1,"sai",IF(COUNTIF(_ss5,AY$2)=1,INDEX(tkbs,1,MATCH(AY$2,_ss5,0)),""))</f>
        <v/>
      </c>
      <c r="AZ28" s="455" t="str">
        <f t="array" ref="AZ28">IF(COUNTIF(_ss5,AZ$2)&gt;1,"sai",IF(COUNTIF(_ss5,AZ$2)=1,INDEX(tkbs,1,MATCH(AZ$2,_ss5,0)),""))</f>
        <v/>
      </c>
      <c r="BA28" s="455" t="str">
        <f t="array" ref="BA28">IF(COUNTIF(_ss5,BA$2)&gt;1,"sai",IF(COUNTIF(_ss5,BA$2)=1,INDEX(tkbs,1,MATCH(BA$2,_ss5,0)),""))</f>
        <v/>
      </c>
      <c r="BB28" s="455" t="str">
        <f t="array" ref="BB28">IF(COUNTIF(_ss5,BB$2)&gt;1,"sai",IF(COUNTIF(_ss5,BB$2)=1,INDEX(tkbs,1,MATCH(BB$2,_ss5,0)),""))</f>
        <v/>
      </c>
      <c r="BC28" s="455" t="str">
        <f t="array" ref="BC28">IF(COUNTIF(_ss5,BC$2)&gt;1,"sai",IF(COUNTIF(_ss5,BC$2)=1,INDEX(tkbs,1,MATCH(BC$2,_ss5,0)),""))</f>
        <v/>
      </c>
      <c r="BD28" s="455" t="str">
        <f t="array" ref="BD28">IF(COUNTIF(_ss5,BD$2)&gt;1,"sai",IF(COUNTIF(_ss5,BD$2)=1,INDEX(tkbs,1,MATCH(BD$2,_ss5,0)),""))</f>
        <v/>
      </c>
      <c r="BE28" s="455" t="str">
        <f t="array" ref="BE28">IF(COUNTIF(_ss5,BE$2)&gt;1,"sai",IF(COUNTIF(_ss5,BE$2)=1,INDEX(tkbs,1,MATCH(BE$2,_ss5,0)),""))</f>
        <v/>
      </c>
      <c r="BF28" s="455" t="str">
        <f t="array" ref="BF28">IF(COUNTIF(_ss5,BF$2)&gt;1,"sai",IF(COUNTIF(_ss5,BF$2)=1,INDEX(tkbs,1,MATCH(BF$2,_ss5,0)),""))</f>
        <v/>
      </c>
      <c r="BG28" s="455" t="str">
        <f t="array" ref="BG28">IF(COUNTIF(_ss5,BG$2)&gt;1,"sai",IF(COUNTIF(_ss5,BG$2)=1,INDEX(tkbs,1,MATCH(BG$2,_ss5,0)),""))</f>
        <v/>
      </c>
      <c r="BH28" s="455" t="str">
        <f t="array" ref="BH28">IF(COUNTIF(_ss5,BH$2)&gt;1,"sai",IF(COUNTIF(_ss5,BH$2)=1,INDEX(tkbs,1,MATCH(BH$2,_ss5,0)),""))</f>
        <v/>
      </c>
      <c r="BI28" s="455" t="str">
        <f t="array" ref="BI28">IF(COUNTIF(_ss5,BI$2)&gt;1,"sai",IF(COUNTIF(_ss5,BI$2)=1,INDEX(tkbs,1,MATCH(BI$2,_ss5,0)),""))</f>
        <v/>
      </c>
      <c r="BJ28" s="455" t="str">
        <f t="array" ref="BJ28">IF(COUNTIF(_ss5,BJ$2)&gt;1,"sai",IF(COUNTIF(_ss5,BJ$2)=1,INDEX(tkbs,1,MATCH(BJ$2,_ss5,0)),""))</f>
        <v/>
      </c>
      <c r="BK28" s="455" t="str">
        <f t="array" ref="BK28">IF(COUNTIF(_ss5,BK$2)&gt;1,"sai",IF(COUNTIF(_ss5,BK$2)=1,INDEX(tkbs,1,MATCH(BK$2,_ss5,0)),""))</f>
        <v/>
      </c>
      <c r="BL28" s="455" t="str">
        <f t="array" ref="BL28">IF(COUNTIF(_ss5,BL$2)&gt;1,"sai",IF(COUNTIF(_ss5,BL$2)=1,INDEX(tkbs,1,MATCH(BL$2,_ss5,0)),""))</f>
        <v/>
      </c>
      <c r="BM28" s="455" t="str">
        <f t="array" ref="BM28">IF(COUNTIF(_ss5,BM$2)&gt;1,"sai",IF(COUNTIF(_ss5,BM$2)=1,INDEX(tkbs,1,MATCH(BM$2,_ss5,0)),""))</f>
        <v/>
      </c>
      <c r="BN28" s="455" t="str">
        <f t="array" ref="BN28">IF(COUNTIF(_ss5,BN$2)&gt;1,"sai",IF(COUNTIF(_ss5,BN$2)=1,INDEX(tkbs,1,MATCH(BN$2,_ss5,0)),""))</f>
        <v/>
      </c>
      <c r="BO28" s="455" t="str">
        <f t="array" ref="BO28">IF(COUNTIF(_ss5,BO$2)&gt;1,"sai",IF(COUNTIF(_ss5,BO$2)=1,INDEX(tkbs,1,MATCH(BO$2,_ss5,0)),""))</f>
        <v/>
      </c>
      <c r="BP28" s="455" t="str">
        <f t="array" ref="BP28">IF(COUNTIF(_ss5,BP$2)&gt;1,"sai",IF(COUNTIF(_ss5,BP$2)=1,INDEX(tkbs,1,MATCH(BP$2,_ss5,0)),""))</f>
        <v/>
      </c>
      <c r="BQ28" s="455" t="str">
        <f t="array" ref="BQ28">IF(COUNTIF(_ss5,BQ$2)&gt;1,"sai",IF(COUNTIF(_ss5,BQ$2)=1,INDEX(tkbs,1,MATCH(BQ$2,_ss5,0)),""))</f>
        <v/>
      </c>
      <c r="BR28" s="455" t="str">
        <f t="array" ref="BR28">IF(COUNTIF(_ss5,BR$2)&gt;1,"sai",IF(COUNTIF(_ss5,BR$2)=1,INDEX(tkbs,1,MATCH(BR$2,_ss5,0)),""))</f>
        <v/>
      </c>
      <c r="BS28" s="455" t="str">
        <f t="array" ref="BS28">IF(COUNTIF(_ss5,BS$2)&gt;1,"sai",IF(COUNTIF(_ss5,BS$2)=1,INDEX(tkbs,1,MATCH(BS$2,_ss5,0)),""))</f>
        <v/>
      </c>
      <c r="BT28" s="455" t="str">
        <f t="array" ref="BT28">IF(COUNTIF(_ss5,BT$2)&gt;1,"sai",IF(COUNTIF(_ss5,BT$2)=1,INDEX(tkbs,1,MATCH(BT$2,_ss5,0)),""))</f>
        <v/>
      </c>
      <c r="BU28" s="455" t="str">
        <f t="array" ref="BU28">IF(COUNTIF(_ss5,BU$2)&gt;1,"sai",IF(COUNTIF(_ss5,BU$2)=1,INDEX(tkbs,1,MATCH(BU$2,_ss5,0)),""))</f>
        <v/>
      </c>
      <c r="BV28" s="455" t="str">
        <f t="array" ref="BV28">IF(COUNTIF(_ss5,BV$2)&gt;1,"sai",IF(COUNTIF(_ss5,BV$2)=1,INDEX(tkbs,1,MATCH(BV$2,_ss5,0)),""))</f>
        <v/>
      </c>
      <c r="BW28" s="455" t="str">
        <f t="array" ref="BW28">IF(COUNTIF(_ss5,BW$2)&gt;1,"sai",IF(COUNTIF(_ss5,BW$2)=1,INDEX(tkbs,1,MATCH(BW$2,_ss5,0)),""))</f>
        <v/>
      </c>
      <c r="BX28" s="455" t="str">
        <f t="array" ref="BX28">IF(COUNTIF(_ss5,BX$2)&gt;1,"sai",IF(COUNTIF(_ss5,BX$2)=1,INDEX(tkbs,1,MATCH(BX$2,_ss5,0)),""))</f>
        <v/>
      </c>
      <c r="BY28" s="455" t="str">
        <f t="array" ref="BY28">IF(COUNTIF(_ss5,BY$2)&gt;1,"sai",IF(COUNTIF(_ss5,BY$2)=1,INDEX(tkbs,1,MATCH(BY$2,_ss5,0)),""))</f>
        <v/>
      </c>
      <c r="BZ28" s="455" t="str">
        <f t="array" ref="BZ28">IF(COUNTIF(_ss5,BZ$2)&gt;1,"sai",IF(COUNTIF(_ss5,BZ$2)=1,INDEX(tkbs,1,MATCH(BZ$2,_ss5,0)),""))</f>
        <v/>
      </c>
      <c r="CA28" s="455" t="str">
        <f t="array" ref="CA28">IF(COUNTIF(_ss5,CA$2)&gt;1,"sai",IF(COUNTIF(_ss5,CA$2)=1,INDEX(tkbs,1,MATCH(CA$2,_ss5,0)),""))</f>
        <v/>
      </c>
      <c r="CB28" s="455" t="str">
        <f t="array" ref="CB28">IF(COUNTIF(_ss5,CB$2)&gt;1,"sai",IF(COUNTIF(_ss5,CB$2)=1,INDEX(tkbs,1,MATCH(CB$2,_ss5,0)),""))</f>
        <v/>
      </c>
      <c r="CC28" s="455" t="str">
        <f t="array" ref="CC28">IF(COUNTIF(_ss5,CC$2)&gt;1,"sai",IF(COUNTIF(_ss5,CC$2)=1,INDEX(tkbs,1,MATCH(CC$2,_ss5,0)),""))</f>
        <v/>
      </c>
      <c r="CD28" s="455" t="str">
        <f t="array" ref="CD28">IF(COUNTIF(_ss5,CD$2)&gt;1,"sai",IF(COUNTIF(_ss5,CD$2)=1,INDEX(tkbs,1,MATCH(CD$2,_ss5,0)),""))</f>
        <v/>
      </c>
      <c r="CE28" s="455" t="str">
        <f t="array" ref="CE28">IF(COUNTIF(_ss5,CE$2)&gt;1,"sai",IF(COUNTIF(_ss5,CE$2)=1,INDEX(tkbs,1,MATCH(CE$2,_ss5,0)),""))</f>
        <v/>
      </c>
      <c r="CF28" s="455" t="str">
        <f t="array" ref="CF28">IF(COUNTIF(_ss5,CF$2)&gt;1,"sai",IF(COUNTIF(_ss5,CF$2)=1,INDEX(tkbs,1,MATCH(CF$2,_ss5,0)),""))</f>
        <v/>
      </c>
      <c r="CG28" s="455" t="str">
        <f t="array" ref="CG28">IF(COUNTIF(_ss5,CG$2)&gt;1,"sai",IF(COUNTIF(_ss5,CG$2)=1,INDEX(tkbs,1,MATCH(CG$2,_ss5,0)),""))</f>
        <v/>
      </c>
      <c r="CH28" s="455" t="str">
        <f t="array" ref="CH28">IF(COUNTIF(_ss5,CH$2)&gt;1,"sai",IF(COUNTIF(_ss5,CH$2)=1,INDEX(tkbs,1,MATCH(CH$2,_ss5,0)),""))</f>
        <v/>
      </c>
      <c r="CI28" s="455" t="str">
        <f t="array" ref="CI28">IF(COUNTIF(_ss5,CI$2)&gt;1,"sai",IF(COUNTIF(_ss5,CI$2)=1,INDEX(tkbs,1,MATCH(CI$2,_ss5,0)),""))</f>
        <v/>
      </c>
      <c r="CJ28" s="455" t="str">
        <f t="array" ref="CJ28">IF(COUNTIF(_ss5,CJ$2)&gt;1,"sai",IF(COUNTIF(_ss5,CJ$2)=1,INDEX(tkbs,1,MATCH(CJ$2,_ss5,0)),""))</f>
        <v/>
      </c>
      <c r="CK28" s="455" t="str">
        <f t="array" ref="CK28">IF(COUNTIF(_ss5,CK$2)&gt;1,"sai",IF(COUNTIF(_ss5,CK$2)=1,INDEX(tkbs,1,MATCH(CK$2,_ss5,0)),""))</f>
        <v/>
      </c>
      <c r="CL28" s="455" t="str">
        <f t="array" ref="CL28">IF(COUNTIF(_ss5,CL$2)&gt;1,"sai",IF(COUNTIF(_ss5,CL$2)=1,INDEX(tkbs,1,MATCH(CL$2,_ss5,0)),""))</f>
        <v/>
      </c>
      <c r="CM28" s="455" t="str">
        <f t="array" ref="CM28">IF(COUNTIF(_ss5,CM$2)&gt;1,"sai",IF(COUNTIF(_ss5,CM$2)=1,INDEX(tkbs,1,MATCH(CM$2,_ss5,0)),""))</f>
        <v/>
      </c>
      <c r="CN28" s="455" t="str">
        <f t="array" ref="CN28">IF(COUNTIF(_ss5,CN$2)&gt;1,"sai",IF(COUNTIF(_ss5,CN$2)=1,INDEX(tkbs,1,MATCH(CN$2,_ss5,0)),""))</f>
        <v/>
      </c>
      <c r="CO28" s="455" t="str">
        <f t="array" ref="CO28">IF(COUNTIF(_ss5,CO$2)&gt;1,"sai",IF(COUNTIF(_ss5,CO$2)=1,INDEX(tkbs,1,MATCH(CO$2,_ss5,0)),""))</f>
        <v/>
      </c>
      <c r="CP28" s="455" t="str">
        <f t="array" ref="CP28">IF(COUNTIF(_ss5,CP$2)&gt;1,"sai",IF(COUNTIF(_ss5,CP$2)=1,INDEX(tkbs,1,MATCH(CP$2,_ss5,0)),""))</f>
        <v/>
      </c>
      <c r="CQ28" s="455" t="str">
        <f t="array" ref="CQ28">IF(COUNTIF(_ss5,CQ$2)&gt;1,"sai",IF(COUNTIF(_ss5,CQ$2)=1,INDEX(tkbs,1,MATCH(CQ$2,_ss5,0)),""))</f>
        <v/>
      </c>
      <c r="CR28" s="455" t="str">
        <f t="array" ref="CR28">IF(COUNTIF(_ss5,CR$2)&gt;1,"sai",IF(COUNTIF(_ss5,CR$2)=1,INDEX(tkbs,1,MATCH(CR$2,_ss5,0)),""))</f>
        <v/>
      </c>
      <c r="CS28" s="455" t="str">
        <f t="array" ref="CS28">IF(COUNTIF(_ss5,CS$2)&gt;1,"sai",IF(COUNTIF(_ss5,CS$2)=1,INDEX(tkbs,1,MATCH(CS$2,_ss5,0)),""))</f>
        <v/>
      </c>
      <c r="CT28" s="455" t="str">
        <f t="array" ref="CT28">IF(COUNTIF(_ss5,CT$2)&gt;1,"sai",IF(COUNTIF(_ss5,CT$2)=1,INDEX(tkbs,1,MATCH(CT$2,_ss5,0)),""))</f>
        <v/>
      </c>
      <c r="CU28" s="455" t="str">
        <f t="array" ref="CU28">IF(COUNTIF(_ss5,CU$2)&gt;1,"sai",IF(COUNTIF(_ss5,CU$2)=1,INDEX(tkbs,1,MATCH(CU$2,_ss5,0)),""))</f>
        <v/>
      </c>
      <c r="CV28" s="455" t="str">
        <f t="array" ref="CV28">IF(COUNTIF(_ss5,CV$2)&gt;1,"sai",IF(COUNTIF(_ss5,CV$2)=1,INDEX(tkbs,1,MATCH(CV$2,_ss5,0)),""))</f>
        <v/>
      </c>
      <c r="CW28" s="455" t="str">
        <f t="array" ref="CW28">IF(COUNTIF(_ss5,CW$2)&gt;1,"sai",IF(COUNTIF(_ss5,CW$2)=1,INDEX(tkbs,1,MATCH(CW$2,_ss5,0)),""))</f>
        <v/>
      </c>
      <c r="CX28" s="455" t="str">
        <f t="array" ref="CX28">IF(COUNTIF(_ss5,CX$2)&gt;1,"sai",IF(COUNTIF(_ss5,CX$2)=1,INDEX(tkbs,1,MATCH(CX$2,_ss5,0)),""))</f>
        <v/>
      </c>
      <c r="CY28" s="455" t="str">
        <f t="array" ref="CY28">IF(COUNTIF(_ss5,CY$2)&gt;1,"sai",IF(COUNTIF(_ss5,CY$2)=1,INDEX(tkbs,1,MATCH(CY$2,_ss5,0)),""))</f>
        <v/>
      </c>
    </row>
    <row r="29" ht="12.0" customHeight="1">
      <c r="A29" s="442" t="s">
        <v>587</v>
      </c>
      <c r="B29" s="443">
        <v>1.0</v>
      </c>
      <c r="C29" s="452" t="str">
        <f t="array" ref="C29">IF(COUNTIF(_sy1,C$2)&gt;1,"sai",IF(COUNTIF(_sy1,C$2)=1,INDEX(tkbs,1,MATCH(C$2,_sy1,0)),""))</f>
        <v/>
      </c>
      <c r="D29" s="452" t="str">
        <f t="array" ref="D29">IF(COUNTIF(_sy1,D$2)&gt;1,"sai",IF(COUNTIF(_sy1,D$2)=1,INDEX(tkbs,1,MATCH(D$2,_sy1,0)),""))</f>
        <v/>
      </c>
      <c r="E29" s="452" t="str">
        <f t="array" ref="E29">IF(COUNTIF(_sy1,E$2)&gt;1,"sai",IF(COUNTIF(_sy1,E$2)=1,INDEX(tkbs,1,MATCH(E$2,_sy1,0)),""))</f>
        <v/>
      </c>
      <c r="F29" s="452" t="str">
        <f t="array" ref="F29">IF(COUNTIF(_sy1,F$2)&gt;1,"sai",IF(COUNTIF(_sy1,F$2)=1,INDEX(tkbs,1,MATCH(F$2,_sy1,0)),""))</f>
        <v/>
      </c>
      <c r="G29" s="452" t="str">
        <f t="array" ref="G29">IF(COUNTIF(_sy1,G$2)&gt;1,"sai",IF(COUNTIF(_sy1,G$2)=1,INDEX(tkbs,1,MATCH(G$2,_sy1,0)),""))</f>
        <v/>
      </c>
      <c r="H29" s="452" t="str">
        <f t="array" ref="H29">IF(COUNTIF(_sy1,H$2)&gt;1,"sai",IF(COUNTIF(_sy1,H$2)=1,INDEX(tkbs,1,MATCH(H$2,_sy1,0)),""))</f>
        <v/>
      </c>
      <c r="I29" s="452" t="str">
        <f t="array" ref="I29">IF(COUNTIF(_sy1,I$2)&gt;1,"sai",IF(COUNTIF(_sy1,I$2)=1,INDEX(tkbs,1,MATCH(I$2,_sy1,0)),""))</f>
        <v/>
      </c>
      <c r="J29" s="452" t="str">
        <f t="array" ref="J29">IF(COUNTIF(_sy1,J$2)&gt;1,"sai",IF(COUNTIF(_sy1,J$2)=1,INDEX(tkbs,1,MATCH(J$2,_sy1,0)),""))</f>
        <v/>
      </c>
      <c r="K29" s="452" t="str">
        <f t="array" ref="K29">IF(COUNTIF(_sy1,K$2)&gt;1,"sai",IF(COUNTIF(_sy1,K$2)=1,INDEX(tkbs,1,MATCH(K$2,_sy1,0)),""))</f>
        <v/>
      </c>
      <c r="L29" s="452" t="str">
        <f t="array" ref="L29">IF(COUNTIF(_sy1,L$2)&gt;1,"sai",IF(COUNTIF(_sy1,L$2)=1,INDEX(tkbs,1,MATCH(L$2,_sy1,0)),""))</f>
        <v/>
      </c>
      <c r="M29" s="452" t="str">
        <f t="array" ref="M29">IF(COUNTIF(_sy1,M$2)&gt;1,"sai",IF(COUNTIF(_sy1,M$2)=1,INDEX(tkbs,1,MATCH(M$2,_sy1,0)),""))</f>
        <v/>
      </c>
      <c r="N29" s="452" t="str">
        <f t="array" ref="N29">IF(COUNTIF(_sy1,N$2)&gt;1,"sai",IF(COUNTIF(_sy1,N$2)=1,INDEX(tkbs,1,MATCH(N$2,_sy1,0)),""))</f>
        <v/>
      </c>
      <c r="O29" s="452" t="str">
        <f t="array" ref="O29">IF(COUNTIF(_sy1,O$2)&gt;1,"sai",IF(COUNTIF(_sy1,O$2)=1,INDEX(tkbs,1,MATCH(O$2,_sy1,0)),""))</f>
        <v/>
      </c>
      <c r="P29" s="452" t="str">
        <f t="array" ref="P29">IF(COUNTIF(_sy1,P$2)&gt;1,"sai",IF(COUNTIF(_sy1,P$2)=1,INDEX(tkbs,1,MATCH(P$2,_sy1,0)),""))</f>
        <v/>
      </c>
      <c r="Q29" s="452" t="str">
        <f t="array" ref="Q29">IF(COUNTIF(_sy1,Q$2)&gt;1,"sai",IF(COUNTIF(_sy1,Q$2)=1,INDEX(tkbs,1,MATCH(Q$2,_sy1,0)),""))</f>
        <v/>
      </c>
      <c r="R29" s="452" t="str">
        <f t="array" ref="R29">IF(COUNTIF(_sy1,R$2)&gt;1,"sai",IF(COUNTIF(_sy1,R$2)=1,INDEX(tkbs,1,MATCH(R$2,_sy1,0)),""))</f>
        <v/>
      </c>
      <c r="S29" s="452" t="str">
        <f t="array" ref="S29">IF(COUNTIF(_sy1,S$2)&gt;1,"sai",IF(COUNTIF(_sy1,S$2)=1,INDEX(tkbs,1,MATCH(S$2,_sy1,0)),""))</f>
        <v/>
      </c>
      <c r="T29" s="452" t="str">
        <f t="array" ref="T29">IF(COUNTIF(_sy1,T$2)&gt;1,"sai",IF(COUNTIF(_sy1,T$2)=1,INDEX(tkbs,1,MATCH(T$2,_sy1,0)),""))</f>
        <v/>
      </c>
      <c r="U29" s="452" t="str">
        <f t="array" ref="U29">IF(COUNTIF(_sy1,U$2)&gt;1,"sai",IF(COUNTIF(_sy1,U$2)=1,INDEX(tkbs,1,MATCH(U$2,_sy1,0)),""))</f>
        <v/>
      </c>
      <c r="V29" s="452" t="str">
        <f t="array" ref="V29">IF(COUNTIF(_sy1,V$2)&gt;1,"sai",IF(COUNTIF(_sy1,V$2)=1,INDEX(tkbs,1,MATCH(V$2,_sy1,0)),""))</f>
        <v/>
      </c>
      <c r="W29" s="452" t="str">
        <f t="array" ref="W29">IF(COUNTIF(_sy1,W$2)&gt;1,"sai",IF(COUNTIF(_sy1,W$2)=1,INDEX(tkbs,1,MATCH(W$2,_sy1,0)),""))</f>
        <v/>
      </c>
      <c r="X29" s="452" t="str">
        <f t="array" ref="X29">IF(COUNTIF(_sy1,X$2)&gt;1,"sai",IF(COUNTIF(_sy1,X$2)=1,INDEX(tkbs,1,MATCH(X$2,_sy1,0)),""))</f>
        <v/>
      </c>
      <c r="Y29" s="452" t="str">
        <f t="array" ref="Y29">IF(COUNTIF(_sy1,Y$2)&gt;1,"sai",IF(COUNTIF(_sy1,Y$2)=1,INDEX(tkbs,1,MATCH(Y$2,_sy1,0)),""))</f>
        <v/>
      </c>
      <c r="Z29" s="452" t="str">
        <f t="array" ref="Z29">IF(COUNTIF(_sy1,Z$2)&gt;1,"sai",IF(COUNTIF(_sy1,Z$2)=1,INDEX(tkbs,1,MATCH(Z$2,_sy1,0)),""))</f>
        <v/>
      </c>
      <c r="AA29" s="452" t="str">
        <f t="array" ref="AA29">IF(COUNTIF(_sy1,AA$2)&gt;1,"sai",IF(COUNTIF(_sy1,AA$2)=1,INDEX(tkbs,1,MATCH(AA$2,_sy1,0)),""))</f>
        <v/>
      </c>
      <c r="AB29" s="452" t="str">
        <f t="array" ref="AB29">IF(COUNTIF(_sy1,AB$2)&gt;1,"sai",IF(COUNTIF(_sy1,AB$2)=1,INDEX(tkbs,1,MATCH(AB$2,_sy1,0)),""))</f>
        <v/>
      </c>
      <c r="AC29" s="452" t="str">
        <f t="array" ref="AC29">IF(COUNTIF(_sy1,AC$2)&gt;1,"sai",IF(COUNTIF(_sy1,AC$2)=1,INDEX(tkbs,1,MATCH(AC$2,_sy1,0)),""))</f>
        <v/>
      </c>
      <c r="AD29" s="452" t="str">
        <f t="array" ref="AD29">IF(COUNTIF(_sy1,AD$2)&gt;1,"sai",IF(COUNTIF(_sy1,AD$2)=1,INDEX(tkbs,1,MATCH(AD$2,_sy1,0)),""))</f>
        <v/>
      </c>
      <c r="AE29" s="452" t="str">
        <f t="array" ref="AE29">IF(COUNTIF(_sy1,AE$2)&gt;1,"sai",IF(COUNTIF(_sy1,AE$2)=1,INDEX(tkbs,1,MATCH(AE$2,_sy1,0)),""))</f>
        <v/>
      </c>
      <c r="AF29" s="452" t="str">
        <f t="array" ref="AF29">IF(COUNTIF(_sy1,AF$2)&gt;1,"sai",IF(COUNTIF(_sy1,AF$2)=1,INDEX(tkbs,1,MATCH(AF$2,_sy1,0)),""))</f>
        <v/>
      </c>
      <c r="AG29" s="452" t="str">
        <f t="array" ref="AG29">IF(COUNTIF(_sy1,AG$2)&gt;1,"sai",IF(COUNTIF(_sy1,AG$2)=1,INDEX(tkbs,1,MATCH(AG$2,_sy1,0)),""))</f>
        <v/>
      </c>
      <c r="AH29" s="452" t="str">
        <f t="array" ref="AH29">IF(COUNTIF(_sy1,AH$2)&gt;1,"sai",IF(COUNTIF(_sy1,AH$2)=1,INDEX(tkbs,1,MATCH(AH$2,_sy1,0)),""))</f>
        <v/>
      </c>
      <c r="AI29" s="452" t="str">
        <f t="array" ref="AI29">IF(COUNTIF(_sy1,AI$2)&gt;1,"sai",IF(COUNTIF(_sy1,AI$2)=1,INDEX(tkbs,1,MATCH(AI$2,_sy1,0)),""))</f>
        <v/>
      </c>
      <c r="AJ29" s="452" t="str">
        <f t="array" ref="AJ29">IF(COUNTIF(_sy1,AJ$2)&gt;1,"sai",IF(COUNTIF(_sy1,AJ$2)=1,INDEX(tkbs,1,MATCH(AJ$2,_sy1,0)),""))</f>
        <v/>
      </c>
      <c r="AK29" s="452" t="str">
        <f t="array" ref="AK29">IF(COUNTIF(_sy1,AK$2)&gt;1,"sai",IF(COUNTIF(_sy1,AK$2)=1,INDEX(tkbs,1,MATCH(AK$2,_sy1,0)),""))</f>
        <v/>
      </c>
      <c r="AL29" s="452" t="str">
        <f t="array" ref="AL29">IF(COUNTIF(_sy1,AL$2)&gt;1,"sai",IF(COUNTIF(_sy1,AL$2)=1,INDEX(tkbs,1,MATCH(AL$2,_sy1,0)),""))</f>
        <v/>
      </c>
      <c r="AM29" s="452" t="str">
        <f t="array" ref="AM29">IF(COUNTIF(_sy1,AM$2)&gt;1,"sai",IF(COUNTIF(_sy1,AM$2)=1,INDEX(tkbs,1,MATCH(AM$2,_sy1,0)),""))</f>
        <v/>
      </c>
      <c r="AN29" s="452" t="str">
        <f t="array" ref="AN29">IF(COUNTIF(_sy1,AN$2)&gt;1,"sai",IF(COUNTIF(_sy1,AN$2)=1,INDEX(tkbs,1,MATCH(AN$2,_sy1,0)),""))</f>
        <v/>
      </c>
      <c r="AO29" s="452" t="str">
        <f t="array" ref="AO29">IF(COUNTIF(_sy1,AO$2)&gt;1,"sai",IF(COUNTIF(_sy1,AO$2)=1,INDEX(tkbs,1,MATCH(AO$2,_sy1,0)),""))</f>
        <v/>
      </c>
      <c r="AP29" s="452" t="str">
        <f t="array" ref="AP29">IF(COUNTIF(_sy1,AP$2)&gt;1,"sai",IF(COUNTIF(_sy1,AP$2)=1,INDEX(tkbs,1,MATCH(AP$2,_sy1,0)),""))</f>
        <v/>
      </c>
      <c r="AQ29" s="452" t="str">
        <f t="array" ref="AQ29">IF(COUNTIF(_sy1,AQ$2)&gt;1,"sai",IF(COUNTIF(_sy1,AQ$2)=1,INDEX(tkbs,1,MATCH(AQ$2,_sy1,0)),""))</f>
        <v/>
      </c>
      <c r="AR29" s="452" t="str">
        <f t="array" ref="AR29">IF(COUNTIF(_sy1,AR$2)&gt;1,"sai",IF(COUNTIF(_sy1,AR$2)=1,INDEX(tkbs,1,MATCH(AR$2,_sy1,0)),""))</f>
        <v/>
      </c>
      <c r="AS29" s="452" t="str">
        <f t="array" ref="AS29">IF(COUNTIF(_sy1,AS$2)&gt;1,"sai",IF(COUNTIF(_sy1,AS$2)=1,INDEX(tkbs,1,MATCH(AS$2,_sy1,0)),""))</f>
        <v/>
      </c>
      <c r="AT29" s="452" t="str">
        <f t="array" ref="AT29">IF(COUNTIF(_sy1,AT$2)&gt;1,"sai",IF(COUNTIF(_sy1,AT$2)=1,INDEX(tkbs,1,MATCH(AT$2,_sy1,0)),""))</f>
        <v/>
      </c>
      <c r="AU29" s="452" t="str">
        <f t="array" ref="AU29">IF(COUNTIF(_sy1,AU$2)&gt;1,"sai",IF(COUNTIF(_sy1,AU$2)=1,INDEX(tkbs,1,MATCH(AU$2,_sy1,0)),""))</f>
        <v/>
      </c>
      <c r="AV29" s="452" t="str">
        <f t="array" ref="AV29">IF(COUNTIF(_sy1,AV$2)&gt;1,"sai",IF(COUNTIF(_sy1,AV$2)=1,INDEX(tkbs,1,MATCH(AV$2,_sy1,0)),""))</f>
        <v/>
      </c>
      <c r="AW29" s="452" t="str">
        <f t="array" ref="AW29">IF(COUNTIF(_sy1,AW$2)&gt;1,"sai",IF(COUNTIF(_sy1,AW$2)=1,INDEX(tkbs,1,MATCH(AW$2,_sy1,0)),""))</f>
        <v/>
      </c>
      <c r="AX29" s="452" t="str">
        <f t="array" ref="AX29">IF(COUNTIF(_sy1,AX$2)&gt;1,"sai",IF(COUNTIF(_sy1,AX$2)=1,INDEX(tkbs,1,MATCH(AX$2,_sy1,0)),""))</f>
        <v/>
      </c>
      <c r="AY29" s="452" t="str">
        <f t="array" ref="AY29">IF(COUNTIF(_sy1,AY$2)&gt;1,"sai",IF(COUNTIF(_sy1,AY$2)=1,INDEX(tkbs,1,MATCH(AY$2,_sy1,0)),""))</f>
        <v/>
      </c>
      <c r="AZ29" s="452" t="str">
        <f t="array" ref="AZ29">IF(COUNTIF(_sy1,AZ$2)&gt;1,"sai",IF(COUNTIF(_sy1,AZ$2)=1,INDEX(tkbs,1,MATCH(AZ$2,_sy1,0)),""))</f>
        <v/>
      </c>
      <c r="BA29" s="452" t="str">
        <f t="array" ref="BA29">IF(COUNTIF(_sy1,BA$2)&gt;1,"sai",IF(COUNTIF(_sy1,BA$2)=1,INDEX(tkbs,1,MATCH(BA$2,_sy1,0)),""))</f>
        <v/>
      </c>
      <c r="BB29" s="452" t="str">
        <f t="array" ref="BB29">IF(COUNTIF(_sy1,BB$2)&gt;1,"sai",IF(COUNTIF(_sy1,BB$2)=1,INDEX(tkbs,1,MATCH(BB$2,_sy1,0)),""))</f>
        <v/>
      </c>
      <c r="BC29" s="452" t="str">
        <f t="array" ref="BC29">IF(COUNTIF(_sy1,BC$2)&gt;1,"sai",IF(COUNTIF(_sy1,BC$2)=1,INDEX(tkbs,1,MATCH(BC$2,_sy1,0)),""))</f>
        <v/>
      </c>
      <c r="BD29" s="452" t="str">
        <f t="array" ref="BD29">IF(COUNTIF(_sy1,BD$2)&gt;1,"sai",IF(COUNTIF(_sy1,BD$2)=1,INDEX(tkbs,1,MATCH(BD$2,_sy1,0)),""))</f>
        <v/>
      </c>
      <c r="BE29" s="452" t="str">
        <f t="array" ref="BE29">IF(COUNTIF(_sy1,BE$2)&gt;1,"sai",IF(COUNTIF(_sy1,BE$2)=1,INDEX(tkbs,1,MATCH(BE$2,_sy1,0)),""))</f>
        <v/>
      </c>
      <c r="BF29" s="452" t="str">
        <f t="array" ref="BF29">IF(COUNTIF(_sy1,BF$2)&gt;1,"sai",IF(COUNTIF(_sy1,BF$2)=1,INDEX(tkbs,1,MATCH(BF$2,_sy1,0)),""))</f>
        <v/>
      </c>
      <c r="BG29" s="452" t="str">
        <f t="array" ref="BG29">IF(COUNTIF(_sy1,BG$2)&gt;1,"sai",IF(COUNTIF(_sy1,BG$2)=1,INDEX(tkbs,1,MATCH(BG$2,_sy1,0)),""))</f>
        <v/>
      </c>
      <c r="BH29" s="452" t="str">
        <f t="array" ref="BH29">IF(COUNTIF(_sy1,BH$2)&gt;1,"sai",IF(COUNTIF(_sy1,BH$2)=1,INDEX(tkbs,1,MATCH(BH$2,_sy1,0)),""))</f>
        <v/>
      </c>
      <c r="BI29" s="452" t="str">
        <f t="array" ref="BI29">IF(COUNTIF(_sy1,BI$2)&gt;1,"sai",IF(COUNTIF(_sy1,BI$2)=1,INDEX(tkbs,1,MATCH(BI$2,_sy1,0)),""))</f>
        <v/>
      </c>
      <c r="BJ29" s="452" t="str">
        <f t="array" ref="BJ29">IF(COUNTIF(_sy1,BJ$2)&gt;1,"sai",IF(COUNTIF(_sy1,BJ$2)=1,INDEX(tkbs,1,MATCH(BJ$2,_sy1,0)),""))</f>
        <v/>
      </c>
      <c r="BK29" s="452" t="str">
        <f t="array" ref="BK29">IF(COUNTIF(_sy1,BK$2)&gt;1,"sai",IF(COUNTIF(_sy1,BK$2)=1,INDEX(tkbs,1,MATCH(BK$2,_sy1,0)),""))</f>
        <v/>
      </c>
      <c r="BL29" s="452" t="str">
        <f t="array" ref="BL29">IF(COUNTIF(_sy1,BL$2)&gt;1,"sai",IF(COUNTIF(_sy1,BL$2)=1,INDEX(tkbs,1,MATCH(BL$2,_sy1,0)),""))</f>
        <v/>
      </c>
      <c r="BM29" s="452" t="str">
        <f t="array" ref="BM29">IF(COUNTIF(_sy1,BM$2)&gt;1,"sai",IF(COUNTIF(_sy1,BM$2)=1,INDEX(tkbs,1,MATCH(BM$2,_sy1,0)),""))</f>
        <v/>
      </c>
      <c r="BN29" s="452" t="str">
        <f t="array" ref="BN29">IF(COUNTIF(_sy1,BN$2)&gt;1,"sai",IF(COUNTIF(_sy1,BN$2)=1,INDEX(tkbs,1,MATCH(BN$2,_sy1,0)),""))</f>
        <v/>
      </c>
      <c r="BO29" s="452" t="str">
        <f t="array" ref="BO29">IF(COUNTIF(_sy1,BO$2)&gt;1,"sai",IF(COUNTIF(_sy1,BO$2)=1,INDEX(tkbs,1,MATCH(BO$2,_sy1,0)),""))</f>
        <v/>
      </c>
      <c r="BP29" s="452" t="str">
        <f t="array" ref="BP29">IF(COUNTIF(_sy1,BP$2)&gt;1,"sai",IF(COUNTIF(_sy1,BP$2)=1,INDEX(tkbs,1,MATCH(BP$2,_sy1,0)),""))</f>
        <v/>
      </c>
      <c r="BQ29" s="452" t="str">
        <f t="array" ref="BQ29">IF(COUNTIF(_sy1,BQ$2)&gt;1,"sai",IF(COUNTIF(_sy1,BQ$2)=1,INDEX(tkbs,1,MATCH(BQ$2,_sy1,0)),""))</f>
        <v/>
      </c>
      <c r="BR29" s="452" t="str">
        <f t="array" ref="BR29">IF(COUNTIF(_sy1,BR$2)&gt;1,"sai",IF(COUNTIF(_sy1,BR$2)=1,INDEX(tkbs,1,MATCH(BR$2,_sy1,0)),""))</f>
        <v/>
      </c>
      <c r="BS29" s="452" t="str">
        <f t="array" ref="BS29">IF(COUNTIF(_sy1,BS$2)&gt;1,"sai",IF(COUNTIF(_sy1,BS$2)=1,INDEX(tkbs,1,MATCH(BS$2,_sy1,0)),""))</f>
        <v/>
      </c>
      <c r="BT29" s="452" t="str">
        <f t="array" ref="BT29">IF(COUNTIF(_sy1,BT$2)&gt;1,"sai",IF(COUNTIF(_sy1,BT$2)=1,INDEX(tkbs,1,MATCH(BT$2,_sy1,0)),""))</f>
        <v/>
      </c>
      <c r="BU29" s="452" t="str">
        <f t="array" ref="BU29">IF(COUNTIF(_sy1,BU$2)&gt;1,"sai",IF(COUNTIF(_sy1,BU$2)=1,INDEX(tkbs,1,MATCH(BU$2,_sy1,0)),""))</f>
        <v/>
      </c>
      <c r="BV29" s="452" t="str">
        <f t="array" ref="BV29">IF(COUNTIF(_sy1,BV$2)&gt;1,"sai",IF(COUNTIF(_sy1,BV$2)=1,INDEX(tkbs,1,MATCH(BV$2,_sy1,0)),""))</f>
        <v/>
      </c>
      <c r="BW29" s="452" t="str">
        <f t="array" ref="BW29">IF(COUNTIF(_sy1,BW$2)&gt;1,"sai",IF(COUNTIF(_sy1,BW$2)=1,INDEX(tkbs,1,MATCH(BW$2,_sy1,0)),""))</f>
        <v/>
      </c>
      <c r="BX29" s="452" t="str">
        <f t="array" ref="BX29">IF(COUNTIF(_sy1,BX$2)&gt;1,"sai",IF(COUNTIF(_sy1,BX$2)=1,INDEX(tkbs,1,MATCH(BX$2,_sy1,0)),""))</f>
        <v/>
      </c>
      <c r="BY29" s="452" t="str">
        <f t="array" ref="BY29">IF(COUNTIF(_sy1,BY$2)&gt;1,"sai",IF(COUNTIF(_sy1,BY$2)=1,INDEX(tkbs,1,MATCH(BY$2,_sy1,0)),""))</f>
        <v/>
      </c>
      <c r="BZ29" s="452" t="str">
        <f t="array" ref="BZ29">IF(COUNTIF(_sy1,BZ$2)&gt;1,"sai",IF(COUNTIF(_sy1,BZ$2)=1,INDEX(tkbs,1,MATCH(BZ$2,_sy1,0)),""))</f>
        <v/>
      </c>
      <c r="CA29" s="452" t="str">
        <f t="array" ref="CA29">IF(COUNTIF(_sy1,CA$2)&gt;1,"sai",IF(COUNTIF(_sy1,CA$2)=1,INDEX(tkbs,1,MATCH(CA$2,_sy1,0)),""))</f>
        <v/>
      </c>
      <c r="CB29" s="452" t="str">
        <f t="array" ref="CB29">IF(COUNTIF(_sy1,CB$2)&gt;1,"sai",IF(COUNTIF(_sy1,CB$2)=1,INDEX(tkbs,1,MATCH(CB$2,_sy1,0)),""))</f>
        <v/>
      </c>
      <c r="CC29" s="452" t="str">
        <f t="array" ref="CC29">IF(COUNTIF(_sy1,CC$2)&gt;1,"sai",IF(COUNTIF(_sy1,CC$2)=1,INDEX(tkbs,1,MATCH(CC$2,_sy1,0)),""))</f>
        <v/>
      </c>
      <c r="CD29" s="452" t="str">
        <f t="array" ref="CD29">IF(COUNTIF(_sy1,CD$2)&gt;1,"sai",IF(COUNTIF(_sy1,CD$2)=1,INDEX(tkbs,1,MATCH(CD$2,_sy1,0)),""))</f>
        <v/>
      </c>
      <c r="CE29" s="452" t="str">
        <f t="array" ref="CE29">IF(COUNTIF(_sy1,CE$2)&gt;1,"sai",IF(COUNTIF(_sy1,CE$2)=1,INDEX(tkbs,1,MATCH(CE$2,_sy1,0)),""))</f>
        <v/>
      </c>
      <c r="CF29" s="452" t="str">
        <f t="array" ref="CF29">IF(COUNTIF(_sy1,CF$2)&gt;1,"sai",IF(COUNTIF(_sy1,CF$2)=1,INDEX(tkbs,1,MATCH(CF$2,_sy1,0)),""))</f>
        <v/>
      </c>
      <c r="CG29" s="452" t="str">
        <f t="array" ref="CG29">IF(COUNTIF(_sy1,CG$2)&gt;1,"sai",IF(COUNTIF(_sy1,CG$2)=1,INDEX(tkbs,1,MATCH(CG$2,_sy1,0)),""))</f>
        <v/>
      </c>
      <c r="CH29" s="452" t="str">
        <f t="array" ref="CH29">IF(COUNTIF(_sy1,CH$2)&gt;1,"sai",IF(COUNTIF(_sy1,CH$2)=1,INDEX(tkbs,1,MATCH(CH$2,_sy1,0)),""))</f>
        <v/>
      </c>
      <c r="CI29" s="452" t="str">
        <f t="array" ref="CI29">IF(COUNTIF(_sy1,CI$2)&gt;1,"sai",IF(COUNTIF(_sy1,CI$2)=1,INDEX(tkbs,1,MATCH(CI$2,_sy1,0)),""))</f>
        <v/>
      </c>
      <c r="CJ29" s="452" t="str">
        <f t="array" ref="CJ29">IF(COUNTIF(_sy1,CJ$2)&gt;1,"sai",IF(COUNTIF(_sy1,CJ$2)=1,INDEX(tkbs,1,MATCH(CJ$2,_sy1,0)),""))</f>
        <v/>
      </c>
      <c r="CK29" s="452" t="str">
        <f t="array" ref="CK29">IF(COUNTIF(_sy1,CK$2)&gt;1,"sai",IF(COUNTIF(_sy1,CK$2)=1,INDEX(tkbs,1,MATCH(CK$2,_sy1,0)),""))</f>
        <v/>
      </c>
      <c r="CL29" s="452" t="str">
        <f t="array" ref="CL29">IF(COUNTIF(_sy1,CL$2)&gt;1,"sai",IF(COUNTIF(_sy1,CL$2)=1,INDEX(tkbs,1,MATCH(CL$2,_sy1,0)),""))</f>
        <v/>
      </c>
      <c r="CM29" s="452" t="str">
        <f t="array" ref="CM29">IF(COUNTIF(_sy1,CM$2)&gt;1,"sai",IF(COUNTIF(_sy1,CM$2)=1,INDEX(tkbs,1,MATCH(CM$2,_sy1,0)),""))</f>
        <v/>
      </c>
      <c r="CN29" s="452" t="str">
        <f t="array" ref="CN29">IF(COUNTIF(_sy1,CN$2)&gt;1,"sai",IF(COUNTIF(_sy1,CN$2)=1,INDEX(tkbs,1,MATCH(CN$2,_sy1,0)),""))</f>
        <v/>
      </c>
      <c r="CO29" s="452" t="str">
        <f t="array" ref="CO29">IF(COUNTIF(_sy1,CO$2)&gt;1,"sai",IF(COUNTIF(_sy1,CO$2)=1,INDEX(tkbs,1,MATCH(CO$2,_sy1,0)),""))</f>
        <v/>
      </c>
      <c r="CP29" s="452" t="str">
        <f t="array" ref="CP29">IF(COUNTIF(_sy1,CP$2)&gt;1,"sai",IF(COUNTIF(_sy1,CP$2)=1,INDEX(tkbs,1,MATCH(CP$2,_sy1,0)),""))</f>
        <v/>
      </c>
      <c r="CQ29" s="452" t="str">
        <f t="array" ref="CQ29">IF(COUNTIF(_sy1,CQ$2)&gt;1,"sai",IF(COUNTIF(_sy1,CQ$2)=1,INDEX(tkbs,1,MATCH(CQ$2,_sy1,0)),""))</f>
        <v/>
      </c>
      <c r="CR29" s="452" t="str">
        <f t="array" ref="CR29">IF(COUNTIF(_sy1,CR$2)&gt;1,"sai",IF(COUNTIF(_sy1,CR$2)=1,INDEX(tkbs,1,MATCH(CR$2,_sy1,0)),""))</f>
        <v/>
      </c>
      <c r="CS29" s="452" t="str">
        <f t="array" ref="CS29">IF(COUNTIF(_sy1,CS$2)&gt;1,"sai",IF(COUNTIF(_sy1,CS$2)=1,INDEX(tkbs,1,MATCH(CS$2,_sy1,0)),""))</f>
        <v/>
      </c>
      <c r="CT29" s="452" t="str">
        <f t="array" ref="CT29">IF(COUNTIF(_sy1,CT$2)&gt;1,"sai",IF(COUNTIF(_sy1,CT$2)=1,INDEX(tkbs,1,MATCH(CT$2,_sy1,0)),""))</f>
        <v/>
      </c>
      <c r="CU29" s="452" t="str">
        <f t="array" ref="CU29">IF(COUNTIF(_sy1,CU$2)&gt;1,"sai",IF(COUNTIF(_sy1,CU$2)=1,INDEX(tkbs,1,MATCH(CU$2,_sy1,0)),""))</f>
        <v/>
      </c>
      <c r="CV29" s="452" t="str">
        <f t="array" ref="CV29">IF(COUNTIF(_sy1,CV$2)&gt;1,"sai",IF(COUNTIF(_sy1,CV$2)=1,INDEX(tkbs,1,MATCH(CV$2,_sy1,0)),""))</f>
        <v/>
      </c>
      <c r="CW29" s="452" t="str">
        <f t="array" ref="CW29">IF(COUNTIF(_sy1,CW$2)&gt;1,"sai",IF(COUNTIF(_sy1,CW$2)=1,INDEX(tkbs,1,MATCH(CW$2,_sy1,0)),""))</f>
        <v/>
      </c>
      <c r="CX29" s="452" t="str">
        <f t="array" ref="CX29">IF(COUNTIF(_sy1,CX$2)&gt;1,"sai",IF(COUNTIF(_sy1,CX$2)=1,INDEX(tkbs,1,MATCH(CX$2,_sy1,0)),""))</f>
        <v/>
      </c>
      <c r="CY29" s="452" t="str">
        <f t="array" ref="CY29">IF(COUNTIF(_sy1,CY$2)&gt;1,"sai",IF(COUNTIF(_sy1,CY$2)=1,INDEX(tkbs,1,MATCH(CY$2,_sy1,0)),""))</f>
        <v/>
      </c>
    </row>
    <row r="30" ht="12.0" customHeight="1">
      <c r="A30" s="127"/>
      <c r="B30" s="445">
        <v>2.0</v>
      </c>
      <c r="C30" s="454" t="str">
        <f t="array" ref="C30">IF(COUNTIF(_sy2,C$2)&gt;1,"sai",IF(COUNTIF(_sy2,C$2)=1,INDEX(tkbs,1,MATCH(C$2,_sy2,0)),""))</f>
        <v/>
      </c>
      <c r="D30" s="454" t="str">
        <f t="array" ref="D30">IF(COUNTIF(_sy2,D$2)&gt;1,"sai",IF(COUNTIF(_sy2,D$2)=1,INDEX(tkbs,1,MATCH(D$2,_sy2,0)),""))</f>
        <v/>
      </c>
      <c r="E30" s="454" t="str">
        <f t="array" ref="E30">IF(COUNTIF(_sy2,E$2)&gt;1,"sai",IF(COUNTIF(_sy2,E$2)=1,INDEX(tkbs,1,MATCH(E$2,_sy2,0)),""))</f>
        <v/>
      </c>
      <c r="F30" s="454" t="str">
        <f t="array" ref="F30">IF(COUNTIF(_sy2,F$2)&gt;1,"sai",IF(COUNTIF(_sy2,F$2)=1,INDEX(tkbs,1,MATCH(F$2,_sy2,0)),""))</f>
        <v/>
      </c>
      <c r="G30" s="454" t="str">
        <f t="array" ref="G30">IF(COUNTIF(_sy2,G$2)&gt;1,"sai",IF(COUNTIF(_sy2,G$2)=1,INDEX(tkbs,1,MATCH(G$2,_sy2,0)),""))</f>
        <v/>
      </c>
      <c r="H30" s="454" t="str">
        <f t="array" ref="H30">IF(COUNTIF(_sy2,H$2)&gt;1,"sai",IF(COUNTIF(_sy2,H$2)=1,INDEX(tkbs,1,MATCH(H$2,_sy2,0)),""))</f>
        <v/>
      </c>
      <c r="I30" s="454" t="str">
        <f t="array" ref="I30">IF(COUNTIF(_sy2,I$2)&gt;1,"sai",IF(COUNTIF(_sy2,I$2)=1,INDEX(tkbs,1,MATCH(I$2,_sy2,0)),""))</f>
        <v/>
      </c>
      <c r="J30" s="454" t="str">
        <f t="array" ref="J30">IF(COUNTIF(_sy2,J$2)&gt;1,"sai",IF(COUNTIF(_sy2,J$2)=1,INDEX(tkbs,1,MATCH(J$2,_sy2,0)),""))</f>
        <v/>
      </c>
      <c r="K30" s="454" t="str">
        <f t="array" ref="K30">IF(COUNTIF(_sy2,K$2)&gt;1,"sai",IF(COUNTIF(_sy2,K$2)=1,INDEX(tkbs,1,MATCH(K$2,_sy2,0)),""))</f>
        <v/>
      </c>
      <c r="L30" s="454" t="str">
        <f t="array" ref="L30">IF(COUNTIF(_sy2,L$2)&gt;1,"sai",IF(COUNTIF(_sy2,L$2)=1,INDEX(tkbs,1,MATCH(L$2,_sy2,0)),""))</f>
        <v/>
      </c>
      <c r="M30" s="454" t="str">
        <f t="array" ref="M30">IF(COUNTIF(_sy2,M$2)&gt;1,"sai",IF(COUNTIF(_sy2,M$2)=1,INDEX(tkbs,1,MATCH(M$2,_sy2,0)),""))</f>
        <v/>
      </c>
      <c r="N30" s="454" t="str">
        <f t="array" ref="N30">IF(COUNTIF(_sy2,N$2)&gt;1,"sai",IF(COUNTIF(_sy2,N$2)=1,INDEX(tkbs,1,MATCH(N$2,_sy2,0)),""))</f>
        <v/>
      </c>
      <c r="O30" s="454" t="str">
        <f t="array" ref="O30">IF(COUNTIF(_sy2,O$2)&gt;1,"sai",IF(COUNTIF(_sy2,O$2)=1,INDEX(tkbs,1,MATCH(O$2,_sy2,0)),""))</f>
        <v/>
      </c>
      <c r="P30" s="454" t="str">
        <f t="array" ref="P30">IF(COUNTIF(_sy2,P$2)&gt;1,"sai",IF(COUNTIF(_sy2,P$2)=1,INDEX(tkbs,1,MATCH(P$2,_sy2,0)),""))</f>
        <v/>
      </c>
      <c r="Q30" s="454" t="str">
        <f t="array" ref="Q30">IF(COUNTIF(_sy2,Q$2)&gt;1,"sai",IF(COUNTIF(_sy2,Q$2)=1,INDEX(tkbs,1,MATCH(Q$2,_sy2,0)),""))</f>
        <v/>
      </c>
      <c r="R30" s="454" t="str">
        <f t="array" ref="R30">IF(COUNTIF(_sy2,R$2)&gt;1,"sai",IF(COUNTIF(_sy2,R$2)=1,INDEX(tkbs,1,MATCH(R$2,_sy2,0)),""))</f>
        <v/>
      </c>
      <c r="S30" s="454" t="str">
        <f t="array" ref="S30">IF(COUNTIF(_sy2,S$2)&gt;1,"sai",IF(COUNTIF(_sy2,S$2)=1,INDEX(tkbs,1,MATCH(S$2,_sy2,0)),""))</f>
        <v/>
      </c>
      <c r="T30" s="454" t="str">
        <f t="array" ref="T30">IF(COUNTIF(_sy2,T$2)&gt;1,"sai",IF(COUNTIF(_sy2,T$2)=1,INDEX(tkbs,1,MATCH(T$2,_sy2,0)),""))</f>
        <v/>
      </c>
      <c r="U30" s="454" t="str">
        <f t="array" ref="U30">IF(COUNTIF(_sy2,U$2)&gt;1,"sai",IF(COUNTIF(_sy2,U$2)=1,INDEX(tkbs,1,MATCH(U$2,_sy2,0)),""))</f>
        <v/>
      </c>
      <c r="V30" s="454" t="str">
        <f t="array" ref="V30">IF(COUNTIF(_sy2,V$2)&gt;1,"sai",IF(COUNTIF(_sy2,V$2)=1,INDEX(tkbs,1,MATCH(V$2,_sy2,0)),""))</f>
        <v/>
      </c>
      <c r="W30" s="454" t="str">
        <f t="array" ref="W30">IF(COUNTIF(_sy2,W$2)&gt;1,"sai",IF(COUNTIF(_sy2,W$2)=1,INDEX(tkbs,1,MATCH(W$2,_sy2,0)),""))</f>
        <v/>
      </c>
      <c r="X30" s="454" t="str">
        <f t="array" ref="X30">IF(COUNTIF(_sy2,X$2)&gt;1,"sai",IF(COUNTIF(_sy2,X$2)=1,INDEX(tkbs,1,MATCH(X$2,_sy2,0)),""))</f>
        <v/>
      </c>
      <c r="Y30" s="454" t="str">
        <f t="array" ref="Y30">IF(COUNTIF(_sy2,Y$2)&gt;1,"sai",IF(COUNTIF(_sy2,Y$2)=1,INDEX(tkbs,1,MATCH(Y$2,_sy2,0)),""))</f>
        <v/>
      </c>
      <c r="Z30" s="454" t="str">
        <f t="array" ref="Z30">IF(COUNTIF(_sy2,Z$2)&gt;1,"sai",IF(COUNTIF(_sy2,Z$2)=1,INDEX(tkbs,1,MATCH(Z$2,_sy2,0)),""))</f>
        <v/>
      </c>
      <c r="AA30" s="454" t="str">
        <f t="array" ref="AA30">IF(COUNTIF(_sy2,AA$2)&gt;1,"sai",IF(COUNTIF(_sy2,AA$2)=1,INDEX(tkbs,1,MATCH(AA$2,_sy2,0)),""))</f>
        <v/>
      </c>
      <c r="AB30" s="454" t="str">
        <f t="array" ref="AB30">IF(COUNTIF(_sy2,AB$2)&gt;1,"sai",IF(COUNTIF(_sy2,AB$2)=1,INDEX(tkbs,1,MATCH(AB$2,_sy2,0)),""))</f>
        <v/>
      </c>
      <c r="AC30" s="454" t="str">
        <f t="array" ref="AC30">IF(COUNTIF(_sy2,AC$2)&gt;1,"sai",IF(COUNTIF(_sy2,AC$2)=1,INDEX(tkbs,1,MATCH(AC$2,_sy2,0)),""))</f>
        <v/>
      </c>
      <c r="AD30" s="454" t="str">
        <f t="array" ref="AD30">IF(COUNTIF(_sy2,AD$2)&gt;1,"sai",IF(COUNTIF(_sy2,AD$2)=1,INDEX(tkbs,1,MATCH(AD$2,_sy2,0)),""))</f>
        <v/>
      </c>
      <c r="AE30" s="454" t="str">
        <f t="array" ref="AE30">IF(COUNTIF(_sy2,AE$2)&gt;1,"sai",IF(COUNTIF(_sy2,AE$2)=1,INDEX(tkbs,1,MATCH(AE$2,_sy2,0)),""))</f>
        <v/>
      </c>
      <c r="AF30" s="454" t="str">
        <f t="array" ref="AF30">IF(COUNTIF(_sy2,AF$2)&gt;1,"sai",IF(COUNTIF(_sy2,AF$2)=1,INDEX(tkbs,1,MATCH(AF$2,_sy2,0)),""))</f>
        <v/>
      </c>
      <c r="AG30" s="454" t="str">
        <f t="array" ref="AG30">IF(COUNTIF(_sy2,AG$2)&gt;1,"sai",IF(COUNTIF(_sy2,AG$2)=1,INDEX(tkbs,1,MATCH(AG$2,_sy2,0)),""))</f>
        <v/>
      </c>
      <c r="AH30" s="454" t="str">
        <f t="array" ref="AH30">IF(COUNTIF(_sy2,AH$2)&gt;1,"sai",IF(COUNTIF(_sy2,AH$2)=1,INDEX(tkbs,1,MATCH(AH$2,_sy2,0)),""))</f>
        <v/>
      </c>
      <c r="AI30" s="454" t="str">
        <f t="array" ref="AI30">IF(COUNTIF(_sy2,AI$2)&gt;1,"sai",IF(COUNTIF(_sy2,AI$2)=1,INDEX(tkbs,1,MATCH(AI$2,_sy2,0)),""))</f>
        <v/>
      </c>
      <c r="AJ30" s="454" t="str">
        <f t="array" ref="AJ30">IF(COUNTIF(_sy2,AJ$2)&gt;1,"sai",IF(COUNTIF(_sy2,AJ$2)=1,INDEX(tkbs,1,MATCH(AJ$2,_sy2,0)),""))</f>
        <v/>
      </c>
      <c r="AK30" s="454" t="str">
        <f t="array" ref="AK30">IF(COUNTIF(_sy2,AK$2)&gt;1,"sai",IF(COUNTIF(_sy2,AK$2)=1,INDEX(tkbs,1,MATCH(AK$2,_sy2,0)),""))</f>
        <v/>
      </c>
      <c r="AL30" s="454" t="str">
        <f t="array" ref="AL30">IF(COUNTIF(_sy2,AL$2)&gt;1,"sai",IF(COUNTIF(_sy2,AL$2)=1,INDEX(tkbs,1,MATCH(AL$2,_sy2,0)),""))</f>
        <v/>
      </c>
      <c r="AM30" s="454" t="str">
        <f t="array" ref="AM30">IF(COUNTIF(_sy2,AM$2)&gt;1,"sai",IF(COUNTIF(_sy2,AM$2)=1,INDEX(tkbs,1,MATCH(AM$2,_sy2,0)),""))</f>
        <v/>
      </c>
      <c r="AN30" s="454" t="str">
        <f t="array" ref="AN30">IF(COUNTIF(_sy2,AN$2)&gt;1,"sai",IF(COUNTIF(_sy2,AN$2)=1,INDEX(tkbs,1,MATCH(AN$2,_sy2,0)),""))</f>
        <v/>
      </c>
      <c r="AO30" s="454" t="str">
        <f t="array" ref="AO30">IF(COUNTIF(_sy2,AO$2)&gt;1,"sai",IF(COUNTIF(_sy2,AO$2)=1,INDEX(tkbs,1,MATCH(AO$2,_sy2,0)),""))</f>
        <v/>
      </c>
      <c r="AP30" s="454" t="str">
        <f t="array" ref="AP30">IF(COUNTIF(_sy2,AP$2)&gt;1,"sai",IF(COUNTIF(_sy2,AP$2)=1,INDEX(tkbs,1,MATCH(AP$2,_sy2,0)),""))</f>
        <v/>
      </c>
      <c r="AQ30" s="454" t="str">
        <f t="array" ref="AQ30">IF(COUNTIF(_sy2,AQ$2)&gt;1,"sai",IF(COUNTIF(_sy2,AQ$2)=1,INDEX(tkbs,1,MATCH(AQ$2,_sy2,0)),""))</f>
        <v/>
      </c>
      <c r="AR30" s="454" t="str">
        <f t="array" ref="AR30">IF(COUNTIF(_sy2,AR$2)&gt;1,"sai",IF(COUNTIF(_sy2,AR$2)=1,INDEX(tkbs,1,MATCH(AR$2,_sy2,0)),""))</f>
        <v/>
      </c>
      <c r="AS30" s="454" t="str">
        <f t="array" ref="AS30">IF(COUNTIF(_sy2,AS$2)&gt;1,"sai",IF(COUNTIF(_sy2,AS$2)=1,INDEX(tkbs,1,MATCH(AS$2,_sy2,0)),""))</f>
        <v/>
      </c>
      <c r="AT30" s="454" t="str">
        <f t="array" ref="AT30">IF(COUNTIF(_sy2,AT$2)&gt;1,"sai",IF(COUNTIF(_sy2,AT$2)=1,INDEX(tkbs,1,MATCH(AT$2,_sy2,0)),""))</f>
        <v/>
      </c>
      <c r="AU30" s="454" t="str">
        <f t="array" ref="AU30">IF(COUNTIF(_sy2,AU$2)&gt;1,"sai",IF(COUNTIF(_sy2,AU$2)=1,INDEX(tkbs,1,MATCH(AU$2,_sy2,0)),""))</f>
        <v/>
      </c>
      <c r="AV30" s="454" t="str">
        <f t="array" ref="AV30">IF(COUNTIF(_sy2,AV$2)&gt;1,"sai",IF(COUNTIF(_sy2,AV$2)=1,INDEX(tkbs,1,MATCH(AV$2,_sy2,0)),""))</f>
        <v/>
      </c>
      <c r="AW30" s="454" t="str">
        <f t="array" ref="AW30">IF(COUNTIF(_sy2,AW$2)&gt;1,"sai",IF(COUNTIF(_sy2,AW$2)=1,INDEX(tkbs,1,MATCH(AW$2,_sy2,0)),""))</f>
        <v/>
      </c>
      <c r="AX30" s="454" t="str">
        <f t="array" ref="AX30">IF(COUNTIF(_sy2,AX$2)&gt;1,"sai",IF(COUNTIF(_sy2,AX$2)=1,INDEX(tkbs,1,MATCH(AX$2,_sy2,0)),""))</f>
        <v/>
      </c>
      <c r="AY30" s="454" t="str">
        <f t="array" ref="AY30">IF(COUNTIF(_sy2,AY$2)&gt;1,"sai",IF(COUNTIF(_sy2,AY$2)=1,INDEX(tkbs,1,MATCH(AY$2,_sy2,0)),""))</f>
        <v/>
      </c>
      <c r="AZ30" s="454" t="str">
        <f t="array" ref="AZ30">IF(COUNTIF(_sy2,AZ$2)&gt;1,"sai",IF(COUNTIF(_sy2,AZ$2)=1,INDEX(tkbs,1,MATCH(AZ$2,_sy2,0)),""))</f>
        <v/>
      </c>
      <c r="BA30" s="454" t="str">
        <f t="array" ref="BA30">IF(COUNTIF(_sy2,BA$2)&gt;1,"sai",IF(COUNTIF(_sy2,BA$2)=1,INDEX(tkbs,1,MATCH(BA$2,_sy2,0)),""))</f>
        <v/>
      </c>
      <c r="BB30" s="454" t="str">
        <f t="array" ref="BB30">IF(COUNTIF(_sy2,BB$2)&gt;1,"sai",IF(COUNTIF(_sy2,BB$2)=1,INDEX(tkbs,1,MATCH(BB$2,_sy2,0)),""))</f>
        <v/>
      </c>
      <c r="BC30" s="454" t="str">
        <f t="array" ref="BC30">IF(COUNTIF(_sy2,BC$2)&gt;1,"sai",IF(COUNTIF(_sy2,BC$2)=1,INDEX(tkbs,1,MATCH(BC$2,_sy2,0)),""))</f>
        <v/>
      </c>
      <c r="BD30" s="454" t="str">
        <f t="array" ref="BD30">IF(COUNTIF(_sy2,BD$2)&gt;1,"sai",IF(COUNTIF(_sy2,BD$2)=1,INDEX(tkbs,1,MATCH(BD$2,_sy2,0)),""))</f>
        <v/>
      </c>
      <c r="BE30" s="454" t="str">
        <f t="array" ref="BE30">IF(COUNTIF(_sy2,BE$2)&gt;1,"sai",IF(COUNTIF(_sy2,BE$2)=1,INDEX(tkbs,1,MATCH(BE$2,_sy2,0)),""))</f>
        <v/>
      </c>
      <c r="BF30" s="454" t="str">
        <f t="array" ref="BF30">IF(COUNTIF(_sy2,BF$2)&gt;1,"sai",IF(COUNTIF(_sy2,BF$2)=1,INDEX(tkbs,1,MATCH(BF$2,_sy2,0)),""))</f>
        <v/>
      </c>
      <c r="BG30" s="454" t="str">
        <f t="array" ref="BG30">IF(COUNTIF(_sy2,BG$2)&gt;1,"sai",IF(COUNTIF(_sy2,BG$2)=1,INDEX(tkbs,1,MATCH(BG$2,_sy2,0)),""))</f>
        <v/>
      </c>
      <c r="BH30" s="454" t="str">
        <f t="array" ref="BH30">IF(COUNTIF(_sy2,BH$2)&gt;1,"sai",IF(COUNTIF(_sy2,BH$2)=1,INDEX(tkbs,1,MATCH(BH$2,_sy2,0)),""))</f>
        <v/>
      </c>
      <c r="BI30" s="454" t="str">
        <f t="array" ref="BI30">IF(COUNTIF(_sy2,BI$2)&gt;1,"sai",IF(COUNTIF(_sy2,BI$2)=1,INDEX(tkbs,1,MATCH(BI$2,_sy2,0)),""))</f>
        <v/>
      </c>
      <c r="BJ30" s="454" t="str">
        <f t="array" ref="BJ30">IF(COUNTIF(_sy2,BJ$2)&gt;1,"sai",IF(COUNTIF(_sy2,BJ$2)=1,INDEX(tkbs,1,MATCH(BJ$2,_sy2,0)),""))</f>
        <v/>
      </c>
      <c r="BK30" s="454" t="str">
        <f t="array" ref="BK30">IF(COUNTIF(_sy2,BK$2)&gt;1,"sai",IF(COUNTIF(_sy2,BK$2)=1,INDEX(tkbs,1,MATCH(BK$2,_sy2,0)),""))</f>
        <v/>
      </c>
      <c r="BL30" s="454" t="str">
        <f t="array" ref="BL30">IF(COUNTIF(_sy2,BL$2)&gt;1,"sai",IF(COUNTIF(_sy2,BL$2)=1,INDEX(tkbs,1,MATCH(BL$2,_sy2,0)),""))</f>
        <v/>
      </c>
      <c r="BM30" s="454" t="str">
        <f t="array" ref="BM30">IF(COUNTIF(_sy2,BM$2)&gt;1,"sai",IF(COUNTIF(_sy2,BM$2)=1,INDEX(tkbs,1,MATCH(BM$2,_sy2,0)),""))</f>
        <v/>
      </c>
      <c r="BN30" s="454" t="str">
        <f t="array" ref="BN30">IF(COUNTIF(_sy2,BN$2)&gt;1,"sai",IF(COUNTIF(_sy2,BN$2)=1,INDEX(tkbs,1,MATCH(BN$2,_sy2,0)),""))</f>
        <v/>
      </c>
      <c r="BO30" s="454" t="str">
        <f t="array" ref="BO30">IF(COUNTIF(_sy2,BO$2)&gt;1,"sai",IF(COUNTIF(_sy2,BO$2)=1,INDEX(tkbs,1,MATCH(BO$2,_sy2,0)),""))</f>
        <v/>
      </c>
      <c r="BP30" s="454" t="str">
        <f t="array" ref="BP30">IF(COUNTIF(_sy2,BP$2)&gt;1,"sai",IF(COUNTIF(_sy2,BP$2)=1,INDEX(tkbs,1,MATCH(BP$2,_sy2,0)),""))</f>
        <v/>
      </c>
      <c r="BQ30" s="454" t="str">
        <f t="array" ref="BQ30">IF(COUNTIF(_sy2,BQ$2)&gt;1,"sai",IF(COUNTIF(_sy2,BQ$2)=1,INDEX(tkbs,1,MATCH(BQ$2,_sy2,0)),""))</f>
        <v/>
      </c>
      <c r="BR30" s="454" t="str">
        <f t="array" ref="BR30">IF(COUNTIF(_sy2,BR$2)&gt;1,"sai",IF(COUNTIF(_sy2,BR$2)=1,INDEX(tkbs,1,MATCH(BR$2,_sy2,0)),""))</f>
        <v/>
      </c>
      <c r="BS30" s="454" t="str">
        <f t="array" ref="BS30">IF(COUNTIF(_sy2,BS$2)&gt;1,"sai",IF(COUNTIF(_sy2,BS$2)=1,INDEX(tkbs,1,MATCH(BS$2,_sy2,0)),""))</f>
        <v/>
      </c>
      <c r="BT30" s="454" t="str">
        <f t="array" ref="BT30">IF(COUNTIF(_sy2,BT$2)&gt;1,"sai",IF(COUNTIF(_sy2,BT$2)=1,INDEX(tkbs,1,MATCH(BT$2,_sy2,0)),""))</f>
        <v/>
      </c>
      <c r="BU30" s="454" t="str">
        <f t="array" ref="BU30">IF(COUNTIF(_sy2,BU$2)&gt;1,"sai",IF(COUNTIF(_sy2,BU$2)=1,INDEX(tkbs,1,MATCH(BU$2,_sy2,0)),""))</f>
        <v/>
      </c>
      <c r="BV30" s="454" t="str">
        <f t="array" ref="BV30">IF(COUNTIF(_sy2,BV$2)&gt;1,"sai",IF(COUNTIF(_sy2,BV$2)=1,INDEX(tkbs,1,MATCH(BV$2,_sy2,0)),""))</f>
        <v/>
      </c>
      <c r="BW30" s="454" t="str">
        <f t="array" ref="BW30">IF(COUNTIF(_sy2,BW$2)&gt;1,"sai",IF(COUNTIF(_sy2,BW$2)=1,INDEX(tkbs,1,MATCH(BW$2,_sy2,0)),""))</f>
        <v/>
      </c>
      <c r="BX30" s="454" t="str">
        <f t="array" ref="BX30">IF(COUNTIF(_sy2,BX$2)&gt;1,"sai",IF(COUNTIF(_sy2,BX$2)=1,INDEX(tkbs,1,MATCH(BX$2,_sy2,0)),""))</f>
        <v/>
      </c>
      <c r="BY30" s="454" t="str">
        <f t="array" ref="BY30">IF(COUNTIF(_sy2,BY$2)&gt;1,"sai",IF(COUNTIF(_sy2,BY$2)=1,INDEX(tkbs,1,MATCH(BY$2,_sy2,0)),""))</f>
        <v/>
      </c>
      <c r="BZ30" s="454" t="str">
        <f t="array" ref="BZ30">IF(COUNTIF(_sy2,BZ$2)&gt;1,"sai",IF(COUNTIF(_sy2,BZ$2)=1,INDEX(tkbs,1,MATCH(BZ$2,_sy2,0)),""))</f>
        <v/>
      </c>
      <c r="CA30" s="454" t="str">
        <f t="array" ref="CA30">IF(COUNTIF(_sy2,CA$2)&gt;1,"sai",IF(COUNTIF(_sy2,CA$2)=1,INDEX(tkbs,1,MATCH(CA$2,_sy2,0)),""))</f>
        <v/>
      </c>
      <c r="CB30" s="454" t="str">
        <f t="array" ref="CB30">IF(COUNTIF(_sy2,CB$2)&gt;1,"sai",IF(COUNTIF(_sy2,CB$2)=1,INDEX(tkbs,1,MATCH(CB$2,_sy2,0)),""))</f>
        <v/>
      </c>
      <c r="CC30" s="454" t="str">
        <f t="array" ref="CC30">IF(COUNTIF(_sy2,CC$2)&gt;1,"sai",IF(COUNTIF(_sy2,CC$2)=1,INDEX(tkbs,1,MATCH(CC$2,_sy2,0)),""))</f>
        <v/>
      </c>
      <c r="CD30" s="454" t="str">
        <f t="array" ref="CD30">IF(COUNTIF(_sy2,CD$2)&gt;1,"sai",IF(COUNTIF(_sy2,CD$2)=1,INDEX(tkbs,1,MATCH(CD$2,_sy2,0)),""))</f>
        <v/>
      </c>
      <c r="CE30" s="454" t="str">
        <f t="array" ref="CE30">IF(COUNTIF(_sy2,CE$2)&gt;1,"sai",IF(COUNTIF(_sy2,CE$2)=1,INDEX(tkbs,1,MATCH(CE$2,_sy2,0)),""))</f>
        <v/>
      </c>
      <c r="CF30" s="454" t="str">
        <f t="array" ref="CF30">IF(COUNTIF(_sy2,CF$2)&gt;1,"sai",IF(COUNTIF(_sy2,CF$2)=1,INDEX(tkbs,1,MATCH(CF$2,_sy2,0)),""))</f>
        <v/>
      </c>
      <c r="CG30" s="454" t="str">
        <f t="array" ref="CG30">IF(COUNTIF(_sy2,CG$2)&gt;1,"sai",IF(COUNTIF(_sy2,CG$2)=1,INDEX(tkbs,1,MATCH(CG$2,_sy2,0)),""))</f>
        <v/>
      </c>
      <c r="CH30" s="454" t="str">
        <f t="array" ref="CH30">IF(COUNTIF(_sy2,CH$2)&gt;1,"sai",IF(COUNTIF(_sy2,CH$2)=1,INDEX(tkbs,1,MATCH(CH$2,_sy2,0)),""))</f>
        <v/>
      </c>
      <c r="CI30" s="454" t="str">
        <f t="array" ref="CI30">IF(COUNTIF(_sy2,CI$2)&gt;1,"sai",IF(COUNTIF(_sy2,CI$2)=1,INDEX(tkbs,1,MATCH(CI$2,_sy2,0)),""))</f>
        <v/>
      </c>
      <c r="CJ30" s="454" t="str">
        <f t="array" ref="CJ30">IF(COUNTIF(_sy2,CJ$2)&gt;1,"sai",IF(COUNTIF(_sy2,CJ$2)=1,INDEX(tkbs,1,MATCH(CJ$2,_sy2,0)),""))</f>
        <v/>
      </c>
      <c r="CK30" s="454" t="str">
        <f t="array" ref="CK30">IF(COUNTIF(_sy2,CK$2)&gt;1,"sai",IF(COUNTIF(_sy2,CK$2)=1,INDEX(tkbs,1,MATCH(CK$2,_sy2,0)),""))</f>
        <v/>
      </c>
      <c r="CL30" s="454" t="str">
        <f t="array" ref="CL30">IF(COUNTIF(_sy2,CL$2)&gt;1,"sai",IF(COUNTIF(_sy2,CL$2)=1,INDEX(tkbs,1,MATCH(CL$2,_sy2,0)),""))</f>
        <v/>
      </c>
      <c r="CM30" s="454" t="str">
        <f t="array" ref="CM30">IF(COUNTIF(_sy2,CM$2)&gt;1,"sai",IF(COUNTIF(_sy2,CM$2)=1,INDEX(tkbs,1,MATCH(CM$2,_sy2,0)),""))</f>
        <v/>
      </c>
      <c r="CN30" s="454" t="str">
        <f t="array" ref="CN30">IF(COUNTIF(_sy2,CN$2)&gt;1,"sai",IF(COUNTIF(_sy2,CN$2)=1,INDEX(tkbs,1,MATCH(CN$2,_sy2,0)),""))</f>
        <v/>
      </c>
      <c r="CO30" s="454" t="str">
        <f t="array" ref="CO30">IF(COUNTIF(_sy2,CO$2)&gt;1,"sai",IF(COUNTIF(_sy2,CO$2)=1,INDEX(tkbs,1,MATCH(CO$2,_sy2,0)),""))</f>
        <v/>
      </c>
      <c r="CP30" s="454" t="str">
        <f t="array" ref="CP30">IF(COUNTIF(_sy2,CP$2)&gt;1,"sai",IF(COUNTIF(_sy2,CP$2)=1,INDEX(tkbs,1,MATCH(CP$2,_sy2,0)),""))</f>
        <v/>
      </c>
      <c r="CQ30" s="454" t="str">
        <f t="array" ref="CQ30">IF(COUNTIF(_sy2,CQ$2)&gt;1,"sai",IF(COUNTIF(_sy2,CQ$2)=1,INDEX(tkbs,1,MATCH(CQ$2,_sy2,0)),""))</f>
        <v/>
      </c>
      <c r="CR30" s="454" t="str">
        <f t="array" ref="CR30">IF(COUNTIF(_sy2,CR$2)&gt;1,"sai",IF(COUNTIF(_sy2,CR$2)=1,INDEX(tkbs,1,MATCH(CR$2,_sy2,0)),""))</f>
        <v/>
      </c>
      <c r="CS30" s="454" t="str">
        <f t="array" ref="CS30">IF(COUNTIF(_sy2,CS$2)&gt;1,"sai",IF(COUNTIF(_sy2,CS$2)=1,INDEX(tkbs,1,MATCH(CS$2,_sy2,0)),""))</f>
        <v/>
      </c>
      <c r="CT30" s="454" t="str">
        <f t="array" ref="CT30">IF(COUNTIF(_sy2,CT$2)&gt;1,"sai",IF(COUNTIF(_sy2,CT$2)=1,INDEX(tkbs,1,MATCH(CT$2,_sy2,0)),""))</f>
        <v/>
      </c>
      <c r="CU30" s="454" t="str">
        <f t="array" ref="CU30">IF(COUNTIF(_sy2,CU$2)&gt;1,"sai",IF(COUNTIF(_sy2,CU$2)=1,INDEX(tkbs,1,MATCH(CU$2,_sy2,0)),""))</f>
        <v/>
      </c>
      <c r="CV30" s="454" t="str">
        <f t="array" ref="CV30">IF(COUNTIF(_sy2,CV$2)&gt;1,"sai",IF(COUNTIF(_sy2,CV$2)=1,INDEX(tkbs,1,MATCH(CV$2,_sy2,0)),""))</f>
        <v/>
      </c>
      <c r="CW30" s="454" t="str">
        <f t="array" ref="CW30">IF(COUNTIF(_sy2,CW$2)&gt;1,"sai",IF(COUNTIF(_sy2,CW$2)=1,INDEX(tkbs,1,MATCH(CW$2,_sy2,0)),""))</f>
        <v/>
      </c>
      <c r="CX30" s="454" t="str">
        <f t="array" ref="CX30">IF(COUNTIF(_sy2,CX$2)&gt;1,"sai",IF(COUNTIF(_sy2,CX$2)=1,INDEX(tkbs,1,MATCH(CX$2,_sy2,0)),""))</f>
        <v/>
      </c>
      <c r="CY30" s="454" t="str">
        <f t="array" ref="CY30">IF(COUNTIF(_sy2,CY$2)&gt;1,"sai",IF(COUNTIF(_sy2,CY$2)=1,INDEX(tkbs,1,MATCH(CY$2,_sy2,0)),""))</f>
        <v/>
      </c>
    </row>
    <row r="31" ht="12.0" customHeight="1">
      <c r="A31" s="127"/>
      <c r="B31" s="445">
        <v>3.0</v>
      </c>
      <c r="C31" s="454" t="str">
        <f t="array" ref="C31">IF(COUNTIF(_sy3,C$2)&gt;1,"sai",IF(COUNTIF(_sy3,C$2)=1,INDEX(tkbs,1,MATCH(C$2,_sy3,0)),""))</f>
        <v/>
      </c>
      <c r="D31" s="454" t="str">
        <f t="array" ref="D31">IF(COUNTIF(_sy3,D$2)&gt;1,"sai",IF(COUNTIF(_sy3,D$2)=1,INDEX(tkbs,1,MATCH(D$2,_sy3,0)),""))</f>
        <v/>
      </c>
      <c r="E31" s="454" t="str">
        <f t="array" ref="E31">IF(COUNTIF(_sy3,E$2)&gt;1,"sai",IF(COUNTIF(_sy3,E$2)=1,INDEX(tkbs,1,MATCH(E$2,_sy3,0)),""))</f>
        <v/>
      </c>
      <c r="F31" s="454" t="str">
        <f t="array" ref="F31">IF(COUNTIF(_sy3,F$2)&gt;1,"sai",IF(COUNTIF(_sy3,F$2)=1,INDEX(tkbs,1,MATCH(F$2,_sy3,0)),""))</f>
        <v/>
      </c>
      <c r="G31" s="454" t="str">
        <f t="array" ref="G31">IF(COUNTIF(_sy3,G$2)&gt;1,"sai",IF(COUNTIF(_sy3,G$2)=1,INDEX(tkbs,1,MATCH(G$2,_sy3,0)),""))</f>
        <v/>
      </c>
      <c r="H31" s="454" t="str">
        <f t="array" ref="H31">IF(COUNTIF(_sy3,H$2)&gt;1,"sai",IF(COUNTIF(_sy3,H$2)=1,INDEX(tkbs,1,MATCH(H$2,_sy3,0)),""))</f>
        <v/>
      </c>
      <c r="I31" s="454" t="str">
        <f t="array" ref="I31">IF(COUNTIF(_sy3,I$2)&gt;1,"sai",IF(COUNTIF(_sy3,I$2)=1,INDEX(tkbs,1,MATCH(I$2,_sy3,0)),""))</f>
        <v/>
      </c>
      <c r="J31" s="454" t="str">
        <f t="array" ref="J31">IF(COUNTIF(_sy3,J$2)&gt;1,"sai",IF(COUNTIF(_sy3,J$2)=1,INDEX(tkbs,1,MATCH(J$2,_sy3,0)),""))</f>
        <v/>
      </c>
      <c r="K31" s="454" t="str">
        <f t="array" ref="K31">IF(COUNTIF(_sy3,K$2)&gt;1,"sai",IF(COUNTIF(_sy3,K$2)=1,INDEX(tkbs,1,MATCH(K$2,_sy3,0)),""))</f>
        <v/>
      </c>
      <c r="L31" s="454" t="str">
        <f t="array" ref="L31">IF(COUNTIF(_sy3,L$2)&gt;1,"sai",IF(COUNTIF(_sy3,L$2)=1,INDEX(tkbs,1,MATCH(L$2,_sy3,0)),""))</f>
        <v/>
      </c>
      <c r="M31" s="454" t="str">
        <f t="array" ref="M31">IF(COUNTIF(_sy3,M$2)&gt;1,"sai",IF(COUNTIF(_sy3,M$2)=1,INDEX(tkbs,1,MATCH(M$2,_sy3,0)),""))</f>
        <v/>
      </c>
      <c r="N31" s="454" t="str">
        <f t="array" ref="N31">IF(COUNTIF(_sy3,N$2)&gt;1,"sai",IF(COUNTIF(_sy3,N$2)=1,INDEX(tkbs,1,MATCH(N$2,_sy3,0)),""))</f>
        <v/>
      </c>
      <c r="O31" s="454" t="str">
        <f t="array" ref="O31">IF(COUNTIF(_sy3,O$2)&gt;1,"sai",IF(COUNTIF(_sy3,O$2)=1,INDEX(tkbs,1,MATCH(O$2,_sy3,0)),""))</f>
        <v/>
      </c>
      <c r="P31" s="454" t="str">
        <f t="array" ref="P31">IF(COUNTIF(_sy3,P$2)&gt;1,"sai",IF(COUNTIF(_sy3,P$2)=1,INDEX(tkbs,1,MATCH(P$2,_sy3,0)),""))</f>
        <v/>
      </c>
      <c r="Q31" s="454" t="str">
        <f t="array" ref="Q31">IF(COUNTIF(_sy3,Q$2)&gt;1,"sai",IF(COUNTIF(_sy3,Q$2)=1,INDEX(tkbs,1,MATCH(Q$2,_sy3,0)),""))</f>
        <v/>
      </c>
      <c r="R31" s="454" t="str">
        <f t="array" ref="R31">IF(COUNTIF(_sy3,R$2)&gt;1,"sai",IF(COUNTIF(_sy3,R$2)=1,INDEX(tkbs,1,MATCH(R$2,_sy3,0)),""))</f>
        <v/>
      </c>
      <c r="S31" s="454" t="str">
        <f t="array" ref="S31">IF(COUNTIF(_sy3,S$2)&gt;1,"sai",IF(COUNTIF(_sy3,S$2)=1,INDEX(tkbs,1,MATCH(S$2,_sy3,0)),""))</f>
        <v/>
      </c>
      <c r="T31" s="454" t="str">
        <f t="array" ref="T31">IF(COUNTIF(_sy3,T$2)&gt;1,"sai",IF(COUNTIF(_sy3,T$2)=1,INDEX(tkbs,1,MATCH(T$2,_sy3,0)),""))</f>
        <v/>
      </c>
      <c r="U31" s="454" t="str">
        <f t="array" ref="U31">IF(COUNTIF(_sy3,U$2)&gt;1,"sai",IF(COUNTIF(_sy3,U$2)=1,INDEX(tkbs,1,MATCH(U$2,_sy3,0)),""))</f>
        <v/>
      </c>
      <c r="V31" s="454" t="str">
        <f t="array" ref="V31">IF(COUNTIF(_sy3,V$2)&gt;1,"sai",IF(COUNTIF(_sy3,V$2)=1,INDEX(tkbs,1,MATCH(V$2,_sy3,0)),""))</f>
        <v/>
      </c>
      <c r="W31" s="454" t="str">
        <f t="array" ref="W31">IF(COUNTIF(_sy3,W$2)&gt;1,"sai",IF(COUNTIF(_sy3,W$2)=1,INDEX(tkbs,1,MATCH(W$2,_sy3,0)),""))</f>
        <v/>
      </c>
      <c r="X31" s="454" t="str">
        <f t="array" ref="X31">IF(COUNTIF(_sy3,X$2)&gt;1,"sai",IF(COUNTIF(_sy3,X$2)=1,INDEX(tkbs,1,MATCH(X$2,_sy3,0)),""))</f>
        <v/>
      </c>
      <c r="Y31" s="454" t="str">
        <f t="array" ref="Y31">IF(COUNTIF(_sy3,Y$2)&gt;1,"sai",IF(COUNTIF(_sy3,Y$2)=1,INDEX(tkbs,1,MATCH(Y$2,_sy3,0)),""))</f>
        <v/>
      </c>
      <c r="Z31" s="454" t="str">
        <f t="array" ref="Z31">IF(COUNTIF(_sy3,Z$2)&gt;1,"sai",IF(COUNTIF(_sy3,Z$2)=1,INDEX(tkbs,1,MATCH(Z$2,_sy3,0)),""))</f>
        <v/>
      </c>
      <c r="AA31" s="454" t="str">
        <f t="array" ref="AA31">IF(COUNTIF(_sy3,AA$2)&gt;1,"sai",IF(COUNTIF(_sy3,AA$2)=1,INDEX(tkbs,1,MATCH(AA$2,_sy3,0)),""))</f>
        <v/>
      </c>
      <c r="AB31" s="454" t="str">
        <f t="array" ref="AB31">IF(COUNTIF(_sy3,AB$2)&gt;1,"sai",IF(COUNTIF(_sy3,AB$2)=1,INDEX(tkbs,1,MATCH(AB$2,_sy3,0)),""))</f>
        <v/>
      </c>
      <c r="AC31" s="454" t="str">
        <f t="array" ref="AC31">IF(COUNTIF(_sy3,AC$2)&gt;1,"sai",IF(COUNTIF(_sy3,AC$2)=1,INDEX(tkbs,1,MATCH(AC$2,_sy3,0)),""))</f>
        <v/>
      </c>
      <c r="AD31" s="454" t="str">
        <f t="array" ref="AD31">IF(COUNTIF(_sy3,AD$2)&gt;1,"sai",IF(COUNTIF(_sy3,AD$2)=1,INDEX(tkbs,1,MATCH(AD$2,_sy3,0)),""))</f>
        <v/>
      </c>
      <c r="AE31" s="454" t="str">
        <f t="array" ref="AE31">IF(COUNTIF(_sy3,AE$2)&gt;1,"sai",IF(COUNTIF(_sy3,AE$2)=1,INDEX(tkbs,1,MATCH(AE$2,_sy3,0)),""))</f>
        <v/>
      </c>
      <c r="AF31" s="454" t="str">
        <f t="array" ref="AF31">IF(COUNTIF(_sy3,AF$2)&gt;1,"sai",IF(COUNTIF(_sy3,AF$2)=1,INDEX(tkbs,1,MATCH(AF$2,_sy3,0)),""))</f>
        <v/>
      </c>
      <c r="AG31" s="454" t="str">
        <f t="array" ref="AG31">IF(COUNTIF(_sy3,AG$2)&gt;1,"sai",IF(COUNTIF(_sy3,AG$2)=1,INDEX(tkbs,1,MATCH(AG$2,_sy3,0)),""))</f>
        <v/>
      </c>
      <c r="AH31" s="454" t="str">
        <f t="array" ref="AH31">IF(COUNTIF(_sy3,AH$2)&gt;1,"sai",IF(COUNTIF(_sy3,AH$2)=1,INDEX(tkbs,1,MATCH(AH$2,_sy3,0)),""))</f>
        <v/>
      </c>
      <c r="AI31" s="454" t="str">
        <f t="array" ref="AI31">IF(COUNTIF(_sy3,AI$2)&gt;1,"sai",IF(COUNTIF(_sy3,AI$2)=1,INDEX(tkbs,1,MATCH(AI$2,_sy3,0)),""))</f>
        <v/>
      </c>
      <c r="AJ31" s="454" t="str">
        <f t="array" ref="AJ31">IF(COUNTIF(_sy3,AJ$2)&gt;1,"sai",IF(COUNTIF(_sy3,AJ$2)=1,INDEX(tkbs,1,MATCH(AJ$2,_sy3,0)),""))</f>
        <v/>
      </c>
      <c r="AK31" s="454" t="str">
        <f t="array" ref="AK31">IF(COUNTIF(_sy3,AK$2)&gt;1,"sai",IF(COUNTIF(_sy3,AK$2)=1,INDEX(tkbs,1,MATCH(AK$2,_sy3,0)),""))</f>
        <v/>
      </c>
      <c r="AL31" s="454" t="str">
        <f t="array" ref="AL31">IF(COUNTIF(_sy3,AL$2)&gt;1,"sai",IF(COUNTIF(_sy3,AL$2)=1,INDEX(tkbs,1,MATCH(AL$2,_sy3,0)),""))</f>
        <v/>
      </c>
      <c r="AM31" s="454" t="str">
        <f t="array" ref="AM31">IF(COUNTIF(_sy3,AM$2)&gt;1,"sai",IF(COUNTIF(_sy3,AM$2)=1,INDEX(tkbs,1,MATCH(AM$2,_sy3,0)),""))</f>
        <v/>
      </c>
      <c r="AN31" s="454" t="str">
        <f t="array" ref="AN31">IF(COUNTIF(_sy3,AN$2)&gt;1,"sai",IF(COUNTIF(_sy3,AN$2)=1,INDEX(tkbs,1,MATCH(AN$2,_sy3,0)),""))</f>
        <v/>
      </c>
      <c r="AO31" s="454" t="str">
        <f t="array" ref="AO31">IF(COUNTIF(_sy3,AO$2)&gt;1,"sai",IF(COUNTIF(_sy3,AO$2)=1,INDEX(tkbs,1,MATCH(AO$2,_sy3,0)),""))</f>
        <v/>
      </c>
      <c r="AP31" s="454" t="str">
        <f t="array" ref="AP31">IF(COUNTIF(_sy3,AP$2)&gt;1,"sai",IF(COUNTIF(_sy3,AP$2)=1,INDEX(tkbs,1,MATCH(AP$2,_sy3,0)),""))</f>
        <v/>
      </c>
      <c r="AQ31" s="454" t="str">
        <f t="array" ref="AQ31">IF(COUNTIF(_sy3,AQ$2)&gt;1,"sai",IF(COUNTIF(_sy3,AQ$2)=1,INDEX(tkbs,1,MATCH(AQ$2,_sy3,0)),""))</f>
        <v/>
      </c>
      <c r="AR31" s="454" t="str">
        <f t="array" ref="AR31">IF(COUNTIF(_sy3,AR$2)&gt;1,"sai",IF(COUNTIF(_sy3,AR$2)=1,INDEX(tkbs,1,MATCH(AR$2,_sy3,0)),""))</f>
        <v/>
      </c>
      <c r="AS31" s="454" t="str">
        <f t="array" ref="AS31">IF(COUNTIF(_sy3,AS$2)&gt;1,"sai",IF(COUNTIF(_sy3,AS$2)=1,INDEX(tkbs,1,MATCH(AS$2,_sy3,0)),""))</f>
        <v/>
      </c>
      <c r="AT31" s="454" t="str">
        <f t="array" ref="AT31">IF(COUNTIF(_sy3,AT$2)&gt;1,"sai",IF(COUNTIF(_sy3,AT$2)=1,INDEX(tkbs,1,MATCH(AT$2,_sy3,0)),""))</f>
        <v/>
      </c>
      <c r="AU31" s="454" t="str">
        <f t="array" ref="AU31">IF(COUNTIF(_sy3,AU$2)&gt;1,"sai",IF(COUNTIF(_sy3,AU$2)=1,INDEX(tkbs,1,MATCH(AU$2,_sy3,0)),""))</f>
        <v/>
      </c>
      <c r="AV31" s="454" t="str">
        <f t="array" ref="AV31">IF(COUNTIF(_sy3,AV$2)&gt;1,"sai",IF(COUNTIF(_sy3,AV$2)=1,INDEX(tkbs,1,MATCH(AV$2,_sy3,0)),""))</f>
        <v/>
      </c>
      <c r="AW31" s="454" t="str">
        <f t="array" ref="AW31">IF(COUNTIF(_sy3,AW$2)&gt;1,"sai",IF(COUNTIF(_sy3,AW$2)=1,INDEX(tkbs,1,MATCH(AW$2,_sy3,0)),""))</f>
        <v/>
      </c>
      <c r="AX31" s="454" t="str">
        <f t="array" ref="AX31">IF(COUNTIF(_sy3,AX$2)&gt;1,"sai",IF(COUNTIF(_sy3,AX$2)=1,INDEX(tkbs,1,MATCH(AX$2,_sy3,0)),""))</f>
        <v/>
      </c>
      <c r="AY31" s="454" t="str">
        <f t="array" ref="AY31">IF(COUNTIF(_sy3,AY$2)&gt;1,"sai",IF(COUNTIF(_sy3,AY$2)=1,INDEX(tkbs,1,MATCH(AY$2,_sy3,0)),""))</f>
        <v/>
      </c>
      <c r="AZ31" s="454" t="str">
        <f t="array" ref="AZ31">IF(COUNTIF(_sy3,AZ$2)&gt;1,"sai",IF(COUNTIF(_sy3,AZ$2)=1,INDEX(tkbs,1,MATCH(AZ$2,_sy3,0)),""))</f>
        <v/>
      </c>
      <c r="BA31" s="454" t="str">
        <f t="array" ref="BA31">IF(COUNTIF(_sy3,BA$2)&gt;1,"sai",IF(COUNTIF(_sy3,BA$2)=1,INDEX(tkbs,1,MATCH(BA$2,_sy3,0)),""))</f>
        <v/>
      </c>
      <c r="BB31" s="454" t="str">
        <f t="array" ref="BB31">IF(COUNTIF(_sy3,BB$2)&gt;1,"sai",IF(COUNTIF(_sy3,BB$2)=1,INDEX(tkbs,1,MATCH(BB$2,_sy3,0)),""))</f>
        <v/>
      </c>
      <c r="BC31" s="454" t="str">
        <f t="array" ref="BC31">IF(COUNTIF(_sy3,BC$2)&gt;1,"sai",IF(COUNTIF(_sy3,BC$2)=1,INDEX(tkbs,1,MATCH(BC$2,_sy3,0)),""))</f>
        <v/>
      </c>
      <c r="BD31" s="454" t="str">
        <f t="array" ref="BD31">IF(COUNTIF(_sy3,BD$2)&gt;1,"sai",IF(COUNTIF(_sy3,BD$2)=1,INDEX(tkbs,1,MATCH(BD$2,_sy3,0)),""))</f>
        <v/>
      </c>
      <c r="BE31" s="454" t="str">
        <f t="array" ref="BE31">IF(COUNTIF(_sy3,BE$2)&gt;1,"sai",IF(COUNTIF(_sy3,BE$2)=1,INDEX(tkbs,1,MATCH(BE$2,_sy3,0)),""))</f>
        <v/>
      </c>
      <c r="BF31" s="454" t="str">
        <f t="array" ref="BF31">IF(COUNTIF(_sy3,BF$2)&gt;1,"sai",IF(COUNTIF(_sy3,BF$2)=1,INDEX(tkbs,1,MATCH(BF$2,_sy3,0)),""))</f>
        <v/>
      </c>
      <c r="BG31" s="454" t="str">
        <f t="array" ref="BG31">IF(COUNTIF(_sy3,BG$2)&gt;1,"sai",IF(COUNTIF(_sy3,BG$2)=1,INDEX(tkbs,1,MATCH(BG$2,_sy3,0)),""))</f>
        <v/>
      </c>
      <c r="BH31" s="454" t="str">
        <f t="array" ref="BH31">IF(COUNTIF(_sy3,BH$2)&gt;1,"sai",IF(COUNTIF(_sy3,BH$2)=1,INDEX(tkbs,1,MATCH(BH$2,_sy3,0)),""))</f>
        <v/>
      </c>
      <c r="BI31" s="454" t="str">
        <f t="array" ref="BI31">IF(COUNTIF(_sy3,BI$2)&gt;1,"sai",IF(COUNTIF(_sy3,BI$2)=1,INDEX(tkbs,1,MATCH(BI$2,_sy3,0)),""))</f>
        <v/>
      </c>
      <c r="BJ31" s="454" t="str">
        <f t="array" ref="BJ31">IF(COUNTIF(_sy3,BJ$2)&gt;1,"sai",IF(COUNTIF(_sy3,BJ$2)=1,INDEX(tkbs,1,MATCH(BJ$2,_sy3,0)),""))</f>
        <v/>
      </c>
      <c r="BK31" s="454" t="str">
        <f t="array" ref="BK31">IF(COUNTIF(_sy3,BK$2)&gt;1,"sai",IF(COUNTIF(_sy3,BK$2)=1,INDEX(tkbs,1,MATCH(BK$2,_sy3,0)),""))</f>
        <v/>
      </c>
      <c r="BL31" s="454" t="str">
        <f t="array" ref="BL31">IF(COUNTIF(_sy3,BL$2)&gt;1,"sai",IF(COUNTIF(_sy3,BL$2)=1,INDEX(tkbs,1,MATCH(BL$2,_sy3,0)),""))</f>
        <v/>
      </c>
      <c r="BM31" s="454" t="str">
        <f t="array" ref="BM31">IF(COUNTIF(_sy3,BM$2)&gt;1,"sai",IF(COUNTIF(_sy3,BM$2)=1,INDEX(tkbs,1,MATCH(BM$2,_sy3,0)),""))</f>
        <v/>
      </c>
      <c r="BN31" s="454" t="str">
        <f t="array" ref="BN31">IF(COUNTIF(_sy3,BN$2)&gt;1,"sai",IF(COUNTIF(_sy3,BN$2)=1,INDEX(tkbs,1,MATCH(BN$2,_sy3,0)),""))</f>
        <v/>
      </c>
      <c r="BO31" s="454" t="str">
        <f t="array" ref="BO31">IF(COUNTIF(_sy3,BO$2)&gt;1,"sai",IF(COUNTIF(_sy3,BO$2)=1,INDEX(tkbs,1,MATCH(BO$2,_sy3,0)),""))</f>
        <v/>
      </c>
      <c r="BP31" s="454" t="str">
        <f t="array" ref="BP31">IF(COUNTIF(_sy3,BP$2)&gt;1,"sai",IF(COUNTIF(_sy3,BP$2)=1,INDEX(tkbs,1,MATCH(BP$2,_sy3,0)),""))</f>
        <v/>
      </c>
      <c r="BQ31" s="454" t="str">
        <f t="array" ref="BQ31">IF(COUNTIF(_sy3,BQ$2)&gt;1,"sai",IF(COUNTIF(_sy3,BQ$2)=1,INDEX(tkbs,1,MATCH(BQ$2,_sy3,0)),""))</f>
        <v/>
      </c>
      <c r="BR31" s="454" t="str">
        <f t="array" ref="BR31">IF(COUNTIF(_sy3,BR$2)&gt;1,"sai",IF(COUNTIF(_sy3,BR$2)=1,INDEX(tkbs,1,MATCH(BR$2,_sy3,0)),""))</f>
        <v/>
      </c>
      <c r="BS31" s="454" t="str">
        <f t="array" ref="BS31">IF(COUNTIF(_sy3,BS$2)&gt;1,"sai",IF(COUNTIF(_sy3,BS$2)=1,INDEX(tkbs,1,MATCH(BS$2,_sy3,0)),""))</f>
        <v/>
      </c>
      <c r="BT31" s="454" t="str">
        <f t="array" ref="BT31">IF(COUNTIF(_sy3,BT$2)&gt;1,"sai",IF(COUNTIF(_sy3,BT$2)=1,INDEX(tkbs,1,MATCH(BT$2,_sy3,0)),""))</f>
        <v/>
      </c>
      <c r="BU31" s="454" t="str">
        <f t="array" ref="BU31">IF(COUNTIF(_sy3,BU$2)&gt;1,"sai",IF(COUNTIF(_sy3,BU$2)=1,INDEX(tkbs,1,MATCH(BU$2,_sy3,0)),""))</f>
        <v/>
      </c>
      <c r="BV31" s="454" t="str">
        <f t="array" ref="BV31">IF(COUNTIF(_sy3,BV$2)&gt;1,"sai",IF(COUNTIF(_sy3,BV$2)=1,INDEX(tkbs,1,MATCH(BV$2,_sy3,0)),""))</f>
        <v/>
      </c>
      <c r="BW31" s="454" t="str">
        <f t="array" ref="BW31">IF(COUNTIF(_sy3,BW$2)&gt;1,"sai",IF(COUNTIF(_sy3,BW$2)=1,INDEX(tkbs,1,MATCH(BW$2,_sy3,0)),""))</f>
        <v/>
      </c>
      <c r="BX31" s="454" t="str">
        <f t="array" ref="BX31">IF(COUNTIF(_sy3,BX$2)&gt;1,"sai",IF(COUNTIF(_sy3,BX$2)=1,INDEX(tkbs,1,MATCH(BX$2,_sy3,0)),""))</f>
        <v/>
      </c>
      <c r="BY31" s="454" t="str">
        <f t="array" ref="BY31">IF(COUNTIF(_sy3,BY$2)&gt;1,"sai",IF(COUNTIF(_sy3,BY$2)=1,INDEX(tkbs,1,MATCH(BY$2,_sy3,0)),""))</f>
        <v/>
      </c>
      <c r="BZ31" s="454" t="str">
        <f t="array" ref="BZ31">IF(COUNTIF(_sy3,BZ$2)&gt;1,"sai",IF(COUNTIF(_sy3,BZ$2)=1,INDEX(tkbs,1,MATCH(BZ$2,_sy3,0)),""))</f>
        <v/>
      </c>
      <c r="CA31" s="454" t="str">
        <f t="array" ref="CA31">IF(COUNTIF(_sy3,CA$2)&gt;1,"sai",IF(COUNTIF(_sy3,CA$2)=1,INDEX(tkbs,1,MATCH(CA$2,_sy3,0)),""))</f>
        <v/>
      </c>
      <c r="CB31" s="454" t="str">
        <f t="array" ref="CB31">IF(COUNTIF(_sy3,CB$2)&gt;1,"sai",IF(COUNTIF(_sy3,CB$2)=1,INDEX(tkbs,1,MATCH(CB$2,_sy3,0)),""))</f>
        <v/>
      </c>
      <c r="CC31" s="454" t="str">
        <f t="array" ref="CC31">IF(COUNTIF(_sy3,CC$2)&gt;1,"sai",IF(COUNTIF(_sy3,CC$2)=1,INDEX(tkbs,1,MATCH(CC$2,_sy3,0)),""))</f>
        <v/>
      </c>
      <c r="CD31" s="454" t="str">
        <f t="array" ref="CD31">IF(COUNTIF(_sy3,CD$2)&gt;1,"sai",IF(COUNTIF(_sy3,CD$2)=1,INDEX(tkbs,1,MATCH(CD$2,_sy3,0)),""))</f>
        <v/>
      </c>
      <c r="CE31" s="454" t="str">
        <f t="array" ref="CE31">IF(COUNTIF(_sy3,CE$2)&gt;1,"sai",IF(COUNTIF(_sy3,CE$2)=1,INDEX(tkbs,1,MATCH(CE$2,_sy3,0)),""))</f>
        <v/>
      </c>
      <c r="CF31" s="454" t="str">
        <f t="array" ref="CF31">IF(COUNTIF(_sy3,CF$2)&gt;1,"sai",IF(COUNTIF(_sy3,CF$2)=1,INDEX(tkbs,1,MATCH(CF$2,_sy3,0)),""))</f>
        <v/>
      </c>
      <c r="CG31" s="454" t="str">
        <f t="array" ref="CG31">IF(COUNTIF(_sy3,CG$2)&gt;1,"sai",IF(COUNTIF(_sy3,CG$2)=1,INDEX(tkbs,1,MATCH(CG$2,_sy3,0)),""))</f>
        <v/>
      </c>
      <c r="CH31" s="454" t="str">
        <f t="array" ref="CH31">IF(COUNTIF(_sy3,CH$2)&gt;1,"sai",IF(COUNTIF(_sy3,CH$2)=1,INDEX(tkbs,1,MATCH(CH$2,_sy3,0)),""))</f>
        <v/>
      </c>
      <c r="CI31" s="454" t="str">
        <f t="array" ref="CI31">IF(COUNTIF(_sy3,CI$2)&gt;1,"sai",IF(COUNTIF(_sy3,CI$2)=1,INDEX(tkbs,1,MATCH(CI$2,_sy3,0)),""))</f>
        <v/>
      </c>
      <c r="CJ31" s="454" t="str">
        <f t="array" ref="CJ31">IF(COUNTIF(_sy3,CJ$2)&gt;1,"sai",IF(COUNTIF(_sy3,CJ$2)=1,INDEX(tkbs,1,MATCH(CJ$2,_sy3,0)),""))</f>
        <v/>
      </c>
      <c r="CK31" s="454" t="str">
        <f t="array" ref="CK31">IF(COUNTIF(_sy3,CK$2)&gt;1,"sai",IF(COUNTIF(_sy3,CK$2)=1,INDEX(tkbs,1,MATCH(CK$2,_sy3,0)),""))</f>
        <v/>
      </c>
      <c r="CL31" s="454" t="str">
        <f t="array" ref="CL31">IF(COUNTIF(_sy3,CL$2)&gt;1,"sai",IF(COUNTIF(_sy3,CL$2)=1,INDEX(tkbs,1,MATCH(CL$2,_sy3,0)),""))</f>
        <v/>
      </c>
      <c r="CM31" s="454" t="str">
        <f t="array" ref="CM31">IF(COUNTIF(_sy3,CM$2)&gt;1,"sai",IF(COUNTIF(_sy3,CM$2)=1,INDEX(tkbs,1,MATCH(CM$2,_sy3,0)),""))</f>
        <v/>
      </c>
      <c r="CN31" s="454" t="str">
        <f t="array" ref="CN31">IF(COUNTIF(_sy3,CN$2)&gt;1,"sai",IF(COUNTIF(_sy3,CN$2)=1,INDEX(tkbs,1,MATCH(CN$2,_sy3,0)),""))</f>
        <v/>
      </c>
      <c r="CO31" s="454" t="str">
        <f t="array" ref="CO31">IF(COUNTIF(_sy3,CO$2)&gt;1,"sai",IF(COUNTIF(_sy3,CO$2)=1,INDEX(tkbs,1,MATCH(CO$2,_sy3,0)),""))</f>
        <v/>
      </c>
      <c r="CP31" s="454" t="str">
        <f t="array" ref="CP31">IF(COUNTIF(_sy3,CP$2)&gt;1,"sai",IF(COUNTIF(_sy3,CP$2)=1,INDEX(tkbs,1,MATCH(CP$2,_sy3,0)),""))</f>
        <v/>
      </c>
      <c r="CQ31" s="454" t="str">
        <f t="array" ref="CQ31">IF(COUNTIF(_sy3,CQ$2)&gt;1,"sai",IF(COUNTIF(_sy3,CQ$2)=1,INDEX(tkbs,1,MATCH(CQ$2,_sy3,0)),""))</f>
        <v/>
      </c>
      <c r="CR31" s="454" t="str">
        <f t="array" ref="CR31">IF(COUNTIF(_sy3,CR$2)&gt;1,"sai",IF(COUNTIF(_sy3,CR$2)=1,INDEX(tkbs,1,MATCH(CR$2,_sy3,0)),""))</f>
        <v/>
      </c>
      <c r="CS31" s="454" t="str">
        <f t="array" ref="CS31">IF(COUNTIF(_sy3,CS$2)&gt;1,"sai",IF(COUNTIF(_sy3,CS$2)=1,INDEX(tkbs,1,MATCH(CS$2,_sy3,0)),""))</f>
        <v/>
      </c>
      <c r="CT31" s="454" t="str">
        <f t="array" ref="CT31">IF(COUNTIF(_sy3,CT$2)&gt;1,"sai",IF(COUNTIF(_sy3,CT$2)=1,INDEX(tkbs,1,MATCH(CT$2,_sy3,0)),""))</f>
        <v/>
      </c>
      <c r="CU31" s="454" t="str">
        <f t="array" ref="CU31">IF(COUNTIF(_sy3,CU$2)&gt;1,"sai",IF(COUNTIF(_sy3,CU$2)=1,INDEX(tkbs,1,MATCH(CU$2,_sy3,0)),""))</f>
        <v/>
      </c>
      <c r="CV31" s="454" t="str">
        <f t="array" ref="CV31">IF(COUNTIF(_sy3,CV$2)&gt;1,"sai",IF(COUNTIF(_sy3,CV$2)=1,INDEX(tkbs,1,MATCH(CV$2,_sy3,0)),""))</f>
        <v/>
      </c>
      <c r="CW31" s="454" t="str">
        <f t="array" ref="CW31">IF(COUNTIF(_sy3,CW$2)&gt;1,"sai",IF(COUNTIF(_sy3,CW$2)=1,INDEX(tkbs,1,MATCH(CW$2,_sy3,0)),""))</f>
        <v/>
      </c>
      <c r="CX31" s="454" t="str">
        <f t="array" ref="CX31">IF(COUNTIF(_sy3,CX$2)&gt;1,"sai",IF(COUNTIF(_sy3,CX$2)=1,INDEX(tkbs,1,MATCH(CX$2,_sy3,0)),""))</f>
        <v/>
      </c>
      <c r="CY31" s="454" t="str">
        <f t="array" ref="CY31">IF(COUNTIF(_sy3,CY$2)&gt;1,"sai",IF(COUNTIF(_sy3,CY$2)=1,INDEX(tkbs,1,MATCH(CY$2,_sy3,0)),""))</f>
        <v/>
      </c>
    </row>
    <row r="32" ht="12.0" customHeight="1">
      <c r="A32" s="127"/>
      <c r="B32" s="445">
        <v>4.0</v>
      </c>
      <c r="C32" s="454" t="str">
        <f t="array" ref="C32">IF(COUNTIF(_sy4,C$2)&gt;1,"sai",IF(COUNTIF(_sy4,C$2)=1,INDEX(tkbs,1,MATCH(C$2,_sy4,0)),""))</f>
        <v/>
      </c>
      <c r="D32" s="454" t="str">
        <f t="array" ref="D32">IF(COUNTIF(_sy4,D$2)&gt;1,"sai",IF(COUNTIF(_sy4,D$2)=1,INDEX(tkbs,1,MATCH(D$2,_sy4,0)),""))</f>
        <v/>
      </c>
      <c r="E32" s="454" t="str">
        <f t="array" ref="E32">IF(COUNTIF(_sy4,E$2)&gt;1,"sai",IF(COUNTIF(_sy4,E$2)=1,INDEX(tkbs,1,MATCH(E$2,_sy4,0)),""))</f>
        <v/>
      </c>
      <c r="F32" s="454" t="str">
        <f t="array" ref="F32">IF(COUNTIF(_sy4,F$2)&gt;1,"sai",IF(COUNTIF(_sy4,F$2)=1,INDEX(tkbs,1,MATCH(F$2,_sy4,0)),""))</f>
        <v/>
      </c>
      <c r="G32" s="454" t="str">
        <f t="array" ref="G32">IF(COUNTIF(_sy4,G$2)&gt;1,"sai",IF(COUNTIF(_sy4,G$2)=1,INDEX(tkbs,1,MATCH(G$2,_sy4,0)),""))</f>
        <v/>
      </c>
      <c r="H32" s="454" t="str">
        <f t="array" ref="H32">IF(COUNTIF(_sy4,H$2)&gt;1,"sai",IF(COUNTIF(_sy4,H$2)=1,INDEX(tkbs,1,MATCH(H$2,_sy4,0)),""))</f>
        <v/>
      </c>
      <c r="I32" s="454" t="str">
        <f t="array" ref="I32">IF(COUNTIF(_sy4,I$2)&gt;1,"sai",IF(COUNTIF(_sy4,I$2)=1,INDEX(tkbs,1,MATCH(I$2,_sy4,0)),""))</f>
        <v/>
      </c>
      <c r="J32" s="454" t="str">
        <f t="array" ref="J32">IF(COUNTIF(_sy4,J$2)&gt;1,"sai",IF(COUNTIF(_sy4,J$2)=1,INDEX(tkbs,1,MATCH(J$2,_sy4,0)),""))</f>
        <v/>
      </c>
      <c r="K32" s="454" t="str">
        <f t="array" ref="K32">IF(COUNTIF(_sy4,K$2)&gt;1,"sai",IF(COUNTIF(_sy4,K$2)=1,INDEX(tkbs,1,MATCH(K$2,_sy4,0)),""))</f>
        <v/>
      </c>
      <c r="L32" s="454" t="str">
        <f t="array" ref="L32">IF(COUNTIF(_sy4,L$2)&gt;1,"sai",IF(COUNTIF(_sy4,L$2)=1,INDEX(tkbs,1,MATCH(L$2,_sy4,0)),""))</f>
        <v/>
      </c>
      <c r="M32" s="454" t="str">
        <f t="array" ref="M32">IF(COUNTIF(_sy4,M$2)&gt;1,"sai",IF(COUNTIF(_sy4,M$2)=1,INDEX(tkbs,1,MATCH(M$2,_sy4,0)),""))</f>
        <v/>
      </c>
      <c r="N32" s="454" t="str">
        <f t="array" ref="N32">IF(COUNTIF(_sy4,N$2)&gt;1,"sai",IF(COUNTIF(_sy4,N$2)=1,INDEX(tkbs,1,MATCH(N$2,_sy4,0)),""))</f>
        <v/>
      </c>
      <c r="O32" s="454" t="str">
        <f t="array" ref="O32">IF(COUNTIF(_sy4,O$2)&gt;1,"sai",IF(COUNTIF(_sy4,O$2)=1,INDEX(tkbs,1,MATCH(O$2,_sy4,0)),""))</f>
        <v/>
      </c>
      <c r="P32" s="454" t="str">
        <f t="array" ref="P32">IF(COUNTIF(_sy4,P$2)&gt;1,"sai",IF(COUNTIF(_sy4,P$2)=1,INDEX(tkbs,1,MATCH(P$2,_sy4,0)),""))</f>
        <v/>
      </c>
      <c r="Q32" s="454" t="str">
        <f t="array" ref="Q32">IF(COUNTIF(_sy4,Q$2)&gt;1,"sai",IF(COUNTIF(_sy4,Q$2)=1,INDEX(tkbs,1,MATCH(Q$2,_sy4,0)),""))</f>
        <v/>
      </c>
      <c r="R32" s="454" t="str">
        <f t="array" ref="R32">IF(COUNTIF(_sy4,R$2)&gt;1,"sai",IF(COUNTIF(_sy4,R$2)=1,INDEX(tkbs,1,MATCH(R$2,_sy4,0)),""))</f>
        <v/>
      </c>
      <c r="S32" s="454" t="str">
        <f t="array" ref="S32">IF(COUNTIF(_sy4,S$2)&gt;1,"sai",IF(COUNTIF(_sy4,S$2)=1,INDEX(tkbs,1,MATCH(S$2,_sy4,0)),""))</f>
        <v/>
      </c>
      <c r="T32" s="454" t="str">
        <f t="array" ref="T32">IF(COUNTIF(_sy4,T$2)&gt;1,"sai",IF(COUNTIF(_sy4,T$2)=1,INDEX(tkbs,1,MATCH(T$2,_sy4,0)),""))</f>
        <v/>
      </c>
      <c r="U32" s="454" t="str">
        <f t="array" ref="U32">IF(COUNTIF(_sy4,U$2)&gt;1,"sai",IF(COUNTIF(_sy4,U$2)=1,INDEX(tkbs,1,MATCH(U$2,_sy4,0)),""))</f>
        <v/>
      </c>
      <c r="V32" s="454" t="str">
        <f t="array" ref="V32">IF(COUNTIF(_sy4,V$2)&gt;1,"sai",IF(COUNTIF(_sy4,V$2)=1,INDEX(tkbs,1,MATCH(V$2,_sy4,0)),""))</f>
        <v/>
      </c>
      <c r="W32" s="454" t="str">
        <f t="array" ref="W32">IF(COUNTIF(_sy4,W$2)&gt;1,"sai",IF(COUNTIF(_sy4,W$2)=1,INDEX(tkbs,1,MATCH(W$2,_sy4,0)),""))</f>
        <v/>
      </c>
      <c r="X32" s="454" t="str">
        <f t="array" ref="X32">IF(COUNTIF(_sy4,X$2)&gt;1,"sai",IF(COUNTIF(_sy4,X$2)=1,INDEX(tkbs,1,MATCH(X$2,_sy4,0)),""))</f>
        <v/>
      </c>
      <c r="Y32" s="454" t="str">
        <f t="array" ref="Y32">IF(COUNTIF(_sy4,Y$2)&gt;1,"sai",IF(COUNTIF(_sy4,Y$2)=1,INDEX(tkbs,1,MATCH(Y$2,_sy4,0)),""))</f>
        <v/>
      </c>
      <c r="Z32" s="454" t="str">
        <f t="array" ref="Z32">IF(COUNTIF(_sy4,Z$2)&gt;1,"sai",IF(COUNTIF(_sy4,Z$2)=1,INDEX(tkbs,1,MATCH(Z$2,_sy4,0)),""))</f>
        <v/>
      </c>
      <c r="AA32" s="454" t="str">
        <f t="array" ref="AA32">IF(COUNTIF(_sy4,AA$2)&gt;1,"sai",IF(COUNTIF(_sy4,AA$2)=1,INDEX(tkbs,1,MATCH(AA$2,_sy4,0)),""))</f>
        <v/>
      </c>
      <c r="AB32" s="454" t="str">
        <f t="array" ref="AB32">IF(COUNTIF(_sy4,AB$2)&gt;1,"sai",IF(COUNTIF(_sy4,AB$2)=1,INDEX(tkbs,1,MATCH(AB$2,_sy4,0)),""))</f>
        <v/>
      </c>
      <c r="AC32" s="454" t="str">
        <f t="array" ref="AC32">IF(COUNTIF(_sy4,AC$2)&gt;1,"sai",IF(COUNTIF(_sy4,AC$2)=1,INDEX(tkbs,1,MATCH(AC$2,_sy4,0)),""))</f>
        <v/>
      </c>
      <c r="AD32" s="454" t="str">
        <f t="array" ref="AD32">IF(COUNTIF(_sy4,AD$2)&gt;1,"sai",IF(COUNTIF(_sy4,AD$2)=1,INDEX(tkbs,1,MATCH(AD$2,_sy4,0)),""))</f>
        <v/>
      </c>
      <c r="AE32" s="454" t="str">
        <f t="array" ref="AE32">IF(COUNTIF(_sy4,AE$2)&gt;1,"sai",IF(COUNTIF(_sy4,AE$2)=1,INDEX(tkbs,1,MATCH(AE$2,_sy4,0)),""))</f>
        <v/>
      </c>
      <c r="AF32" s="454" t="str">
        <f t="array" ref="AF32">IF(COUNTIF(_sy4,AF$2)&gt;1,"sai",IF(COUNTIF(_sy4,AF$2)=1,INDEX(tkbs,1,MATCH(AF$2,_sy4,0)),""))</f>
        <v/>
      </c>
      <c r="AG32" s="454" t="str">
        <f t="array" ref="AG32">IF(COUNTIF(_sy4,AG$2)&gt;1,"sai",IF(COUNTIF(_sy4,AG$2)=1,INDEX(tkbs,1,MATCH(AG$2,_sy4,0)),""))</f>
        <v/>
      </c>
      <c r="AH32" s="454" t="str">
        <f t="array" ref="AH32">IF(COUNTIF(_sy4,AH$2)&gt;1,"sai",IF(COUNTIF(_sy4,AH$2)=1,INDEX(tkbs,1,MATCH(AH$2,_sy4,0)),""))</f>
        <v/>
      </c>
      <c r="AI32" s="454" t="str">
        <f t="array" ref="AI32">IF(COUNTIF(_sy4,AI$2)&gt;1,"sai",IF(COUNTIF(_sy4,AI$2)=1,INDEX(tkbs,1,MATCH(AI$2,_sy4,0)),""))</f>
        <v/>
      </c>
      <c r="AJ32" s="454" t="str">
        <f t="array" ref="AJ32">IF(COUNTIF(_sy4,AJ$2)&gt;1,"sai",IF(COUNTIF(_sy4,AJ$2)=1,INDEX(tkbs,1,MATCH(AJ$2,_sy4,0)),""))</f>
        <v/>
      </c>
      <c r="AK32" s="454" t="str">
        <f t="array" ref="AK32">IF(COUNTIF(_sy4,AK$2)&gt;1,"sai",IF(COUNTIF(_sy4,AK$2)=1,INDEX(tkbs,1,MATCH(AK$2,_sy4,0)),""))</f>
        <v/>
      </c>
      <c r="AL32" s="454" t="str">
        <f t="array" ref="AL32">IF(COUNTIF(_sy4,AL$2)&gt;1,"sai",IF(COUNTIF(_sy4,AL$2)=1,INDEX(tkbs,1,MATCH(AL$2,_sy4,0)),""))</f>
        <v/>
      </c>
      <c r="AM32" s="454" t="str">
        <f t="array" ref="AM32">IF(COUNTIF(_sy4,AM$2)&gt;1,"sai",IF(COUNTIF(_sy4,AM$2)=1,INDEX(tkbs,1,MATCH(AM$2,_sy4,0)),""))</f>
        <v/>
      </c>
      <c r="AN32" s="454" t="str">
        <f t="array" ref="AN32">IF(COUNTIF(_sy4,AN$2)&gt;1,"sai",IF(COUNTIF(_sy4,AN$2)=1,INDEX(tkbs,1,MATCH(AN$2,_sy4,0)),""))</f>
        <v/>
      </c>
      <c r="AO32" s="454" t="str">
        <f t="array" ref="AO32">IF(COUNTIF(_sy4,AO$2)&gt;1,"sai",IF(COUNTIF(_sy4,AO$2)=1,INDEX(tkbs,1,MATCH(AO$2,_sy4,0)),""))</f>
        <v/>
      </c>
      <c r="AP32" s="454" t="str">
        <f t="array" ref="AP32">IF(COUNTIF(_sy4,AP$2)&gt;1,"sai",IF(COUNTIF(_sy4,AP$2)=1,INDEX(tkbs,1,MATCH(AP$2,_sy4,0)),""))</f>
        <v/>
      </c>
      <c r="AQ32" s="454" t="str">
        <f t="array" ref="AQ32">IF(COUNTIF(_sy4,AQ$2)&gt;1,"sai",IF(COUNTIF(_sy4,AQ$2)=1,INDEX(tkbs,1,MATCH(AQ$2,_sy4,0)),""))</f>
        <v/>
      </c>
      <c r="AR32" s="454" t="str">
        <f t="array" ref="AR32">IF(COUNTIF(_sy4,AR$2)&gt;1,"sai",IF(COUNTIF(_sy4,AR$2)=1,INDEX(tkbs,1,MATCH(AR$2,_sy4,0)),""))</f>
        <v/>
      </c>
      <c r="AS32" s="454" t="str">
        <f t="array" ref="AS32">IF(COUNTIF(_sy4,AS$2)&gt;1,"sai",IF(COUNTIF(_sy4,AS$2)=1,INDEX(tkbs,1,MATCH(AS$2,_sy4,0)),""))</f>
        <v/>
      </c>
      <c r="AT32" s="454" t="str">
        <f t="array" ref="AT32">IF(COUNTIF(_sy4,AT$2)&gt;1,"sai",IF(COUNTIF(_sy4,AT$2)=1,INDEX(tkbs,1,MATCH(AT$2,_sy4,0)),""))</f>
        <v/>
      </c>
      <c r="AU32" s="454" t="str">
        <f t="array" ref="AU32">IF(COUNTIF(_sy4,AU$2)&gt;1,"sai",IF(COUNTIF(_sy4,AU$2)=1,INDEX(tkbs,1,MATCH(AU$2,_sy4,0)),""))</f>
        <v/>
      </c>
      <c r="AV32" s="454" t="str">
        <f t="array" ref="AV32">IF(COUNTIF(_sy4,AV$2)&gt;1,"sai",IF(COUNTIF(_sy4,AV$2)=1,INDEX(tkbs,1,MATCH(AV$2,_sy4,0)),""))</f>
        <v/>
      </c>
      <c r="AW32" s="454" t="str">
        <f t="array" ref="AW32">IF(COUNTIF(_sy4,AW$2)&gt;1,"sai",IF(COUNTIF(_sy4,AW$2)=1,INDEX(tkbs,1,MATCH(AW$2,_sy4,0)),""))</f>
        <v/>
      </c>
      <c r="AX32" s="454" t="str">
        <f t="array" ref="AX32">IF(COUNTIF(_sy4,AX$2)&gt;1,"sai",IF(COUNTIF(_sy4,AX$2)=1,INDEX(tkbs,1,MATCH(AX$2,_sy4,0)),""))</f>
        <v/>
      </c>
      <c r="AY32" s="454" t="str">
        <f t="array" ref="AY32">IF(COUNTIF(_sy4,AY$2)&gt;1,"sai",IF(COUNTIF(_sy4,AY$2)=1,INDEX(tkbs,1,MATCH(AY$2,_sy4,0)),""))</f>
        <v/>
      </c>
      <c r="AZ32" s="454" t="str">
        <f t="array" ref="AZ32">IF(COUNTIF(_sy4,AZ$2)&gt;1,"sai",IF(COUNTIF(_sy4,AZ$2)=1,INDEX(tkbs,1,MATCH(AZ$2,_sy4,0)),""))</f>
        <v/>
      </c>
      <c r="BA32" s="454" t="str">
        <f t="array" ref="BA32">IF(COUNTIF(_sy4,BA$2)&gt;1,"sai",IF(COUNTIF(_sy4,BA$2)=1,INDEX(tkbs,1,MATCH(BA$2,_sy4,0)),""))</f>
        <v/>
      </c>
      <c r="BB32" s="454" t="str">
        <f t="array" ref="BB32">IF(COUNTIF(_sy4,BB$2)&gt;1,"sai",IF(COUNTIF(_sy4,BB$2)=1,INDEX(tkbs,1,MATCH(BB$2,_sy4,0)),""))</f>
        <v/>
      </c>
      <c r="BC32" s="454" t="str">
        <f t="array" ref="BC32">IF(COUNTIF(_sy4,BC$2)&gt;1,"sai",IF(COUNTIF(_sy4,BC$2)=1,INDEX(tkbs,1,MATCH(BC$2,_sy4,0)),""))</f>
        <v/>
      </c>
      <c r="BD32" s="454" t="str">
        <f t="array" ref="BD32">IF(COUNTIF(_sy4,BD$2)&gt;1,"sai",IF(COUNTIF(_sy4,BD$2)=1,INDEX(tkbs,1,MATCH(BD$2,_sy4,0)),""))</f>
        <v/>
      </c>
      <c r="BE32" s="454" t="str">
        <f t="array" ref="BE32">IF(COUNTIF(_sy4,BE$2)&gt;1,"sai",IF(COUNTIF(_sy4,BE$2)=1,INDEX(tkbs,1,MATCH(BE$2,_sy4,0)),""))</f>
        <v/>
      </c>
      <c r="BF32" s="454" t="str">
        <f t="array" ref="BF32">IF(COUNTIF(_sy4,BF$2)&gt;1,"sai",IF(COUNTIF(_sy4,BF$2)=1,INDEX(tkbs,1,MATCH(BF$2,_sy4,0)),""))</f>
        <v/>
      </c>
      <c r="BG32" s="454" t="str">
        <f t="array" ref="BG32">IF(COUNTIF(_sy4,BG$2)&gt;1,"sai",IF(COUNTIF(_sy4,BG$2)=1,INDEX(tkbs,1,MATCH(BG$2,_sy4,0)),""))</f>
        <v/>
      </c>
      <c r="BH32" s="454" t="str">
        <f t="array" ref="BH32">IF(COUNTIF(_sy4,BH$2)&gt;1,"sai",IF(COUNTIF(_sy4,BH$2)=1,INDEX(tkbs,1,MATCH(BH$2,_sy4,0)),""))</f>
        <v/>
      </c>
      <c r="BI32" s="454" t="str">
        <f t="array" ref="BI32">IF(COUNTIF(_sy4,BI$2)&gt;1,"sai",IF(COUNTIF(_sy4,BI$2)=1,INDEX(tkbs,1,MATCH(BI$2,_sy4,0)),""))</f>
        <v/>
      </c>
      <c r="BJ32" s="454" t="str">
        <f t="array" ref="BJ32">IF(COUNTIF(_sy4,BJ$2)&gt;1,"sai",IF(COUNTIF(_sy4,BJ$2)=1,INDEX(tkbs,1,MATCH(BJ$2,_sy4,0)),""))</f>
        <v/>
      </c>
      <c r="BK32" s="454" t="str">
        <f t="array" ref="BK32">IF(COUNTIF(_sy4,BK$2)&gt;1,"sai",IF(COUNTIF(_sy4,BK$2)=1,INDEX(tkbs,1,MATCH(BK$2,_sy4,0)),""))</f>
        <v/>
      </c>
      <c r="BL32" s="454" t="str">
        <f t="array" ref="BL32">IF(COUNTIF(_sy4,BL$2)&gt;1,"sai",IF(COUNTIF(_sy4,BL$2)=1,INDEX(tkbs,1,MATCH(BL$2,_sy4,0)),""))</f>
        <v/>
      </c>
      <c r="BM32" s="454" t="str">
        <f t="array" ref="BM32">IF(COUNTIF(_sy4,BM$2)&gt;1,"sai",IF(COUNTIF(_sy4,BM$2)=1,INDEX(tkbs,1,MATCH(BM$2,_sy4,0)),""))</f>
        <v/>
      </c>
      <c r="BN32" s="454" t="str">
        <f t="array" ref="BN32">IF(COUNTIF(_sy4,BN$2)&gt;1,"sai",IF(COUNTIF(_sy4,BN$2)=1,INDEX(tkbs,1,MATCH(BN$2,_sy4,0)),""))</f>
        <v/>
      </c>
      <c r="BO32" s="454" t="str">
        <f t="array" ref="BO32">IF(COUNTIF(_sy4,BO$2)&gt;1,"sai",IF(COUNTIF(_sy4,BO$2)=1,INDEX(tkbs,1,MATCH(BO$2,_sy4,0)),""))</f>
        <v/>
      </c>
      <c r="BP32" s="454" t="str">
        <f t="array" ref="BP32">IF(COUNTIF(_sy4,BP$2)&gt;1,"sai",IF(COUNTIF(_sy4,BP$2)=1,INDEX(tkbs,1,MATCH(BP$2,_sy4,0)),""))</f>
        <v/>
      </c>
      <c r="BQ32" s="454" t="str">
        <f t="array" ref="BQ32">IF(COUNTIF(_sy4,BQ$2)&gt;1,"sai",IF(COUNTIF(_sy4,BQ$2)=1,INDEX(tkbs,1,MATCH(BQ$2,_sy4,0)),""))</f>
        <v/>
      </c>
      <c r="BR32" s="454" t="str">
        <f t="array" ref="BR32">IF(COUNTIF(_sy4,BR$2)&gt;1,"sai",IF(COUNTIF(_sy4,BR$2)=1,INDEX(tkbs,1,MATCH(BR$2,_sy4,0)),""))</f>
        <v/>
      </c>
      <c r="BS32" s="454" t="str">
        <f t="array" ref="BS32">IF(COUNTIF(_sy4,BS$2)&gt;1,"sai",IF(COUNTIF(_sy4,BS$2)=1,INDEX(tkbs,1,MATCH(BS$2,_sy4,0)),""))</f>
        <v/>
      </c>
      <c r="BT32" s="454" t="str">
        <f t="array" ref="BT32">IF(COUNTIF(_sy4,BT$2)&gt;1,"sai",IF(COUNTIF(_sy4,BT$2)=1,INDEX(tkbs,1,MATCH(BT$2,_sy4,0)),""))</f>
        <v/>
      </c>
      <c r="BU32" s="454" t="str">
        <f t="array" ref="BU32">IF(COUNTIF(_sy4,BU$2)&gt;1,"sai",IF(COUNTIF(_sy4,BU$2)=1,INDEX(tkbs,1,MATCH(BU$2,_sy4,0)),""))</f>
        <v/>
      </c>
      <c r="BV32" s="454" t="str">
        <f t="array" ref="BV32">IF(COUNTIF(_sy4,BV$2)&gt;1,"sai",IF(COUNTIF(_sy4,BV$2)=1,INDEX(tkbs,1,MATCH(BV$2,_sy4,0)),""))</f>
        <v/>
      </c>
      <c r="BW32" s="454" t="str">
        <f t="array" ref="BW32">IF(COUNTIF(_sy4,BW$2)&gt;1,"sai",IF(COUNTIF(_sy4,BW$2)=1,INDEX(tkbs,1,MATCH(BW$2,_sy4,0)),""))</f>
        <v/>
      </c>
      <c r="BX32" s="454" t="str">
        <f t="array" ref="BX32">IF(COUNTIF(_sy4,BX$2)&gt;1,"sai",IF(COUNTIF(_sy4,BX$2)=1,INDEX(tkbs,1,MATCH(BX$2,_sy4,0)),""))</f>
        <v/>
      </c>
      <c r="BY32" s="454" t="str">
        <f t="array" ref="BY32">IF(COUNTIF(_sy4,BY$2)&gt;1,"sai",IF(COUNTIF(_sy4,BY$2)=1,INDEX(tkbs,1,MATCH(BY$2,_sy4,0)),""))</f>
        <v/>
      </c>
      <c r="BZ32" s="454" t="str">
        <f t="array" ref="BZ32">IF(COUNTIF(_sy4,BZ$2)&gt;1,"sai",IF(COUNTIF(_sy4,BZ$2)=1,INDEX(tkbs,1,MATCH(BZ$2,_sy4,0)),""))</f>
        <v/>
      </c>
      <c r="CA32" s="454" t="str">
        <f t="array" ref="CA32">IF(COUNTIF(_sy4,CA$2)&gt;1,"sai",IF(COUNTIF(_sy4,CA$2)=1,INDEX(tkbs,1,MATCH(CA$2,_sy4,0)),""))</f>
        <v/>
      </c>
      <c r="CB32" s="454" t="str">
        <f t="array" ref="CB32">IF(COUNTIF(_sy4,CB$2)&gt;1,"sai",IF(COUNTIF(_sy4,CB$2)=1,INDEX(tkbs,1,MATCH(CB$2,_sy4,0)),""))</f>
        <v/>
      </c>
      <c r="CC32" s="454" t="str">
        <f t="array" ref="CC32">IF(COUNTIF(_sy4,CC$2)&gt;1,"sai",IF(COUNTIF(_sy4,CC$2)=1,INDEX(tkbs,1,MATCH(CC$2,_sy4,0)),""))</f>
        <v/>
      </c>
      <c r="CD32" s="454" t="str">
        <f t="array" ref="CD32">IF(COUNTIF(_sy4,CD$2)&gt;1,"sai",IF(COUNTIF(_sy4,CD$2)=1,INDEX(tkbs,1,MATCH(CD$2,_sy4,0)),""))</f>
        <v/>
      </c>
      <c r="CE32" s="454" t="str">
        <f t="array" ref="CE32">IF(COUNTIF(_sy4,CE$2)&gt;1,"sai",IF(COUNTIF(_sy4,CE$2)=1,INDEX(tkbs,1,MATCH(CE$2,_sy4,0)),""))</f>
        <v/>
      </c>
      <c r="CF32" s="454" t="str">
        <f t="array" ref="CF32">IF(COUNTIF(_sy4,CF$2)&gt;1,"sai",IF(COUNTIF(_sy4,CF$2)=1,INDEX(tkbs,1,MATCH(CF$2,_sy4,0)),""))</f>
        <v/>
      </c>
      <c r="CG32" s="454" t="str">
        <f t="array" ref="CG32">IF(COUNTIF(_sy4,CG$2)&gt;1,"sai",IF(COUNTIF(_sy4,CG$2)=1,INDEX(tkbs,1,MATCH(CG$2,_sy4,0)),""))</f>
        <v/>
      </c>
      <c r="CH32" s="454" t="str">
        <f t="array" ref="CH32">IF(COUNTIF(_sy4,CH$2)&gt;1,"sai",IF(COUNTIF(_sy4,CH$2)=1,INDEX(tkbs,1,MATCH(CH$2,_sy4,0)),""))</f>
        <v/>
      </c>
      <c r="CI32" s="454" t="str">
        <f t="array" ref="CI32">IF(COUNTIF(_sy4,CI$2)&gt;1,"sai",IF(COUNTIF(_sy4,CI$2)=1,INDEX(tkbs,1,MATCH(CI$2,_sy4,0)),""))</f>
        <v/>
      </c>
      <c r="CJ32" s="454" t="str">
        <f t="array" ref="CJ32">IF(COUNTIF(_sy4,CJ$2)&gt;1,"sai",IF(COUNTIF(_sy4,CJ$2)=1,INDEX(tkbs,1,MATCH(CJ$2,_sy4,0)),""))</f>
        <v/>
      </c>
      <c r="CK32" s="454" t="str">
        <f t="array" ref="CK32">IF(COUNTIF(_sy4,CK$2)&gt;1,"sai",IF(COUNTIF(_sy4,CK$2)=1,INDEX(tkbs,1,MATCH(CK$2,_sy4,0)),""))</f>
        <v/>
      </c>
      <c r="CL32" s="454" t="str">
        <f t="array" ref="CL32">IF(COUNTIF(_sy4,CL$2)&gt;1,"sai",IF(COUNTIF(_sy4,CL$2)=1,INDEX(tkbs,1,MATCH(CL$2,_sy4,0)),""))</f>
        <v/>
      </c>
      <c r="CM32" s="454" t="str">
        <f t="array" ref="CM32">IF(COUNTIF(_sy4,CM$2)&gt;1,"sai",IF(COUNTIF(_sy4,CM$2)=1,INDEX(tkbs,1,MATCH(CM$2,_sy4,0)),""))</f>
        <v/>
      </c>
      <c r="CN32" s="454" t="str">
        <f t="array" ref="CN32">IF(COUNTIF(_sy4,CN$2)&gt;1,"sai",IF(COUNTIF(_sy4,CN$2)=1,INDEX(tkbs,1,MATCH(CN$2,_sy4,0)),""))</f>
        <v/>
      </c>
      <c r="CO32" s="454" t="str">
        <f t="array" ref="CO32">IF(COUNTIF(_sy4,CO$2)&gt;1,"sai",IF(COUNTIF(_sy4,CO$2)=1,INDEX(tkbs,1,MATCH(CO$2,_sy4,0)),""))</f>
        <v/>
      </c>
      <c r="CP32" s="454" t="str">
        <f t="array" ref="CP32">IF(COUNTIF(_sy4,CP$2)&gt;1,"sai",IF(COUNTIF(_sy4,CP$2)=1,INDEX(tkbs,1,MATCH(CP$2,_sy4,0)),""))</f>
        <v/>
      </c>
      <c r="CQ32" s="454" t="str">
        <f t="array" ref="CQ32">IF(COUNTIF(_sy4,CQ$2)&gt;1,"sai",IF(COUNTIF(_sy4,CQ$2)=1,INDEX(tkbs,1,MATCH(CQ$2,_sy4,0)),""))</f>
        <v/>
      </c>
      <c r="CR32" s="454" t="str">
        <f t="array" ref="CR32">IF(COUNTIF(_sy4,CR$2)&gt;1,"sai",IF(COUNTIF(_sy4,CR$2)=1,INDEX(tkbs,1,MATCH(CR$2,_sy4,0)),""))</f>
        <v/>
      </c>
      <c r="CS32" s="454" t="str">
        <f t="array" ref="CS32">IF(COUNTIF(_sy4,CS$2)&gt;1,"sai",IF(COUNTIF(_sy4,CS$2)=1,INDEX(tkbs,1,MATCH(CS$2,_sy4,0)),""))</f>
        <v/>
      </c>
      <c r="CT32" s="454" t="str">
        <f t="array" ref="CT32">IF(COUNTIF(_sy4,CT$2)&gt;1,"sai",IF(COUNTIF(_sy4,CT$2)=1,INDEX(tkbs,1,MATCH(CT$2,_sy4,0)),""))</f>
        <v/>
      </c>
      <c r="CU32" s="454" t="str">
        <f t="array" ref="CU32">IF(COUNTIF(_sy4,CU$2)&gt;1,"sai",IF(COUNTIF(_sy4,CU$2)=1,INDEX(tkbs,1,MATCH(CU$2,_sy4,0)),""))</f>
        <v/>
      </c>
      <c r="CV32" s="454" t="str">
        <f t="array" ref="CV32">IF(COUNTIF(_sy4,CV$2)&gt;1,"sai",IF(COUNTIF(_sy4,CV$2)=1,INDEX(tkbs,1,MATCH(CV$2,_sy4,0)),""))</f>
        <v/>
      </c>
      <c r="CW32" s="454" t="str">
        <f t="array" ref="CW32">IF(COUNTIF(_sy4,CW$2)&gt;1,"sai",IF(COUNTIF(_sy4,CW$2)=1,INDEX(tkbs,1,MATCH(CW$2,_sy4,0)),""))</f>
        <v/>
      </c>
      <c r="CX32" s="454" t="str">
        <f t="array" ref="CX32">IF(COUNTIF(_sy4,CX$2)&gt;1,"sai",IF(COUNTIF(_sy4,CX$2)=1,INDEX(tkbs,1,MATCH(CX$2,_sy4,0)),""))</f>
        <v/>
      </c>
      <c r="CY32" s="454" t="str">
        <f t="array" ref="CY32">IF(COUNTIF(_sy4,CY$2)&gt;1,"sai",IF(COUNTIF(_sy4,CY$2)=1,INDEX(tkbs,1,MATCH(CY$2,_sy4,0)),""))</f>
        <v/>
      </c>
    </row>
    <row r="33" ht="12.0" customHeight="1">
      <c r="A33" s="396"/>
      <c r="B33" s="448">
        <v>5.0</v>
      </c>
      <c r="C33" s="455" t="str">
        <f t="array" ref="C33">IF(COUNTIF(_sy5,C$2)&gt;1,"sai",IF(COUNTIF(_sy5,C$2)=1,INDEX(tkbs,1,MATCH(C$2,_sy5,0)),""))</f>
        <v/>
      </c>
      <c r="D33" s="455" t="str">
        <f t="array" ref="D33">IF(COUNTIF(_sy5,D$2)&gt;1,"sai",IF(COUNTIF(_sy5,D$2)=1,INDEX(tkbs,1,MATCH(D$2,_sy5,0)),""))</f>
        <v/>
      </c>
      <c r="E33" s="455" t="str">
        <f t="array" ref="E33">IF(COUNTIF(_sy5,E$2)&gt;1,"sai",IF(COUNTIF(_sy5,E$2)=1,INDEX(tkbs,1,MATCH(E$2,_sy5,0)),""))</f>
        <v/>
      </c>
      <c r="F33" s="455" t="str">
        <f t="array" ref="F33">IF(COUNTIF(_sy5,F$2)&gt;1,"sai",IF(COUNTIF(_sy5,F$2)=1,INDEX(tkbs,1,MATCH(F$2,_sy5,0)),""))</f>
        <v/>
      </c>
      <c r="G33" s="455" t="str">
        <f t="array" ref="G33">IF(COUNTIF(_sy5,G$2)&gt;1,"sai",IF(COUNTIF(_sy5,G$2)=1,INDEX(tkbs,1,MATCH(G$2,_sy5,0)),""))</f>
        <v/>
      </c>
      <c r="H33" s="455" t="str">
        <f t="array" ref="H33">IF(COUNTIF(_sy5,H$2)&gt;1,"sai",IF(COUNTIF(_sy5,H$2)=1,INDEX(tkbs,1,MATCH(H$2,_sy5,0)),""))</f>
        <v/>
      </c>
      <c r="I33" s="455" t="str">
        <f t="array" ref="I33">IF(COUNTIF(_sy5,I$2)&gt;1,"sai",IF(COUNTIF(_sy5,I$2)=1,INDEX(tkbs,1,MATCH(I$2,_sy5,0)),""))</f>
        <v/>
      </c>
      <c r="J33" s="455" t="str">
        <f t="array" ref="J33">IF(COUNTIF(_sy5,J$2)&gt;1,"sai",IF(COUNTIF(_sy5,J$2)=1,INDEX(tkbs,1,MATCH(J$2,_sy5,0)),""))</f>
        <v/>
      </c>
      <c r="K33" s="455" t="str">
        <f t="array" ref="K33">IF(COUNTIF(_sy5,K$2)&gt;1,"sai",IF(COUNTIF(_sy5,K$2)=1,INDEX(tkbs,1,MATCH(K$2,_sy5,0)),""))</f>
        <v/>
      </c>
      <c r="L33" s="455" t="str">
        <f t="array" ref="L33">IF(COUNTIF(_sy5,L$2)&gt;1,"sai",IF(COUNTIF(_sy5,L$2)=1,INDEX(tkbs,1,MATCH(L$2,_sy5,0)),""))</f>
        <v/>
      </c>
      <c r="M33" s="455" t="str">
        <f t="array" ref="M33">IF(COUNTIF(_sy5,M$2)&gt;1,"sai",IF(COUNTIF(_sy5,M$2)=1,INDEX(tkbs,1,MATCH(M$2,_sy5,0)),""))</f>
        <v/>
      </c>
      <c r="N33" s="455" t="str">
        <f t="array" ref="N33">IF(COUNTIF(_sy5,N$2)&gt;1,"sai",IF(COUNTIF(_sy5,N$2)=1,INDEX(tkbs,1,MATCH(N$2,_sy5,0)),""))</f>
        <v/>
      </c>
      <c r="O33" s="455" t="str">
        <f t="array" ref="O33">IF(COUNTIF(_sy5,O$2)&gt;1,"sai",IF(COUNTIF(_sy5,O$2)=1,INDEX(tkbs,1,MATCH(O$2,_sy5,0)),""))</f>
        <v/>
      </c>
      <c r="P33" s="455" t="str">
        <f t="array" ref="P33">IF(COUNTIF(_sy5,P$2)&gt;1,"sai",IF(COUNTIF(_sy5,P$2)=1,INDEX(tkbs,1,MATCH(P$2,_sy5,0)),""))</f>
        <v/>
      </c>
      <c r="Q33" s="455" t="str">
        <f t="array" ref="Q33">IF(COUNTIF(_sy5,Q$2)&gt;1,"sai",IF(COUNTIF(_sy5,Q$2)=1,INDEX(tkbs,1,MATCH(Q$2,_sy5,0)),""))</f>
        <v/>
      </c>
      <c r="R33" s="455" t="str">
        <f t="array" ref="R33">IF(COUNTIF(_sy5,R$2)&gt;1,"sai",IF(COUNTIF(_sy5,R$2)=1,INDEX(tkbs,1,MATCH(R$2,_sy5,0)),""))</f>
        <v/>
      </c>
      <c r="S33" s="455" t="str">
        <f t="array" ref="S33">IF(COUNTIF(_sy5,S$2)&gt;1,"sai",IF(COUNTIF(_sy5,S$2)=1,INDEX(tkbs,1,MATCH(S$2,_sy5,0)),""))</f>
        <v/>
      </c>
      <c r="T33" s="455" t="str">
        <f t="array" ref="T33">IF(COUNTIF(_sy5,T$2)&gt;1,"sai",IF(COUNTIF(_sy5,T$2)=1,INDEX(tkbs,1,MATCH(T$2,_sy5,0)),""))</f>
        <v/>
      </c>
      <c r="U33" s="455" t="str">
        <f t="array" ref="U33">IF(COUNTIF(_sy5,U$2)&gt;1,"sai",IF(COUNTIF(_sy5,U$2)=1,INDEX(tkbs,1,MATCH(U$2,_sy5,0)),""))</f>
        <v/>
      </c>
      <c r="V33" s="455" t="str">
        <f t="array" ref="V33">IF(COUNTIF(_sy5,V$2)&gt;1,"sai",IF(COUNTIF(_sy5,V$2)=1,INDEX(tkbs,1,MATCH(V$2,_sy5,0)),""))</f>
        <v/>
      </c>
      <c r="W33" s="455" t="str">
        <f t="array" ref="W33">IF(COUNTIF(_sy5,W$2)&gt;1,"sai",IF(COUNTIF(_sy5,W$2)=1,INDEX(tkbs,1,MATCH(W$2,_sy5,0)),""))</f>
        <v/>
      </c>
      <c r="X33" s="455" t="str">
        <f t="array" ref="X33">IF(COUNTIF(_sy5,X$2)&gt;1,"sai",IF(COUNTIF(_sy5,X$2)=1,INDEX(tkbs,1,MATCH(X$2,_sy5,0)),""))</f>
        <v/>
      </c>
      <c r="Y33" s="455" t="str">
        <f t="array" ref="Y33">IF(COUNTIF(_sy5,Y$2)&gt;1,"sai",IF(COUNTIF(_sy5,Y$2)=1,INDEX(tkbs,1,MATCH(Y$2,_sy5,0)),""))</f>
        <v/>
      </c>
      <c r="Z33" s="455" t="str">
        <f t="array" ref="Z33">IF(COUNTIF(_sy5,Z$2)&gt;1,"sai",IF(COUNTIF(_sy5,Z$2)=1,INDEX(tkbs,1,MATCH(Z$2,_sy5,0)),""))</f>
        <v/>
      </c>
      <c r="AA33" s="455" t="str">
        <f t="array" ref="AA33">IF(COUNTIF(_sy5,AA$2)&gt;1,"sai",IF(COUNTIF(_sy5,AA$2)=1,INDEX(tkbs,1,MATCH(AA$2,_sy5,0)),""))</f>
        <v/>
      </c>
      <c r="AB33" s="455" t="str">
        <f t="array" ref="AB33">IF(COUNTIF(_sy5,AB$2)&gt;1,"sai",IF(COUNTIF(_sy5,AB$2)=1,INDEX(tkbs,1,MATCH(AB$2,_sy5,0)),""))</f>
        <v/>
      </c>
      <c r="AC33" s="455" t="str">
        <f t="array" ref="AC33">IF(COUNTIF(_sy5,AC$2)&gt;1,"sai",IF(COUNTIF(_sy5,AC$2)=1,INDEX(tkbs,1,MATCH(AC$2,_sy5,0)),""))</f>
        <v/>
      </c>
      <c r="AD33" s="455" t="str">
        <f t="array" ref="AD33">IF(COUNTIF(_sy5,AD$2)&gt;1,"sai",IF(COUNTIF(_sy5,AD$2)=1,INDEX(tkbs,1,MATCH(AD$2,_sy5,0)),""))</f>
        <v/>
      </c>
      <c r="AE33" s="455" t="str">
        <f t="array" ref="AE33">IF(COUNTIF(_sy5,AE$2)&gt;1,"sai",IF(COUNTIF(_sy5,AE$2)=1,INDEX(tkbs,1,MATCH(AE$2,_sy5,0)),""))</f>
        <v/>
      </c>
      <c r="AF33" s="455" t="str">
        <f t="array" ref="AF33">IF(COUNTIF(_sy5,AF$2)&gt;1,"sai",IF(COUNTIF(_sy5,AF$2)=1,INDEX(tkbs,1,MATCH(AF$2,_sy5,0)),""))</f>
        <v/>
      </c>
      <c r="AG33" s="455" t="str">
        <f t="array" ref="AG33">IF(COUNTIF(_sy5,AG$2)&gt;1,"sai",IF(COUNTIF(_sy5,AG$2)=1,INDEX(tkbs,1,MATCH(AG$2,_sy5,0)),""))</f>
        <v/>
      </c>
      <c r="AH33" s="455" t="str">
        <f t="array" ref="AH33">IF(COUNTIF(_sy5,AH$2)&gt;1,"sai",IF(COUNTIF(_sy5,AH$2)=1,INDEX(tkbs,1,MATCH(AH$2,_sy5,0)),""))</f>
        <v/>
      </c>
      <c r="AI33" s="455" t="str">
        <f t="array" ref="AI33">IF(COUNTIF(_sy5,AI$2)&gt;1,"sai",IF(COUNTIF(_sy5,AI$2)=1,INDEX(tkbs,1,MATCH(AI$2,_sy5,0)),""))</f>
        <v/>
      </c>
      <c r="AJ33" s="455" t="str">
        <f t="array" ref="AJ33">IF(COUNTIF(_sy5,AJ$2)&gt;1,"sai",IF(COUNTIF(_sy5,AJ$2)=1,INDEX(tkbs,1,MATCH(AJ$2,_sy5,0)),""))</f>
        <v/>
      </c>
      <c r="AK33" s="455" t="str">
        <f t="array" ref="AK33">IF(COUNTIF(_sy5,AK$2)&gt;1,"sai",IF(COUNTIF(_sy5,AK$2)=1,INDEX(tkbs,1,MATCH(AK$2,_sy5,0)),""))</f>
        <v/>
      </c>
      <c r="AL33" s="455" t="str">
        <f t="array" ref="AL33">IF(COUNTIF(_sy5,AL$2)&gt;1,"sai",IF(COUNTIF(_sy5,AL$2)=1,INDEX(tkbs,1,MATCH(AL$2,_sy5,0)),""))</f>
        <v/>
      </c>
      <c r="AM33" s="455" t="str">
        <f t="array" ref="AM33">IF(COUNTIF(_sy5,AM$2)&gt;1,"sai",IF(COUNTIF(_sy5,AM$2)=1,INDEX(tkbs,1,MATCH(AM$2,_sy5,0)),""))</f>
        <v/>
      </c>
      <c r="AN33" s="455" t="str">
        <f t="array" ref="AN33">IF(COUNTIF(_sy5,AN$2)&gt;1,"sai",IF(COUNTIF(_sy5,AN$2)=1,INDEX(tkbs,1,MATCH(AN$2,_sy5,0)),""))</f>
        <v/>
      </c>
      <c r="AO33" s="455" t="str">
        <f t="array" ref="AO33">IF(COUNTIF(_sy5,AO$2)&gt;1,"sai",IF(COUNTIF(_sy5,AO$2)=1,INDEX(tkbs,1,MATCH(AO$2,_sy5,0)),""))</f>
        <v/>
      </c>
      <c r="AP33" s="455" t="str">
        <f t="array" ref="AP33">IF(COUNTIF(_sy5,AP$2)&gt;1,"sai",IF(COUNTIF(_sy5,AP$2)=1,INDEX(tkbs,1,MATCH(AP$2,_sy5,0)),""))</f>
        <v/>
      </c>
      <c r="AQ33" s="455" t="str">
        <f t="array" ref="AQ33">IF(COUNTIF(_sy5,AQ$2)&gt;1,"sai",IF(COUNTIF(_sy5,AQ$2)=1,INDEX(tkbs,1,MATCH(AQ$2,_sy5,0)),""))</f>
        <v/>
      </c>
      <c r="AR33" s="455" t="str">
        <f t="array" ref="AR33">IF(COUNTIF(_sy5,AR$2)&gt;1,"sai",IF(COUNTIF(_sy5,AR$2)=1,INDEX(tkbs,1,MATCH(AR$2,_sy5,0)),""))</f>
        <v/>
      </c>
      <c r="AS33" s="455" t="str">
        <f t="array" ref="AS33">IF(COUNTIF(_sy5,AS$2)&gt;1,"sai",IF(COUNTIF(_sy5,AS$2)=1,INDEX(tkbs,1,MATCH(AS$2,_sy5,0)),""))</f>
        <v/>
      </c>
      <c r="AT33" s="455" t="str">
        <f t="array" ref="AT33">IF(COUNTIF(_sy5,AT$2)&gt;1,"sai",IF(COUNTIF(_sy5,AT$2)=1,INDEX(tkbs,1,MATCH(AT$2,_sy5,0)),""))</f>
        <v/>
      </c>
      <c r="AU33" s="455" t="str">
        <f t="array" ref="AU33">IF(COUNTIF(_sy5,AU$2)&gt;1,"sai",IF(COUNTIF(_sy5,AU$2)=1,INDEX(tkbs,1,MATCH(AU$2,_sy5,0)),""))</f>
        <v/>
      </c>
      <c r="AV33" s="455" t="str">
        <f t="array" ref="AV33">IF(COUNTIF(_sy5,AV$2)&gt;1,"sai",IF(COUNTIF(_sy5,AV$2)=1,INDEX(tkbs,1,MATCH(AV$2,_sy5,0)),""))</f>
        <v/>
      </c>
      <c r="AW33" s="455" t="str">
        <f t="array" ref="AW33">IF(COUNTIF(_sy5,AW$2)&gt;1,"sai",IF(COUNTIF(_sy5,AW$2)=1,INDEX(tkbs,1,MATCH(AW$2,_sy5,0)),""))</f>
        <v/>
      </c>
      <c r="AX33" s="455" t="str">
        <f t="array" ref="AX33">IF(COUNTIF(_sy5,AX$2)&gt;1,"sai",IF(COUNTIF(_sy5,AX$2)=1,INDEX(tkbs,1,MATCH(AX$2,_sy5,0)),""))</f>
        <v/>
      </c>
      <c r="AY33" s="455" t="str">
        <f t="array" ref="AY33">IF(COUNTIF(_sy5,AY$2)&gt;1,"sai",IF(COUNTIF(_sy5,AY$2)=1,INDEX(tkbs,1,MATCH(AY$2,_sy5,0)),""))</f>
        <v/>
      </c>
      <c r="AZ33" s="455" t="str">
        <f t="array" ref="AZ33">IF(COUNTIF(_sy5,AZ$2)&gt;1,"sai",IF(COUNTIF(_sy5,AZ$2)=1,INDEX(tkbs,1,MATCH(AZ$2,_sy5,0)),""))</f>
        <v/>
      </c>
      <c r="BA33" s="455" t="str">
        <f t="array" ref="BA33">IF(COUNTIF(_sy5,BA$2)&gt;1,"sai",IF(COUNTIF(_sy5,BA$2)=1,INDEX(tkbs,1,MATCH(BA$2,_sy5,0)),""))</f>
        <v/>
      </c>
      <c r="BB33" s="455" t="str">
        <f t="array" ref="BB33">IF(COUNTIF(_sy5,BB$2)&gt;1,"sai",IF(COUNTIF(_sy5,BB$2)=1,INDEX(tkbs,1,MATCH(BB$2,_sy5,0)),""))</f>
        <v/>
      </c>
      <c r="BC33" s="455" t="str">
        <f t="array" ref="BC33">IF(COUNTIF(_sy5,BC$2)&gt;1,"sai",IF(COUNTIF(_sy5,BC$2)=1,INDEX(tkbs,1,MATCH(BC$2,_sy5,0)),""))</f>
        <v/>
      </c>
      <c r="BD33" s="455" t="str">
        <f t="array" ref="BD33">IF(COUNTIF(_sy5,BD$2)&gt;1,"sai",IF(COUNTIF(_sy5,BD$2)=1,INDEX(tkbs,1,MATCH(BD$2,_sy5,0)),""))</f>
        <v/>
      </c>
      <c r="BE33" s="455" t="str">
        <f t="array" ref="BE33">IF(COUNTIF(_sy5,BE$2)&gt;1,"sai",IF(COUNTIF(_sy5,BE$2)=1,INDEX(tkbs,1,MATCH(BE$2,_sy5,0)),""))</f>
        <v/>
      </c>
      <c r="BF33" s="455" t="str">
        <f t="array" ref="BF33">IF(COUNTIF(_sy5,BF$2)&gt;1,"sai",IF(COUNTIF(_sy5,BF$2)=1,INDEX(tkbs,1,MATCH(BF$2,_sy5,0)),""))</f>
        <v/>
      </c>
      <c r="BG33" s="455" t="str">
        <f t="array" ref="BG33">IF(COUNTIF(_sy5,BG$2)&gt;1,"sai",IF(COUNTIF(_sy5,BG$2)=1,INDEX(tkbs,1,MATCH(BG$2,_sy5,0)),""))</f>
        <v/>
      </c>
      <c r="BH33" s="455" t="str">
        <f t="array" ref="BH33">IF(COUNTIF(_sy5,BH$2)&gt;1,"sai",IF(COUNTIF(_sy5,BH$2)=1,INDEX(tkbs,1,MATCH(BH$2,_sy5,0)),""))</f>
        <v/>
      </c>
      <c r="BI33" s="455" t="str">
        <f t="array" ref="BI33">IF(COUNTIF(_sy5,BI$2)&gt;1,"sai",IF(COUNTIF(_sy5,BI$2)=1,INDEX(tkbs,1,MATCH(BI$2,_sy5,0)),""))</f>
        <v/>
      </c>
      <c r="BJ33" s="455" t="str">
        <f t="array" ref="BJ33">IF(COUNTIF(_sy5,BJ$2)&gt;1,"sai",IF(COUNTIF(_sy5,BJ$2)=1,INDEX(tkbs,1,MATCH(BJ$2,_sy5,0)),""))</f>
        <v/>
      </c>
      <c r="BK33" s="455" t="str">
        <f t="array" ref="BK33">IF(COUNTIF(_sy5,BK$2)&gt;1,"sai",IF(COUNTIF(_sy5,BK$2)=1,INDEX(tkbs,1,MATCH(BK$2,_sy5,0)),""))</f>
        <v/>
      </c>
      <c r="BL33" s="455" t="str">
        <f t="array" ref="BL33">IF(COUNTIF(_sy5,BL$2)&gt;1,"sai",IF(COUNTIF(_sy5,BL$2)=1,INDEX(tkbs,1,MATCH(BL$2,_sy5,0)),""))</f>
        <v/>
      </c>
      <c r="BM33" s="455" t="str">
        <f t="array" ref="BM33">IF(COUNTIF(_sy5,BM$2)&gt;1,"sai",IF(COUNTIF(_sy5,BM$2)=1,INDEX(tkbs,1,MATCH(BM$2,_sy5,0)),""))</f>
        <v/>
      </c>
      <c r="BN33" s="455" t="str">
        <f t="array" ref="BN33">IF(COUNTIF(_sy5,BN$2)&gt;1,"sai",IF(COUNTIF(_sy5,BN$2)=1,INDEX(tkbs,1,MATCH(BN$2,_sy5,0)),""))</f>
        <v/>
      </c>
      <c r="BO33" s="455" t="str">
        <f t="array" ref="BO33">IF(COUNTIF(_sy5,BO$2)&gt;1,"sai",IF(COUNTIF(_sy5,BO$2)=1,INDEX(tkbs,1,MATCH(BO$2,_sy5,0)),""))</f>
        <v/>
      </c>
      <c r="BP33" s="455" t="str">
        <f t="array" ref="BP33">IF(COUNTIF(_sy5,BP$2)&gt;1,"sai",IF(COUNTIF(_sy5,BP$2)=1,INDEX(tkbs,1,MATCH(BP$2,_sy5,0)),""))</f>
        <v/>
      </c>
      <c r="BQ33" s="455" t="str">
        <f t="array" ref="BQ33">IF(COUNTIF(_sy5,BQ$2)&gt;1,"sai",IF(COUNTIF(_sy5,BQ$2)=1,INDEX(tkbs,1,MATCH(BQ$2,_sy5,0)),""))</f>
        <v/>
      </c>
      <c r="BR33" s="455" t="str">
        <f t="array" ref="BR33">IF(COUNTIF(_sy5,BR$2)&gt;1,"sai",IF(COUNTIF(_sy5,BR$2)=1,INDEX(tkbs,1,MATCH(BR$2,_sy5,0)),""))</f>
        <v/>
      </c>
      <c r="BS33" s="455" t="str">
        <f t="array" ref="BS33">IF(COUNTIF(_sy5,BS$2)&gt;1,"sai",IF(COUNTIF(_sy5,BS$2)=1,INDEX(tkbs,1,MATCH(BS$2,_sy5,0)),""))</f>
        <v/>
      </c>
      <c r="BT33" s="455" t="str">
        <f t="array" ref="BT33">IF(COUNTIF(_sy5,BT$2)&gt;1,"sai",IF(COUNTIF(_sy5,BT$2)=1,INDEX(tkbs,1,MATCH(BT$2,_sy5,0)),""))</f>
        <v/>
      </c>
      <c r="BU33" s="455" t="str">
        <f t="array" ref="BU33">IF(COUNTIF(_sy5,BU$2)&gt;1,"sai",IF(COUNTIF(_sy5,BU$2)=1,INDEX(tkbs,1,MATCH(BU$2,_sy5,0)),""))</f>
        <v/>
      </c>
      <c r="BV33" s="455" t="str">
        <f t="array" ref="BV33">IF(COUNTIF(_sy5,BV$2)&gt;1,"sai",IF(COUNTIF(_sy5,BV$2)=1,INDEX(tkbs,1,MATCH(BV$2,_sy5,0)),""))</f>
        <v/>
      </c>
      <c r="BW33" s="455" t="str">
        <f t="array" ref="BW33">IF(COUNTIF(_sy5,BW$2)&gt;1,"sai",IF(COUNTIF(_sy5,BW$2)=1,INDEX(tkbs,1,MATCH(BW$2,_sy5,0)),""))</f>
        <v/>
      </c>
      <c r="BX33" s="455" t="str">
        <f t="array" ref="BX33">IF(COUNTIF(_sy5,BX$2)&gt;1,"sai",IF(COUNTIF(_sy5,BX$2)=1,INDEX(tkbs,1,MATCH(BX$2,_sy5,0)),""))</f>
        <v/>
      </c>
      <c r="BY33" s="455" t="str">
        <f t="array" ref="BY33">IF(COUNTIF(_sy5,BY$2)&gt;1,"sai",IF(COUNTIF(_sy5,BY$2)=1,INDEX(tkbs,1,MATCH(BY$2,_sy5,0)),""))</f>
        <v/>
      </c>
      <c r="BZ33" s="455" t="str">
        <f t="array" ref="BZ33">IF(COUNTIF(_sy5,BZ$2)&gt;1,"sai",IF(COUNTIF(_sy5,BZ$2)=1,INDEX(tkbs,1,MATCH(BZ$2,_sy5,0)),""))</f>
        <v/>
      </c>
      <c r="CA33" s="455" t="str">
        <f t="array" ref="CA33">IF(COUNTIF(_sy5,CA$2)&gt;1,"sai",IF(COUNTIF(_sy5,CA$2)=1,INDEX(tkbs,1,MATCH(CA$2,_sy5,0)),""))</f>
        <v/>
      </c>
      <c r="CB33" s="455" t="str">
        <f t="array" ref="CB33">IF(COUNTIF(_sy5,CB$2)&gt;1,"sai",IF(COUNTIF(_sy5,CB$2)=1,INDEX(tkbs,1,MATCH(CB$2,_sy5,0)),""))</f>
        <v/>
      </c>
      <c r="CC33" s="455" t="str">
        <f t="array" ref="CC33">IF(COUNTIF(_sy5,CC$2)&gt;1,"sai",IF(COUNTIF(_sy5,CC$2)=1,INDEX(tkbs,1,MATCH(CC$2,_sy5,0)),""))</f>
        <v/>
      </c>
      <c r="CD33" s="455" t="str">
        <f t="array" ref="CD33">IF(COUNTIF(_sy5,CD$2)&gt;1,"sai",IF(COUNTIF(_sy5,CD$2)=1,INDEX(tkbs,1,MATCH(CD$2,_sy5,0)),""))</f>
        <v/>
      </c>
      <c r="CE33" s="455" t="str">
        <f t="array" ref="CE33">IF(COUNTIF(_sy5,CE$2)&gt;1,"sai",IF(COUNTIF(_sy5,CE$2)=1,INDEX(tkbs,1,MATCH(CE$2,_sy5,0)),""))</f>
        <v/>
      </c>
      <c r="CF33" s="455" t="str">
        <f t="array" ref="CF33">IF(COUNTIF(_sy5,CF$2)&gt;1,"sai",IF(COUNTIF(_sy5,CF$2)=1,INDEX(tkbs,1,MATCH(CF$2,_sy5,0)),""))</f>
        <v/>
      </c>
      <c r="CG33" s="455" t="str">
        <f t="array" ref="CG33">IF(COUNTIF(_sy5,CG$2)&gt;1,"sai",IF(COUNTIF(_sy5,CG$2)=1,INDEX(tkbs,1,MATCH(CG$2,_sy5,0)),""))</f>
        <v/>
      </c>
      <c r="CH33" s="455" t="str">
        <f t="array" ref="CH33">IF(COUNTIF(_sy5,CH$2)&gt;1,"sai",IF(COUNTIF(_sy5,CH$2)=1,INDEX(tkbs,1,MATCH(CH$2,_sy5,0)),""))</f>
        <v/>
      </c>
      <c r="CI33" s="455" t="str">
        <f t="array" ref="CI33">IF(COUNTIF(_sy5,CI$2)&gt;1,"sai",IF(COUNTIF(_sy5,CI$2)=1,INDEX(tkbs,1,MATCH(CI$2,_sy5,0)),""))</f>
        <v/>
      </c>
      <c r="CJ33" s="455" t="str">
        <f t="array" ref="CJ33">IF(COUNTIF(_sy5,CJ$2)&gt;1,"sai",IF(COUNTIF(_sy5,CJ$2)=1,INDEX(tkbs,1,MATCH(CJ$2,_sy5,0)),""))</f>
        <v/>
      </c>
      <c r="CK33" s="455" t="str">
        <f t="array" ref="CK33">IF(COUNTIF(_sy5,CK$2)&gt;1,"sai",IF(COUNTIF(_sy5,CK$2)=1,INDEX(tkbs,1,MATCH(CK$2,_sy5,0)),""))</f>
        <v/>
      </c>
      <c r="CL33" s="455" t="str">
        <f t="array" ref="CL33">IF(COUNTIF(_sy5,CL$2)&gt;1,"sai",IF(COUNTIF(_sy5,CL$2)=1,INDEX(tkbs,1,MATCH(CL$2,_sy5,0)),""))</f>
        <v/>
      </c>
      <c r="CM33" s="455" t="str">
        <f t="array" ref="CM33">IF(COUNTIF(_sy5,CM$2)&gt;1,"sai",IF(COUNTIF(_sy5,CM$2)=1,INDEX(tkbs,1,MATCH(CM$2,_sy5,0)),""))</f>
        <v/>
      </c>
      <c r="CN33" s="455" t="str">
        <f t="array" ref="CN33">IF(COUNTIF(_sy5,CN$2)&gt;1,"sai",IF(COUNTIF(_sy5,CN$2)=1,INDEX(tkbs,1,MATCH(CN$2,_sy5,0)),""))</f>
        <v/>
      </c>
      <c r="CO33" s="455" t="str">
        <f t="array" ref="CO33">IF(COUNTIF(_sy5,CO$2)&gt;1,"sai",IF(COUNTIF(_sy5,CO$2)=1,INDEX(tkbs,1,MATCH(CO$2,_sy5,0)),""))</f>
        <v/>
      </c>
      <c r="CP33" s="455" t="str">
        <f t="array" ref="CP33">IF(COUNTIF(_sy5,CP$2)&gt;1,"sai",IF(COUNTIF(_sy5,CP$2)=1,INDEX(tkbs,1,MATCH(CP$2,_sy5,0)),""))</f>
        <v/>
      </c>
      <c r="CQ33" s="455" t="str">
        <f t="array" ref="CQ33">IF(COUNTIF(_sy5,CQ$2)&gt;1,"sai",IF(COUNTIF(_sy5,CQ$2)=1,INDEX(tkbs,1,MATCH(CQ$2,_sy5,0)),""))</f>
        <v/>
      </c>
      <c r="CR33" s="455" t="str">
        <f t="array" ref="CR33">IF(COUNTIF(_sy5,CR$2)&gt;1,"sai",IF(COUNTIF(_sy5,CR$2)=1,INDEX(tkbs,1,MATCH(CR$2,_sy5,0)),""))</f>
        <v/>
      </c>
      <c r="CS33" s="455" t="str">
        <f t="array" ref="CS33">IF(COUNTIF(_sy5,CS$2)&gt;1,"sai",IF(COUNTIF(_sy5,CS$2)=1,INDEX(tkbs,1,MATCH(CS$2,_sy5,0)),""))</f>
        <v/>
      </c>
      <c r="CT33" s="455" t="str">
        <f t="array" ref="CT33">IF(COUNTIF(_sy5,CT$2)&gt;1,"sai",IF(COUNTIF(_sy5,CT$2)=1,INDEX(tkbs,1,MATCH(CT$2,_sy5,0)),""))</f>
        <v/>
      </c>
      <c r="CU33" s="455" t="str">
        <f t="array" ref="CU33">IF(COUNTIF(_sy5,CU$2)&gt;1,"sai",IF(COUNTIF(_sy5,CU$2)=1,INDEX(tkbs,1,MATCH(CU$2,_sy5,0)),""))</f>
        <v/>
      </c>
      <c r="CV33" s="455" t="str">
        <f t="array" ref="CV33">IF(COUNTIF(_sy5,CV$2)&gt;1,"sai",IF(COUNTIF(_sy5,CV$2)=1,INDEX(tkbs,1,MATCH(CV$2,_sy5,0)),""))</f>
        <v/>
      </c>
      <c r="CW33" s="455" t="str">
        <f t="array" ref="CW33">IF(COUNTIF(_sy5,CW$2)&gt;1,"sai",IF(COUNTIF(_sy5,CW$2)=1,INDEX(tkbs,1,MATCH(CW$2,_sy5,0)),""))</f>
        <v/>
      </c>
      <c r="CX33" s="455" t="str">
        <f t="array" ref="CX33">IF(COUNTIF(_sy5,CX$2)&gt;1,"sai",IF(COUNTIF(_sy5,CX$2)=1,INDEX(tkbs,1,MATCH(CX$2,_sy5,0)),""))</f>
        <v/>
      </c>
      <c r="CY33" s="455" t="str">
        <f t="array" ref="CY33">IF(COUNTIF(_sy5,CY$2)&gt;1,"sai",IF(COUNTIF(_sy5,CY$2)=1,INDEX(tkbs,1,MATCH(CY$2,_sy5,0)),""))</f>
        <v/>
      </c>
    </row>
    <row r="34" ht="7.5" customHeight="1">
      <c r="A34" s="457"/>
      <c r="B34" s="458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  <c r="AX34" s="459"/>
      <c r="AY34" s="459"/>
      <c r="AZ34" s="459"/>
      <c r="BA34" s="459"/>
      <c r="BB34" s="459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</row>
    <row r="35" ht="12.0" customHeight="1">
      <c r="A35" s="442" t="s">
        <v>581</v>
      </c>
      <c r="B35" s="443">
        <v>1.0</v>
      </c>
      <c r="C35" s="452" t="str">
        <f t="array" ref="C35">IF(COUNTIF(_th1,C$2)&gt;1,"sai",IF(COUNTIF(_th1,C$2)=1,INDEX(tkbc,1,MATCH(C$2,_th1,0)),""))</f>
        <v/>
      </c>
      <c r="D35" s="452" t="str">
        <f t="array" ref="D35">IF(COUNTIF(_th1,D$2)&gt;1,"sai",IF(COUNTIF(_th1,D$2)=1,INDEX(tkbc,1,MATCH(D$2,_th1,0)),""))</f>
        <v/>
      </c>
      <c r="E35" s="451" t="str">
        <f t="array" ref="E35">IF(COUNTIF(_th1,E$2)&gt;1,"sai",IF(COUNTIF(_th1,E$2)=1,INDEX(tkbc,1,MATCH(E$2,_th1,0)),""))</f>
        <v>C8</v>
      </c>
      <c r="F35" s="452" t="str">
        <f t="array" ref="F35">IF(COUNTIF(_th1,F$2)&gt;1,"sai",IF(COUNTIF(_th1,F$2)=1,INDEX(tkbc,1,MATCH(F$2,_th1,0)),""))</f>
        <v/>
      </c>
      <c r="G35" s="452" t="str">
        <f t="array" ref="G35">IF(COUNTIF(_th1,G$2)&gt;1,"sai",IF(COUNTIF(_th1,G$2)=1,INDEX(tkbc,1,MATCH(G$2,_th1,0)),""))</f>
        <v/>
      </c>
      <c r="H35" s="452" t="str">
        <f t="array" ref="H35">IF(COUNTIF(_th1,H$2)&gt;1,"sai",IF(COUNTIF(_th1,H$2)=1,INDEX(tkbc,1,MATCH(H$2,_th1,0)),""))</f>
        <v/>
      </c>
      <c r="I35" s="451" t="str">
        <f t="array" ref="I35">IF(COUNTIF(_th1,I$2)&gt;1,"sai",IF(COUNTIF(_th1,I$2)=1,INDEX(tkbc,1,MATCH(I$2,_th1,0)),""))</f>
        <v>C7</v>
      </c>
      <c r="J35" s="452" t="str">
        <f t="array" ref="J35">IF(COUNTIF(_th1,J$2)&gt;1,"sai",IF(COUNTIF(_th1,J$2)=1,INDEX(tkbc,1,MATCH(J$2,_th1,0)),""))</f>
        <v/>
      </c>
      <c r="K35" s="452" t="str">
        <f t="array" ref="K35">IF(COUNTIF(_th1,K$2)&gt;1,"sai",IF(COUNTIF(_th1,K$2)=1,INDEX(tkbc,1,MATCH(K$2,_th1,0)),""))</f>
        <v/>
      </c>
      <c r="L35" s="452" t="str">
        <f t="array" ref="L35">IF(COUNTIF(_th1,L$2)&gt;1,"sai",IF(COUNTIF(_th1,L$2)=1,INDEX(tkbc,1,MATCH(L$2,_th1,0)),""))</f>
        <v/>
      </c>
      <c r="M35" s="451" t="str">
        <f t="array" ref="M35">IF(COUNTIF(_th1,M$2)&gt;1,"sai",IF(COUNTIF(_th1,M$2)=1,INDEX(tkbc,1,MATCH(M$2,_th1,0)),""))</f>
        <v>C10</v>
      </c>
      <c r="N35" s="451" t="str">
        <f t="array" ref="N35">IF(COUNTIF(_th1,N$2)&gt;1,"sai",IF(COUNTIF(_th1,N$2)=1,INDEX(tkbc,1,MATCH(N$2,_th1,0)),""))</f>
        <v>C13</v>
      </c>
      <c r="O35" s="452" t="str">
        <f t="array" ref="O35">IF(COUNTIF(_th1,O$2)&gt;1,"sai",IF(COUNTIF(_th1,O$2)=1,INDEX(tkbc,1,MATCH(O$2,_th1,0)),""))</f>
        <v/>
      </c>
      <c r="P35" s="452" t="str">
        <f t="array" ref="P35">IF(COUNTIF(_th1,P$2)&gt;1,"sai",IF(COUNTIF(_th1,P$2)=1,INDEX(tkbc,1,MATCH(P$2,_th1,0)),""))</f>
        <v/>
      </c>
      <c r="Q35" s="452" t="str">
        <f t="array" ref="Q35">IF(COUNTIF(_th1,Q$2)&gt;1,"sai",IF(COUNTIF(_th1,Q$2)=1,INDEX(tkbc,1,MATCH(Q$2,_th1,0)),""))</f>
        <v/>
      </c>
      <c r="R35" s="452" t="str">
        <f t="array" ref="R35">IF(COUNTIF(_th1,R$2)&gt;1,"sai",IF(COUNTIF(_th1,R$2)=1,INDEX(tkbc,1,MATCH(R$2,_th1,0)),""))</f>
        <v/>
      </c>
      <c r="S35" s="452" t="str">
        <f t="array" ref="S35">IF(COUNTIF(_th1,S$2)&gt;1,"sai",IF(COUNTIF(_th1,S$2)=1,INDEX(tkbc,1,MATCH(S$2,_th1,0)),""))</f>
        <v/>
      </c>
      <c r="T35" s="452" t="str">
        <f t="array" ref="T35">IF(COUNTIF(_th1,T$2)&gt;1,"sai",IF(COUNTIF(_th1,T$2)=1,INDEX(tkbc,1,MATCH(T$2,_th1,0)),""))</f>
        <v/>
      </c>
      <c r="U35" s="452" t="str">
        <f t="array" ref="U35">IF(COUNTIF(_th1,U$2)&gt;1,"sai",IF(COUNTIF(_th1,U$2)=1,INDEX(tkbc,1,MATCH(U$2,_th1,0)),""))</f>
        <v/>
      </c>
      <c r="V35" s="452" t="str">
        <f t="array" ref="V35">IF(COUNTIF(_th1,V$2)&gt;1,"sai",IF(COUNTIF(_th1,V$2)=1,INDEX(tkbc,1,MATCH(V$2,_th1,0)),""))</f>
        <v/>
      </c>
      <c r="W35" s="452" t="str">
        <f t="array" ref="W35">IF(COUNTIF(_th1,W$2)&gt;1,"sai",IF(COUNTIF(_th1,W$2)=1,INDEX(tkbc,1,MATCH(W$2,_th1,0)),""))</f>
        <v/>
      </c>
      <c r="X35" s="452" t="str">
        <f t="array" ref="X35">IF(COUNTIF(_th1,X$2)&gt;1,"sai",IF(COUNTIF(_th1,X$2)=1,INDEX(tkbc,1,MATCH(X$2,_th1,0)),""))</f>
        <v/>
      </c>
      <c r="Y35" s="452" t="str">
        <f t="array" ref="Y35">IF(COUNTIF(_th1,Y$2)&gt;1,"sai",IF(COUNTIF(_th1,Y$2)=1,INDEX(tkbc,1,MATCH(Y$2,_th1,0)),""))</f>
        <v/>
      </c>
      <c r="Z35" s="452" t="str">
        <f t="array" ref="Z35">IF(COUNTIF(_th1,Z$2)&gt;1,"sai",IF(COUNTIF(_th1,Z$2)=1,INDEX(tkbc,1,MATCH(Z$2,_th1,0)),""))</f>
        <v/>
      </c>
      <c r="AA35" s="452" t="str">
        <f t="array" ref="AA35">IF(COUNTIF(_th1,AA$2)&gt;1,"sai",IF(COUNTIF(_th1,AA$2)=1,INDEX(tkbc,1,MATCH(AA$2,_th1,0)),""))</f>
        <v/>
      </c>
      <c r="AB35" s="452" t="str">
        <f t="array" ref="AB35">IF(COUNTIF(_th1,AB$2)&gt;1,"sai",IF(COUNTIF(_th1,AB$2)=1,INDEX(tkbc,1,MATCH(AB$2,_th1,0)),""))</f>
        <v/>
      </c>
      <c r="AC35" s="451" t="str">
        <f t="array" ref="AC35">IF(COUNTIF(_th1,AC$2)&gt;1,"sai",IF(COUNTIF(_th1,AC$2)=1,INDEX(tkbc,1,MATCH(AC$2,_th1,0)),""))</f>
        <v>C5</v>
      </c>
      <c r="AD35" s="451" t="str">
        <f t="array" ref="AD35">IF(COUNTIF(_th1,AD$2)&gt;1,"sai",IF(COUNTIF(_th1,AD$2)=1,INDEX(tkbc,1,MATCH(AD$2,_th1,0)),""))</f>
        <v>C4</v>
      </c>
      <c r="AE35" s="452" t="str">
        <f t="array" ref="AE35">IF(COUNTIF(_th1,AE$2)&gt;1,"sai",IF(COUNTIF(_th1,AE$2)=1,INDEX(tkbc,1,MATCH(AE$2,_th1,0)),""))</f>
        <v/>
      </c>
      <c r="AF35" s="452" t="str">
        <f t="array" ref="AF35">IF(COUNTIF(_th1,AF$2)&gt;1,"sai",IF(COUNTIF(_th1,AF$2)=1,INDEX(tkbc,1,MATCH(AF$2,_th1,0)),""))</f>
        <v/>
      </c>
      <c r="AG35" s="452" t="str">
        <f t="array" ref="AG35">IF(COUNTIF(_th1,AG$2)&gt;1,"sai",IF(COUNTIF(_th1,AG$2)=1,INDEX(tkbc,1,MATCH(AG$2,_th1,0)),""))</f>
        <v/>
      </c>
      <c r="AH35" s="452" t="str">
        <f t="array" ref="AH35">IF(COUNTIF(_th1,AH$2)&gt;1,"sai",IF(COUNTIF(_th1,AH$2)=1,INDEX(tkbc,1,MATCH(AH$2,_th1,0)),""))</f>
        <v/>
      </c>
      <c r="AI35" s="452" t="str">
        <f t="array" ref="AI35">IF(COUNTIF(_th1,AI$2)&gt;1,"sai",IF(COUNTIF(_th1,AI$2)=1,INDEX(tkbc,1,MATCH(AI$2,_th1,0)),""))</f>
        <v/>
      </c>
      <c r="AJ35" s="452" t="str">
        <f t="array" ref="AJ35">IF(COUNTIF(_th1,AJ$2)&gt;1,"sai",IF(COUNTIF(_th1,AJ$2)=1,INDEX(tkbc,1,MATCH(AJ$2,_th1,0)),""))</f>
        <v/>
      </c>
      <c r="AK35" s="451" t="str">
        <f t="array" ref="AK35">IF(COUNTIF(_th1,AK$2)&gt;1,"sai",IF(COUNTIF(_th1,AK$2)=1,INDEX(tkbc,1,MATCH(AK$2,_th1,0)),""))</f>
        <v>C9</v>
      </c>
      <c r="AL35" s="452" t="str">
        <f t="array" ref="AL35">IF(COUNTIF(_th1,AL$2)&gt;1,"sai",IF(COUNTIF(_th1,AL$2)=1,INDEX(tkbc,1,MATCH(AL$2,_th1,0)),""))</f>
        <v/>
      </c>
      <c r="AM35" s="452" t="str">
        <f t="array" ref="AM35">IF(COUNTIF(_th1,AM$2)&gt;1,"sai",IF(COUNTIF(_th1,AM$2)=1,INDEX(tkbc,1,MATCH(AM$2,_th1,0)),""))</f>
        <v/>
      </c>
      <c r="AN35" s="452" t="str">
        <f t="array" ref="AN35">IF(COUNTIF(_th1,AN$2)&gt;1,"sai",IF(COUNTIF(_th1,AN$2)=1,INDEX(tkbc,1,MATCH(AN$2,_th1,0)),""))</f>
        <v/>
      </c>
      <c r="AO35" s="452" t="str">
        <f t="array" ref="AO35">IF(COUNTIF(_th1,AO$2)&gt;1,"sai",IF(COUNTIF(_th1,AO$2)=1,INDEX(tkbc,1,MATCH(AO$2,_th1,0)),""))</f>
        <v/>
      </c>
      <c r="AP35" s="452" t="str">
        <f t="array" ref="AP35">IF(COUNTIF(_th1,AP$2)&gt;1,"sai",IF(COUNTIF(_th1,AP$2)=1,INDEX(tkbc,1,MATCH(AP$2,_th1,0)),""))</f>
        <v/>
      </c>
      <c r="AQ35" s="452" t="str">
        <f t="array" ref="AQ35">IF(COUNTIF(_th1,AQ$2)&gt;1,"sai",IF(COUNTIF(_th1,AQ$2)=1,INDEX(tkbc,1,MATCH(AQ$2,_th1,0)),""))</f>
        <v/>
      </c>
      <c r="AR35" s="452" t="str">
        <f t="array" ref="AR35">IF(COUNTIF(_th1,AR$2)&gt;1,"sai",IF(COUNTIF(_th1,AR$2)=1,INDEX(tkbc,1,MATCH(AR$2,_th1,0)),""))</f>
        <v/>
      </c>
      <c r="AS35" s="452" t="str">
        <f t="array" ref="AS35">IF(COUNTIF(_th1,AS$2)&gt;1,"sai",IF(COUNTIF(_th1,AS$2)=1,INDEX(tkbc,1,MATCH(AS$2,_th1,0)),""))</f>
        <v/>
      </c>
      <c r="AT35" s="452" t="str">
        <f t="array" ref="AT35">IF(COUNTIF(_th1,AT$2)&gt;1,"sai",IF(COUNTIF(_th1,AT$2)=1,INDEX(tkbc,1,MATCH(AT$2,_th1,0)),""))</f>
        <v/>
      </c>
      <c r="AU35" s="452" t="str">
        <f t="array" ref="AU35">IF(COUNTIF(_th1,AU$2)&gt;1,"sai",IF(COUNTIF(_th1,AU$2)=1,INDEX(tkbc,1,MATCH(AU$2,_th1,0)),""))</f>
        <v/>
      </c>
      <c r="AV35" s="452" t="str">
        <f t="array" ref="AV35">IF(COUNTIF(_th1,AV$2)&gt;1,"sai",IF(COUNTIF(_th1,AV$2)=1,INDEX(tkbc,1,MATCH(AV$2,_th1,0)),""))</f>
        <v/>
      </c>
      <c r="AW35" s="452" t="str">
        <f t="array" ref="AW35">IF(COUNTIF(_th1,AW$2)&gt;1,"sai",IF(COUNTIF(_th1,AW$2)=1,INDEX(tkbc,1,MATCH(AW$2,_th1,0)),""))</f>
        <v/>
      </c>
      <c r="AX35" s="451" t="str">
        <f t="array" ref="AX35">IF(COUNTIF(_th1,AX$2)&gt;1,"sai",IF(COUNTIF(_th1,AX$2)=1,INDEX(tkbc,1,MATCH(AX$2,_th1,0)),""))</f>
        <v>C11</v>
      </c>
      <c r="AY35" s="452" t="str">
        <f t="array" ref="AY35">IF(COUNTIF(_th1,AY$2)&gt;1,"sai",IF(COUNTIF(_th1,AY$2)=1,INDEX(tkbc,1,MATCH(AY$2,_th1,0)),""))</f>
        <v/>
      </c>
      <c r="AZ35" s="451" t="str">
        <f t="array" ref="AZ35">IF(COUNTIF(_th1,AZ$2)&gt;1,"sai",IF(COUNTIF(_th1,AZ$2)=1,INDEX(tkbc,1,MATCH(AZ$2,_th1,0)),""))</f>
        <v>C6</v>
      </c>
      <c r="BA35" s="452" t="str">
        <f t="array" ref="BA35">IF(COUNTIF(_th1,BA$2)&gt;1,"sai",IF(COUNTIF(_th1,BA$2)=1,INDEX(tkbc,1,MATCH(BA$2,_th1,0)),""))</f>
        <v/>
      </c>
      <c r="BB35" s="452" t="str">
        <f t="array" ref="BB35">IF(COUNTIF(_th1,BB$2)&gt;1,"sai",IF(COUNTIF(_th1,BB$2)=1,INDEX(tkbc,1,MATCH(BB$2,_th1,0)),""))</f>
        <v/>
      </c>
      <c r="BC35" s="452" t="str">
        <f t="array" ref="BC35">IF(COUNTIF(_th1,BC$2)&gt;1,"sai",IF(COUNTIF(_th1,BC$2)=1,INDEX(tkbc,1,MATCH(BC$2,_th1,0)),""))</f>
        <v/>
      </c>
      <c r="BD35" s="452" t="str">
        <f t="array" ref="BD35">IF(COUNTIF(_th1,BD$2)&gt;1,"sai",IF(COUNTIF(_th1,BD$2)=1,INDEX(tkbc,1,MATCH(BD$2,_th1,0)),""))</f>
        <v/>
      </c>
      <c r="BE35" s="451" t="str">
        <f t="array" ref="BE35">IF(COUNTIF(_th1,BE$2)&gt;1,"sai",IF(COUNTIF(_th1,BE$2)=1,INDEX(tkbc,1,MATCH(BE$2,_th1,0)),""))</f>
        <v>C12</v>
      </c>
      <c r="BF35" s="452" t="str">
        <f t="array" ref="BF35">IF(COUNTIF(_th1,BF$2)&gt;1,"sai",IF(COUNTIF(_th1,BF$2)=1,INDEX(tkbc,1,MATCH(BF$2,_th1,0)),""))</f>
        <v/>
      </c>
      <c r="BG35" s="452" t="str">
        <f t="array" ref="BG35">IF(COUNTIF(_th1,BG$2)&gt;1,"sai",IF(COUNTIF(_th1,BG$2)=1,INDEX(tkbc,1,MATCH(BG$2,_th1,0)),""))</f>
        <v/>
      </c>
      <c r="BH35" s="452" t="str">
        <f t="array" ref="BH35">IF(COUNTIF(_th1,BH$2)&gt;1,"sai",IF(COUNTIF(_th1,BH$2)=1,INDEX(tkbc,1,MATCH(BH$2,_th1,0)),""))</f>
        <v/>
      </c>
      <c r="BI35" s="452" t="str">
        <f t="array" ref="BI35">IF(COUNTIF(_th1,BI$2)&gt;1,"sai",IF(COUNTIF(_th1,BI$2)=1,INDEX(tkbc,1,MATCH(BI$2,_th1,0)),""))</f>
        <v/>
      </c>
      <c r="BJ35" s="451" t="str">
        <f t="array" ref="BJ35">IF(COUNTIF(_th1,BJ$2)&gt;1,"sai",IF(COUNTIF(_th1,BJ$2)=1,INDEX(tkbc,1,MATCH(BJ$2,_th1,0)),""))</f>
        <v>C2</v>
      </c>
      <c r="BK35" s="452" t="str">
        <f t="array" ref="BK35">IF(COUNTIF(_th1,BK$2)&gt;1,"sai",IF(COUNTIF(_th1,BK$2)=1,INDEX(tkbc,1,MATCH(BK$2,_th1,0)),""))</f>
        <v/>
      </c>
      <c r="BL35" s="452" t="str">
        <f t="array" ref="BL35">IF(COUNTIF(_th1,BL$2)&gt;1,"sai",IF(COUNTIF(_th1,BL$2)=1,INDEX(tkbc,1,MATCH(BL$2,_th1,0)),""))</f>
        <v/>
      </c>
      <c r="BM35" s="452" t="str">
        <f t="array" ref="BM35">IF(COUNTIF(_th1,BM$2)&gt;1,"sai",IF(COUNTIF(_th1,BM$2)=1,INDEX(tkbc,1,MATCH(BM$2,_th1,0)),""))</f>
        <v/>
      </c>
      <c r="BN35" s="452" t="str">
        <f t="array" ref="BN35">IF(COUNTIF(_th1,BN$2)&gt;1,"sai",IF(COUNTIF(_th1,BN$2)=1,INDEX(tkbc,1,MATCH(BN$2,_th1,0)),""))</f>
        <v/>
      </c>
      <c r="BO35" s="452" t="str">
        <f t="array" ref="BO35">IF(COUNTIF(_th1,BO$2)&gt;1,"sai",IF(COUNTIF(_th1,BO$2)=1,INDEX(tkbc,1,MATCH(BO$2,_th1,0)),""))</f>
        <v/>
      </c>
      <c r="BP35" s="452" t="str">
        <f t="array" ref="BP35">IF(COUNTIF(_th1,BP$2)&gt;1,"sai",IF(COUNTIF(_th1,BP$2)=1,INDEX(tkbc,1,MATCH(BP$2,_th1,0)),""))</f>
        <v/>
      </c>
      <c r="BQ35" s="452" t="str">
        <f t="array" ref="BQ35">IF(COUNTIF(_th1,BQ$2)&gt;1,"sai",IF(COUNTIF(_th1,BQ$2)=1,INDEX(tkbc,1,MATCH(BQ$2,_th1,0)),""))</f>
        <v/>
      </c>
      <c r="BR35" s="452" t="str">
        <f t="array" ref="BR35">IF(COUNTIF(_th1,BR$2)&gt;1,"sai",IF(COUNTIF(_th1,BR$2)=1,INDEX(tkbc,1,MATCH(BR$2,_th1,0)),""))</f>
        <v/>
      </c>
      <c r="BS35" s="452" t="str">
        <f t="array" ref="BS35">IF(COUNTIF(_th1,BS$2)&gt;1,"sai",IF(COUNTIF(_th1,BS$2)=1,INDEX(tkbc,1,MATCH(BS$2,_th1,0)),""))</f>
        <v/>
      </c>
      <c r="BT35" s="452" t="str">
        <f t="array" ref="BT35">IF(COUNTIF(_th1,BT$2)&gt;1,"sai",IF(COUNTIF(_th1,BT$2)=1,INDEX(tkbc,1,MATCH(BT$2,_th1,0)),""))</f>
        <v/>
      </c>
      <c r="BU35" s="452" t="str">
        <f t="array" ref="BU35">IF(COUNTIF(_th1,BU$2)&gt;1,"sai",IF(COUNTIF(_th1,BU$2)=1,INDEX(tkbc,1,MATCH(BU$2,_th1,0)),""))</f>
        <v/>
      </c>
      <c r="BV35" s="451" t="str">
        <f t="array" ref="BV35">IF(COUNTIF(_th1,BV$2)&gt;1,"sai",IF(COUNTIF(_th1,BV$2)=1,INDEX(tkbc,1,MATCH(BV$2,_th1,0)),""))</f>
        <v>C3</v>
      </c>
      <c r="BW35" s="452" t="str">
        <f t="array" ref="BW35">IF(COUNTIF(_th1,BW$2)&gt;1,"sai",IF(COUNTIF(_th1,BW$2)=1,INDEX(tkbc,1,MATCH(BW$2,_th1,0)),""))</f>
        <v/>
      </c>
      <c r="BX35" s="452" t="str">
        <f t="array" ref="BX35">IF(COUNTIF(_th1,BX$2)&gt;1,"sai",IF(COUNTIF(_th1,BX$2)=1,INDEX(tkbc,1,MATCH(BX$2,_th1,0)),""))</f>
        <v/>
      </c>
      <c r="BY35" s="452" t="str">
        <f t="array" ref="BY35">IF(COUNTIF(_th1,BY$2)&gt;1,"sai",IF(COUNTIF(_th1,BY$2)=1,INDEX(tkbc,1,MATCH(BY$2,_th1,0)),""))</f>
        <v/>
      </c>
      <c r="BZ35" s="452" t="str">
        <f t="array" ref="BZ35">IF(COUNTIF(_th1,BZ$2)&gt;1,"sai",IF(COUNTIF(_th1,BZ$2)=1,INDEX(tkbc,1,MATCH(BZ$2,_th1,0)),""))</f>
        <v/>
      </c>
      <c r="CA35" s="452" t="str">
        <f t="array" ref="CA35">IF(COUNTIF(_th1,CA$2)&gt;1,"sai",IF(COUNTIF(_th1,CA$2)=1,INDEX(tkbc,1,MATCH(CA$2,_th1,0)),""))</f>
        <v/>
      </c>
      <c r="CB35" s="452" t="str">
        <f t="array" ref="CB35">IF(COUNTIF(_th1,CB$2)&gt;1,"sai",IF(COUNTIF(_th1,CB$2)=1,INDEX(tkbc,1,MATCH(CB$2,_th1,0)),""))</f>
        <v/>
      </c>
      <c r="CC35" s="452" t="str">
        <f t="array" ref="CC35">IF(COUNTIF(_th1,CC$2)&gt;1,"sai",IF(COUNTIF(_th1,CC$2)=1,INDEX(tkbc,1,MATCH(CC$2,_th1,0)),""))</f>
        <v/>
      </c>
      <c r="CD35" s="452" t="str">
        <f t="array" ref="CD35">IF(COUNTIF(_th1,CD$2)&gt;1,"sai",IF(COUNTIF(_th1,CD$2)=1,INDEX(tkbc,1,MATCH(CD$2,_th1,0)),""))</f>
        <v/>
      </c>
      <c r="CE35" s="452" t="str">
        <f t="array" ref="CE35">IF(COUNTIF(_th1,CE$2)&gt;1,"sai",IF(COUNTIF(_th1,CE$2)=1,INDEX(tkbc,1,MATCH(CE$2,_th1,0)),""))</f>
        <v/>
      </c>
      <c r="CF35" s="452" t="str">
        <f t="array" ref="CF35">IF(COUNTIF(_th1,CF$2)&gt;1,"sai",IF(COUNTIF(_th1,CF$2)=1,INDEX(tkbc,1,MATCH(CF$2,_th1,0)),""))</f>
        <v/>
      </c>
      <c r="CG35" s="452" t="str">
        <f t="array" ref="CG35">IF(COUNTIF(_th1,CG$2)&gt;1,"sai",IF(COUNTIF(_th1,CG$2)=1,INDEX(tkbc,1,MATCH(CG$2,_th1,0)),""))</f>
        <v/>
      </c>
      <c r="CH35" s="452" t="str">
        <f t="array" ref="CH35">IF(COUNTIF(_th1,CH$2)&gt;1,"sai",IF(COUNTIF(_th1,CH$2)=1,INDEX(tkbc,1,MATCH(CH$2,_th1,0)),""))</f>
        <v/>
      </c>
      <c r="CI35" s="452" t="str">
        <f t="array" ref="CI35">IF(COUNTIF(_th1,CI$2)&gt;1,"sai",IF(COUNTIF(_th1,CI$2)=1,INDEX(tkbc,1,MATCH(CI$2,_th1,0)),""))</f>
        <v/>
      </c>
      <c r="CJ35" s="452" t="str">
        <f t="array" ref="CJ35">IF(COUNTIF(_th1,CJ$2)&gt;1,"sai",IF(COUNTIF(_th1,CJ$2)=1,INDEX(tkbc,1,MATCH(CJ$2,_th1,0)),""))</f>
        <v/>
      </c>
      <c r="CK35" s="452" t="str">
        <f t="array" ref="CK35">IF(COUNTIF(_th1,CK$2)&gt;1,"sai",IF(COUNTIF(_th1,CK$2)=1,INDEX(tkbc,1,MATCH(CK$2,_th1,0)),""))</f>
        <v/>
      </c>
      <c r="CL35" s="452" t="str">
        <f t="array" ref="CL35">IF(COUNTIF(_th1,CL$2)&gt;1,"sai",IF(COUNTIF(_th1,CL$2)=1,INDEX(tkbc,1,MATCH(CL$2,_th1,0)),""))</f>
        <v/>
      </c>
      <c r="CM35" s="452" t="str">
        <f t="array" ref="CM35">IF(COUNTIF(_th1,CM$2)&gt;1,"sai",IF(COUNTIF(_th1,CM$2)=1,INDEX(tkbc,1,MATCH(CM$2,_th1,0)),""))</f>
        <v/>
      </c>
      <c r="CN35" s="452" t="str">
        <f t="array" ref="CN35">IF(COUNTIF(_th1,CN$2)&gt;1,"sai",IF(COUNTIF(_th1,CN$2)=1,INDEX(tkbc,1,MATCH(CN$2,_th1,0)),""))</f>
        <v/>
      </c>
      <c r="CO35" s="452" t="str">
        <f t="array" ref="CO35">IF(COUNTIF(_th1,CO$2)&gt;1,"sai",IF(COUNTIF(_th1,CO$2)=1,INDEX(tkbc,1,MATCH(CO$2,_th1,0)),""))</f>
        <v/>
      </c>
      <c r="CP35" s="452" t="str">
        <f t="array" ref="CP35">IF(COUNTIF(_th1,CP$2)&gt;1,"sai",IF(COUNTIF(_th1,CP$2)=1,INDEX(tkbc,1,MATCH(CP$2,_th1,0)),""))</f>
        <v/>
      </c>
      <c r="CQ35" s="452" t="str">
        <f t="array" ref="CQ35">IF(COUNTIF(_th1,CQ$2)&gt;1,"sai",IF(COUNTIF(_th1,CQ$2)=1,INDEX(tkbc,1,MATCH(CQ$2,_th1,0)),""))</f>
        <v/>
      </c>
      <c r="CR35" s="452" t="str">
        <f t="array" ref="CR35">IF(COUNTIF(_th1,CR$2)&gt;1,"sai",IF(COUNTIF(_th1,CR$2)=1,INDEX(tkbc,1,MATCH(CR$2,_th1,0)),""))</f>
        <v/>
      </c>
      <c r="CS35" s="452" t="str">
        <f t="array" ref="CS35">IF(COUNTIF(_th1,CS$2)&gt;1,"sai",IF(COUNTIF(_th1,CS$2)=1,INDEX(tkbc,1,MATCH(CS$2,_th1,0)),""))</f>
        <v/>
      </c>
      <c r="CT35" s="452" t="str">
        <f t="array" ref="CT35">IF(COUNTIF(_th1,CT$2)&gt;1,"sai",IF(COUNTIF(_th1,CT$2)=1,INDEX(tkbc,1,MATCH(CT$2,_th1,0)),""))</f>
        <v/>
      </c>
      <c r="CU35" s="452" t="str">
        <f t="array" ref="CU35">IF(COUNTIF(_th1,CU$2)&gt;1,"sai",IF(COUNTIF(_th1,CU$2)=1,INDEX(tkbc,1,MATCH(CU$2,_th1,0)),""))</f>
        <v/>
      </c>
      <c r="CV35" s="452" t="str">
        <f t="array" ref="CV35">IF(COUNTIF(_th1,CV$2)&gt;1,"sai",IF(COUNTIF(_th1,CV$2)=1,INDEX(tkbc,1,MATCH(CV$2,_th1,0)),""))</f>
        <v/>
      </c>
      <c r="CW35" s="452" t="str">
        <f t="array" ref="CW35">IF(COUNTIF(_th1,CW$2)&gt;1,"sai",IF(COUNTIF(_th1,CW$2)=1,INDEX(tkbc,1,MATCH(CW$2,_th1,0)),""))</f>
        <v/>
      </c>
      <c r="CX35" s="452" t="str">
        <f t="array" ref="CX35">IF(COUNTIF(_th1,CX$2)&gt;1,"sai",IF(COUNTIF(_th1,CX$2)=1,INDEX(tkbc,1,MATCH(CX$2,_th1,0)),""))</f>
        <v/>
      </c>
      <c r="CY35" s="452" t="str">
        <f t="array" ref="CY35">IF(COUNTIF(_th1,CY$2)&gt;1,"sai",IF(COUNTIF(_th1,CY$2)=1,INDEX(tkbc,1,MATCH(CY$2,_th1,0)),""))</f>
        <v/>
      </c>
    </row>
    <row r="36" ht="12.0" customHeight="1">
      <c r="A36" s="127"/>
      <c r="B36" s="445">
        <v>2.0</v>
      </c>
      <c r="C36" s="444" t="str">
        <f t="array" ref="C36">IF(COUNTIF(_th2,C$2)&gt;1,"sai",IF(COUNTIF(_th2,C$2)=1,INDEX(tkbc,1,MATCH(C$2,_th2,0)),""))</f>
        <v/>
      </c>
      <c r="D36" s="444" t="str">
        <f t="array" ref="D36">IF(COUNTIF(_th2,D$2)&gt;1,"sai",IF(COUNTIF(_th2,D$2)=1,INDEX(tkbc,1,MATCH(D$2,_th2,0)),""))</f>
        <v/>
      </c>
      <c r="E36" s="444" t="str">
        <f t="array" ref="E36">IF(COUNTIF(_th2,E$2)&gt;1,"sai",IF(COUNTIF(_th2,E$2)=1,INDEX(tkbc,1,MATCH(E$2,_th2,0)),""))</f>
        <v/>
      </c>
      <c r="F36" s="444" t="str">
        <f t="array" ref="F36">IF(COUNTIF(_th2,F$2)&gt;1,"sai",IF(COUNTIF(_th2,F$2)=1,INDEX(tkbc,1,MATCH(F$2,_th2,0)),""))</f>
        <v/>
      </c>
      <c r="G36" s="444" t="str">
        <f t="array" ref="G36">IF(COUNTIF(_th2,G$2)&gt;1,"sai",IF(COUNTIF(_th2,G$2)=1,INDEX(tkbc,1,MATCH(G$2,_th2,0)),""))</f>
        <v/>
      </c>
      <c r="H36" s="444" t="str">
        <f t="array" ref="H36">IF(COUNTIF(_th2,H$2)&gt;1,"sai",IF(COUNTIF(_th2,H$2)=1,INDEX(tkbc,1,MATCH(H$2,_th2,0)),""))</f>
        <v/>
      </c>
      <c r="I36" s="444" t="str">
        <f t="array" ref="I36">IF(COUNTIF(_th2,I$2)&gt;1,"sai",IF(COUNTIF(_th2,I$2)=1,INDEX(tkbc,1,MATCH(I$2,_th2,0)),""))</f>
        <v/>
      </c>
      <c r="J36" s="444" t="str">
        <f t="array" ref="J36">IF(COUNTIF(_th2,J$2)&gt;1,"sai",IF(COUNTIF(_th2,J$2)=1,INDEX(tkbc,1,MATCH(J$2,_th2,0)),""))</f>
        <v/>
      </c>
      <c r="K36" s="444" t="str">
        <f t="array" ref="K36">IF(COUNTIF(_th2,K$2)&gt;1,"sai",IF(COUNTIF(_th2,K$2)=1,INDEX(tkbc,1,MATCH(K$2,_th2,0)),""))</f>
        <v/>
      </c>
      <c r="L36" s="444" t="str">
        <f t="array" ref="L36">IF(COUNTIF(_th2,L$2)&gt;1,"sai",IF(COUNTIF(_th2,L$2)=1,INDEX(tkbc,1,MATCH(L$2,_th2,0)),""))</f>
        <v/>
      </c>
      <c r="M36" s="444" t="str">
        <f t="array" ref="M36">IF(COUNTIF(_th2,M$2)&gt;1,"sai",IF(COUNTIF(_th2,M$2)=1,INDEX(tkbc,1,MATCH(M$2,_th2,0)),""))</f>
        <v/>
      </c>
      <c r="N36" s="444" t="str">
        <f t="array" ref="N36">IF(COUNTIF(_th2,N$2)&gt;1,"sai",IF(COUNTIF(_th2,N$2)=1,INDEX(tkbc,1,MATCH(N$2,_th2,0)),""))</f>
        <v/>
      </c>
      <c r="O36" s="444" t="str">
        <f t="array" ref="O36">IF(COUNTIF(_th2,O$2)&gt;1,"sai",IF(COUNTIF(_th2,O$2)=1,INDEX(tkbc,1,MATCH(O$2,_th2,0)),""))</f>
        <v/>
      </c>
      <c r="P36" s="444" t="str">
        <f t="array" ref="P36">IF(COUNTIF(_th2,P$2)&gt;1,"sai",IF(COUNTIF(_th2,P$2)=1,INDEX(tkbc,1,MATCH(P$2,_th2,0)),""))</f>
        <v/>
      </c>
      <c r="Q36" s="444" t="str">
        <f t="array" ref="Q36">IF(COUNTIF(_th2,Q$2)&gt;1,"sai",IF(COUNTIF(_th2,Q$2)=1,INDEX(tkbc,1,MATCH(Q$2,_th2,0)),""))</f>
        <v>sai</v>
      </c>
      <c r="R36" s="444" t="str">
        <f t="array" ref="R36">IF(COUNTIF(_th2,R$2)&gt;1,"sai",IF(COUNTIF(_th2,R$2)=1,INDEX(tkbc,1,MATCH(R$2,_th2,0)),""))</f>
        <v/>
      </c>
      <c r="S36" s="446" t="str">
        <f t="array" ref="S36">IF(COUNTIF(_th2,S$2)&gt;1,"sai",IF(COUNTIF(_th2,S$2)=1,INDEX(tkbc,1,MATCH(S$2,_th2,0)),""))</f>
        <v>A1</v>
      </c>
      <c r="T36" s="444" t="str">
        <f t="array" ref="T36">IF(COUNTIF(_th2,T$2)&gt;1,"sai",IF(COUNTIF(_th2,T$2)=1,INDEX(tkbc,1,MATCH(T$2,_th2,0)),""))</f>
        <v/>
      </c>
      <c r="U36" s="444" t="str">
        <f t="array" ref="U36">IF(COUNTIF(_th2,U$2)&gt;1,"sai",IF(COUNTIF(_th2,U$2)=1,INDEX(tkbc,1,MATCH(U$2,_th2,0)),""))</f>
        <v/>
      </c>
      <c r="V36" s="444" t="str">
        <f t="array" ref="V36">IF(COUNTIF(_th2,V$2)&gt;1,"sai",IF(COUNTIF(_th2,V$2)=1,INDEX(tkbc,1,MATCH(V$2,_th2,0)),""))</f>
        <v/>
      </c>
      <c r="W36" s="444" t="str">
        <f t="array" ref="W36">IF(COUNTIF(_th2,W$2)&gt;1,"sai",IF(COUNTIF(_th2,W$2)=1,INDEX(tkbc,1,MATCH(W$2,_th2,0)),""))</f>
        <v/>
      </c>
      <c r="X36" s="446" t="str">
        <f t="array" ref="X36">IF(COUNTIF(_th2,X$2)&gt;1,"sai",IF(COUNTIF(_th2,X$2)=1,INDEX(tkbc,1,MATCH(X$2,_th2,0)),""))</f>
        <v>A8</v>
      </c>
      <c r="Y36" s="444" t="str">
        <f t="array" ref="Y36">IF(COUNTIF(_th2,Y$2)&gt;1,"sai",IF(COUNTIF(_th2,Y$2)=1,INDEX(tkbc,1,MATCH(Y$2,_th2,0)),""))</f>
        <v/>
      </c>
      <c r="Z36" s="444" t="str">
        <f t="array" ref="Z36">IF(COUNTIF(_th2,Z$2)&gt;1,"sai",IF(COUNTIF(_th2,Z$2)=1,INDEX(tkbc,1,MATCH(Z$2,_th2,0)),""))</f>
        <v/>
      </c>
      <c r="AA36" s="444" t="str">
        <f t="array" ref="AA36">IF(COUNTIF(_th2,AA$2)&gt;1,"sai",IF(COUNTIF(_th2,AA$2)=1,INDEX(tkbc,1,MATCH(AA$2,_th2,0)),""))</f>
        <v/>
      </c>
      <c r="AB36" s="444" t="str">
        <f t="array" ref="AB36">IF(COUNTIF(_th2,AB$2)&gt;1,"sai",IF(COUNTIF(_th2,AB$2)=1,INDEX(tkbc,1,MATCH(AB$2,_th2,0)),""))</f>
        <v/>
      </c>
      <c r="AC36" s="444" t="str">
        <f t="array" ref="AC36">IF(COUNTIF(_th2,AC$2)&gt;1,"sai",IF(COUNTIF(_th2,AC$2)=1,INDEX(tkbc,1,MATCH(AC$2,_th2,0)),""))</f>
        <v/>
      </c>
      <c r="AD36" s="444" t="str">
        <f t="array" ref="AD36">IF(COUNTIF(_th2,AD$2)&gt;1,"sai",IF(COUNTIF(_th2,AD$2)=1,INDEX(tkbc,1,MATCH(AD$2,_th2,0)),""))</f>
        <v/>
      </c>
      <c r="AE36" s="446" t="str">
        <f t="array" ref="AE36">IF(COUNTIF(_th2,AE$2)&gt;1,"sai",IF(COUNTIF(_th2,AE$2)=1,INDEX(tkbc,1,MATCH(AE$2,_th2,0)),""))</f>
        <v>A11</v>
      </c>
      <c r="AF36" s="444" t="str">
        <f t="array" ref="AF36">IF(COUNTIF(_th2,AF$2)&gt;1,"sai",IF(COUNTIF(_th2,AF$2)=1,INDEX(tkbc,1,MATCH(AF$2,_th2,0)),""))</f>
        <v/>
      </c>
      <c r="AG36" s="444" t="str">
        <f t="array" ref="AG36">IF(COUNTIF(_th2,AG$2)&gt;1,"sai",IF(COUNTIF(_th2,AG$2)=1,INDEX(tkbc,1,MATCH(AG$2,_th2,0)),""))</f>
        <v/>
      </c>
      <c r="AH36" s="446" t="str">
        <f t="array" ref="AH36">IF(COUNTIF(_th2,AH$2)&gt;1,"sai",IF(COUNTIF(_th2,AH$2)=1,INDEX(tkbc,1,MATCH(AH$2,_th2,0)),""))</f>
        <v>A13</v>
      </c>
      <c r="AI36" s="446" t="str">
        <f t="array" ref="AI36">IF(COUNTIF(_th2,AI$2)&gt;1,"sai",IF(COUNTIF(_th2,AI$2)=1,INDEX(tkbc,1,MATCH(AI$2,_th2,0)),""))</f>
        <v>A2</v>
      </c>
      <c r="AJ36" s="444" t="str">
        <f t="array" ref="AJ36">IF(COUNTIF(_th2,AJ$2)&gt;1,"sai",IF(COUNTIF(_th2,AJ$2)=1,INDEX(tkbc,1,MATCH(AJ$2,_th2,0)),""))</f>
        <v/>
      </c>
      <c r="AK36" s="444" t="str">
        <f t="array" ref="AK36">IF(COUNTIF(_th2,AK$2)&gt;1,"sai",IF(COUNTIF(_th2,AK$2)=1,INDEX(tkbc,1,MATCH(AK$2,_th2,0)),""))</f>
        <v/>
      </c>
      <c r="AL36" s="444" t="str">
        <f t="array" ref="AL36">IF(COUNTIF(_th2,AL$2)&gt;1,"sai",IF(COUNTIF(_th2,AL$2)=1,INDEX(tkbc,1,MATCH(AL$2,_th2,0)),""))</f>
        <v/>
      </c>
      <c r="AM36" s="444" t="str">
        <f t="array" ref="AM36">IF(COUNTIF(_th2,AM$2)&gt;1,"sai",IF(COUNTIF(_th2,AM$2)=1,INDEX(tkbc,1,MATCH(AM$2,_th2,0)),""))</f>
        <v/>
      </c>
      <c r="AN36" s="444" t="str">
        <f t="array" ref="AN36">IF(COUNTIF(_th2,AN$2)&gt;1,"sai",IF(COUNTIF(_th2,AN$2)=1,INDEX(tkbc,1,MATCH(AN$2,_th2,0)),""))</f>
        <v/>
      </c>
      <c r="AO36" s="444" t="str">
        <f t="array" ref="AO36">IF(COUNTIF(_th2,AO$2)&gt;1,"sai",IF(COUNTIF(_th2,AO$2)=1,INDEX(tkbc,1,MATCH(AO$2,_th2,0)),""))</f>
        <v/>
      </c>
      <c r="AP36" s="444" t="str">
        <f t="array" ref="AP36">IF(COUNTIF(_th2,AP$2)&gt;1,"sai",IF(COUNTIF(_th2,AP$2)=1,INDEX(tkbc,1,MATCH(AP$2,_th2,0)),""))</f>
        <v/>
      </c>
      <c r="AQ36" s="444" t="str">
        <f t="array" ref="AQ36">IF(COUNTIF(_th2,AQ$2)&gt;1,"sai",IF(COUNTIF(_th2,AQ$2)=1,INDEX(tkbc,1,MATCH(AQ$2,_th2,0)),""))</f>
        <v/>
      </c>
      <c r="AR36" s="444" t="str">
        <f t="array" ref="AR36">IF(COUNTIF(_th2,AR$2)&gt;1,"sai",IF(COUNTIF(_th2,AR$2)=1,INDEX(tkbc,1,MATCH(AR$2,_th2,0)),""))</f>
        <v/>
      </c>
      <c r="AS36" s="444" t="str">
        <f t="array" ref="AS36">IF(COUNTIF(_th2,AS$2)&gt;1,"sai",IF(COUNTIF(_th2,AS$2)=1,INDEX(tkbc,1,MATCH(AS$2,_th2,0)),""))</f>
        <v/>
      </c>
      <c r="AT36" s="444" t="str">
        <f t="array" ref="AT36">IF(COUNTIF(_th2,AT$2)&gt;1,"sai",IF(COUNTIF(_th2,AT$2)=1,INDEX(tkbc,1,MATCH(AT$2,_th2,0)),""))</f>
        <v/>
      </c>
      <c r="AU36" s="444" t="str">
        <f t="array" ref="AU36">IF(COUNTIF(_th2,AU$2)&gt;1,"sai",IF(COUNTIF(_th2,AU$2)=1,INDEX(tkbc,1,MATCH(AU$2,_th2,0)),""))</f>
        <v/>
      </c>
      <c r="AV36" s="444" t="str">
        <f t="array" ref="AV36">IF(COUNTIF(_th2,AV$2)&gt;1,"sai",IF(COUNTIF(_th2,AV$2)=1,INDEX(tkbc,1,MATCH(AV$2,_th2,0)),""))</f>
        <v/>
      </c>
      <c r="AW36" s="444" t="str">
        <f t="array" ref="AW36">IF(COUNTIF(_th2,AW$2)&gt;1,"sai",IF(COUNTIF(_th2,AW$2)=1,INDEX(tkbc,1,MATCH(AW$2,_th2,0)),""))</f>
        <v/>
      </c>
      <c r="AX36" s="444" t="str">
        <f t="array" ref="AX36">IF(COUNTIF(_th2,AX$2)&gt;1,"sai",IF(COUNTIF(_th2,AX$2)=1,INDEX(tkbc,1,MATCH(AX$2,_th2,0)),""))</f>
        <v/>
      </c>
      <c r="AY36" s="444" t="str">
        <f t="array" ref="AY36">IF(COUNTIF(_th2,AY$2)&gt;1,"sai",IF(COUNTIF(_th2,AY$2)=1,INDEX(tkbc,1,MATCH(AY$2,_th2,0)),""))</f>
        <v/>
      </c>
      <c r="AZ36" s="444" t="str">
        <f t="array" ref="AZ36">IF(COUNTIF(_th2,AZ$2)&gt;1,"sai",IF(COUNTIF(_th2,AZ$2)=1,INDEX(tkbc,1,MATCH(AZ$2,_th2,0)),""))</f>
        <v/>
      </c>
      <c r="BA36" s="444" t="str">
        <f t="array" ref="BA36">IF(COUNTIF(_th2,BA$2)&gt;1,"sai",IF(COUNTIF(_th2,BA$2)=1,INDEX(tkbc,1,MATCH(BA$2,_th2,0)),""))</f>
        <v/>
      </c>
      <c r="BB36" s="444" t="str">
        <f t="array" ref="BB36">IF(COUNTIF(_th2,BB$2)&gt;1,"sai",IF(COUNTIF(_th2,BB$2)=1,INDEX(tkbc,1,MATCH(BB$2,_th2,0)),""))</f>
        <v/>
      </c>
      <c r="BC36" s="444" t="str">
        <f t="array" ref="BC36">IF(COUNTIF(_th2,BC$2)&gt;1,"sai",IF(COUNTIF(_th2,BC$2)=1,INDEX(tkbc,1,MATCH(BC$2,_th2,0)),""))</f>
        <v/>
      </c>
      <c r="BD36" s="444" t="str">
        <f t="array" ref="BD36">IF(COUNTIF(_th2,BD$2)&gt;1,"sai",IF(COUNTIF(_th2,BD$2)=1,INDEX(tkbc,1,MATCH(BD$2,_th2,0)),""))</f>
        <v/>
      </c>
      <c r="BE36" s="444" t="str">
        <f t="array" ref="BE36">IF(COUNTIF(_th2,BE$2)&gt;1,"sai",IF(COUNTIF(_th2,BE$2)=1,INDEX(tkbc,1,MATCH(BE$2,_th2,0)),""))</f>
        <v/>
      </c>
      <c r="BF36" s="444" t="str">
        <f t="array" ref="BF36">IF(COUNTIF(_th2,BF$2)&gt;1,"sai",IF(COUNTIF(_th2,BF$2)=1,INDEX(tkbc,1,MATCH(BF$2,_th2,0)),""))</f>
        <v/>
      </c>
      <c r="BG36" s="446" t="str">
        <f t="array" ref="BG36">IF(COUNTIF(_th2,BG$2)&gt;1,"sai",IF(COUNTIF(_th2,BG$2)=1,INDEX(tkbc,1,MATCH(BG$2,_th2,0)),""))</f>
        <v>A4</v>
      </c>
      <c r="BH36" s="444" t="str">
        <f t="array" ref="BH36">IF(COUNTIF(_th2,BH$2)&gt;1,"sai",IF(COUNTIF(_th2,BH$2)=1,INDEX(tkbc,1,MATCH(BH$2,_th2,0)),""))</f>
        <v/>
      </c>
      <c r="BI36" s="446" t="str">
        <f t="array" ref="BI36">IF(COUNTIF(_th2,BI$2)&gt;1,"sai",IF(COUNTIF(_th2,BI$2)=1,INDEX(tkbc,1,MATCH(BI$2,_th2,0)),""))</f>
        <v>A10</v>
      </c>
      <c r="BJ36" s="446" t="str">
        <f t="array" ref="BJ36">IF(COUNTIF(_th2,BJ$2)&gt;1,"sai",IF(COUNTIF(_th2,BJ$2)=1,INDEX(tkbc,1,MATCH(BJ$2,_th2,0)),""))</f>
        <v>A5</v>
      </c>
      <c r="BK36" s="444" t="str">
        <f t="array" ref="BK36">IF(COUNTIF(_th2,BK$2)&gt;1,"sai",IF(COUNTIF(_th2,BK$2)=1,INDEX(tkbc,1,MATCH(BK$2,_th2,0)),""))</f>
        <v/>
      </c>
      <c r="BL36" s="446" t="str">
        <f t="array" ref="BL36">IF(COUNTIF(_th2,BL$2)&gt;1,"sai",IF(COUNTIF(_th2,BL$2)=1,INDEX(tkbc,1,MATCH(BL$2,_th2,0)),""))</f>
        <v>A3</v>
      </c>
      <c r="BM36" s="444" t="str">
        <f t="array" ref="BM36">IF(COUNTIF(_th2,BM$2)&gt;1,"sai",IF(COUNTIF(_th2,BM$2)=1,INDEX(tkbc,1,MATCH(BM$2,_th2,0)),""))</f>
        <v/>
      </c>
      <c r="BN36" s="446" t="str">
        <f t="array" ref="BN36">IF(COUNTIF(_th2,BN$2)&gt;1,"sai",IF(COUNTIF(_th2,BN$2)=1,INDEX(tkbc,1,MATCH(BN$2,_th2,0)),""))</f>
        <v>A12</v>
      </c>
      <c r="BO36" s="444" t="str">
        <f t="array" ref="BO36">IF(COUNTIF(_th2,BO$2)&gt;1,"sai",IF(COUNTIF(_th2,BO$2)=1,INDEX(tkbc,1,MATCH(BO$2,_th2,0)),""))</f>
        <v/>
      </c>
      <c r="BP36" s="444" t="str">
        <f t="array" ref="BP36">IF(COUNTIF(_th2,BP$2)&gt;1,"sai",IF(COUNTIF(_th2,BP$2)=1,INDEX(tkbc,1,MATCH(BP$2,_th2,0)),""))</f>
        <v/>
      </c>
      <c r="BQ36" s="444" t="str">
        <f t="array" ref="BQ36">IF(COUNTIF(_th2,BQ$2)&gt;1,"sai",IF(COUNTIF(_th2,BQ$2)=1,INDEX(tkbc,1,MATCH(BQ$2,_th2,0)),""))</f>
        <v/>
      </c>
      <c r="BR36" s="444" t="str">
        <f t="array" ref="BR36">IF(COUNTIF(_th2,BR$2)&gt;1,"sai",IF(COUNTIF(_th2,BR$2)=1,INDEX(tkbc,1,MATCH(BR$2,_th2,0)),""))</f>
        <v/>
      </c>
      <c r="BS36" s="444" t="str">
        <f t="array" ref="BS36">IF(COUNTIF(_th2,BS$2)&gt;1,"sai",IF(COUNTIF(_th2,BS$2)=1,INDEX(tkbc,1,MATCH(BS$2,_th2,0)),""))</f>
        <v/>
      </c>
      <c r="BT36" s="444" t="str">
        <f t="array" ref="BT36">IF(COUNTIF(_th2,BT$2)&gt;1,"sai",IF(COUNTIF(_th2,BT$2)=1,INDEX(tkbc,1,MATCH(BT$2,_th2,0)),""))</f>
        <v/>
      </c>
      <c r="BU36" s="444" t="str">
        <f t="array" ref="BU36">IF(COUNTIF(_th2,BU$2)&gt;1,"sai",IF(COUNTIF(_th2,BU$2)=1,INDEX(tkbc,1,MATCH(BU$2,_th2,0)),""))</f>
        <v/>
      </c>
      <c r="BV36" s="444" t="str">
        <f t="array" ref="BV36">IF(COUNTIF(_th2,BV$2)&gt;1,"sai",IF(COUNTIF(_th2,BV$2)=1,INDEX(tkbc,1,MATCH(BV$2,_th2,0)),""))</f>
        <v/>
      </c>
      <c r="BW36" s="444" t="str">
        <f t="array" ref="BW36">IF(COUNTIF(_th2,BW$2)&gt;1,"sai",IF(COUNTIF(_th2,BW$2)=1,INDEX(tkbc,1,MATCH(BW$2,_th2,0)),""))</f>
        <v/>
      </c>
      <c r="BX36" s="444" t="str">
        <f t="array" ref="BX36">IF(COUNTIF(_th2,BX$2)&gt;1,"sai",IF(COUNTIF(_th2,BX$2)=1,INDEX(tkbc,1,MATCH(BX$2,_th2,0)),""))</f>
        <v/>
      </c>
      <c r="BY36" s="444" t="str">
        <f t="array" ref="BY36">IF(COUNTIF(_th2,BY$2)&gt;1,"sai",IF(COUNTIF(_th2,BY$2)=1,INDEX(tkbc,1,MATCH(BY$2,_th2,0)),""))</f>
        <v/>
      </c>
      <c r="BZ36" s="444" t="str">
        <f t="array" ref="BZ36">IF(COUNTIF(_th2,BZ$2)&gt;1,"sai",IF(COUNTIF(_th2,BZ$2)=1,INDEX(tkbc,1,MATCH(BZ$2,_th2,0)),""))</f>
        <v/>
      </c>
      <c r="CA36" s="444" t="str">
        <f t="array" ref="CA36">IF(COUNTIF(_th2,CA$2)&gt;1,"sai",IF(COUNTIF(_th2,CA$2)=1,INDEX(tkbc,1,MATCH(CA$2,_th2,0)),""))</f>
        <v/>
      </c>
      <c r="CB36" s="444" t="str">
        <f t="array" ref="CB36">IF(COUNTIF(_th2,CB$2)&gt;1,"sai",IF(COUNTIF(_th2,CB$2)=1,INDEX(tkbc,1,MATCH(CB$2,_th2,0)),""))</f>
        <v/>
      </c>
      <c r="CC36" s="444" t="str">
        <f t="array" ref="CC36">IF(COUNTIF(_th2,CC$2)&gt;1,"sai",IF(COUNTIF(_th2,CC$2)=1,INDEX(tkbc,1,MATCH(CC$2,_th2,0)),""))</f>
        <v/>
      </c>
      <c r="CD36" s="444" t="str">
        <f t="array" ref="CD36">IF(COUNTIF(_th2,CD$2)&gt;1,"sai",IF(COUNTIF(_th2,CD$2)=1,INDEX(tkbc,1,MATCH(CD$2,_th2,0)),""))</f>
        <v/>
      </c>
      <c r="CE36" s="444" t="str">
        <f t="array" ref="CE36">IF(COUNTIF(_th2,CE$2)&gt;1,"sai",IF(COUNTIF(_th2,CE$2)=1,INDEX(tkbc,1,MATCH(CE$2,_th2,0)),""))</f>
        <v/>
      </c>
      <c r="CF36" s="444" t="str">
        <f t="array" ref="CF36">IF(COUNTIF(_th2,CF$2)&gt;1,"sai",IF(COUNTIF(_th2,CF$2)=1,INDEX(tkbc,1,MATCH(CF$2,_th2,0)),""))</f>
        <v/>
      </c>
      <c r="CG36" s="444" t="str">
        <f t="array" ref="CG36">IF(COUNTIF(_th2,CG$2)&gt;1,"sai",IF(COUNTIF(_th2,CG$2)=1,INDEX(tkbc,1,MATCH(CG$2,_th2,0)),""))</f>
        <v/>
      </c>
      <c r="CH36" s="444" t="str">
        <f t="array" ref="CH36">IF(COUNTIF(_th2,CH$2)&gt;1,"sai",IF(COUNTIF(_th2,CH$2)=1,INDEX(tkbc,1,MATCH(CH$2,_th2,0)),""))</f>
        <v/>
      </c>
      <c r="CI36" s="444" t="str">
        <f t="array" ref="CI36">IF(COUNTIF(_th2,CI$2)&gt;1,"sai",IF(COUNTIF(_th2,CI$2)=1,INDEX(tkbc,1,MATCH(CI$2,_th2,0)),""))</f>
        <v/>
      </c>
      <c r="CJ36" s="444" t="str">
        <f t="array" ref="CJ36">IF(COUNTIF(_th2,CJ$2)&gt;1,"sai",IF(COUNTIF(_th2,CJ$2)=1,INDEX(tkbc,1,MATCH(CJ$2,_th2,0)),""))</f>
        <v/>
      </c>
      <c r="CK36" s="444" t="str">
        <f t="array" ref="CK36">IF(COUNTIF(_th2,CK$2)&gt;1,"sai",IF(COUNTIF(_th2,CK$2)=1,INDEX(tkbc,1,MATCH(CK$2,_th2,0)),""))</f>
        <v/>
      </c>
      <c r="CL36" s="444" t="str">
        <f t="array" ref="CL36">IF(COUNTIF(_th2,CL$2)&gt;1,"sai",IF(COUNTIF(_th2,CL$2)=1,INDEX(tkbc,1,MATCH(CL$2,_th2,0)),""))</f>
        <v/>
      </c>
      <c r="CM36" s="444" t="str">
        <f t="array" ref="CM36">IF(COUNTIF(_th2,CM$2)&gt;1,"sai",IF(COUNTIF(_th2,CM$2)=1,INDEX(tkbc,1,MATCH(CM$2,_th2,0)),""))</f>
        <v/>
      </c>
      <c r="CN36" s="444" t="str">
        <f t="array" ref="CN36">IF(COUNTIF(_th2,CN$2)&gt;1,"sai",IF(COUNTIF(_th2,CN$2)=1,INDEX(tkbc,1,MATCH(CN$2,_th2,0)),""))</f>
        <v/>
      </c>
      <c r="CO36" s="444" t="str">
        <f t="array" ref="CO36">IF(COUNTIF(_th2,CO$2)&gt;1,"sai",IF(COUNTIF(_th2,CO$2)=1,INDEX(tkbc,1,MATCH(CO$2,_th2,0)),""))</f>
        <v/>
      </c>
      <c r="CP36" s="444" t="str">
        <f t="array" ref="CP36">IF(COUNTIF(_th2,CP$2)&gt;1,"sai",IF(COUNTIF(_th2,CP$2)=1,INDEX(tkbc,1,MATCH(CP$2,_th2,0)),""))</f>
        <v/>
      </c>
      <c r="CQ36" s="444" t="str">
        <f t="array" ref="CQ36">IF(COUNTIF(_th2,CQ$2)&gt;1,"sai",IF(COUNTIF(_th2,CQ$2)=1,INDEX(tkbc,1,MATCH(CQ$2,_th2,0)),""))</f>
        <v/>
      </c>
      <c r="CR36" s="444" t="str">
        <f t="array" ref="CR36">IF(COUNTIF(_th2,CR$2)&gt;1,"sai",IF(COUNTIF(_th2,CR$2)=1,INDEX(tkbc,1,MATCH(CR$2,_th2,0)),""))</f>
        <v/>
      </c>
      <c r="CS36" s="444" t="str">
        <f t="array" ref="CS36">IF(COUNTIF(_th2,CS$2)&gt;1,"sai",IF(COUNTIF(_th2,CS$2)=1,INDEX(tkbc,1,MATCH(CS$2,_th2,0)),""))</f>
        <v/>
      </c>
      <c r="CT36" s="444" t="str">
        <f t="array" ref="CT36">IF(COUNTIF(_th2,CT$2)&gt;1,"sai",IF(COUNTIF(_th2,CT$2)=1,INDEX(tkbc,1,MATCH(CT$2,_th2,0)),""))</f>
        <v/>
      </c>
      <c r="CU36" s="444" t="str">
        <f t="array" ref="CU36">IF(COUNTIF(_th2,CU$2)&gt;1,"sai",IF(COUNTIF(_th2,CU$2)=1,INDEX(tkbc,1,MATCH(CU$2,_th2,0)),""))</f>
        <v/>
      </c>
      <c r="CV36" s="444" t="str">
        <f t="array" ref="CV36">IF(COUNTIF(_th2,CV$2)&gt;1,"sai",IF(COUNTIF(_th2,CV$2)=1,INDEX(tkbc,1,MATCH(CV$2,_th2,0)),""))</f>
        <v/>
      </c>
      <c r="CW36" s="444" t="str">
        <f t="array" ref="CW36">IF(COUNTIF(_th2,CW$2)&gt;1,"sai",IF(COUNTIF(_th2,CW$2)=1,INDEX(tkbc,1,MATCH(CW$2,_th2,0)),""))</f>
        <v/>
      </c>
      <c r="CX36" s="444" t="str">
        <f t="array" ref="CX36">IF(COUNTIF(_th2,CX$2)&gt;1,"sai",IF(COUNTIF(_th2,CX$2)=1,INDEX(tkbc,1,MATCH(CX$2,_th2,0)),""))</f>
        <v/>
      </c>
      <c r="CY36" s="444" t="str">
        <f t="array" ref="CY36">IF(COUNTIF(_th2,CY$2)&gt;1,"sai",IF(COUNTIF(_th2,CY$2)=1,INDEX(tkbc,1,MATCH(CY$2,_th2,0)),""))</f>
        <v/>
      </c>
    </row>
    <row r="37" ht="12.0" customHeight="1">
      <c r="A37" s="127"/>
      <c r="B37" s="445">
        <v>3.0</v>
      </c>
      <c r="C37" s="444" t="str">
        <f t="array" ref="C37">IF(COUNTIF(_th3,C$2)&gt;1,"sai",IF(COUNTIF(_th3,C$2)=1,INDEX(tkbc,1,MATCH(C$2,_th3,0)),""))</f>
        <v/>
      </c>
      <c r="D37" s="444" t="str">
        <f t="array" ref="D37">IF(COUNTIF(_th3,D$2)&gt;1,"sai",IF(COUNTIF(_th3,D$2)=1,INDEX(tkbc,1,MATCH(D$2,_th3,0)),""))</f>
        <v/>
      </c>
      <c r="E37" s="444" t="str">
        <f t="array" ref="E37">IF(COUNTIF(_th3,E$2)&gt;1,"sai",IF(COUNTIF(_th3,E$2)=1,INDEX(tkbc,1,MATCH(E$2,_th3,0)),""))</f>
        <v/>
      </c>
      <c r="F37" s="444" t="str">
        <f t="array" ref="F37">IF(COUNTIF(_th3,F$2)&gt;1,"sai",IF(COUNTIF(_th3,F$2)=1,INDEX(tkbc,1,MATCH(F$2,_th3,0)),""))</f>
        <v/>
      </c>
      <c r="G37" s="444" t="str">
        <f t="array" ref="G37">IF(COUNTIF(_th3,G$2)&gt;1,"sai",IF(COUNTIF(_th3,G$2)=1,INDEX(tkbc,1,MATCH(G$2,_th3,0)),""))</f>
        <v/>
      </c>
      <c r="H37" s="444" t="str">
        <f t="array" ref="H37">IF(COUNTIF(_th3,H$2)&gt;1,"sai",IF(COUNTIF(_th3,H$2)=1,INDEX(tkbc,1,MATCH(H$2,_th3,0)),""))</f>
        <v/>
      </c>
      <c r="I37" s="444" t="str">
        <f t="array" ref="I37">IF(COUNTIF(_th3,I$2)&gt;1,"sai",IF(COUNTIF(_th3,I$2)=1,INDEX(tkbc,1,MATCH(I$2,_th3,0)),""))</f>
        <v/>
      </c>
      <c r="J37" s="444" t="str">
        <f t="array" ref="J37">IF(COUNTIF(_th3,J$2)&gt;1,"sai",IF(COUNTIF(_th3,J$2)=1,INDEX(tkbc,1,MATCH(J$2,_th3,0)),""))</f>
        <v/>
      </c>
      <c r="K37" s="444" t="str">
        <f t="array" ref="K37">IF(COUNTIF(_th3,K$2)&gt;1,"sai",IF(COUNTIF(_th3,K$2)=1,INDEX(tkbc,1,MATCH(K$2,_th3,0)),""))</f>
        <v/>
      </c>
      <c r="L37" s="444" t="str">
        <f t="array" ref="L37">IF(COUNTIF(_th3,L$2)&gt;1,"sai",IF(COUNTIF(_th3,L$2)=1,INDEX(tkbc,1,MATCH(L$2,_th3,0)),""))</f>
        <v/>
      </c>
      <c r="M37" s="444" t="str">
        <f t="array" ref="M37">IF(COUNTIF(_th3,M$2)&gt;1,"sai",IF(COUNTIF(_th3,M$2)=1,INDEX(tkbc,1,MATCH(M$2,_th3,0)),""))</f>
        <v/>
      </c>
      <c r="N37" s="444" t="str">
        <f t="array" ref="N37">IF(COUNTIF(_th3,N$2)&gt;1,"sai",IF(COUNTIF(_th3,N$2)=1,INDEX(tkbc,1,MATCH(N$2,_th3,0)),""))</f>
        <v/>
      </c>
      <c r="O37" s="444" t="str">
        <f t="array" ref="O37">IF(COUNTIF(_th3,O$2)&gt;1,"sai",IF(COUNTIF(_th3,O$2)=1,INDEX(tkbc,1,MATCH(O$2,_th3,0)),""))</f>
        <v/>
      </c>
      <c r="P37" s="444" t="str">
        <f t="array" ref="P37">IF(COUNTIF(_th3,P$2)&gt;1,"sai",IF(COUNTIF(_th3,P$2)=1,INDEX(tkbc,1,MATCH(P$2,_th3,0)),""))</f>
        <v/>
      </c>
      <c r="Q37" s="446" t="str">
        <f t="array" ref="Q37">IF(COUNTIF(_th3,Q$2)&gt;1,"sai",IF(COUNTIF(_th3,Q$2)=1,INDEX(tkbc,1,MATCH(Q$2,_th3,0)),""))</f>
        <v>A3</v>
      </c>
      <c r="R37" s="444" t="str">
        <f t="array" ref="R37">IF(COUNTIF(_th3,R$2)&gt;1,"sai",IF(COUNTIF(_th3,R$2)=1,INDEX(tkbc,1,MATCH(R$2,_th3,0)),""))</f>
        <v/>
      </c>
      <c r="S37" s="446" t="str">
        <f t="array" ref="S37">IF(COUNTIF(_th3,S$2)&gt;1,"sai",IF(COUNTIF(_th3,S$2)=1,INDEX(tkbc,1,MATCH(S$2,_th3,0)),""))</f>
        <v>A12</v>
      </c>
      <c r="T37" s="444" t="str">
        <f t="array" ref="T37">IF(COUNTIF(_th3,T$2)&gt;1,"sai",IF(COUNTIF(_th3,T$2)=1,INDEX(tkbc,1,MATCH(T$2,_th3,0)),""))</f>
        <v/>
      </c>
      <c r="U37" s="444" t="str">
        <f t="array" ref="U37">IF(COUNTIF(_th3,U$2)&gt;1,"sai",IF(COUNTIF(_th3,U$2)=1,INDEX(tkbc,1,MATCH(U$2,_th3,0)),""))</f>
        <v/>
      </c>
      <c r="V37" s="444" t="str">
        <f t="array" ref="V37">IF(COUNTIF(_th3,V$2)&gt;1,"sai",IF(COUNTIF(_th3,V$2)=1,INDEX(tkbc,1,MATCH(V$2,_th3,0)),""))</f>
        <v/>
      </c>
      <c r="W37" s="444" t="str">
        <f t="array" ref="W37">IF(COUNTIF(_th3,W$2)&gt;1,"sai",IF(COUNTIF(_th3,W$2)=1,INDEX(tkbc,1,MATCH(W$2,_th3,0)),""))</f>
        <v/>
      </c>
      <c r="X37" s="446" t="str">
        <f t="array" ref="X37">IF(COUNTIF(_th3,X$2)&gt;1,"sai",IF(COUNTIF(_th3,X$2)=1,INDEX(tkbc,1,MATCH(X$2,_th3,0)),""))</f>
        <v>A5</v>
      </c>
      <c r="Y37" s="444" t="str">
        <f t="array" ref="Y37">IF(COUNTIF(_th3,Y$2)&gt;1,"sai",IF(COUNTIF(_th3,Y$2)=1,INDEX(tkbc,1,MATCH(Y$2,_th3,0)),""))</f>
        <v/>
      </c>
      <c r="Z37" s="444" t="str">
        <f t="array" ref="Z37">IF(COUNTIF(_th3,Z$2)&gt;1,"sai",IF(COUNTIF(_th3,Z$2)=1,INDEX(tkbc,1,MATCH(Z$2,_th3,0)),""))</f>
        <v/>
      </c>
      <c r="AA37" s="444" t="str">
        <f t="array" ref="AA37">IF(COUNTIF(_th3,AA$2)&gt;1,"sai",IF(COUNTIF(_th3,AA$2)=1,INDEX(tkbc,1,MATCH(AA$2,_th3,0)),""))</f>
        <v/>
      </c>
      <c r="AB37" s="444" t="str">
        <f t="array" ref="AB37">IF(COUNTIF(_th3,AB$2)&gt;1,"sai",IF(COUNTIF(_th3,AB$2)=1,INDEX(tkbc,1,MATCH(AB$2,_th3,0)),""))</f>
        <v/>
      </c>
      <c r="AC37" s="444" t="str">
        <f t="array" ref="AC37">IF(COUNTIF(_th3,AC$2)&gt;1,"sai",IF(COUNTIF(_th3,AC$2)=1,INDEX(tkbc,1,MATCH(AC$2,_th3,0)),""))</f>
        <v/>
      </c>
      <c r="AD37" s="444" t="str">
        <f t="array" ref="AD37">IF(COUNTIF(_th3,AD$2)&gt;1,"sai",IF(COUNTIF(_th3,AD$2)=1,INDEX(tkbc,1,MATCH(AD$2,_th3,0)),""))</f>
        <v/>
      </c>
      <c r="AE37" s="446" t="str">
        <f t="array" ref="AE37">IF(COUNTIF(_th3,AE$2)&gt;1,"sai",IF(COUNTIF(_th3,AE$2)=1,INDEX(tkbc,1,MATCH(AE$2,_th3,0)),""))</f>
        <v>A10</v>
      </c>
      <c r="AF37" s="444" t="str">
        <f t="array" ref="AF37">IF(COUNTIF(_th3,AF$2)&gt;1,"sai",IF(COUNTIF(_th3,AF$2)=1,INDEX(tkbc,1,MATCH(AF$2,_th3,0)),""))</f>
        <v/>
      </c>
      <c r="AG37" s="444" t="str">
        <f t="array" ref="AG37">IF(COUNTIF(_th3,AG$2)&gt;1,"sai",IF(COUNTIF(_th3,AG$2)=1,INDEX(tkbc,1,MATCH(AG$2,_th3,0)),""))</f>
        <v/>
      </c>
      <c r="AH37" s="446" t="str">
        <f t="array" ref="AH37">IF(COUNTIF(_th3,AH$2)&gt;1,"sai",IF(COUNTIF(_th3,AH$2)=1,INDEX(tkbc,1,MATCH(AH$2,_th3,0)),""))</f>
        <v>A6</v>
      </c>
      <c r="AI37" s="446" t="str">
        <f t="array" ref="AI37">IF(COUNTIF(_th3,AI$2)&gt;1,"sai",IF(COUNTIF(_th3,AI$2)=1,INDEX(tkbc,1,MATCH(AI$2,_th3,0)),""))</f>
        <v>A4</v>
      </c>
      <c r="AJ37" s="444" t="str">
        <f t="array" ref="AJ37">IF(COUNTIF(_th3,AJ$2)&gt;1,"sai",IF(COUNTIF(_th3,AJ$2)=1,INDEX(tkbc,1,MATCH(AJ$2,_th3,0)),""))</f>
        <v/>
      </c>
      <c r="AK37" s="444" t="str">
        <f t="array" ref="AK37">IF(COUNTIF(_th3,AK$2)&gt;1,"sai",IF(COUNTIF(_th3,AK$2)=1,INDEX(tkbc,1,MATCH(AK$2,_th3,0)),""))</f>
        <v/>
      </c>
      <c r="AL37" s="444" t="str">
        <f t="array" ref="AL37">IF(COUNTIF(_th3,AL$2)&gt;1,"sai",IF(COUNTIF(_th3,AL$2)=1,INDEX(tkbc,1,MATCH(AL$2,_th3,0)),""))</f>
        <v/>
      </c>
      <c r="AM37" s="444" t="str">
        <f t="array" ref="AM37">IF(COUNTIF(_th3,AM$2)&gt;1,"sai",IF(COUNTIF(_th3,AM$2)=1,INDEX(tkbc,1,MATCH(AM$2,_th3,0)),""))</f>
        <v/>
      </c>
      <c r="AN37" s="444" t="str">
        <f t="array" ref="AN37">IF(COUNTIF(_th3,AN$2)&gt;1,"sai",IF(COUNTIF(_th3,AN$2)=1,INDEX(tkbc,1,MATCH(AN$2,_th3,0)),""))</f>
        <v/>
      </c>
      <c r="AO37" s="444" t="str">
        <f t="array" ref="AO37">IF(COUNTIF(_th3,AO$2)&gt;1,"sai",IF(COUNTIF(_th3,AO$2)=1,INDEX(tkbc,1,MATCH(AO$2,_th3,0)),""))</f>
        <v/>
      </c>
      <c r="AP37" s="444" t="str">
        <f t="array" ref="AP37">IF(COUNTIF(_th3,AP$2)&gt;1,"sai",IF(COUNTIF(_th3,AP$2)=1,INDEX(tkbc,1,MATCH(AP$2,_th3,0)),""))</f>
        <v/>
      </c>
      <c r="AQ37" s="444" t="str">
        <f t="array" ref="AQ37">IF(COUNTIF(_th3,AQ$2)&gt;1,"sai",IF(COUNTIF(_th3,AQ$2)=1,INDEX(tkbc,1,MATCH(AQ$2,_th3,0)),""))</f>
        <v/>
      </c>
      <c r="AR37" s="444" t="str">
        <f t="array" ref="AR37">IF(COUNTIF(_th3,AR$2)&gt;1,"sai",IF(COUNTIF(_th3,AR$2)=1,INDEX(tkbc,1,MATCH(AR$2,_th3,0)),""))</f>
        <v/>
      </c>
      <c r="AS37" s="444" t="str">
        <f t="array" ref="AS37">IF(COUNTIF(_th3,AS$2)&gt;1,"sai",IF(COUNTIF(_th3,AS$2)=1,INDEX(tkbc,1,MATCH(AS$2,_th3,0)),""))</f>
        <v/>
      </c>
      <c r="AT37" s="444" t="str">
        <f t="array" ref="AT37">IF(COUNTIF(_th3,AT$2)&gt;1,"sai",IF(COUNTIF(_th3,AT$2)=1,INDEX(tkbc,1,MATCH(AT$2,_th3,0)),""))</f>
        <v/>
      </c>
      <c r="AU37" s="444" t="str">
        <f t="array" ref="AU37">IF(COUNTIF(_th3,AU$2)&gt;1,"sai",IF(COUNTIF(_th3,AU$2)=1,INDEX(tkbc,1,MATCH(AU$2,_th3,0)),""))</f>
        <v/>
      </c>
      <c r="AV37" s="444" t="str">
        <f t="array" ref="AV37">IF(COUNTIF(_th3,AV$2)&gt;1,"sai",IF(COUNTIF(_th3,AV$2)=1,INDEX(tkbc,1,MATCH(AV$2,_th3,0)),""))</f>
        <v/>
      </c>
      <c r="AW37" s="444" t="str">
        <f t="array" ref="AW37">IF(COUNTIF(_th3,AW$2)&gt;1,"sai",IF(COUNTIF(_th3,AW$2)=1,INDEX(tkbc,1,MATCH(AW$2,_th3,0)),""))</f>
        <v/>
      </c>
      <c r="AX37" s="444" t="str">
        <f t="array" ref="AX37">IF(COUNTIF(_th3,AX$2)&gt;1,"sai",IF(COUNTIF(_th3,AX$2)=1,INDEX(tkbc,1,MATCH(AX$2,_th3,0)),""))</f>
        <v/>
      </c>
      <c r="AY37" s="444" t="str">
        <f t="array" ref="AY37">IF(COUNTIF(_th3,AY$2)&gt;1,"sai",IF(COUNTIF(_th3,AY$2)=1,INDEX(tkbc,1,MATCH(AY$2,_th3,0)),""))</f>
        <v/>
      </c>
      <c r="AZ37" s="444" t="str">
        <f t="array" ref="AZ37">IF(COUNTIF(_th3,AZ$2)&gt;1,"sai",IF(COUNTIF(_th3,AZ$2)=1,INDEX(tkbc,1,MATCH(AZ$2,_th3,0)),""))</f>
        <v/>
      </c>
      <c r="BA37" s="444" t="str">
        <f t="array" ref="BA37">IF(COUNTIF(_th3,BA$2)&gt;1,"sai",IF(COUNTIF(_th3,BA$2)=1,INDEX(tkbc,1,MATCH(BA$2,_th3,0)),""))</f>
        <v/>
      </c>
      <c r="BB37" s="444" t="str">
        <f t="array" ref="BB37">IF(COUNTIF(_th3,BB$2)&gt;1,"sai",IF(COUNTIF(_th3,BB$2)=1,INDEX(tkbc,1,MATCH(BB$2,_th3,0)),""))</f>
        <v/>
      </c>
      <c r="BC37" s="444" t="str">
        <f t="array" ref="BC37">IF(COUNTIF(_th3,BC$2)&gt;1,"sai",IF(COUNTIF(_th3,BC$2)=1,INDEX(tkbc,1,MATCH(BC$2,_th3,0)),""))</f>
        <v/>
      </c>
      <c r="BD37" s="444" t="str">
        <f t="array" ref="BD37">IF(COUNTIF(_th3,BD$2)&gt;1,"sai",IF(COUNTIF(_th3,BD$2)=1,INDEX(tkbc,1,MATCH(BD$2,_th3,0)),""))</f>
        <v/>
      </c>
      <c r="BE37" s="444" t="str">
        <f t="array" ref="BE37">IF(COUNTIF(_th3,BE$2)&gt;1,"sai",IF(COUNTIF(_th3,BE$2)=1,INDEX(tkbc,1,MATCH(BE$2,_th3,0)),""))</f>
        <v/>
      </c>
      <c r="BF37" s="444" t="str">
        <f t="array" ref="BF37">IF(COUNTIF(_th3,BF$2)&gt;1,"sai",IF(COUNTIF(_th3,BF$2)=1,INDEX(tkbc,1,MATCH(BF$2,_th3,0)),""))</f>
        <v/>
      </c>
      <c r="BG37" s="446" t="str">
        <f t="array" ref="BG37">IF(COUNTIF(_th3,BG$2)&gt;1,"sai",IF(COUNTIF(_th3,BG$2)=1,INDEX(tkbc,1,MATCH(BG$2,_th3,0)),""))</f>
        <v>A2</v>
      </c>
      <c r="BH37" s="444" t="str">
        <f t="array" ref="BH37">IF(COUNTIF(_th3,BH$2)&gt;1,"sai",IF(COUNTIF(_th3,BH$2)=1,INDEX(tkbc,1,MATCH(BH$2,_th3,0)),""))</f>
        <v/>
      </c>
      <c r="BI37" s="446" t="str">
        <f t="array" ref="BI37">IF(COUNTIF(_th3,BI$2)&gt;1,"sai",IF(COUNTIF(_th3,BI$2)=1,INDEX(tkbc,1,MATCH(BI$2,_th3,0)),""))</f>
        <v>A11</v>
      </c>
      <c r="BJ37" s="446" t="str">
        <f t="array" ref="BJ37">IF(COUNTIF(_th3,BJ$2)&gt;1,"sai",IF(COUNTIF(_th3,BJ$2)=1,INDEX(tkbc,1,MATCH(BJ$2,_th3,0)),""))</f>
        <v>A8</v>
      </c>
      <c r="BK37" s="446" t="str">
        <f t="array" ref="BK37">IF(COUNTIF(_th3,BK$2)&gt;1,"sai",IF(COUNTIF(_th3,BK$2)=1,INDEX(tkbc,1,MATCH(BK$2,_th3,0)),""))</f>
        <v>A7</v>
      </c>
      <c r="BL37" s="446" t="str">
        <f t="array" ref="BL37">IF(COUNTIF(_th3,BL$2)&gt;1,"sai",IF(COUNTIF(_th3,BL$2)=1,INDEX(tkbc,1,MATCH(BL$2,_th3,0)),""))</f>
        <v>A9</v>
      </c>
      <c r="BM37" s="444" t="str">
        <f t="array" ref="BM37">IF(COUNTIF(_th3,BM$2)&gt;1,"sai",IF(COUNTIF(_th3,BM$2)=1,INDEX(tkbc,1,MATCH(BM$2,_th3,0)),""))</f>
        <v/>
      </c>
      <c r="BN37" s="446" t="str">
        <f t="array" ref="BN37">IF(COUNTIF(_th3,BN$2)&gt;1,"sai",IF(COUNTIF(_th3,BN$2)=1,INDEX(tkbc,1,MATCH(BN$2,_th3,0)),""))</f>
        <v>A1</v>
      </c>
      <c r="BO37" s="444" t="str">
        <f t="array" ref="BO37">IF(COUNTIF(_th3,BO$2)&gt;1,"sai",IF(COUNTIF(_th3,BO$2)=1,INDEX(tkbc,1,MATCH(BO$2,_th3,0)),""))</f>
        <v/>
      </c>
      <c r="BP37" s="444" t="str">
        <f t="array" ref="BP37">IF(COUNTIF(_th3,BP$2)&gt;1,"sai",IF(COUNTIF(_th3,BP$2)=1,INDEX(tkbc,1,MATCH(BP$2,_th3,0)),""))</f>
        <v/>
      </c>
      <c r="BQ37" s="444" t="str">
        <f t="array" ref="BQ37">IF(COUNTIF(_th3,BQ$2)&gt;1,"sai",IF(COUNTIF(_th3,BQ$2)=1,INDEX(tkbc,1,MATCH(BQ$2,_th3,0)),""))</f>
        <v/>
      </c>
      <c r="BR37" s="444" t="str">
        <f t="array" ref="BR37">IF(COUNTIF(_th3,BR$2)&gt;1,"sai",IF(COUNTIF(_th3,BR$2)=1,INDEX(tkbc,1,MATCH(BR$2,_th3,0)),""))</f>
        <v/>
      </c>
      <c r="BS37" s="444" t="str">
        <f t="array" ref="BS37">IF(COUNTIF(_th3,BS$2)&gt;1,"sai",IF(COUNTIF(_th3,BS$2)=1,INDEX(tkbc,1,MATCH(BS$2,_th3,0)),""))</f>
        <v/>
      </c>
      <c r="BT37" s="444" t="str">
        <f t="array" ref="BT37">IF(COUNTIF(_th3,BT$2)&gt;1,"sai",IF(COUNTIF(_th3,BT$2)=1,INDEX(tkbc,1,MATCH(BT$2,_th3,0)),""))</f>
        <v/>
      </c>
      <c r="BU37" s="444" t="str">
        <f t="array" ref="BU37">IF(COUNTIF(_th3,BU$2)&gt;1,"sai",IF(COUNTIF(_th3,BU$2)=1,INDEX(tkbc,1,MATCH(BU$2,_th3,0)),""))</f>
        <v/>
      </c>
      <c r="BV37" s="444" t="str">
        <f t="array" ref="BV37">IF(COUNTIF(_th3,BV$2)&gt;1,"sai",IF(COUNTIF(_th3,BV$2)=1,INDEX(tkbc,1,MATCH(BV$2,_th3,0)),""))</f>
        <v/>
      </c>
      <c r="BW37" s="444" t="str">
        <f t="array" ref="BW37">IF(COUNTIF(_th3,BW$2)&gt;1,"sai",IF(COUNTIF(_th3,BW$2)=1,INDEX(tkbc,1,MATCH(BW$2,_th3,0)),""))</f>
        <v/>
      </c>
      <c r="BX37" s="444" t="str">
        <f t="array" ref="BX37">IF(COUNTIF(_th3,BX$2)&gt;1,"sai",IF(COUNTIF(_th3,BX$2)=1,INDEX(tkbc,1,MATCH(BX$2,_th3,0)),""))</f>
        <v/>
      </c>
      <c r="BY37" s="444" t="str">
        <f t="array" ref="BY37">IF(COUNTIF(_th3,BY$2)&gt;1,"sai",IF(COUNTIF(_th3,BY$2)=1,INDEX(tkbc,1,MATCH(BY$2,_th3,0)),""))</f>
        <v/>
      </c>
      <c r="BZ37" s="444" t="str">
        <f t="array" ref="BZ37">IF(COUNTIF(_th3,BZ$2)&gt;1,"sai",IF(COUNTIF(_th3,BZ$2)=1,INDEX(tkbc,1,MATCH(BZ$2,_th3,0)),""))</f>
        <v/>
      </c>
      <c r="CA37" s="444" t="str">
        <f t="array" ref="CA37">IF(COUNTIF(_th3,CA$2)&gt;1,"sai",IF(COUNTIF(_th3,CA$2)=1,INDEX(tkbc,1,MATCH(CA$2,_th3,0)),""))</f>
        <v/>
      </c>
      <c r="CB37" s="444" t="str">
        <f t="array" ref="CB37">IF(COUNTIF(_th3,CB$2)&gt;1,"sai",IF(COUNTIF(_th3,CB$2)=1,INDEX(tkbc,1,MATCH(CB$2,_th3,0)),""))</f>
        <v/>
      </c>
      <c r="CC37" s="444" t="str">
        <f t="array" ref="CC37">IF(COUNTIF(_th3,CC$2)&gt;1,"sai",IF(COUNTIF(_th3,CC$2)=1,INDEX(tkbc,1,MATCH(CC$2,_th3,0)),""))</f>
        <v/>
      </c>
      <c r="CD37" s="444" t="str">
        <f t="array" ref="CD37">IF(COUNTIF(_th3,CD$2)&gt;1,"sai",IF(COUNTIF(_th3,CD$2)=1,INDEX(tkbc,1,MATCH(CD$2,_th3,0)),""))</f>
        <v/>
      </c>
      <c r="CE37" s="444" t="str">
        <f t="array" ref="CE37">IF(COUNTIF(_th3,CE$2)&gt;1,"sai",IF(COUNTIF(_th3,CE$2)=1,INDEX(tkbc,1,MATCH(CE$2,_th3,0)),""))</f>
        <v/>
      </c>
      <c r="CF37" s="444" t="str">
        <f t="array" ref="CF37">IF(COUNTIF(_th3,CF$2)&gt;1,"sai",IF(COUNTIF(_th3,CF$2)=1,INDEX(tkbc,1,MATCH(CF$2,_th3,0)),""))</f>
        <v/>
      </c>
      <c r="CG37" s="444" t="str">
        <f t="array" ref="CG37">IF(COUNTIF(_th3,CG$2)&gt;1,"sai",IF(COUNTIF(_th3,CG$2)=1,INDEX(tkbc,1,MATCH(CG$2,_th3,0)),""))</f>
        <v/>
      </c>
      <c r="CH37" s="444" t="str">
        <f t="array" ref="CH37">IF(COUNTIF(_th3,CH$2)&gt;1,"sai",IF(COUNTIF(_th3,CH$2)=1,INDEX(tkbc,1,MATCH(CH$2,_th3,0)),""))</f>
        <v/>
      </c>
      <c r="CI37" s="444" t="str">
        <f t="array" ref="CI37">IF(COUNTIF(_th3,CI$2)&gt;1,"sai",IF(COUNTIF(_th3,CI$2)=1,INDEX(tkbc,1,MATCH(CI$2,_th3,0)),""))</f>
        <v/>
      </c>
      <c r="CJ37" s="444" t="str">
        <f t="array" ref="CJ37">IF(COUNTIF(_th3,CJ$2)&gt;1,"sai",IF(COUNTIF(_th3,CJ$2)=1,INDEX(tkbc,1,MATCH(CJ$2,_th3,0)),""))</f>
        <v/>
      </c>
      <c r="CK37" s="444" t="str">
        <f t="array" ref="CK37">IF(COUNTIF(_th3,CK$2)&gt;1,"sai",IF(COUNTIF(_th3,CK$2)=1,INDEX(tkbc,1,MATCH(CK$2,_th3,0)),""))</f>
        <v/>
      </c>
      <c r="CL37" s="444" t="str">
        <f t="array" ref="CL37">IF(COUNTIF(_th3,CL$2)&gt;1,"sai",IF(COUNTIF(_th3,CL$2)=1,INDEX(tkbc,1,MATCH(CL$2,_th3,0)),""))</f>
        <v/>
      </c>
      <c r="CM37" s="444" t="str">
        <f t="array" ref="CM37">IF(COUNTIF(_th3,CM$2)&gt;1,"sai",IF(COUNTIF(_th3,CM$2)=1,INDEX(tkbc,1,MATCH(CM$2,_th3,0)),""))</f>
        <v/>
      </c>
      <c r="CN37" s="444" t="str">
        <f t="array" ref="CN37">IF(COUNTIF(_th3,CN$2)&gt;1,"sai",IF(COUNTIF(_th3,CN$2)=1,INDEX(tkbc,1,MATCH(CN$2,_th3,0)),""))</f>
        <v/>
      </c>
      <c r="CO37" s="444" t="str">
        <f t="array" ref="CO37">IF(COUNTIF(_th3,CO$2)&gt;1,"sai",IF(COUNTIF(_th3,CO$2)=1,INDEX(tkbc,1,MATCH(CO$2,_th3,0)),""))</f>
        <v/>
      </c>
      <c r="CP37" s="444" t="str">
        <f t="array" ref="CP37">IF(COUNTIF(_th3,CP$2)&gt;1,"sai",IF(COUNTIF(_th3,CP$2)=1,INDEX(tkbc,1,MATCH(CP$2,_th3,0)),""))</f>
        <v/>
      </c>
      <c r="CQ37" s="444" t="str">
        <f t="array" ref="CQ37">IF(COUNTIF(_th3,CQ$2)&gt;1,"sai",IF(COUNTIF(_th3,CQ$2)=1,INDEX(tkbc,1,MATCH(CQ$2,_th3,0)),""))</f>
        <v/>
      </c>
      <c r="CR37" s="444" t="str">
        <f t="array" ref="CR37">IF(COUNTIF(_th3,CR$2)&gt;1,"sai",IF(COUNTIF(_th3,CR$2)=1,INDEX(tkbc,1,MATCH(CR$2,_th3,0)),""))</f>
        <v/>
      </c>
      <c r="CS37" s="444" t="str">
        <f t="array" ref="CS37">IF(COUNTIF(_th3,CS$2)&gt;1,"sai",IF(COUNTIF(_th3,CS$2)=1,INDEX(tkbc,1,MATCH(CS$2,_th3,0)),""))</f>
        <v/>
      </c>
      <c r="CT37" s="444" t="str">
        <f t="array" ref="CT37">IF(COUNTIF(_th3,CT$2)&gt;1,"sai",IF(COUNTIF(_th3,CT$2)=1,INDEX(tkbc,1,MATCH(CT$2,_th3,0)),""))</f>
        <v/>
      </c>
      <c r="CU37" s="444" t="str">
        <f t="array" ref="CU37">IF(COUNTIF(_th3,CU$2)&gt;1,"sai",IF(COUNTIF(_th3,CU$2)=1,INDEX(tkbc,1,MATCH(CU$2,_th3,0)),""))</f>
        <v/>
      </c>
      <c r="CV37" s="444" t="str">
        <f t="array" ref="CV37">IF(COUNTIF(_th3,CV$2)&gt;1,"sai",IF(COUNTIF(_th3,CV$2)=1,INDEX(tkbc,1,MATCH(CV$2,_th3,0)),""))</f>
        <v/>
      </c>
      <c r="CW37" s="444" t="str">
        <f t="array" ref="CW37">IF(COUNTIF(_th3,CW$2)&gt;1,"sai",IF(COUNTIF(_th3,CW$2)=1,INDEX(tkbc,1,MATCH(CW$2,_th3,0)),""))</f>
        <v/>
      </c>
      <c r="CX37" s="444" t="str">
        <f t="array" ref="CX37">IF(COUNTIF(_th3,CX$2)&gt;1,"sai",IF(COUNTIF(_th3,CX$2)=1,INDEX(tkbc,1,MATCH(CX$2,_th3,0)),""))</f>
        <v/>
      </c>
      <c r="CY37" s="444" t="str">
        <f t="array" ref="CY37">IF(COUNTIF(_th3,CY$2)&gt;1,"sai",IF(COUNTIF(_th3,CY$2)=1,INDEX(tkbc,1,MATCH(CY$2,_th3,0)),""))</f>
        <v/>
      </c>
    </row>
    <row r="38" ht="12.0" customHeight="1">
      <c r="A38" s="127"/>
      <c r="B38" s="445">
        <v>4.0</v>
      </c>
      <c r="C38" s="444" t="str">
        <f t="array" ref="C38">IF(COUNTIF(_th4,C$2)&gt;1,"sai",IF(COUNTIF(_th4,C$2)=1,INDEX(tkbc,1,MATCH(C$2,_th4,0)),""))</f>
        <v/>
      </c>
      <c r="D38" s="444" t="str">
        <f t="array" ref="D38">IF(COUNTIF(_th4,D$2)&gt;1,"sai",IF(COUNTIF(_th4,D$2)=1,INDEX(tkbc,1,MATCH(D$2,_th4,0)),""))</f>
        <v/>
      </c>
      <c r="E38" s="444" t="str">
        <f t="array" ref="E38">IF(COUNTIF(_th4,E$2)&gt;1,"sai",IF(COUNTIF(_th4,E$2)=1,INDEX(tkbc,1,MATCH(E$2,_th4,0)),""))</f>
        <v/>
      </c>
      <c r="F38" s="444" t="str">
        <f t="array" ref="F38">IF(COUNTIF(_th4,F$2)&gt;1,"sai",IF(COUNTIF(_th4,F$2)=1,INDEX(tkbc,1,MATCH(F$2,_th4,0)),""))</f>
        <v/>
      </c>
      <c r="G38" s="444" t="str">
        <f t="array" ref="G38">IF(COUNTIF(_th4,G$2)&gt;1,"sai",IF(COUNTIF(_th4,G$2)=1,INDEX(tkbc,1,MATCH(G$2,_th4,0)),""))</f>
        <v/>
      </c>
      <c r="H38" s="444" t="str">
        <f t="array" ref="H38">IF(COUNTIF(_th4,H$2)&gt;1,"sai",IF(COUNTIF(_th4,H$2)=1,INDEX(tkbc,1,MATCH(H$2,_th4,0)),""))</f>
        <v/>
      </c>
      <c r="I38" s="444" t="str">
        <f t="array" ref="I38">IF(COUNTIF(_th4,I$2)&gt;1,"sai",IF(COUNTIF(_th4,I$2)=1,INDEX(tkbc,1,MATCH(I$2,_th4,0)),""))</f>
        <v/>
      </c>
      <c r="J38" s="444" t="str">
        <f t="array" ref="J38">IF(COUNTIF(_th4,J$2)&gt;1,"sai",IF(COUNTIF(_th4,J$2)=1,INDEX(tkbc,1,MATCH(J$2,_th4,0)),""))</f>
        <v/>
      </c>
      <c r="K38" s="444" t="str">
        <f t="array" ref="K38">IF(COUNTIF(_th4,K$2)&gt;1,"sai",IF(COUNTIF(_th4,K$2)=1,INDEX(tkbc,1,MATCH(K$2,_th4,0)),""))</f>
        <v/>
      </c>
      <c r="L38" s="444" t="str">
        <f t="array" ref="L38">IF(COUNTIF(_th4,L$2)&gt;1,"sai",IF(COUNTIF(_th4,L$2)=1,INDEX(tkbc,1,MATCH(L$2,_th4,0)),""))</f>
        <v/>
      </c>
      <c r="M38" s="444" t="str">
        <f t="array" ref="M38">IF(COUNTIF(_th4,M$2)&gt;1,"sai",IF(COUNTIF(_th4,M$2)=1,INDEX(tkbc,1,MATCH(M$2,_th4,0)),""))</f>
        <v/>
      </c>
      <c r="N38" s="444" t="str">
        <f t="array" ref="N38">IF(COUNTIF(_th4,N$2)&gt;1,"sai",IF(COUNTIF(_th4,N$2)=1,INDEX(tkbc,1,MATCH(N$2,_th4,0)),""))</f>
        <v/>
      </c>
      <c r="O38" s="444" t="str">
        <f t="array" ref="O38">IF(COUNTIF(_th4,O$2)&gt;1,"sai",IF(COUNTIF(_th4,O$2)=1,INDEX(tkbc,1,MATCH(O$2,_th4,0)),""))</f>
        <v/>
      </c>
      <c r="P38" s="444" t="str">
        <f t="array" ref="P38">IF(COUNTIF(_th4,P$2)&gt;1,"sai",IF(COUNTIF(_th4,P$2)=1,INDEX(tkbc,1,MATCH(P$2,_th4,0)),""))</f>
        <v/>
      </c>
      <c r="Q38" s="446" t="str">
        <f t="array" ref="Q38">IF(COUNTIF(_th4,Q$2)&gt;1,"sai",IF(COUNTIF(_th4,Q$2)=1,INDEX(tkbc,1,MATCH(Q$2,_th4,0)),""))</f>
        <v>A13</v>
      </c>
      <c r="R38" s="444" t="str">
        <f t="array" ref="R38">IF(COUNTIF(_th4,R$2)&gt;1,"sai",IF(COUNTIF(_th4,R$2)=1,INDEX(tkbc,1,MATCH(R$2,_th4,0)),""))</f>
        <v/>
      </c>
      <c r="S38" s="446" t="str">
        <f t="array" ref="S38">IF(COUNTIF(_th4,S$2)&gt;1,"sai",IF(COUNTIF(_th4,S$2)=1,INDEX(tkbc,1,MATCH(S$2,_th4,0)),""))</f>
        <v>A11</v>
      </c>
      <c r="T38" s="444" t="str">
        <f t="array" ref="T38">IF(COUNTIF(_th4,T$2)&gt;1,"sai",IF(COUNTIF(_th4,T$2)=1,INDEX(tkbc,1,MATCH(T$2,_th4,0)),""))</f>
        <v/>
      </c>
      <c r="U38" s="444" t="str">
        <f t="array" ref="U38">IF(COUNTIF(_th4,U$2)&gt;1,"sai",IF(COUNTIF(_th4,U$2)=1,INDEX(tkbc,1,MATCH(U$2,_th4,0)),""))</f>
        <v/>
      </c>
      <c r="V38" s="444" t="str">
        <f t="array" ref="V38">IF(COUNTIF(_th4,V$2)&gt;1,"sai",IF(COUNTIF(_th4,V$2)=1,INDEX(tkbc,1,MATCH(V$2,_th4,0)),""))</f>
        <v/>
      </c>
      <c r="W38" s="444" t="str">
        <f t="array" ref="W38">IF(COUNTIF(_th4,W$2)&gt;1,"sai",IF(COUNTIF(_th4,W$2)=1,INDEX(tkbc,1,MATCH(W$2,_th4,0)),""))</f>
        <v/>
      </c>
      <c r="X38" s="444" t="str">
        <f t="array" ref="X38">IF(COUNTIF(_th4,X$2)&gt;1,"sai",IF(COUNTIF(_th4,X$2)=1,INDEX(tkbc,1,MATCH(X$2,_th4,0)),""))</f>
        <v/>
      </c>
      <c r="Y38" s="444" t="str">
        <f t="array" ref="Y38">IF(COUNTIF(_th4,Y$2)&gt;1,"sai",IF(COUNTIF(_th4,Y$2)=1,INDEX(tkbc,1,MATCH(Y$2,_th4,0)),""))</f>
        <v/>
      </c>
      <c r="Z38" s="444" t="str">
        <f t="array" ref="Z38">IF(COUNTIF(_th4,Z$2)&gt;1,"sai",IF(COUNTIF(_th4,Z$2)=1,INDEX(tkbc,1,MATCH(Z$2,_th4,0)),""))</f>
        <v/>
      </c>
      <c r="AA38" s="444" t="str">
        <f t="array" ref="AA38">IF(COUNTIF(_th4,AA$2)&gt;1,"sai",IF(COUNTIF(_th4,AA$2)=1,INDEX(tkbc,1,MATCH(AA$2,_th4,0)),""))</f>
        <v/>
      </c>
      <c r="AB38" s="446" t="str">
        <f t="array" ref="AB38">IF(COUNTIF(_th4,AB$2)&gt;1,"sai",IF(COUNTIF(_th4,AB$2)=1,INDEX(tkbc,1,MATCH(AB$2,_th4,0)),""))</f>
        <v>A8</v>
      </c>
      <c r="AC38" s="446" t="str">
        <f t="array" ref="AC38">IF(COUNTIF(_th4,AC$2)&gt;1,"sai",IF(COUNTIF(_th4,AC$2)=1,INDEX(tkbc,1,MATCH(AC$2,_th4,0)),""))</f>
        <v>A1</v>
      </c>
      <c r="AD38" s="444" t="str">
        <f t="array" ref="AD38">IF(COUNTIF(_th4,AD$2)&gt;1,"sai",IF(COUNTIF(_th4,AD$2)=1,INDEX(tkbc,1,MATCH(AD$2,_th4,0)),""))</f>
        <v/>
      </c>
      <c r="AE38" s="444" t="str">
        <f t="array" ref="AE38">IF(COUNTIF(_th4,AE$2)&gt;1,"sai",IF(COUNTIF(_th4,AE$2)=1,INDEX(tkbc,1,MATCH(AE$2,_th4,0)),""))</f>
        <v/>
      </c>
      <c r="AF38" s="444" t="str">
        <f t="array" ref="AF38">IF(COUNTIF(_th4,AF$2)&gt;1,"sai",IF(COUNTIF(_th4,AF$2)=1,INDEX(tkbc,1,MATCH(AF$2,_th4,0)),""))</f>
        <v>sai</v>
      </c>
      <c r="AG38" s="444" t="str">
        <f t="array" ref="AG38">IF(COUNTIF(_th4,AG$2)&gt;1,"sai",IF(COUNTIF(_th4,AG$2)=1,INDEX(tkbc,1,MATCH(AG$2,_th4,0)),""))</f>
        <v/>
      </c>
      <c r="AH38" s="446" t="str">
        <f t="array" ref="AH38">IF(COUNTIF(_th4,AH$2)&gt;1,"sai",IF(COUNTIF(_th4,AH$2)=1,INDEX(tkbc,1,MATCH(AH$2,_th4,0)),""))</f>
        <v>A2</v>
      </c>
      <c r="AI38" s="444" t="str">
        <f t="array" ref="AI38">IF(COUNTIF(_th4,AI$2)&gt;1,"sai",IF(COUNTIF(_th4,AI$2)=1,INDEX(tkbc,1,MATCH(AI$2,_th4,0)),""))</f>
        <v/>
      </c>
      <c r="AJ38" s="444" t="str">
        <f t="array" ref="AJ38">IF(COUNTIF(_th4,AJ$2)&gt;1,"sai",IF(COUNTIF(_th4,AJ$2)=1,INDEX(tkbc,1,MATCH(AJ$2,_th4,0)),""))</f>
        <v/>
      </c>
      <c r="AK38" s="444" t="str">
        <f t="array" ref="AK38">IF(COUNTIF(_th4,AK$2)&gt;1,"sai",IF(COUNTIF(_th4,AK$2)=1,INDEX(tkbc,1,MATCH(AK$2,_th4,0)),""))</f>
        <v/>
      </c>
      <c r="AL38" s="444" t="str">
        <f t="array" ref="AL38">IF(COUNTIF(_th4,AL$2)&gt;1,"sai",IF(COUNTIF(_th4,AL$2)=1,INDEX(tkbc,1,MATCH(AL$2,_th4,0)),""))</f>
        <v/>
      </c>
      <c r="AM38" s="444" t="str">
        <f t="array" ref="AM38">IF(COUNTIF(_th4,AM$2)&gt;1,"sai",IF(COUNTIF(_th4,AM$2)=1,INDEX(tkbc,1,MATCH(AM$2,_th4,0)),""))</f>
        <v/>
      </c>
      <c r="AN38" s="444" t="str">
        <f t="array" ref="AN38">IF(COUNTIF(_th4,AN$2)&gt;1,"sai",IF(COUNTIF(_th4,AN$2)=1,INDEX(tkbc,1,MATCH(AN$2,_th4,0)),""))</f>
        <v/>
      </c>
      <c r="AO38" s="444" t="str">
        <f t="array" ref="AO38">IF(COUNTIF(_th4,AO$2)&gt;1,"sai",IF(COUNTIF(_th4,AO$2)=1,INDEX(tkbc,1,MATCH(AO$2,_th4,0)),""))</f>
        <v/>
      </c>
      <c r="AP38" s="444" t="str">
        <f t="array" ref="AP38">IF(COUNTIF(_th4,AP$2)&gt;1,"sai",IF(COUNTIF(_th4,AP$2)=1,INDEX(tkbc,1,MATCH(AP$2,_th4,0)),""))</f>
        <v/>
      </c>
      <c r="AQ38" s="444" t="str">
        <f t="array" ref="AQ38">IF(COUNTIF(_th4,AQ$2)&gt;1,"sai",IF(COUNTIF(_th4,AQ$2)=1,INDEX(tkbc,1,MATCH(AQ$2,_th4,0)),""))</f>
        <v/>
      </c>
      <c r="AR38" s="444" t="str">
        <f t="array" ref="AR38">IF(COUNTIF(_th4,AR$2)&gt;1,"sai",IF(COUNTIF(_th4,AR$2)=1,INDEX(tkbc,1,MATCH(AR$2,_th4,0)),""))</f>
        <v/>
      </c>
      <c r="AS38" s="444" t="str">
        <f t="array" ref="AS38">IF(COUNTIF(_th4,AS$2)&gt;1,"sai",IF(COUNTIF(_th4,AS$2)=1,INDEX(tkbc,1,MATCH(AS$2,_th4,0)),""))</f>
        <v/>
      </c>
      <c r="AT38" s="444" t="str">
        <f t="array" ref="AT38">IF(COUNTIF(_th4,AT$2)&gt;1,"sai",IF(COUNTIF(_th4,AT$2)=1,INDEX(tkbc,1,MATCH(AT$2,_th4,0)),""))</f>
        <v/>
      </c>
      <c r="AU38" s="444" t="str">
        <f t="array" ref="AU38">IF(COUNTIF(_th4,AU$2)&gt;1,"sai",IF(COUNTIF(_th4,AU$2)=1,INDEX(tkbc,1,MATCH(AU$2,_th4,0)),""))</f>
        <v/>
      </c>
      <c r="AV38" s="444" t="str">
        <f t="array" ref="AV38">IF(COUNTIF(_th4,AV$2)&gt;1,"sai",IF(COUNTIF(_th4,AV$2)=1,INDEX(tkbc,1,MATCH(AV$2,_th4,0)),""))</f>
        <v/>
      </c>
      <c r="AW38" s="444" t="str">
        <f t="array" ref="AW38">IF(COUNTIF(_th4,AW$2)&gt;1,"sai",IF(COUNTIF(_th4,AW$2)=1,INDEX(tkbc,1,MATCH(AW$2,_th4,0)),""))</f>
        <v/>
      </c>
      <c r="AX38" s="444" t="str">
        <f t="array" ref="AX38">IF(COUNTIF(_th4,AX$2)&gt;1,"sai",IF(COUNTIF(_th4,AX$2)=1,INDEX(tkbc,1,MATCH(AX$2,_th4,0)),""))</f>
        <v/>
      </c>
      <c r="AY38" s="444" t="str">
        <f t="array" ref="AY38">IF(COUNTIF(_th4,AY$2)&gt;1,"sai",IF(COUNTIF(_th4,AY$2)=1,INDEX(tkbc,1,MATCH(AY$2,_th4,0)),""))</f>
        <v/>
      </c>
      <c r="AZ38" s="444" t="str">
        <f t="array" ref="AZ38">IF(COUNTIF(_th4,AZ$2)&gt;1,"sai",IF(COUNTIF(_th4,AZ$2)=1,INDEX(tkbc,1,MATCH(AZ$2,_th4,0)),""))</f>
        <v/>
      </c>
      <c r="BA38" s="444" t="str">
        <f t="array" ref="BA38">IF(COUNTIF(_th4,BA$2)&gt;1,"sai",IF(COUNTIF(_th4,BA$2)=1,INDEX(tkbc,1,MATCH(BA$2,_th4,0)),""))</f>
        <v/>
      </c>
      <c r="BB38" s="444" t="str">
        <f t="array" ref="BB38">IF(COUNTIF(_th4,BB$2)&gt;1,"sai",IF(COUNTIF(_th4,BB$2)=1,INDEX(tkbc,1,MATCH(BB$2,_th4,0)),""))</f>
        <v/>
      </c>
      <c r="BC38" s="444" t="str">
        <f t="array" ref="BC38">IF(COUNTIF(_th4,BC$2)&gt;1,"sai",IF(COUNTIF(_th4,BC$2)=1,INDEX(tkbc,1,MATCH(BC$2,_th4,0)),""))</f>
        <v/>
      </c>
      <c r="BD38" s="444" t="str">
        <f t="array" ref="BD38">IF(COUNTIF(_th4,BD$2)&gt;1,"sai",IF(COUNTIF(_th4,BD$2)=1,INDEX(tkbc,1,MATCH(BD$2,_th4,0)),""))</f>
        <v/>
      </c>
      <c r="BE38" s="444" t="str">
        <f t="array" ref="BE38">IF(COUNTIF(_th4,BE$2)&gt;1,"sai",IF(COUNTIF(_th4,BE$2)=1,INDEX(tkbc,1,MATCH(BE$2,_th4,0)),""))</f>
        <v/>
      </c>
      <c r="BF38" s="444" t="str">
        <f t="array" ref="BF38">IF(COUNTIF(_th4,BF$2)&gt;1,"sai",IF(COUNTIF(_th4,BF$2)=1,INDEX(tkbc,1,MATCH(BF$2,_th4,0)),""))</f>
        <v/>
      </c>
      <c r="BG38" s="446" t="str">
        <f t="array" ref="BG38">IF(COUNTIF(_th4,BG$2)&gt;1,"sai",IF(COUNTIF(_th4,BG$2)=1,INDEX(tkbc,1,MATCH(BG$2,_th4,0)),""))</f>
        <v>A12</v>
      </c>
      <c r="BH38" s="444" t="str">
        <f t="array" ref="BH38">IF(COUNTIF(_th4,BH$2)&gt;1,"sai",IF(COUNTIF(_th4,BH$2)=1,INDEX(tkbc,1,MATCH(BH$2,_th4,0)),""))</f>
        <v/>
      </c>
      <c r="BI38" s="444" t="str">
        <f t="array" ref="BI38">IF(COUNTIF(_th4,BI$2)&gt;1,"sai",IF(COUNTIF(_th4,BI$2)=1,INDEX(tkbc,1,MATCH(BI$2,_th4,0)),""))</f>
        <v/>
      </c>
      <c r="BJ38" s="446" t="str">
        <f t="array" ref="BJ38">IF(COUNTIF(_th4,BJ$2)&gt;1,"sai",IF(COUNTIF(_th4,BJ$2)=1,INDEX(tkbc,1,MATCH(BJ$2,_th4,0)),""))</f>
        <v>A3</v>
      </c>
      <c r="BK38" s="446" t="str">
        <f t="array" ref="BK38">IF(COUNTIF(_th4,BK$2)&gt;1,"sai",IF(COUNTIF(_th4,BK$2)=1,INDEX(tkbc,1,MATCH(BK$2,_th4,0)),""))</f>
        <v>A5</v>
      </c>
      <c r="BL38" s="446" t="str">
        <f t="array" ref="BL38">IF(COUNTIF(_th4,BL$2)&gt;1,"sai",IF(COUNTIF(_th4,BL$2)=1,INDEX(tkbc,1,MATCH(BL$2,_th4,0)),""))</f>
        <v>A6</v>
      </c>
      <c r="BM38" s="444" t="str">
        <f t="array" ref="BM38">IF(COUNTIF(_th4,BM$2)&gt;1,"sai",IF(COUNTIF(_th4,BM$2)=1,INDEX(tkbc,1,MATCH(BM$2,_th4,0)),""))</f>
        <v/>
      </c>
      <c r="BN38" s="446" t="str">
        <f t="array" ref="BN38">IF(COUNTIF(_th4,BN$2)&gt;1,"sai",IF(COUNTIF(_th4,BN$2)=1,INDEX(tkbc,1,MATCH(BN$2,_th4,0)),""))</f>
        <v>A10</v>
      </c>
      <c r="BO38" s="444" t="str">
        <f t="array" ref="BO38">IF(COUNTIF(_th4,BO$2)&gt;1,"sai",IF(COUNTIF(_th4,BO$2)=1,INDEX(tkbc,1,MATCH(BO$2,_th4,0)),""))</f>
        <v/>
      </c>
      <c r="BP38" s="444" t="str">
        <f t="array" ref="BP38">IF(COUNTIF(_th4,BP$2)&gt;1,"sai",IF(COUNTIF(_th4,BP$2)=1,INDEX(tkbc,1,MATCH(BP$2,_th4,0)),""))</f>
        <v/>
      </c>
      <c r="BQ38" s="444" t="str">
        <f t="array" ref="BQ38">IF(COUNTIF(_th4,BQ$2)&gt;1,"sai",IF(COUNTIF(_th4,BQ$2)=1,INDEX(tkbc,1,MATCH(BQ$2,_th4,0)),""))</f>
        <v/>
      </c>
      <c r="BR38" s="444" t="str">
        <f t="array" ref="BR38">IF(COUNTIF(_th4,BR$2)&gt;1,"sai",IF(COUNTIF(_th4,BR$2)=1,INDEX(tkbc,1,MATCH(BR$2,_th4,0)),""))</f>
        <v/>
      </c>
      <c r="BS38" s="444" t="str">
        <f t="array" ref="BS38">IF(COUNTIF(_th4,BS$2)&gt;1,"sai",IF(COUNTIF(_th4,BS$2)=1,INDEX(tkbc,1,MATCH(BS$2,_th4,0)),""))</f>
        <v/>
      </c>
      <c r="BT38" s="444" t="str">
        <f t="array" ref="BT38">IF(COUNTIF(_th4,BT$2)&gt;1,"sai",IF(COUNTIF(_th4,BT$2)=1,INDEX(tkbc,1,MATCH(BT$2,_th4,0)),""))</f>
        <v/>
      </c>
      <c r="BU38" s="444" t="str">
        <f t="array" ref="BU38">IF(COUNTIF(_th4,BU$2)&gt;1,"sai",IF(COUNTIF(_th4,BU$2)=1,INDEX(tkbc,1,MATCH(BU$2,_th4,0)),""))</f>
        <v/>
      </c>
      <c r="BV38" s="444" t="str">
        <f t="array" ref="BV38">IF(COUNTIF(_th4,BV$2)&gt;1,"sai",IF(COUNTIF(_th4,BV$2)=1,INDEX(tkbc,1,MATCH(BV$2,_th4,0)),""))</f>
        <v/>
      </c>
      <c r="BW38" s="444" t="str">
        <f t="array" ref="BW38">IF(COUNTIF(_th4,BW$2)&gt;1,"sai",IF(COUNTIF(_th4,BW$2)=1,INDEX(tkbc,1,MATCH(BW$2,_th4,0)),""))</f>
        <v/>
      </c>
      <c r="BX38" s="444" t="str">
        <f t="array" ref="BX38">IF(COUNTIF(_th4,BX$2)&gt;1,"sai",IF(COUNTIF(_th4,BX$2)=1,INDEX(tkbc,1,MATCH(BX$2,_th4,0)),""))</f>
        <v/>
      </c>
      <c r="BY38" s="444" t="str">
        <f t="array" ref="BY38">IF(COUNTIF(_th4,BY$2)&gt;1,"sai",IF(COUNTIF(_th4,BY$2)=1,INDEX(tkbc,1,MATCH(BY$2,_th4,0)),""))</f>
        <v/>
      </c>
      <c r="BZ38" s="444" t="str">
        <f t="array" ref="BZ38">IF(COUNTIF(_th4,BZ$2)&gt;1,"sai",IF(COUNTIF(_th4,BZ$2)=1,INDEX(tkbc,1,MATCH(BZ$2,_th4,0)),""))</f>
        <v/>
      </c>
      <c r="CA38" s="444" t="str">
        <f t="array" ref="CA38">IF(COUNTIF(_th4,CA$2)&gt;1,"sai",IF(COUNTIF(_th4,CA$2)=1,INDEX(tkbc,1,MATCH(CA$2,_th4,0)),""))</f>
        <v/>
      </c>
      <c r="CB38" s="444" t="str">
        <f t="array" ref="CB38">IF(COUNTIF(_th4,CB$2)&gt;1,"sai",IF(COUNTIF(_th4,CB$2)=1,INDEX(tkbc,1,MATCH(CB$2,_th4,0)),""))</f>
        <v/>
      </c>
      <c r="CC38" s="444" t="str">
        <f t="array" ref="CC38">IF(COUNTIF(_th4,CC$2)&gt;1,"sai",IF(COUNTIF(_th4,CC$2)=1,INDEX(tkbc,1,MATCH(CC$2,_th4,0)),""))</f>
        <v/>
      </c>
      <c r="CD38" s="444" t="str">
        <f t="array" ref="CD38">IF(COUNTIF(_th4,CD$2)&gt;1,"sai",IF(COUNTIF(_th4,CD$2)=1,INDEX(tkbc,1,MATCH(CD$2,_th4,0)),""))</f>
        <v/>
      </c>
      <c r="CE38" s="444" t="str">
        <f t="array" ref="CE38">IF(COUNTIF(_th4,CE$2)&gt;1,"sai",IF(COUNTIF(_th4,CE$2)=1,INDEX(tkbc,1,MATCH(CE$2,_th4,0)),""))</f>
        <v/>
      </c>
      <c r="CF38" s="444" t="str">
        <f t="array" ref="CF38">IF(COUNTIF(_th4,CF$2)&gt;1,"sai",IF(COUNTIF(_th4,CF$2)=1,INDEX(tkbc,1,MATCH(CF$2,_th4,0)),""))</f>
        <v/>
      </c>
      <c r="CG38" s="444" t="str">
        <f t="array" ref="CG38">IF(COUNTIF(_th4,CG$2)&gt;1,"sai",IF(COUNTIF(_th4,CG$2)=1,INDEX(tkbc,1,MATCH(CG$2,_th4,0)),""))</f>
        <v/>
      </c>
      <c r="CH38" s="444" t="str">
        <f t="array" ref="CH38">IF(COUNTIF(_th4,CH$2)&gt;1,"sai",IF(COUNTIF(_th4,CH$2)=1,INDEX(tkbc,1,MATCH(CH$2,_th4,0)),""))</f>
        <v/>
      </c>
      <c r="CI38" s="444" t="str">
        <f t="array" ref="CI38">IF(COUNTIF(_th4,CI$2)&gt;1,"sai",IF(COUNTIF(_th4,CI$2)=1,INDEX(tkbc,1,MATCH(CI$2,_th4,0)),""))</f>
        <v/>
      </c>
      <c r="CJ38" s="444" t="str">
        <f t="array" ref="CJ38">IF(COUNTIF(_th4,CJ$2)&gt;1,"sai",IF(COUNTIF(_th4,CJ$2)=1,INDEX(tkbc,1,MATCH(CJ$2,_th4,0)),""))</f>
        <v/>
      </c>
      <c r="CK38" s="444" t="str">
        <f t="array" ref="CK38">IF(COUNTIF(_th4,CK$2)&gt;1,"sai",IF(COUNTIF(_th4,CK$2)=1,INDEX(tkbc,1,MATCH(CK$2,_th4,0)),""))</f>
        <v/>
      </c>
      <c r="CL38" s="444" t="str">
        <f t="array" ref="CL38">IF(COUNTIF(_th4,CL$2)&gt;1,"sai",IF(COUNTIF(_th4,CL$2)=1,INDEX(tkbc,1,MATCH(CL$2,_th4,0)),""))</f>
        <v/>
      </c>
      <c r="CM38" s="444" t="str">
        <f t="array" ref="CM38">IF(COUNTIF(_th4,CM$2)&gt;1,"sai",IF(COUNTIF(_th4,CM$2)=1,INDEX(tkbc,1,MATCH(CM$2,_th4,0)),""))</f>
        <v/>
      </c>
      <c r="CN38" s="444" t="str">
        <f t="array" ref="CN38">IF(COUNTIF(_th4,CN$2)&gt;1,"sai",IF(COUNTIF(_th4,CN$2)=1,INDEX(tkbc,1,MATCH(CN$2,_th4,0)),""))</f>
        <v/>
      </c>
      <c r="CO38" s="444" t="str">
        <f t="array" ref="CO38">IF(COUNTIF(_th4,CO$2)&gt;1,"sai",IF(COUNTIF(_th4,CO$2)=1,INDEX(tkbc,1,MATCH(CO$2,_th4,0)),""))</f>
        <v/>
      </c>
      <c r="CP38" s="444" t="str">
        <f t="array" ref="CP38">IF(COUNTIF(_th4,CP$2)&gt;1,"sai",IF(COUNTIF(_th4,CP$2)=1,INDEX(tkbc,1,MATCH(CP$2,_th4,0)),""))</f>
        <v/>
      </c>
      <c r="CQ38" s="444" t="str">
        <f t="array" ref="CQ38">IF(COUNTIF(_th4,CQ$2)&gt;1,"sai",IF(COUNTIF(_th4,CQ$2)=1,INDEX(tkbc,1,MATCH(CQ$2,_th4,0)),""))</f>
        <v/>
      </c>
      <c r="CR38" s="444" t="str">
        <f t="array" ref="CR38">IF(COUNTIF(_th4,CR$2)&gt;1,"sai",IF(COUNTIF(_th4,CR$2)=1,INDEX(tkbc,1,MATCH(CR$2,_th4,0)),""))</f>
        <v/>
      </c>
      <c r="CS38" s="444" t="str">
        <f t="array" ref="CS38">IF(COUNTIF(_th4,CS$2)&gt;1,"sai",IF(COUNTIF(_th4,CS$2)=1,INDEX(tkbc,1,MATCH(CS$2,_th4,0)),""))</f>
        <v/>
      </c>
      <c r="CT38" s="444" t="str">
        <f t="array" ref="CT38">IF(COUNTIF(_th4,CT$2)&gt;1,"sai",IF(COUNTIF(_th4,CT$2)=1,INDEX(tkbc,1,MATCH(CT$2,_th4,0)),""))</f>
        <v/>
      </c>
      <c r="CU38" s="444" t="str">
        <f t="array" ref="CU38">IF(COUNTIF(_th4,CU$2)&gt;1,"sai",IF(COUNTIF(_th4,CU$2)=1,INDEX(tkbc,1,MATCH(CU$2,_th4,0)),""))</f>
        <v/>
      </c>
      <c r="CV38" s="444" t="str">
        <f t="array" ref="CV38">IF(COUNTIF(_th4,CV$2)&gt;1,"sai",IF(COUNTIF(_th4,CV$2)=1,INDEX(tkbc,1,MATCH(CV$2,_th4,0)),""))</f>
        <v/>
      </c>
      <c r="CW38" s="444" t="str">
        <f t="array" ref="CW38">IF(COUNTIF(_th4,CW$2)&gt;1,"sai",IF(COUNTIF(_th4,CW$2)=1,INDEX(tkbc,1,MATCH(CW$2,_th4,0)),""))</f>
        <v/>
      </c>
      <c r="CX38" s="444" t="str">
        <f t="array" ref="CX38">IF(COUNTIF(_th4,CX$2)&gt;1,"sai",IF(COUNTIF(_th4,CX$2)=1,INDEX(tkbc,1,MATCH(CX$2,_th4,0)),""))</f>
        <v/>
      </c>
      <c r="CY38" s="444" t="str">
        <f t="array" ref="CY38">IF(COUNTIF(_th4,CY$2)&gt;1,"sai",IF(COUNTIF(_th4,CY$2)=1,INDEX(tkbc,1,MATCH(CY$2,_th4,0)),""))</f>
        <v/>
      </c>
    </row>
    <row r="39" ht="12.0" customHeight="1">
      <c r="A39" s="447"/>
      <c r="B39" s="460">
        <v>5.0</v>
      </c>
      <c r="C39" s="450" t="str">
        <f t="array" ref="C39">IF(COUNTIF(_th5,C$2)&gt;1,"sai",IF(COUNTIF(_th5,C$2)=1,INDEX(tkbc,1,MATCH(C$2,_th5,0)),""))</f>
        <v/>
      </c>
      <c r="D39" s="450" t="str">
        <f t="array" ref="D39">IF(COUNTIF(_th5,D$2)&gt;1,"sai",IF(COUNTIF(_th5,D$2)=1,INDEX(tkbc,1,MATCH(D$2,_th5,0)),""))</f>
        <v/>
      </c>
      <c r="E39" s="450" t="str">
        <f t="array" ref="E39">IF(COUNTIF(_th5,E$2)&gt;1,"sai",IF(COUNTIF(_th5,E$2)=1,INDEX(tkbc,1,MATCH(E$2,_th5,0)),""))</f>
        <v/>
      </c>
      <c r="F39" s="450" t="str">
        <f t="array" ref="F39">IF(COUNTIF(_th5,F$2)&gt;1,"sai",IF(COUNTIF(_th5,F$2)=1,INDEX(tkbc,1,MATCH(F$2,_th5,0)),""))</f>
        <v/>
      </c>
      <c r="G39" s="450" t="str">
        <f t="array" ref="G39">IF(COUNTIF(_th5,G$2)&gt;1,"sai",IF(COUNTIF(_th5,G$2)=1,INDEX(tkbc,1,MATCH(G$2,_th5,0)),""))</f>
        <v/>
      </c>
      <c r="H39" s="450" t="str">
        <f t="array" ref="H39">IF(COUNTIF(_th5,H$2)&gt;1,"sai",IF(COUNTIF(_th5,H$2)=1,INDEX(tkbc,1,MATCH(H$2,_th5,0)),""))</f>
        <v/>
      </c>
      <c r="I39" s="450" t="str">
        <f t="array" ref="I39">IF(COUNTIF(_th5,I$2)&gt;1,"sai",IF(COUNTIF(_th5,I$2)=1,INDEX(tkbc,1,MATCH(I$2,_th5,0)),""))</f>
        <v/>
      </c>
      <c r="J39" s="450" t="str">
        <f t="array" ref="J39">IF(COUNTIF(_th5,J$2)&gt;1,"sai",IF(COUNTIF(_th5,J$2)=1,INDEX(tkbc,1,MATCH(J$2,_th5,0)),""))</f>
        <v/>
      </c>
      <c r="K39" s="450" t="str">
        <f t="array" ref="K39">IF(COUNTIF(_th5,K$2)&gt;1,"sai",IF(COUNTIF(_th5,K$2)=1,INDEX(tkbc,1,MATCH(K$2,_th5,0)),""))</f>
        <v/>
      </c>
      <c r="L39" s="450" t="str">
        <f t="array" ref="L39">IF(COUNTIF(_th5,L$2)&gt;1,"sai",IF(COUNTIF(_th5,L$2)=1,INDEX(tkbc,1,MATCH(L$2,_th5,0)),""))</f>
        <v/>
      </c>
      <c r="M39" s="450" t="str">
        <f t="array" ref="M39">IF(COUNTIF(_th5,M$2)&gt;1,"sai",IF(COUNTIF(_th5,M$2)=1,INDEX(tkbc,1,MATCH(M$2,_th5,0)),""))</f>
        <v/>
      </c>
      <c r="N39" s="450" t="str">
        <f t="array" ref="N39">IF(COUNTIF(_th5,N$2)&gt;1,"sai",IF(COUNTIF(_th5,N$2)=1,INDEX(tkbc,1,MATCH(N$2,_th5,0)),""))</f>
        <v/>
      </c>
      <c r="O39" s="450" t="str">
        <f t="array" ref="O39">IF(COUNTIF(_th5,O$2)&gt;1,"sai",IF(COUNTIF(_th5,O$2)=1,INDEX(tkbc,1,MATCH(O$2,_th5,0)),""))</f>
        <v/>
      </c>
      <c r="P39" s="450" t="str">
        <f t="array" ref="P39">IF(COUNTIF(_th5,P$2)&gt;1,"sai",IF(COUNTIF(_th5,P$2)=1,INDEX(tkbc,1,MATCH(P$2,_th5,0)),""))</f>
        <v/>
      </c>
      <c r="Q39" s="449" t="str">
        <f t="array" ref="Q39">IF(COUNTIF(_th5,Q$2)&gt;1,"sai",IF(COUNTIF(_th5,Q$2)=1,INDEX(tkbc,1,MATCH(Q$2,_th5,0)),""))</f>
        <v>A6</v>
      </c>
      <c r="R39" s="450" t="str">
        <f t="array" ref="R39">IF(COUNTIF(_th5,R$2)&gt;1,"sai",IF(COUNTIF(_th5,R$2)=1,INDEX(tkbc,1,MATCH(R$2,_th5,0)),""))</f>
        <v/>
      </c>
      <c r="S39" s="449" t="str">
        <f t="array" ref="S39">IF(COUNTIF(_th5,S$2)&gt;1,"sai",IF(COUNTIF(_th5,S$2)=1,INDEX(tkbc,1,MATCH(S$2,_th5,0)),""))</f>
        <v>A10</v>
      </c>
      <c r="T39" s="450" t="str">
        <f t="array" ref="T39">IF(COUNTIF(_th5,T$2)&gt;1,"sai",IF(COUNTIF(_th5,T$2)=1,INDEX(tkbc,1,MATCH(T$2,_th5,0)),""))</f>
        <v/>
      </c>
      <c r="U39" s="450" t="str">
        <f t="array" ref="U39">IF(COUNTIF(_th5,U$2)&gt;1,"sai",IF(COUNTIF(_th5,U$2)=1,INDEX(tkbc,1,MATCH(U$2,_th5,0)),""))</f>
        <v/>
      </c>
      <c r="V39" s="450" t="str">
        <f t="array" ref="V39">IF(COUNTIF(_th5,V$2)&gt;1,"sai",IF(COUNTIF(_th5,V$2)=1,INDEX(tkbc,1,MATCH(V$2,_th5,0)),""))</f>
        <v/>
      </c>
      <c r="W39" s="450" t="str">
        <f t="array" ref="W39">IF(COUNTIF(_th5,W$2)&gt;1,"sai",IF(COUNTIF(_th5,W$2)=1,INDEX(tkbc,1,MATCH(W$2,_th5,0)),""))</f>
        <v/>
      </c>
      <c r="X39" s="450" t="str">
        <f t="array" ref="X39">IF(COUNTIF(_th5,X$2)&gt;1,"sai",IF(COUNTIF(_th5,X$2)=1,INDEX(tkbc,1,MATCH(X$2,_th5,0)),""))</f>
        <v/>
      </c>
      <c r="Y39" s="450" t="str">
        <f t="array" ref="Y39">IF(COUNTIF(_th5,Y$2)&gt;1,"sai",IF(COUNTIF(_th5,Y$2)=1,INDEX(tkbc,1,MATCH(Y$2,_th5,0)),""))</f>
        <v/>
      </c>
      <c r="Z39" s="450" t="str">
        <f t="array" ref="Z39">IF(COUNTIF(_th5,Z$2)&gt;1,"sai",IF(COUNTIF(_th5,Z$2)=1,INDEX(tkbc,1,MATCH(Z$2,_th5,0)),""))</f>
        <v/>
      </c>
      <c r="AA39" s="450" t="str">
        <f t="array" ref="AA39">IF(COUNTIF(_th5,AA$2)&gt;1,"sai",IF(COUNTIF(_th5,AA$2)=1,INDEX(tkbc,1,MATCH(AA$2,_th5,0)),""))</f>
        <v/>
      </c>
      <c r="AB39" s="449" t="str">
        <f t="array" ref="AB39">IF(COUNTIF(_th5,AB$2)&gt;1,"sai",IF(COUNTIF(_th5,AB$2)=1,INDEX(tkbc,1,MATCH(AB$2,_th5,0)),""))</f>
        <v>A5</v>
      </c>
      <c r="AC39" s="449" t="str">
        <f t="array" ref="AC39">IF(COUNTIF(_th5,AC$2)&gt;1,"sai",IF(COUNTIF(_th5,AC$2)=1,INDEX(tkbc,1,MATCH(AC$2,_th5,0)),""))</f>
        <v>A12</v>
      </c>
      <c r="AD39" s="450" t="str">
        <f t="array" ref="AD39">IF(COUNTIF(_th5,AD$2)&gt;1,"sai",IF(COUNTIF(_th5,AD$2)=1,INDEX(tkbc,1,MATCH(AD$2,_th5,0)),""))</f>
        <v/>
      </c>
      <c r="AE39" s="450" t="str">
        <f t="array" ref="AE39">IF(COUNTIF(_th5,AE$2)&gt;1,"sai",IF(COUNTIF(_th5,AE$2)=1,INDEX(tkbc,1,MATCH(AE$2,_th5,0)),""))</f>
        <v/>
      </c>
      <c r="AF39" s="449" t="str">
        <f t="array" ref="AF39">IF(COUNTIF(_th5,AF$2)&gt;1,"sai",IF(COUNTIF(_th5,AF$2)=1,INDEX(tkbc,1,MATCH(AF$2,_th5,0)),""))</f>
        <v>A3</v>
      </c>
      <c r="AG39" s="450" t="str">
        <f t="array" ref="AG39">IF(COUNTIF(_th5,AG$2)&gt;1,"sai",IF(COUNTIF(_th5,AG$2)=1,INDEX(tkbc,1,MATCH(AG$2,_th5,0)),""))</f>
        <v/>
      </c>
      <c r="AH39" s="449" t="str">
        <f t="array" ref="AH39">IF(COUNTIF(_th5,AH$2)&gt;1,"sai",IF(COUNTIF(_th5,AH$2)=1,INDEX(tkbc,1,MATCH(AH$2,_th5,0)),""))</f>
        <v>A4</v>
      </c>
      <c r="AI39" s="450" t="str">
        <f t="array" ref="AI39">IF(COUNTIF(_th5,AI$2)&gt;1,"sai",IF(COUNTIF(_th5,AI$2)=1,INDEX(tkbc,1,MATCH(AI$2,_th5,0)),""))</f>
        <v/>
      </c>
      <c r="AJ39" s="450" t="str">
        <f t="array" ref="AJ39">IF(COUNTIF(_th5,AJ$2)&gt;1,"sai",IF(COUNTIF(_th5,AJ$2)=1,INDEX(tkbc,1,MATCH(AJ$2,_th5,0)),""))</f>
        <v/>
      </c>
      <c r="AK39" s="450" t="str">
        <f t="array" ref="AK39">IF(COUNTIF(_th5,AK$2)&gt;1,"sai",IF(COUNTIF(_th5,AK$2)=1,INDEX(tkbc,1,MATCH(AK$2,_th5,0)),""))</f>
        <v/>
      </c>
      <c r="AL39" s="450" t="str">
        <f t="array" ref="AL39">IF(COUNTIF(_th5,AL$2)&gt;1,"sai",IF(COUNTIF(_th5,AL$2)=1,INDEX(tkbc,1,MATCH(AL$2,_th5,0)),""))</f>
        <v/>
      </c>
      <c r="AM39" s="450" t="str">
        <f t="array" ref="AM39">IF(COUNTIF(_th5,AM$2)&gt;1,"sai",IF(COUNTIF(_th5,AM$2)=1,INDEX(tkbc,1,MATCH(AM$2,_th5,0)),""))</f>
        <v/>
      </c>
      <c r="AN39" s="450" t="str">
        <f t="array" ref="AN39">IF(COUNTIF(_th5,AN$2)&gt;1,"sai",IF(COUNTIF(_th5,AN$2)=1,INDEX(tkbc,1,MATCH(AN$2,_th5,0)),""))</f>
        <v/>
      </c>
      <c r="AO39" s="450" t="str">
        <f t="array" ref="AO39">IF(COUNTIF(_th5,AO$2)&gt;1,"sai",IF(COUNTIF(_th5,AO$2)=1,INDEX(tkbc,1,MATCH(AO$2,_th5,0)),""))</f>
        <v/>
      </c>
      <c r="AP39" s="450" t="str">
        <f t="array" ref="AP39">IF(COUNTIF(_th5,AP$2)&gt;1,"sai",IF(COUNTIF(_th5,AP$2)=1,INDEX(tkbc,1,MATCH(AP$2,_th5,0)),""))</f>
        <v/>
      </c>
      <c r="AQ39" s="450" t="str">
        <f t="array" ref="AQ39">IF(COUNTIF(_th5,AQ$2)&gt;1,"sai",IF(COUNTIF(_th5,AQ$2)=1,INDEX(tkbc,1,MATCH(AQ$2,_th5,0)),""))</f>
        <v/>
      </c>
      <c r="AR39" s="450" t="str">
        <f t="array" ref="AR39">IF(COUNTIF(_th5,AR$2)&gt;1,"sai",IF(COUNTIF(_th5,AR$2)=1,INDEX(tkbc,1,MATCH(AR$2,_th5,0)),""))</f>
        <v/>
      </c>
      <c r="AS39" s="450" t="str">
        <f t="array" ref="AS39">IF(COUNTIF(_th5,AS$2)&gt;1,"sai",IF(COUNTIF(_th5,AS$2)=1,INDEX(tkbc,1,MATCH(AS$2,_th5,0)),""))</f>
        <v/>
      </c>
      <c r="AT39" s="450" t="str">
        <f t="array" ref="AT39">IF(COUNTIF(_th5,AT$2)&gt;1,"sai",IF(COUNTIF(_th5,AT$2)=1,INDEX(tkbc,1,MATCH(AT$2,_th5,0)),""))</f>
        <v/>
      </c>
      <c r="AU39" s="450" t="str">
        <f t="array" ref="AU39">IF(COUNTIF(_th5,AU$2)&gt;1,"sai",IF(COUNTIF(_th5,AU$2)=1,INDEX(tkbc,1,MATCH(AU$2,_th5,0)),""))</f>
        <v/>
      </c>
      <c r="AV39" s="450" t="str">
        <f t="array" ref="AV39">IF(COUNTIF(_th5,AV$2)&gt;1,"sai",IF(COUNTIF(_th5,AV$2)=1,INDEX(tkbc,1,MATCH(AV$2,_th5,0)),""))</f>
        <v/>
      </c>
      <c r="AW39" s="450" t="str">
        <f t="array" ref="AW39">IF(COUNTIF(_th5,AW$2)&gt;1,"sai",IF(COUNTIF(_th5,AW$2)=1,INDEX(tkbc,1,MATCH(AW$2,_th5,0)),""))</f>
        <v/>
      </c>
      <c r="AX39" s="450" t="str">
        <f t="array" ref="AX39">IF(COUNTIF(_th5,AX$2)&gt;1,"sai",IF(COUNTIF(_th5,AX$2)=1,INDEX(tkbc,1,MATCH(AX$2,_th5,0)),""))</f>
        <v/>
      </c>
      <c r="AY39" s="450" t="str">
        <f t="array" ref="AY39">IF(COUNTIF(_th5,AY$2)&gt;1,"sai",IF(COUNTIF(_th5,AY$2)=1,INDEX(tkbc,1,MATCH(AY$2,_th5,0)),""))</f>
        <v/>
      </c>
      <c r="AZ39" s="450" t="str">
        <f t="array" ref="AZ39">IF(COUNTIF(_th5,AZ$2)&gt;1,"sai",IF(COUNTIF(_th5,AZ$2)=1,INDEX(tkbc,1,MATCH(AZ$2,_th5,0)),""))</f>
        <v/>
      </c>
      <c r="BA39" s="450" t="str">
        <f t="array" ref="BA39">IF(COUNTIF(_th5,BA$2)&gt;1,"sai",IF(COUNTIF(_th5,BA$2)=1,INDEX(tkbc,1,MATCH(BA$2,_th5,0)),""))</f>
        <v/>
      </c>
      <c r="BB39" s="450" t="str">
        <f t="array" ref="BB39">IF(COUNTIF(_th5,BB$2)&gt;1,"sai",IF(COUNTIF(_th5,BB$2)=1,INDEX(tkbc,1,MATCH(BB$2,_th5,0)),""))</f>
        <v/>
      </c>
      <c r="BC39" s="450" t="str">
        <f t="array" ref="BC39">IF(COUNTIF(_th5,BC$2)&gt;1,"sai",IF(COUNTIF(_th5,BC$2)=1,INDEX(tkbc,1,MATCH(BC$2,_th5,0)),""))</f>
        <v/>
      </c>
      <c r="BD39" s="450" t="str">
        <f t="array" ref="BD39">IF(COUNTIF(_th5,BD$2)&gt;1,"sai",IF(COUNTIF(_th5,BD$2)=1,INDEX(tkbc,1,MATCH(BD$2,_th5,0)),""))</f>
        <v/>
      </c>
      <c r="BE39" s="450" t="str">
        <f t="array" ref="BE39">IF(COUNTIF(_th5,BE$2)&gt;1,"sai",IF(COUNTIF(_th5,BE$2)=1,INDEX(tkbc,1,MATCH(BE$2,_th5,0)),""))</f>
        <v/>
      </c>
      <c r="BF39" s="450" t="str">
        <f t="array" ref="BF39">IF(COUNTIF(_th5,BF$2)&gt;1,"sai",IF(COUNTIF(_th5,BF$2)=1,INDEX(tkbc,1,MATCH(BF$2,_th5,0)),""))</f>
        <v/>
      </c>
      <c r="BG39" s="449" t="str">
        <f t="array" ref="BG39">IF(COUNTIF(_th5,BG$2)&gt;1,"sai",IF(COUNTIF(_th5,BG$2)=1,INDEX(tkbc,1,MATCH(BG$2,_th5,0)),""))</f>
        <v>A1</v>
      </c>
      <c r="BH39" s="450" t="str">
        <f t="array" ref="BH39">IF(COUNTIF(_th5,BH$2)&gt;1,"sai",IF(COUNTIF(_th5,BH$2)=1,INDEX(tkbc,1,MATCH(BH$2,_th5,0)),""))</f>
        <v/>
      </c>
      <c r="BI39" s="449" t="str">
        <f t="array" ref="BI39">IF(COUNTIF(_th5,BI$2)&gt;1,"sai",IF(COUNTIF(_th5,BI$2)=1,INDEX(tkbc,1,MATCH(BI$2,_th5,0)),""))</f>
        <v>A7</v>
      </c>
      <c r="BJ39" s="449" t="str">
        <f t="array" ref="BJ39">IF(COUNTIF(_th5,BJ$2)&gt;1,"sai",IF(COUNTIF(_th5,BJ$2)=1,INDEX(tkbc,1,MATCH(BJ$2,_th5,0)),""))</f>
        <v>A9</v>
      </c>
      <c r="BK39" s="449" t="str">
        <f t="array" ref="BK39">IF(COUNTIF(_th5,BK$2)&gt;1,"sai",IF(COUNTIF(_th5,BK$2)=1,INDEX(tkbc,1,MATCH(BK$2,_th5,0)),""))</f>
        <v>A8</v>
      </c>
      <c r="BL39" s="449" t="str">
        <f t="array" ref="BL39">IF(COUNTIF(_th5,BL$2)&gt;1,"sai",IF(COUNTIF(_th5,BL$2)=1,INDEX(tkbc,1,MATCH(BL$2,_th5,0)),""))</f>
        <v>A13</v>
      </c>
      <c r="BM39" s="450" t="str">
        <f t="array" ref="BM39">IF(COUNTIF(_th5,BM$2)&gt;1,"sai",IF(COUNTIF(_th5,BM$2)=1,INDEX(tkbc,1,MATCH(BM$2,_th5,0)),""))</f>
        <v/>
      </c>
      <c r="BN39" s="449" t="str">
        <f t="array" ref="BN39">IF(COUNTIF(_th5,BN$2)&gt;1,"sai",IF(COUNTIF(_th5,BN$2)=1,INDEX(tkbc,1,MATCH(BN$2,_th5,0)),""))</f>
        <v>A11</v>
      </c>
      <c r="BO39" s="450" t="str">
        <f t="array" ref="BO39">IF(COUNTIF(_th5,BO$2)&gt;1,"sai",IF(COUNTIF(_th5,BO$2)=1,INDEX(tkbc,1,MATCH(BO$2,_th5,0)),""))</f>
        <v/>
      </c>
      <c r="BP39" s="450" t="str">
        <f t="array" ref="BP39">IF(COUNTIF(_th5,BP$2)&gt;1,"sai",IF(COUNTIF(_th5,BP$2)=1,INDEX(tkbc,1,MATCH(BP$2,_th5,0)),""))</f>
        <v/>
      </c>
      <c r="BQ39" s="450" t="str">
        <f t="array" ref="BQ39">IF(COUNTIF(_th5,BQ$2)&gt;1,"sai",IF(COUNTIF(_th5,BQ$2)=1,INDEX(tkbc,1,MATCH(BQ$2,_th5,0)),""))</f>
        <v/>
      </c>
      <c r="BR39" s="450" t="str">
        <f t="array" ref="BR39">IF(COUNTIF(_th5,BR$2)&gt;1,"sai",IF(COUNTIF(_th5,BR$2)=1,INDEX(tkbc,1,MATCH(BR$2,_th5,0)),""))</f>
        <v/>
      </c>
      <c r="BS39" s="450" t="str">
        <f t="array" ref="BS39">IF(COUNTIF(_th5,BS$2)&gt;1,"sai",IF(COUNTIF(_th5,BS$2)=1,INDEX(tkbc,1,MATCH(BS$2,_th5,0)),""))</f>
        <v/>
      </c>
      <c r="BT39" s="450" t="str">
        <f t="array" ref="BT39">IF(COUNTIF(_th5,BT$2)&gt;1,"sai",IF(COUNTIF(_th5,BT$2)=1,INDEX(tkbc,1,MATCH(BT$2,_th5,0)),""))</f>
        <v/>
      </c>
      <c r="BU39" s="450" t="str">
        <f t="array" ref="BU39">IF(COUNTIF(_th5,BU$2)&gt;1,"sai",IF(COUNTIF(_th5,BU$2)=1,INDEX(tkbc,1,MATCH(BU$2,_th5,0)),""))</f>
        <v/>
      </c>
      <c r="BV39" s="450" t="str">
        <f t="array" ref="BV39">IF(COUNTIF(_th5,BV$2)&gt;1,"sai",IF(COUNTIF(_th5,BV$2)=1,INDEX(tkbc,1,MATCH(BV$2,_th5,0)),""))</f>
        <v/>
      </c>
      <c r="BW39" s="450" t="str">
        <f t="array" ref="BW39">IF(COUNTIF(_th5,BW$2)&gt;1,"sai",IF(COUNTIF(_th5,BW$2)=1,INDEX(tkbc,1,MATCH(BW$2,_th5,0)),""))</f>
        <v/>
      </c>
      <c r="BX39" s="450" t="str">
        <f t="array" ref="BX39">IF(COUNTIF(_th5,BX$2)&gt;1,"sai",IF(COUNTIF(_th5,BX$2)=1,INDEX(tkbc,1,MATCH(BX$2,_th5,0)),""))</f>
        <v/>
      </c>
      <c r="BY39" s="450" t="str">
        <f t="array" ref="BY39">IF(COUNTIF(_th5,BY$2)&gt;1,"sai",IF(COUNTIF(_th5,BY$2)=1,INDEX(tkbc,1,MATCH(BY$2,_th5,0)),""))</f>
        <v/>
      </c>
      <c r="BZ39" s="450" t="str">
        <f t="array" ref="BZ39">IF(COUNTIF(_th5,BZ$2)&gt;1,"sai",IF(COUNTIF(_th5,BZ$2)=1,INDEX(tkbc,1,MATCH(BZ$2,_th5,0)),""))</f>
        <v/>
      </c>
      <c r="CA39" s="450" t="str">
        <f t="array" ref="CA39">IF(COUNTIF(_th5,CA$2)&gt;1,"sai",IF(COUNTIF(_th5,CA$2)=1,INDEX(tkbc,1,MATCH(CA$2,_th5,0)),""))</f>
        <v/>
      </c>
      <c r="CB39" s="450" t="str">
        <f t="array" ref="CB39">IF(COUNTIF(_th5,CB$2)&gt;1,"sai",IF(COUNTIF(_th5,CB$2)=1,INDEX(tkbc,1,MATCH(CB$2,_th5,0)),""))</f>
        <v/>
      </c>
      <c r="CC39" s="450" t="str">
        <f t="array" ref="CC39">IF(COUNTIF(_th5,CC$2)&gt;1,"sai",IF(COUNTIF(_th5,CC$2)=1,INDEX(tkbc,1,MATCH(CC$2,_th5,0)),""))</f>
        <v/>
      </c>
      <c r="CD39" s="450" t="str">
        <f t="array" ref="CD39">IF(COUNTIF(_th5,CD$2)&gt;1,"sai",IF(COUNTIF(_th5,CD$2)=1,INDEX(tkbc,1,MATCH(CD$2,_th5,0)),""))</f>
        <v/>
      </c>
      <c r="CE39" s="450" t="str">
        <f t="array" ref="CE39">IF(COUNTIF(_th5,CE$2)&gt;1,"sai",IF(COUNTIF(_th5,CE$2)=1,INDEX(tkbc,1,MATCH(CE$2,_th5,0)),""))</f>
        <v/>
      </c>
      <c r="CF39" s="450" t="str">
        <f t="array" ref="CF39">IF(COUNTIF(_th5,CF$2)&gt;1,"sai",IF(COUNTIF(_th5,CF$2)=1,INDEX(tkbc,1,MATCH(CF$2,_th5,0)),""))</f>
        <v/>
      </c>
      <c r="CG39" s="450" t="str">
        <f t="array" ref="CG39">IF(COUNTIF(_th5,CG$2)&gt;1,"sai",IF(COUNTIF(_th5,CG$2)=1,INDEX(tkbc,1,MATCH(CG$2,_th5,0)),""))</f>
        <v/>
      </c>
      <c r="CH39" s="450" t="str">
        <f t="array" ref="CH39">IF(COUNTIF(_th5,CH$2)&gt;1,"sai",IF(COUNTIF(_th5,CH$2)=1,INDEX(tkbc,1,MATCH(CH$2,_th5,0)),""))</f>
        <v/>
      </c>
      <c r="CI39" s="450" t="str">
        <f t="array" ref="CI39">IF(COUNTIF(_th5,CI$2)&gt;1,"sai",IF(COUNTIF(_th5,CI$2)=1,INDEX(tkbc,1,MATCH(CI$2,_th5,0)),""))</f>
        <v/>
      </c>
      <c r="CJ39" s="450" t="str">
        <f t="array" ref="CJ39">IF(COUNTIF(_th5,CJ$2)&gt;1,"sai",IF(COUNTIF(_th5,CJ$2)=1,INDEX(tkbc,1,MATCH(CJ$2,_th5,0)),""))</f>
        <v/>
      </c>
      <c r="CK39" s="450" t="str">
        <f t="array" ref="CK39">IF(COUNTIF(_th5,CK$2)&gt;1,"sai",IF(COUNTIF(_th5,CK$2)=1,INDEX(tkbc,1,MATCH(CK$2,_th5,0)),""))</f>
        <v/>
      </c>
      <c r="CL39" s="450" t="str">
        <f t="array" ref="CL39">IF(COUNTIF(_th5,CL$2)&gt;1,"sai",IF(COUNTIF(_th5,CL$2)=1,INDEX(tkbc,1,MATCH(CL$2,_th5,0)),""))</f>
        <v/>
      </c>
      <c r="CM39" s="450" t="str">
        <f t="array" ref="CM39">IF(COUNTIF(_th5,CM$2)&gt;1,"sai",IF(COUNTIF(_th5,CM$2)=1,INDEX(tkbc,1,MATCH(CM$2,_th5,0)),""))</f>
        <v/>
      </c>
      <c r="CN39" s="450" t="str">
        <f t="array" ref="CN39">IF(COUNTIF(_th5,CN$2)&gt;1,"sai",IF(COUNTIF(_th5,CN$2)=1,INDEX(tkbc,1,MATCH(CN$2,_th5,0)),""))</f>
        <v/>
      </c>
      <c r="CO39" s="450" t="str">
        <f t="array" ref="CO39">IF(COUNTIF(_th5,CO$2)&gt;1,"sai",IF(COUNTIF(_th5,CO$2)=1,INDEX(tkbc,1,MATCH(CO$2,_th5,0)),""))</f>
        <v/>
      </c>
      <c r="CP39" s="450" t="str">
        <f t="array" ref="CP39">IF(COUNTIF(_th5,CP$2)&gt;1,"sai",IF(COUNTIF(_th5,CP$2)=1,INDEX(tkbc,1,MATCH(CP$2,_th5,0)),""))</f>
        <v/>
      </c>
      <c r="CQ39" s="450" t="str">
        <f t="array" ref="CQ39">IF(COUNTIF(_th5,CQ$2)&gt;1,"sai",IF(COUNTIF(_th5,CQ$2)=1,INDEX(tkbc,1,MATCH(CQ$2,_th5,0)),""))</f>
        <v/>
      </c>
      <c r="CR39" s="450" t="str">
        <f t="array" ref="CR39">IF(COUNTIF(_th5,CR$2)&gt;1,"sai",IF(COUNTIF(_th5,CR$2)=1,INDEX(tkbc,1,MATCH(CR$2,_th5,0)),""))</f>
        <v/>
      </c>
      <c r="CS39" s="450" t="str">
        <f t="array" ref="CS39">IF(COUNTIF(_th5,CS$2)&gt;1,"sai",IF(COUNTIF(_th5,CS$2)=1,INDEX(tkbc,1,MATCH(CS$2,_th5,0)),""))</f>
        <v/>
      </c>
      <c r="CT39" s="450" t="str">
        <f t="array" ref="CT39">IF(COUNTIF(_th5,CT$2)&gt;1,"sai",IF(COUNTIF(_th5,CT$2)=1,INDEX(tkbc,1,MATCH(CT$2,_th5,0)),""))</f>
        <v/>
      </c>
      <c r="CU39" s="450" t="str">
        <f t="array" ref="CU39">IF(COUNTIF(_th5,CU$2)&gt;1,"sai",IF(COUNTIF(_th5,CU$2)=1,INDEX(tkbc,1,MATCH(CU$2,_th5,0)),""))</f>
        <v/>
      </c>
      <c r="CV39" s="450" t="str">
        <f t="array" ref="CV39">IF(COUNTIF(_th5,CV$2)&gt;1,"sai",IF(COUNTIF(_th5,CV$2)=1,INDEX(tkbc,1,MATCH(CV$2,_th5,0)),""))</f>
        <v/>
      </c>
      <c r="CW39" s="450" t="str">
        <f t="array" ref="CW39">IF(COUNTIF(_th5,CW$2)&gt;1,"sai",IF(COUNTIF(_th5,CW$2)=1,INDEX(tkbc,1,MATCH(CW$2,_th5,0)),""))</f>
        <v/>
      </c>
      <c r="CX39" s="450" t="str">
        <f t="array" ref="CX39">IF(COUNTIF(_th5,CX$2)&gt;1,"sai",IF(COUNTIF(_th5,CX$2)=1,INDEX(tkbc,1,MATCH(CX$2,_th5,0)),""))</f>
        <v/>
      </c>
      <c r="CY39" s="450" t="str">
        <f t="array" ref="CY39">IF(COUNTIF(_th5,CY$2)&gt;1,"sai",IF(COUNTIF(_th5,CY$2)=1,INDEX(tkbc,1,MATCH(CY$2,_th5,0)),""))</f>
        <v/>
      </c>
    </row>
    <row r="40" ht="12.0" customHeight="1">
      <c r="A40" s="442" t="s">
        <v>582</v>
      </c>
      <c r="B40" s="443">
        <v>1.0</v>
      </c>
      <c r="C40" s="452" t="str">
        <f t="array" ref="C40">IF(COUNTIF(_ta1,C$2)&gt;1,"sai",IF(COUNTIF(_ta1,C$2)=1,INDEX(tkbc,1,MATCH(C$2,_ta1,0)),""))</f>
        <v/>
      </c>
      <c r="D40" s="452" t="str">
        <f t="array" ref="D40">IF(COUNTIF(_ta1,D$2)&gt;1,"sai",IF(COUNTIF(_ta1,D$2)=1,INDEX(tkbc,1,MATCH(D$2,_ta1,0)),""))</f>
        <v/>
      </c>
      <c r="E40" s="452" t="str">
        <f t="array" ref="E40">IF(COUNTIF(_ta1,E$2)&gt;1,"sai",IF(COUNTIF(_ta1,E$2)=1,INDEX(tkbc,1,MATCH(E$2,_ta1,0)),""))</f>
        <v/>
      </c>
      <c r="F40" s="452" t="str">
        <f t="array" ref="F40">IF(COUNTIF(_ta1,F$2)&gt;1,"sai",IF(COUNTIF(_ta1,F$2)=1,INDEX(tkbc,1,MATCH(F$2,_ta1,0)),""))</f>
        <v/>
      </c>
      <c r="G40" s="452" t="str">
        <f t="array" ref="G40">IF(COUNTIF(_ta1,G$2)&gt;1,"sai",IF(COUNTIF(_ta1,G$2)=1,INDEX(tkbc,1,MATCH(G$2,_ta1,0)),""))</f>
        <v/>
      </c>
      <c r="H40" s="452" t="str">
        <f t="array" ref="H40">IF(COUNTIF(_ta1,H$2)&gt;1,"sai",IF(COUNTIF(_ta1,H$2)=1,INDEX(tkbc,1,MATCH(H$2,_ta1,0)),""))</f>
        <v/>
      </c>
      <c r="I40" s="452" t="str">
        <f t="array" ref="I40">IF(COUNTIF(_ta1,I$2)&gt;1,"sai",IF(COUNTIF(_ta1,I$2)=1,INDEX(tkbc,1,MATCH(I$2,_ta1,0)),""))</f>
        <v/>
      </c>
      <c r="J40" s="452" t="str">
        <f t="array" ref="J40">IF(COUNTIF(_ta1,J$2)&gt;1,"sai",IF(COUNTIF(_ta1,J$2)=1,INDEX(tkbc,1,MATCH(J$2,_ta1,0)),""))</f>
        <v/>
      </c>
      <c r="K40" s="452" t="str">
        <f t="array" ref="K40">IF(COUNTIF(_ta1,K$2)&gt;1,"sai",IF(COUNTIF(_ta1,K$2)=1,INDEX(tkbc,1,MATCH(K$2,_ta1,0)),""))</f>
        <v/>
      </c>
      <c r="L40" s="452" t="str">
        <f t="array" ref="L40">IF(COUNTIF(_ta1,L$2)&gt;1,"sai",IF(COUNTIF(_ta1,L$2)=1,INDEX(tkbc,1,MATCH(L$2,_ta1,0)),""))</f>
        <v/>
      </c>
      <c r="M40" s="452" t="str">
        <f t="array" ref="M40">IF(COUNTIF(_ta1,M$2)&gt;1,"sai",IF(COUNTIF(_ta1,M$2)=1,INDEX(tkbc,1,MATCH(M$2,_ta1,0)),""))</f>
        <v/>
      </c>
      <c r="N40" s="452" t="str">
        <f t="array" ref="N40">IF(COUNTIF(_ta1,N$2)&gt;1,"sai",IF(COUNTIF(_ta1,N$2)=1,INDEX(tkbc,1,MATCH(N$2,_ta1,0)),""))</f>
        <v/>
      </c>
      <c r="O40" s="452" t="str">
        <f t="array" ref="O40">IF(COUNTIF(_ta1,O$2)&gt;1,"sai",IF(COUNTIF(_ta1,O$2)=1,INDEX(tkbc,1,MATCH(O$2,_ta1,0)),""))</f>
        <v/>
      </c>
      <c r="P40" s="452" t="str">
        <f t="array" ref="P40">IF(COUNTIF(_ta1,P$2)&gt;1,"sai",IF(COUNTIF(_ta1,P$2)=1,INDEX(tkbc,1,MATCH(P$2,_ta1,0)),""))</f>
        <v/>
      </c>
      <c r="Q40" s="452" t="str">
        <f t="array" ref="Q40">IF(COUNTIF(_ta1,Q$2)&gt;1,"sai",IF(COUNTIF(_ta1,Q$2)=1,INDEX(tkbc,1,MATCH(Q$2,_ta1,0)),""))</f>
        <v/>
      </c>
      <c r="R40" s="452" t="str">
        <f t="array" ref="R40">IF(COUNTIF(_ta1,R$2)&gt;1,"sai",IF(COUNTIF(_ta1,R$2)=1,INDEX(tkbc,1,MATCH(R$2,_ta1,0)),""))</f>
        <v/>
      </c>
      <c r="S40" s="452" t="str">
        <f t="array" ref="S40">IF(COUNTIF(_ta1,S$2)&gt;1,"sai",IF(COUNTIF(_ta1,S$2)=1,INDEX(tkbc,1,MATCH(S$2,_ta1,0)),""))</f>
        <v/>
      </c>
      <c r="T40" s="452" t="str">
        <f t="array" ref="T40">IF(COUNTIF(_ta1,T$2)&gt;1,"sai",IF(COUNTIF(_ta1,T$2)=1,INDEX(tkbc,1,MATCH(T$2,_ta1,0)),""))</f>
        <v/>
      </c>
      <c r="U40" s="452" t="str">
        <f t="array" ref="U40">IF(COUNTIF(_ta1,U$2)&gt;1,"sai",IF(COUNTIF(_ta1,U$2)=1,INDEX(tkbc,1,MATCH(U$2,_ta1,0)),""))</f>
        <v/>
      </c>
      <c r="V40" s="452" t="str">
        <f t="array" ref="V40">IF(COUNTIF(_ta1,V$2)&gt;1,"sai",IF(COUNTIF(_ta1,V$2)=1,INDEX(tkbc,1,MATCH(V$2,_ta1,0)),""))</f>
        <v/>
      </c>
      <c r="W40" s="452" t="str">
        <f t="array" ref="W40">IF(COUNTIF(_ta1,W$2)&gt;1,"sai",IF(COUNTIF(_ta1,W$2)=1,INDEX(tkbc,1,MATCH(W$2,_ta1,0)),""))</f>
        <v/>
      </c>
      <c r="X40" s="452" t="str">
        <f t="array" ref="X40">IF(COUNTIF(_ta1,X$2)&gt;1,"sai",IF(COUNTIF(_ta1,X$2)=1,INDEX(tkbc,1,MATCH(X$2,_ta1,0)),""))</f>
        <v/>
      </c>
      <c r="Y40" s="452" t="str">
        <f t="array" ref="Y40">IF(COUNTIF(_ta1,Y$2)&gt;1,"sai",IF(COUNTIF(_ta1,Y$2)=1,INDEX(tkbc,1,MATCH(Y$2,_ta1,0)),""))</f>
        <v/>
      </c>
      <c r="Z40" s="452" t="str">
        <f t="array" ref="Z40">IF(COUNTIF(_ta1,Z$2)&gt;1,"sai",IF(COUNTIF(_ta1,Z$2)=1,INDEX(tkbc,1,MATCH(Z$2,_ta1,0)),""))</f>
        <v/>
      </c>
      <c r="AA40" s="452" t="str">
        <f t="array" ref="AA40">IF(COUNTIF(_ta1,AA$2)&gt;1,"sai",IF(COUNTIF(_ta1,AA$2)=1,INDEX(tkbc,1,MATCH(AA$2,_ta1,0)),""))</f>
        <v/>
      </c>
      <c r="AB40" s="452" t="str">
        <f t="array" ref="AB40">IF(COUNTIF(_ta1,AB$2)&gt;1,"sai",IF(COUNTIF(_ta1,AB$2)=1,INDEX(tkbc,1,MATCH(AB$2,_ta1,0)),""))</f>
        <v/>
      </c>
      <c r="AC40" s="452" t="str">
        <f t="array" ref="AC40">IF(COUNTIF(_ta1,AC$2)&gt;1,"sai",IF(COUNTIF(_ta1,AC$2)=1,INDEX(tkbc,1,MATCH(AC$2,_ta1,0)),""))</f>
        <v/>
      </c>
      <c r="AD40" s="452" t="str">
        <f t="array" ref="AD40">IF(COUNTIF(_ta1,AD$2)&gt;1,"sai",IF(COUNTIF(_ta1,AD$2)=1,INDEX(tkbc,1,MATCH(AD$2,_ta1,0)),""))</f>
        <v/>
      </c>
      <c r="AE40" s="452" t="str">
        <f t="array" ref="AE40">IF(COUNTIF(_ta1,AE$2)&gt;1,"sai",IF(COUNTIF(_ta1,AE$2)=1,INDEX(tkbc,1,MATCH(AE$2,_ta1,0)),""))</f>
        <v/>
      </c>
      <c r="AF40" s="452" t="str">
        <f t="array" ref="AF40">IF(COUNTIF(_ta1,AF$2)&gt;1,"sai",IF(COUNTIF(_ta1,AF$2)=1,INDEX(tkbc,1,MATCH(AF$2,_ta1,0)),""))</f>
        <v/>
      </c>
      <c r="AG40" s="452" t="str">
        <f t="array" ref="AG40">IF(COUNTIF(_ta1,AG$2)&gt;1,"sai",IF(COUNTIF(_ta1,AG$2)=1,INDEX(tkbc,1,MATCH(AG$2,_ta1,0)),""))</f>
        <v/>
      </c>
      <c r="AH40" s="452" t="str">
        <f t="array" ref="AH40">IF(COUNTIF(_ta1,AH$2)&gt;1,"sai",IF(COUNTIF(_ta1,AH$2)=1,INDEX(tkbc,1,MATCH(AH$2,_ta1,0)),""))</f>
        <v/>
      </c>
      <c r="AI40" s="452" t="str">
        <f t="array" ref="AI40">IF(COUNTIF(_ta1,AI$2)&gt;1,"sai",IF(COUNTIF(_ta1,AI$2)=1,INDEX(tkbc,1,MATCH(AI$2,_ta1,0)),""))</f>
        <v/>
      </c>
      <c r="AJ40" s="452" t="str">
        <f t="array" ref="AJ40">IF(COUNTIF(_ta1,AJ$2)&gt;1,"sai",IF(COUNTIF(_ta1,AJ$2)=1,INDEX(tkbc,1,MATCH(AJ$2,_ta1,0)),""))</f>
        <v/>
      </c>
      <c r="AK40" s="452" t="str">
        <f t="array" ref="AK40">IF(COUNTIF(_ta1,AK$2)&gt;1,"sai",IF(COUNTIF(_ta1,AK$2)=1,INDEX(tkbc,1,MATCH(AK$2,_ta1,0)),""))</f>
        <v/>
      </c>
      <c r="AL40" s="452" t="str">
        <f t="array" ref="AL40">IF(COUNTIF(_ta1,AL$2)&gt;1,"sai",IF(COUNTIF(_ta1,AL$2)=1,INDEX(tkbc,1,MATCH(AL$2,_ta1,0)),""))</f>
        <v/>
      </c>
      <c r="AM40" s="452" t="str">
        <f t="array" ref="AM40">IF(COUNTIF(_ta1,AM$2)&gt;1,"sai",IF(COUNTIF(_ta1,AM$2)=1,INDEX(tkbc,1,MATCH(AM$2,_ta1,0)),""))</f>
        <v/>
      </c>
      <c r="AN40" s="452" t="str">
        <f t="array" ref="AN40">IF(COUNTIF(_ta1,AN$2)&gt;1,"sai",IF(COUNTIF(_ta1,AN$2)=1,INDEX(tkbc,1,MATCH(AN$2,_ta1,0)),""))</f>
        <v/>
      </c>
      <c r="AO40" s="452" t="str">
        <f t="array" ref="AO40">IF(COUNTIF(_ta1,AO$2)&gt;1,"sai",IF(COUNTIF(_ta1,AO$2)=1,INDEX(tkbc,1,MATCH(AO$2,_ta1,0)),""))</f>
        <v/>
      </c>
      <c r="AP40" s="452" t="str">
        <f t="array" ref="AP40">IF(COUNTIF(_ta1,AP$2)&gt;1,"sai",IF(COUNTIF(_ta1,AP$2)=1,INDEX(tkbc,1,MATCH(AP$2,_ta1,0)),""))</f>
        <v/>
      </c>
      <c r="AQ40" s="452" t="str">
        <f t="array" ref="AQ40">IF(COUNTIF(_ta1,AQ$2)&gt;1,"sai",IF(COUNTIF(_ta1,AQ$2)=1,INDEX(tkbc,1,MATCH(AQ$2,_ta1,0)),""))</f>
        <v/>
      </c>
      <c r="AR40" s="452" t="str">
        <f t="array" ref="AR40">IF(COUNTIF(_ta1,AR$2)&gt;1,"sai",IF(COUNTIF(_ta1,AR$2)=1,INDEX(tkbc,1,MATCH(AR$2,_ta1,0)),""))</f>
        <v/>
      </c>
      <c r="AS40" s="452" t="str">
        <f t="array" ref="AS40">IF(COUNTIF(_ta1,AS$2)&gt;1,"sai",IF(COUNTIF(_ta1,AS$2)=1,INDEX(tkbc,1,MATCH(AS$2,_ta1,0)),""))</f>
        <v/>
      </c>
      <c r="AT40" s="452" t="str">
        <f t="array" ref="AT40">IF(COUNTIF(_ta1,AT$2)&gt;1,"sai",IF(COUNTIF(_ta1,AT$2)=1,INDEX(tkbc,1,MATCH(AT$2,_ta1,0)),""))</f>
        <v/>
      </c>
      <c r="AU40" s="452" t="str">
        <f t="array" ref="AU40">IF(COUNTIF(_ta1,AU$2)&gt;1,"sai",IF(COUNTIF(_ta1,AU$2)=1,INDEX(tkbc,1,MATCH(AU$2,_ta1,0)),""))</f>
        <v/>
      </c>
      <c r="AV40" s="452" t="str">
        <f t="array" ref="AV40">IF(COUNTIF(_ta1,AV$2)&gt;1,"sai",IF(COUNTIF(_ta1,AV$2)=1,INDEX(tkbc,1,MATCH(AV$2,_ta1,0)),""))</f>
        <v/>
      </c>
      <c r="AW40" s="452" t="str">
        <f t="array" ref="AW40">IF(COUNTIF(_ta1,AW$2)&gt;1,"sai",IF(COUNTIF(_ta1,AW$2)=1,INDEX(tkbc,1,MATCH(AW$2,_ta1,0)),""))</f>
        <v/>
      </c>
      <c r="AX40" s="452" t="str">
        <f t="array" ref="AX40">IF(COUNTIF(_ta1,AX$2)&gt;1,"sai",IF(COUNTIF(_ta1,AX$2)=1,INDEX(tkbc,1,MATCH(AX$2,_ta1,0)),""))</f>
        <v/>
      </c>
      <c r="AY40" s="452" t="str">
        <f t="array" ref="AY40">IF(COUNTIF(_ta1,AY$2)&gt;1,"sai",IF(COUNTIF(_ta1,AY$2)=1,INDEX(tkbc,1,MATCH(AY$2,_ta1,0)),""))</f>
        <v/>
      </c>
      <c r="AZ40" s="452" t="str">
        <f t="array" ref="AZ40">IF(COUNTIF(_ta1,AZ$2)&gt;1,"sai",IF(COUNTIF(_ta1,AZ$2)=1,INDEX(tkbc,1,MATCH(AZ$2,_ta1,0)),""))</f>
        <v/>
      </c>
      <c r="BA40" s="452" t="str">
        <f t="array" ref="BA40">IF(COUNTIF(_ta1,BA$2)&gt;1,"sai",IF(COUNTIF(_ta1,BA$2)=1,INDEX(tkbc,1,MATCH(BA$2,_ta1,0)),""))</f>
        <v/>
      </c>
      <c r="BB40" s="452" t="str">
        <f t="array" ref="BB40">IF(COUNTIF(_ta1,BB$2)&gt;1,"sai",IF(COUNTIF(_ta1,BB$2)=1,INDEX(tkbc,1,MATCH(BB$2,_ta1,0)),""))</f>
        <v/>
      </c>
      <c r="BC40" s="452" t="str">
        <f t="array" ref="BC40">IF(COUNTIF(_ta1,BC$2)&gt;1,"sai",IF(COUNTIF(_ta1,BC$2)=1,INDEX(tkbc,1,MATCH(BC$2,_ta1,0)),""))</f>
        <v/>
      </c>
      <c r="BD40" s="452" t="str">
        <f t="array" ref="BD40">IF(COUNTIF(_ta1,BD$2)&gt;1,"sai",IF(COUNTIF(_ta1,BD$2)=1,INDEX(tkbc,1,MATCH(BD$2,_ta1,0)),""))</f>
        <v/>
      </c>
      <c r="BE40" s="452" t="str">
        <f t="array" ref="BE40">IF(COUNTIF(_ta1,BE$2)&gt;1,"sai",IF(COUNTIF(_ta1,BE$2)=1,INDEX(tkbc,1,MATCH(BE$2,_ta1,0)),""))</f>
        <v/>
      </c>
      <c r="BF40" s="452" t="str">
        <f t="array" ref="BF40">IF(COUNTIF(_ta1,BF$2)&gt;1,"sai",IF(COUNTIF(_ta1,BF$2)=1,INDEX(tkbc,1,MATCH(BF$2,_ta1,0)),""))</f>
        <v/>
      </c>
      <c r="BG40" s="452" t="str">
        <f t="array" ref="BG40">IF(COUNTIF(_ta1,BG$2)&gt;1,"sai",IF(COUNTIF(_ta1,BG$2)=1,INDEX(tkbc,1,MATCH(BG$2,_ta1,0)),""))</f>
        <v/>
      </c>
      <c r="BH40" s="452" t="str">
        <f t="array" ref="BH40">IF(COUNTIF(_ta1,BH$2)&gt;1,"sai",IF(COUNTIF(_ta1,BH$2)=1,INDEX(tkbc,1,MATCH(BH$2,_ta1,0)),""))</f>
        <v/>
      </c>
      <c r="BI40" s="452" t="str">
        <f t="array" ref="BI40">IF(COUNTIF(_ta1,BI$2)&gt;1,"sai",IF(COUNTIF(_ta1,BI$2)=1,INDEX(tkbc,1,MATCH(BI$2,_ta1,0)),""))</f>
        <v/>
      </c>
      <c r="BJ40" s="452" t="str">
        <f t="array" ref="BJ40">IF(COUNTIF(_ta1,BJ$2)&gt;1,"sai",IF(COUNTIF(_ta1,BJ$2)=1,INDEX(tkbc,1,MATCH(BJ$2,_ta1,0)),""))</f>
        <v/>
      </c>
      <c r="BK40" s="452" t="str">
        <f t="array" ref="BK40">IF(COUNTIF(_ta1,BK$2)&gt;1,"sai",IF(COUNTIF(_ta1,BK$2)=1,INDEX(tkbc,1,MATCH(BK$2,_ta1,0)),""))</f>
        <v/>
      </c>
      <c r="BL40" s="452" t="str">
        <f t="array" ref="BL40">IF(COUNTIF(_ta1,BL$2)&gt;1,"sai",IF(COUNTIF(_ta1,BL$2)=1,INDEX(tkbc,1,MATCH(BL$2,_ta1,0)),""))</f>
        <v/>
      </c>
      <c r="BM40" s="452" t="str">
        <f t="array" ref="BM40">IF(COUNTIF(_ta1,BM$2)&gt;1,"sai",IF(COUNTIF(_ta1,BM$2)=1,INDEX(tkbc,1,MATCH(BM$2,_ta1,0)),""))</f>
        <v/>
      </c>
      <c r="BN40" s="452" t="str">
        <f t="array" ref="BN40">IF(COUNTIF(_ta1,BN$2)&gt;1,"sai",IF(COUNTIF(_ta1,BN$2)=1,INDEX(tkbc,1,MATCH(BN$2,_ta1,0)),""))</f>
        <v/>
      </c>
      <c r="BO40" s="452" t="str">
        <f t="array" ref="BO40">IF(COUNTIF(_ta1,BO$2)&gt;1,"sai",IF(COUNTIF(_ta1,BO$2)=1,INDEX(tkbc,1,MATCH(BO$2,_ta1,0)),""))</f>
        <v/>
      </c>
      <c r="BP40" s="452" t="str">
        <f t="array" ref="BP40">IF(COUNTIF(_ta1,BP$2)&gt;1,"sai",IF(COUNTIF(_ta1,BP$2)=1,INDEX(tkbc,1,MATCH(BP$2,_ta1,0)),""))</f>
        <v/>
      </c>
      <c r="BQ40" s="452" t="str">
        <f t="array" ref="BQ40">IF(COUNTIF(_ta1,BQ$2)&gt;1,"sai",IF(COUNTIF(_ta1,BQ$2)=1,INDEX(tkbc,1,MATCH(BQ$2,_ta1,0)),""))</f>
        <v/>
      </c>
      <c r="BR40" s="452" t="str">
        <f t="array" ref="BR40">IF(COUNTIF(_ta1,BR$2)&gt;1,"sai",IF(COUNTIF(_ta1,BR$2)=1,INDEX(tkbc,1,MATCH(BR$2,_ta1,0)),""))</f>
        <v/>
      </c>
      <c r="BS40" s="452" t="str">
        <f t="array" ref="BS40">IF(COUNTIF(_ta1,BS$2)&gt;1,"sai",IF(COUNTIF(_ta1,BS$2)=1,INDEX(tkbc,1,MATCH(BS$2,_ta1,0)),""))</f>
        <v/>
      </c>
      <c r="BT40" s="452" t="str">
        <f t="array" ref="BT40">IF(COUNTIF(_ta1,BT$2)&gt;1,"sai",IF(COUNTIF(_ta1,BT$2)=1,INDEX(tkbc,1,MATCH(BT$2,_ta1,0)),""))</f>
        <v/>
      </c>
      <c r="BU40" s="452" t="str">
        <f t="array" ref="BU40">IF(COUNTIF(_ta1,BU$2)&gt;1,"sai",IF(COUNTIF(_ta1,BU$2)=1,INDEX(tkbc,1,MATCH(BU$2,_ta1,0)),""))</f>
        <v/>
      </c>
      <c r="BV40" s="452" t="str">
        <f t="array" ref="BV40">IF(COUNTIF(_ta1,BV$2)&gt;1,"sai",IF(COUNTIF(_ta1,BV$2)=1,INDEX(tkbc,1,MATCH(BV$2,_ta1,0)),""))</f>
        <v/>
      </c>
      <c r="BW40" s="452" t="str">
        <f t="array" ref="BW40">IF(COUNTIF(_ta1,BW$2)&gt;1,"sai",IF(COUNTIF(_ta1,BW$2)=1,INDEX(tkbc,1,MATCH(BW$2,_ta1,0)),""))</f>
        <v/>
      </c>
      <c r="BX40" s="452" t="str">
        <f t="array" ref="BX40">IF(COUNTIF(_ta1,BX$2)&gt;1,"sai",IF(COUNTIF(_ta1,BX$2)=1,INDEX(tkbc,1,MATCH(BX$2,_ta1,0)),""))</f>
        <v/>
      </c>
      <c r="BY40" s="452" t="str">
        <f t="array" ref="BY40">IF(COUNTIF(_ta1,BY$2)&gt;1,"sai",IF(COUNTIF(_ta1,BY$2)=1,INDEX(tkbc,1,MATCH(BY$2,_ta1,0)),""))</f>
        <v/>
      </c>
      <c r="BZ40" s="452" t="str">
        <f t="array" ref="BZ40">IF(COUNTIF(_ta1,BZ$2)&gt;1,"sai",IF(COUNTIF(_ta1,BZ$2)=1,INDEX(tkbc,1,MATCH(BZ$2,_ta1,0)),""))</f>
        <v/>
      </c>
      <c r="CA40" s="452" t="str">
        <f t="array" ref="CA40">IF(COUNTIF(_ta1,CA$2)&gt;1,"sai",IF(COUNTIF(_ta1,CA$2)=1,INDEX(tkbc,1,MATCH(CA$2,_ta1,0)),""))</f>
        <v/>
      </c>
      <c r="CB40" s="452" t="str">
        <f t="array" ref="CB40">IF(COUNTIF(_ta1,CB$2)&gt;1,"sai",IF(COUNTIF(_ta1,CB$2)=1,INDEX(tkbc,1,MATCH(CB$2,_ta1,0)),""))</f>
        <v/>
      </c>
      <c r="CC40" s="452" t="str">
        <f t="array" ref="CC40">IF(COUNTIF(_ta1,CC$2)&gt;1,"sai",IF(COUNTIF(_ta1,CC$2)=1,INDEX(tkbc,1,MATCH(CC$2,_ta1,0)),""))</f>
        <v/>
      </c>
      <c r="CD40" s="452" t="str">
        <f t="array" ref="CD40">IF(COUNTIF(_ta1,CD$2)&gt;1,"sai",IF(COUNTIF(_ta1,CD$2)=1,INDEX(tkbc,1,MATCH(CD$2,_ta1,0)),""))</f>
        <v/>
      </c>
      <c r="CE40" s="452" t="str">
        <f t="array" ref="CE40">IF(COUNTIF(_ta1,CE$2)&gt;1,"sai",IF(COUNTIF(_ta1,CE$2)=1,INDEX(tkbc,1,MATCH(CE$2,_ta1,0)),""))</f>
        <v/>
      </c>
      <c r="CF40" s="452" t="str">
        <f t="array" ref="CF40">IF(COUNTIF(_ta1,CF$2)&gt;1,"sai",IF(COUNTIF(_ta1,CF$2)=1,INDEX(tkbc,1,MATCH(CF$2,_ta1,0)),""))</f>
        <v/>
      </c>
      <c r="CG40" s="452" t="str">
        <f t="array" ref="CG40">IF(COUNTIF(_ta1,CG$2)&gt;1,"sai",IF(COUNTIF(_ta1,CG$2)=1,INDEX(tkbc,1,MATCH(CG$2,_ta1,0)),""))</f>
        <v/>
      </c>
      <c r="CH40" s="452" t="str">
        <f t="array" ref="CH40">IF(COUNTIF(_ta1,CH$2)&gt;1,"sai",IF(COUNTIF(_ta1,CH$2)=1,INDEX(tkbc,1,MATCH(CH$2,_ta1,0)),""))</f>
        <v/>
      </c>
      <c r="CI40" s="452" t="str">
        <f t="array" ref="CI40">IF(COUNTIF(_ta1,CI$2)&gt;1,"sai",IF(COUNTIF(_ta1,CI$2)=1,INDEX(tkbc,1,MATCH(CI$2,_ta1,0)),""))</f>
        <v/>
      </c>
      <c r="CJ40" s="452" t="str">
        <f t="array" ref="CJ40">IF(COUNTIF(_ta1,CJ$2)&gt;1,"sai",IF(COUNTIF(_ta1,CJ$2)=1,INDEX(tkbc,1,MATCH(CJ$2,_ta1,0)),""))</f>
        <v/>
      </c>
      <c r="CK40" s="452" t="str">
        <f t="array" ref="CK40">IF(COUNTIF(_ta1,CK$2)&gt;1,"sai",IF(COUNTIF(_ta1,CK$2)=1,INDEX(tkbc,1,MATCH(CK$2,_ta1,0)),""))</f>
        <v/>
      </c>
      <c r="CL40" s="452" t="str">
        <f t="array" ref="CL40">IF(COUNTIF(_ta1,CL$2)&gt;1,"sai",IF(COUNTIF(_ta1,CL$2)=1,INDEX(tkbc,1,MATCH(CL$2,_ta1,0)),""))</f>
        <v/>
      </c>
      <c r="CM40" s="452" t="str">
        <f t="array" ref="CM40">IF(COUNTIF(_ta1,CM$2)&gt;1,"sai",IF(COUNTIF(_ta1,CM$2)=1,INDEX(tkbc,1,MATCH(CM$2,_ta1,0)),""))</f>
        <v/>
      </c>
      <c r="CN40" s="452" t="str">
        <f t="array" ref="CN40">IF(COUNTIF(_ta1,CN$2)&gt;1,"sai",IF(COUNTIF(_ta1,CN$2)=1,INDEX(tkbc,1,MATCH(CN$2,_ta1,0)),""))</f>
        <v/>
      </c>
      <c r="CO40" s="452" t="str">
        <f t="array" ref="CO40">IF(COUNTIF(_ta1,CO$2)&gt;1,"sai",IF(COUNTIF(_ta1,CO$2)=1,INDEX(tkbc,1,MATCH(CO$2,_ta1,0)),""))</f>
        <v/>
      </c>
      <c r="CP40" s="452" t="str">
        <f t="array" ref="CP40">IF(COUNTIF(_ta1,CP$2)&gt;1,"sai",IF(COUNTIF(_ta1,CP$2)=1,INDEX(tkbc,1,MATCH(CP$2,_ta1,0)),""))</f>
        <v/>
      </c>
      <c r="CQ40" s="452" t="str">
        <f t="array" ref="CQ40">IF(COUNTIF(_ta1,CQ$2)&gt;1,"sai",IF(COUNTIF(_ta1,CQ$2)=1,INDEX(tkbc,1,MATCH(CQ$2,_ta1,0)),""))</f>
        <v/>
      </c>
      <c r="CR40" s="452" t="str">
        <f t="array" ref="CR40">IF(COUNTIF(_ta1,CR$2)&gt;1,"sai",IF(COUNTIF(_ta1,CR$2)=1,INDEX(tkbc,1,MATCH(CR$2,_ta1,0)),""))</f>
        <v/>
      </c>
      <c r="CS40" s="452" t="str">
        <f t="array" ref="CS40">IF(COUNTIF(_ta1,CS$2)&gt;1,"sai",IF(COUNTIF(_ta1,CS$2)=1,INDEX(tkbc,1,MATCH(CS$2,_ta1,0)),""))</f>
        <v/>
      </c>
      <c r="CT40" s="452" t="str">
        <f t="array" ref="CT40">IF(COUNTIF(_ta1,CT$2)&gt;1,"sai",IF(COUNTIF(_ta1,CT$2)=1,INDEX(tkbc,1,MATCH(CT$2,_ta1,0)),""))</f>
        <v/>
      </c>
      <c r="CU40" s="452" t="str">
        <f t="array" ref="CU40">IF(COUNTIF(_ta1,CU$2)&gt;1,"sai",IF(COUNTIF(_ta1,CU$2)=1,INDEX(tkbc,1,MATCH(CU$2,_ta1,0)),""))</f>
        <v/>
      </c>
      <c r="CV40" s="452" t="str">
        <f t="array" ref="CV40">IF(COUNTIF(_ta1,CV$2)&gt;1,"sai",IF(COUNTIF(_ta1,CV$2)=1,INDEX(tkbc,1,MATCH(CV$2,_ta1,0)),""))</f>
        <v/>
      </c>
      <c r="CW40" s="452" t="str">
        <f t="array" ref="CW40">IF(COUNTIF(_ta1,CW$2)&gt;1,"sai",IF(COUNTIF(_ta1,CW$2)=1,INDEX(tkbc,1,MATCH(CW$2,_ta1,0)),""))</f>
        <v/>
      </c>
      <c r="CX40" s="452" t="str">
        <f t="array" ref="CX40">IF(COUNTIF(_ta1,CX$2)&gt;1,"sai",IF(COUNTIF(_ta1,CX$2)=1,INDEX(tkbc,1,MATCH(CX$2,_ta1,0)),""))</f>
        <v/>
      </c>
      <c r="CY40" s="452" t="str">
        <f t="array" ref="CY40">IF(COUNTIF(_ta1,CY$2)&gt;1,"sai",IF(COUNTIF(_ta1,CY$2)=1,INDEX(tkbc,1,MATCH(CY$2,_ta1,0)),""))</f>
        <v/>
      </c>
    </row>
    <row r="41" ht="12.0" customHeight="1">
      <c r="A41" s="127"/>
      <c r="B41" s="445">
        <v>2.0</v>
      </c>
      <c r="C41" s="444" t="str">
        <f t="array" ref="C41">IF(COUNTIF(_ta2,C$2)&gt;1,"sai",IF(COUNTIF(_ta2,C$2)=1,INDEX(tkbc,1,MATCH(C$2,_ta2,0)),""))</f>
        <v/>
      </c>
      <c r="D41" s="444" t="str">
        <f t="array" ref="D41">IF(COUNTIF(_ta2,D$2)&gt;1,"sai",IF(COUNTIF(_ta2,D$2)=1,INDEX(tkbc,1,MATCH(D$2,_ta2,0)),""))</f>
        <v/>
      </c>
      <c r="E41" s="444" t="str">
        <f t="array" ref="E41">IF(COUNTIF(_ta2,E$2)&gt;1,"sai",IF(COUNTIF(_ta2,E$2)=1,INDEX(tkbc,1,MATCH(E$2,_ta2,0)),""))</f>
        <v/>
      </c>
      <c r="F41" s="444" t="str">
        <f t="array" ref="F41">IF(COUNTIF(_ta2,F$2)&gt;1,"sai",IF(COUNTIF(_ta2,F$2)=1,INDEX(tkbc,1,MATCH(F$2,_ta2,0)),""))</f>
        <v/>
      </c>
      <c r="G41" s="444" t="str">
        <f t="array" ref="G41">IF(COUNTIF(_ta2,G$2)&gt;1,"sai",IF(COUNTIF(_ta2,G$2)=1,INDEX(tkbc,1,MATCH(G$2,_ta2,0)),""))</f>
        <v/>
      </c>
      <c r="H41" s="444" t="str">
        <f t="array" ref="H41">IF(COUNTIF(_ta2,H$2)&gt;1,"sai",IF(COUNTIF(_ta2,H$2)=1,INDEX(tkbc,1,MATCH(H$2,_ta2,0)),""))</f>
        <v/>
      </c>
      <c r="I41" s="444" t="str">
        <f t="array" ref="I41">IF(COUNTIF(_ta2,I$2)&gt;1,"sai",IF(COUNTIF(_ta2,I$2)=1,INDEX(tkbc,1,MATCH(I$2,_ta2,0)),""))</f>
        <v/>
      </c>
      <c r="J41" s="444" t="str">
        <f t="array" ref="J41">IF(COUNTIF(_ta2,J$2)&gt;1,"sai",IF(COUNTIF(_ta2,J$2)=1,INDEX(tkbc,1,MATCH(J$2,_ta2,0)),""))</f>
        <v/>
      </c>
      <c r="K41" s="444" t="str">
        <f t="array" ref="K41">IF(COUNTIF(_ta2,K$2)&gt;1,"sai",IF(COUNTIF(_ta2,K$2)=1,INDEX(tkbc,1,MATCH(K$2,_ta2,0)),""))</f>
        <v/>
      </c>
      <c r="L41" s="444" t="str">
        <f t="array" ref="L41">IF(COUNTIF(_ta2,L$2)&gt;1,"sai",IF(COUNTIF(_ta2,L$2)=1,INDEX(tkbc,1,MATCH(L$2,_ta2,0)),""))</f>
        <v/>
      </c>
      <c r="M41" s="444" t="str">
        <f t="array" ref="M41">IF(COUNTIF(_ta2,M$2)&gt;1,"sai",IF(COUNTIF(_ta2,M$2)=1,INDEX(tkbc,1,MATCH(M$2,_ta2,0)),""))</f>
        <v/>
      </c>
      <c r="N41" s="444" t="str">
        <f t="array" ref="N41">IF(COUNTIF(_ta2,N$2)&gt;1,"sai",IF(COUNTIF(_ta2,N$2)=1,INDEX(tkbc,1,MATCH(N$2,_ta2,0)),""))</f>
        <v/>
      </c>
      <c r="O41" s="444" t="str">
        <f t="array" ref="O41">IF(COUNTIF(_ta2,O$2)&gt;1,"sai",IF(COUNTIF(_ta2,O$2)=1,INDEX(tkbc,1,MATCH(O$2,_ta2,0)),""))</f>
        <v/>
      </c>
      <c r="P41" s="444" t="str">
        <f t="array" ref="P41">IF(COUNTIF(_ta2,P$2)&gt;1,"sai",IF(COUNTIF(_ta2,P$2)=1,INDEX(tkbc,1,MATCH(P$2,_ta2,0)),""))</f>
        <v/>
      </c>
      <c r="Q41" s="444" t="str">
        <f t="array" ref="Q41">IF(COUNTIF(_ta2,Q$2)&gt;1,"sai",IF(COUNTIF(_ta2,Q$2)=1,INDEX(tkbc,1,MATCH(Q$2,_ta2,0)),""))</f>
        <v/>
      </c>
      <c r="R41" s="444" t="str">
        <f t="array" ref="R41">IF(COUNTIF(_ta2,R$2)&gt;1,"sai",IF(COUNTIF(_ta2,R$2)=1,INDEX(tkbc,1,MATCH(R$2,_ta2,0)),""))</f>
        <v/>
      </c>
      <c r="S41" s="444" t="str">
        <f t="array" ref="S41">IF(COUNTIF(_ta2,S$2)&gt;1,"sai",IF(COUNTIF(_ta2,S$2)=1,INDEX(tkbc,1,MATCH(S$2,_ta2,0)),""))</f>
        <v/>
      </c>
      <c r="T41" s="444" t="str">
        <f t="array" ref="T41">IF(COUNTIF(_ta2,T$2)&gt;1,"sai",IF(COUNTIF(_ta2,T$2)=1,INDEX(tkbc,1,MATCH(T$2,_ta2,0)),""))</f>
        <v/>
      </c>
      <c r="U41" s="444" t="str">
        <f t="array" ref="U41">IF(COUNTIF(_ta2,U$2)&gt;1,"sai",IF(COUNTIF(_ta2,U$2)=1,INDEX(tkbc,1,MATCH(U$2,_ta2,0)),""))</f>
        <v/>
      </c>
      <c r="V41" s="444" t="str">
        <f t="array" ref="V41">IF(COUNTIF(_ta2,V$2)&gt;1,"sai",IF(COUNTIF(_ta2,V$2)=1,INDEX(tkbc,1,MATCH(V$2,_ta2,0)),""))</f>
        <v/>
      </c>
      <c r="W41" s="444" t="str">
        <f t="array" ref="W41">IF(COUNTIF(_ta2,W$2)&gt;1,"sai",IF(COUNTIF(_ta2,W$2)=1,INDEX(tkbc,1,MATCH(W$2,_ta2,0)),""))</f>
        <v/>
      </c>
      <c r="X41" s="444" t="str">
        <f t="array" ref="X41">IF(COUNTIF(_ta2,X$2)&gt;1,"sai",IF(COUNTIF(_ta2,X$2)=1,INDEX(tkbc,1,MATCH(X$2,_ta2,0)),""))</f>
        <v/>
      </c>
      <c r="Y41" s="444" t="str">
        <f t="array" ref="Y41">IF(COUNTIF(_ta2,Y$2)&gt;1,"sai",IF(COUNTIF(_ta2,Y$2)=1,INDEX(tkbc,1,MATCH(Y$2,_ta2,0)),""))</f>
        <v/>
      </c>
      <c r="Z41" s="444" t="str">
        <f t="array" ref="Z41">IF(COUNTIF(_ta2,Z$2)&gt;1,"sai",IF(COUNTIF(_ta2,Z$2)=1,INDEX(tkbc,1,MATCH(Z$2,_ta2,0)),""))</f>
        <v/>
      </c>
      <c r="AA41" s="444" t="str">
        <f t="array" ref="AA41">IF(COUNTIF(_ta2,AA$2)&gt;1,"sai",IF(COUNTIF(_ta2,AA$2)=1,INDEX(tkbc,1,MATCH(AA$2,_ta2,0)),""))</f>
        <v/>
      </c>
      <c r="AB41" s="444" t="str">
        <f t="array" ref="AB41">IF(COUNTIF(_ta2,AB$2)&gt;1,"sai",IF(COUNTIF(_ta2,AB$2)=1,INDEX(tkbc,1,MATCH(AB$2,_ta2,0)),""))</f>
        <v/>
      </c>
      <c r="AC41" s="444" t="str">
        <f t="array" ref="AC41">IF(COUNTIF(_ta2,AC$2)&gt;1,"sai",IF(COUNTIF(_ta2,AC$2)=1,INDEX(tkbc,1,MATCH(AC$2,_ta2,0)),""))</f>
        <v/>
      </c>
      <c r="AD41" s="444" t="str">
        <f t="array" ref="AD41">IF(COUNTIF(_ta2,AD$2)&gt;1,"sai",IF(COUNTIF(_ta2,AD$2)=1,INDEX(tkbc,1,MATCH(AD$2,_ta2,0)),""))</f>
        <v/>
      </c>
      <c r="AE41" s="444" t="str">
        <f t="array" ref="AE41">IF(COUNTIF(_ta2,AE$2)&gt;1,"sai",IF(COUNTIF(_ta2,AE$2)=1,INDEX(tkbc,1,MATCH(AE$2,_ta2,0)),""))</f>
        <v/>
      </c>
      <c r="AF41" s="444" t="str">
        <f t="array" ref="AF41">IF(COUNTIF(_ta2,AF$2)&gt;1,"sai",IF(COUNTIF(_ta2,AF$2)=1,INDEX(tkbc,1,MATCH(AF$2,_ta2,0)),""))</f>
        <v/>
      </c>
      <c r="AG41" s="444" t="str">
        <f t="array" ref="AG41">IF(COUNTIF(_ta2,AG$2)&gt;1,"sai",IF(COUNTIF(_ta2,AG$2)=1,INDEX(tkbc,1,MATCH(AG$2,_ta2,0)),""))</f>
        <v/>
      </c>
      <c r="AH41" s="444" t="str">
        <f t="array" ref="AH41">IF(COUNTIF(_ta2,AH$2)&gt;1,"sai",IF(COUNTIF(_ta2,AH$2)=1,INDEX(tkbc,1,MATCH(AH$2,_ta2,0)),""))</f>
        <v/>
      </c>
      <c r="AI41" s="444" t="str">
        <f t="array" ref="AI41">IF(COUNTIF(_ta2,AI$2)&gt;1,"sai",IF(COUNTIF(_ta2,AI$2)=1,INDEX(tkbc,1,MATCH(AI$2,_ta2,0)),""))</f>
        <v/>
      </c>
      <c r="AJ41" s="444" t="str">
        <f t="array" ref="AJ41">IF(COUNTIF(_ta2,AJ$2)&gt;1,"sai",IF(COUNTIF(_ta2,AJ$2)=1,INDEX(tkbc,1,MATCH(AJ$2,_ta2,0)),""))</f>
        <v/>
      </c>
      <c r="AK41" s="444" t="str">
        <f t="array" ref="AK41">IF(COUNTIF(_ta2,AK$2)&gt;1,"sai",IF(COUNTIF(_ta2,AK$2)=1,INDEX(tkbc,1,MATCH(AK$2,_ta2,0)),""))</f>
        <v/>
      </c>
      <c r="AL41" s="444" t="str">
        <f t="array" ref="AL41">IF(COUNTIF(_ta2,AL$2)&gt;1,"sai",IF(COUNTIF(_ta2,AL$2)=1,INDEX(tkbc,1,MATCH(AL$2,_ta2,0)),""))</f>
        <v/>
      </c>
      <c r="AM41" s="444" t="str">
        <f t="array" ref="AM41">IF(COUNTIF(_ta2,AM$2)&gt;1,"sai",IF(COUNTIF(_ta2,AM$2)=1,INDEX(tkbc,1,MATCH(AM$2,_ta2,0)),""))</f>
        <v/>
      </c>
      <c r="AN41" s="444" t="str">
        <f t="array" ref="AN41">IF(COUNTIF(_ta2,AN$2)&gt;1,"sai",IF(COUNTIF(_ta2,AN$2)=1,INDEX(tkbc,1,MATCH(AN$2,_ta2,0)),""))</f>
        <v/>
      </c>
      <c r="AO41" s="444" t="str">
        <f t="array" ref="AO41">IF(COUNTIF(_ta2,AO$2)&gt;1,"sai",IF(COUNTIF(_ta2,AO$2)=1,INDEX(tkbc,1,MATCH(AO$2,_ta2,0)),""))</f>
        <v/>
      </c>
      <c r="AP41" s="444" t="str">
        <f t="array" ref="AP41">IF(COUNTIF(_ta2,AP$2)&gt;1,"sai",IF(COUNTIF(_ta2,AP$2)=1,INDEX(tkbc,1,MATCH(AP$2,_ta2,0)),""))</f>
        <v/>
      </c>
      <c r="AQ41" s="444" t="str">
        <f t="array" ref="AQ41">IF(COUNTIF(_ta2,AQ$2)&gt;1,"sai",IF(COUNTIF(_ta2,AQ$2)=1,INDEX(tkbc,1,MATCH(AQ$2,_ta2,0)),""))</f>
        <v/>
      </c>
      <c r="AR41" s="444" t="str">
        <f t="array" ref="AR41">IF(COUNTIF(_ta2,AR$2)&gt;1,"sai",IF(COUNTIF(_ta2,AR$2)=1,INDEX(tkbc,1,MATCH(AR$2,_ta2,0)),""))</f>
        <v/>
      </c>
      <c r="AS41" s="444" t="str">
        <f t="array" ref="AS41">IF(COUNTIF(_ta2,AS$2)&gt;1,"sai",IF(COUNTIF(_ta2,AS$2)=1,INDEX(tkbc,1,MATCH(AS$2,_ta2,0)),""))</f>
        <v/>
      </c>
      <c r="AT41" s="444" t="str">
        <f t="array" ref="AT41">IF(COUNTIF(_ta2,AT$2)&gt;1,"sai",IF(COUNTIF(_ta2,AT$2)=1,INDEX(tkbc,1,MATCH(AT$2,_ta2,0)),""))</f>
        <v/>
      </c>
      <c r="AU41" s="444" t="str">
        <f t="array" ref="AU41">IF(COUNTIF(_ta2,AU$2)&gt;1,"sai",IF(COUNTIF(_ta2,AU$2)=1,INDEX(tkbc,1,MATCH(AU$2,_ta2,0)),""))</f>
        <v/>
      </c>
      <c r="AV41" s="444" t="str">
        <f t="array" ref="AV41">IF(COUNTIF(_ta2,AV$2)&gt;1,"sai",IF(COUNTIF(_ta2,AV$2)=1,INDEX(tkbc,1,MATCH(AV$2,_ta2,0)),""))</f>
        <v/>
      </c>
      <c r="AW41" s="444" t="str">
        <f t="array" ref="AW41">IF(COUNTIF(_ta2,AW$2)&gt;1,"sai",IF(COUNTIF(_ta2,AW$2)=1,INDEX(tkbc,1,MATCH(AW$2,_ta2,0)),""))</f>
        <v/>
      </c>
      <c r="AX41" s="444" t="str">
        <f t="array" ref="AX41">IF(COUNTIF(_ta2,AX$2)&gt;1,"sai",IF(COUNTIF(_ta2,AX$2)=1,INDEX(tkbc,1,MATCH(AX$2,_ta2,0)),""))</f>
        <v/>
      </c>
      <c r="AY41" s="444" t="str">
        <f t="array" ref="AY41">IF(COUNTIF(_ta2,AY$2)&gt;1,"sai",IF(COUNTIF(_ta2,AY$2)=1,INDEX(tkbc,1,MATCH(AY$2,_ta2,0)),""))</f>
        <v/>
      </c>
      <c r="AZ41" s="444" t="str">
        <f t="array" ref="AZ41">IF(COUNTIF(_ta2,AZ$2)&gt;1,"sai",IF(COUNTIF(_ta2,AZ$2)=1,INDEX(tkbc,1,MATCH(AZ$2,_ta2,0)),""))</f>
        <v/>
      </c>
      <c r="BA41" s="444" t="str">
        <f t="array" ref="BA41">IF(COUNTIF(_ta2,BA$2)&gt;1,"sai",IF(COUNTIF(_ta2,BA$2)=1,INDEX(tkbc,1,MATCH(BA$2,_ta2,0)),""))</f>
        <v/>
      </c>
      <c r="BB41" s="444" t="str">
        <f t="array" ref="BB41">IF(COUNTIF(_ta2,BB$2)&gt;1,"sai",IF(COUNTIF(_ta2,BB$2)=1,INDEX(tkbc,1,MATCH(BB$2,_ta2,0)),""))</f>
        <v/>
      </c>
      <c r="BC41" s="444" t="str">
        <f t="array" ref="BC41">IF(COUNTIF(_ta2,BC$2)&gt;1,"sai",IF(COUNTIF(_ta2,BC$2)=1,INDEX(tkbc,1,MATCH(BC$2,_ta2,0)),""))</f>
        <v/>
      </c>
      <c r="BD41" s="444" t="str">
        <f t="array" ref="BD41">IF(COUNTIF(_ta2,BD$2)&gt;1,"sai",IF(COUNTIF(_ta2,BD$2)=1,INDEX(tkbc,1,MATCH(BD$2,_ta2,0)),""))</f>
        <v/>
      </c>
      <c r="BE41" s="444" t="str">
        <f t="array" ref="BE41">IF(COUNTIF(_ta2,BE$2)&gt;1,"sai",IF(COUNTIF(_ta2,BE$2)=1,INDEX(tkbc,1,MATCH(BE$2,_ta2,0)),""))</f>
        <v/>
      </c>
      <c r="BF41" s="444" t="str">
        <f t="array" ref="BF41">IF(COUNTIF(_ta2,BF$2)&gt;1,"sai",IF(COUNTIF(_ta2,BF$2)=1,INDEX(tkbc,1,MATCH(BF$2,_ta2,0)),""))</f>
        <v/>
      </c>
      <c r="BG41" s="444" t="str">
        <f t="array" ref="BG41">IF(COUNTIF(_ta2,BG$2)&gt;1,"sai",IF(COUNTIF(_ta2,BG$2)=1,INDEX(tkbc,1,MATCH(BG$2,_ta2,0)),""))</f>
        <v/>
      </c>
      <c r="BH41" s="444" t="str">
        <f t="array" ref="BH41">IF(COUNTIF(_ta2,BH$2)&gt;1,"sai",IF(COUNTIF(_ta2,BH$2)=1,INDEX(tkbc,1,MATCH(BH$2,_ta2,0)),""))</f>
        <v/>
      </c>
      <c r="BI41" s="444" t="str">
        <f t="array" ref="BI41">IF(COUNTIF(_ta2,BI$2)&gt;1,"sai",IF(COUNTIF(_ta2,BI$2)=1,INDEX(tkbc,1,MATCH(BI$2,_ta2,0)),""))</f>
        <v/>
      </c>
      <c r="BJ41" s="444" t="str">
        <f t="array" ref="BJ41">IF(COUNTIF(_ta2,BJ$2)&gt;1,"sai",IF(COUNTIF(_ta2,BJ$2)=1,INDEX(tkbc,1,MATCH(BJ$2,_ta2,0)),""))</f>
        <v/>
      </c>
      <c r="BK41" s="444" t="str">
        <f t="array" ref="BK41">IF(COUNTIF(_ta2,BK$2)&gt;1,"sai",IF(COUNTIF(_ta2,BK$2)=1,INDEX(tkbc,1,MATCH(BK$2,_ta2,0)),""))</f>
        <v/>
      </c>
      <c r="BL41" s="444" t="str">
        <f t="array" ref="BL41">IF(COUNTIF(_ta2,BL$2)&gt;1,"sai",IF(COUNTIF(_ta2,BL$2)=1,INDEX(tkbc,1,MATCH(BL$2,_ta2,0)),""))</f>
        <v/>
      </c>
      <c r="BM41" s="444" t="str">
        <f t="array" ref="BM41">IF(COUNTIF(_ta2,BM$2)&gt;1,"sai",IF(COUNTIF(_ta2,BM$2)=1,INDEX(tkbc,1,MATCH(BM$2,_ta2,0)),""))</f>
        <v/>
      </c>
      <c r="BN41" s="444" t="str">
        <f t="array" ref="BN41">IF(COUNTIF(_ta2,BN$2)&gt;1,"sai",IF(COUNTIF(_ta2,BN$2)=1,INDEX(tkbc,1,MATCH(BN$2,_ta2,0)),""))</f>
        <v/>
      </c>
      <c r="BO41" s="444" t="str">
        <f t="array" ref="BO41">IF(COUNTIF(_ta2,BO$2)&gt;1,"sai",IF(COUNTIF(_ta2,BO$2)=1,INDEX(tkbc,1,MATCH(BO$2,_ta2,0)),""))</f>
        <v/>
      </c>
      <c r="BP41" s="444" t="str">
        <f t="array" ref="BP41">IF(COUNTIF(_ta2,BP$2)&gt;1,"sai",IF(COUNTIF(_ta2,BP$2)=1,INDEX(tkbc,1,MATCH(BP$2,_ta2,0)),""))</f>
        <v/>
      </c>
      <c r="BQ41" s="444" t="str">
        <f t="array" ref="BQ41">IF(COUNTIF(_ta2,BQ$2)&gt;1,"sai",IF(COUNTIF(_ta2,BQ$2)=1,INDEX(tkbc,1,MATCH(BQ$2,_ta2,0)),""))</f>
        <v/>
      </c>
      <c r="BR41" s="444" t="str">
        <f t="array" ref="BR41">IF(COUNTIF(_ta2,BR$2)&gt;1,"sai",IF(COUNTIF(_ta2,BR$2)=1,INDEX(tkbc,1,MATCH(BR$2,_ta2,0)),""))</f>
        <v/>
      </c>
      <c r="BS41" s="444" t="str">
        <f t="array" ref="BS41">IF(COUNTIF(_ta2,BS$2)&gt;1,"sai",IF(COUNTIF(_ta2,BS$2)=1,INDEX(tkbc,1,MATCH(BS$2,_ta2,0)),""))</f>
        <v/>
      </c>
      <c r="BT41" s="444" t="str">
        <f t="array" ref="BT41">IF(COUNTIF(_ta2,BT$2)&gt;1,"sai",IF(COUNTIF(_ta2,BT$2)=1,INDEX(tkbc,1,MATCH(BT$2,_ta2,0)),""))</f>
        <v/>
      </c>
      <c r="BU41" s="444" t="str">
        <f t="array" ref="BU41">IF(COUNTIF(_ta2,BU$2)&gt;1,"sai",IF(COUNTIF(_ta2,BU$2)=1,INDEX(tkbc,1,MATCH(BU$2,_ta2,0)),""))</f>
        <v/>
      </c>
      <c r="BV41" s="444" t="str">
        <f t="array" ref="BV41">IF(COUNTIF(_ta2,BV$2)&gt;1,"sai",IF(COUNTIF(_ta2,BV$2)=1,INDEX(tkbc,1,MATCH(BV$2,_ta2,0)),""))</f>
        <v/>
      </c>
      <c r="BW41" s="444" t="str">
        <f t="array" ref="BW41">IF(COUNTIF(_ta2,BW$2)&gt;1,"sai",IF(COUNTIF(_ta2,BW$2)=1,INDEX(tkbc,1,MATCH(BW$2,_ta2,0)),""))</f>
        <v/>
      </c>
      <c r="BX41" s="444" t="str">
        <f t="array" ref="BX41">IF(COUNTIF(_ta2,BX$2)&gt;1,"sai",IF(COUNTIF(_ta2,BX$2)=1,INDEX(tkbc,1,MATCH(BX$2,_ta2,0)),""))</f>
        <v/>
      </c>
      <c r="BY41" s="444" t="str">
        <f t="array" ref="BY41">IF(COUNTIF(_ta2,BY$2)&gt;1,"sai",IF(COUNTIF(_ta2,BY$2)=1,INDEX(tkbc,1,MATCH(BY$2,_ta2,0)),""))</f>
        <v/>
      </c>
      <c r="BZ41" s="444" t="str">
        <f t="array" ref="BZ41">IF(COUNTIF(_ta2,BZ$2)&gt;1,"sai",IF(COUNTIF(_ta2,BZ$2)=1,INDEX(tkbc,1,MATCH(BZ$2,_ta2,0)),""))</f>
        <v/>
      </c>
      <c r="CA41" s="444" t="str">
        <f t="array" ref="CA41">IF(COUNTIF(_ta2,CA$2)&gt;1,"sai",IF(COUNTIF(_ta2,CA$2)=1,INDEX(tkbc,1,MATCH(CA$2,_ta2,0)),""))</f>
        <v/>
      </c>
      <c r="CB41" s="444" t="str">
        <f t="array" ref="CB41">IF(COUNTIF(_ta2,CB$2)&gt;1,"sai",IF(COUNTIF(_ta2,CB$2)=1,INDEX(tkbc,1,MATCH(CB$2,_ta2,0)),""))</f>
        <v/>
      </c>
      <c r="CC41" s="444" t="str">
        <f t="array" ref="CC41">IF(COUNTIF(_ta2,CC$2)&gt;1,"sai",IF(COUNTIF(_ta2,CC$2)=1,INDEX(tkbc,1,MATCH(CC$2,_ta2,0)),""))</f>
        <v/>
      </c>
      <c r="CD41" s="444" t="str">
        <f t="array" ref="CD41">IF(COUNTIF(_ta2,CD$2)&gt;1,"sai",IF(COUNTIF(_ta2,CD$2)=1,INDEX(tkbc,1,MATCH(CD$2,_ta2,0)),""))</f>
        <v/>
      </c>
      <c r="CE41" s="444" t="str">
        <f t="array" ref="CE41">IF(COUNTIF(_ta2,CE$2)&gt;1,"sai",IF(COUNTIF(_ta2,CE$2)=1,INDEX(tkbc,1,MATCH(CE$2,_ta2,0)),""))</f>
        <v/>
      </c>
      <c r="CF41" s="444" t="str">
        <f t="array" ref="CF41">IF(COUNTIF(_ta2,CF$2)&gt;1,"sai",IF(COUNTIF(_ta2,CF$2)=1,INDEX(tkbc,1,MATCH(CF$2,_ta2,0)),""))</f>
        <v/>
      </c>
      <c r="CG41" s="444" t="str">
        <f t="array" ref="CG41">IF(COUNTIF(_ta2,CG$2)&gt;1,"sai",IF(COUNTIF(_ta2,CG$2)=1,INDEX(tkbc,1,MATCH(CG$2,_ta2,0)),""))</f>
        <v/>
      </c>
      <c r="CH41" s="444" t="str">
        <f t="array" ref="CH41">IF(COUNTIF(_ta2,CH$2)&gt;1,"sai",IF(COUNTIF(_ta2,CH$2)=1,INDEX(tkbc,1,MATCH(CH$2,_ta2,0)),""))</f>
        <v/>
      </c>
      <c r="CI41" s="444" t="str">
        <f t="array" ref="CI41">IF(COUNTIF(_ta2,CI$2)&gt;1,"sai",IF(COUNTIF(_ta2,CI$2)=1,INDEX(tkbc,1,MATCH(CI$2,_ta2,0)),""))</f>
        <v/>
      </c>
      <c r="CJ41" s="444" t="str">
        <f t="array" ref="CJ41">IF(COUNTIF(_ta2,CJ$2)&gt;1,"sai",IF(COUNTIF(_ta2,CJ$2)=1,INDEX(tkbc,1,MATCH(CJ$2,_ta2,0)),""))</f>
        <v/>
      </c>
      <c r="CK41" s="444" t="str">
        <f t="array" ref="CK41">IF(COUNTIF(_ta2,CK$2)&gt;1,"sai",IF(COUNTIF(_ta2,CK$2)=1,INDEX(tkbc,1,MATCH(CK$2,_ta2,0)),""))</f>
        <v/>
      </c>
      <c r="CL41" s="444" t="str">
        <f t="array" ref="CL41">IF(COUNTIF(_ta2,CL$2)&gt;1,"sai",IF(COUNTIF(_ta2,CL$2)=1,INDEX(tkbc,1,MATCH(CL$2,_ta2,0)),""))</f>
        <v/>
      </c>
      <c r="CM41" s="444" t="str">
        <f t="array" ref="CM41">IF(COUNTIF(_ta2,CM$2)&gt;1,"sai",IF(COUNTIF(_ta2,CM$2)=1,INDEX(tkbc,1,MATCH(CM$2,_ta2,0)),""))</f>
        <v/>
      </c>
      <c r="CN41" s="444" t="str">
        <f t="array" ref="CN41">IF(COUNTIF(_ta2,CN$2)&gt;1,"sai",IF(COUNTIF(_ta2,CN$2)=1,INDEX(tkbc,1,MATCH(CN$2,_ta2,0)),""))</f>
        <v/>
      </c>
      <c r="CO41" s="444" t="str">
        <f t="array" ref="CO41">IF(COUNTIF(_ta2,CO$2)&gt;1,"sai",IF(COUNTIF(_ta2,CO$2)=1,INDEX(tkbc,1,MATCH(CO$2,_ta2,0)),""))</f>
        <v/>
      </c>
      <c r="CP41" s="444" t="str">
        <f t="array" ref="CP41">IF(COUNTIF(_ta2,CP$2)&gt;1,"sai",IF(COUNTIF(_ta2,CP$2)=1,INDEX(tkbc,1,MATCH(CP$2,_ta2,0)),""))</f>
        <v/>
      </c>
      <c r="CQ41" s="444" t="str">
        <f t="array" ref="CQ41">IF(COUNTIF(_ta2,CQ$2)&gt;1,"sai",IF(COUNTIF(_ta2,CQ$2)=1,INDEX(tkbc,1,MATCH(CQ$2,_ta2,0)),""))</f>
        <v/>
      </c>
      <c r="CR41" s="444" t="str">
        <f t="array" ref="CR41">IF(COUNTIF(_ta2,CR$2)&gt;1,"sai",IF(COUNTIF(_ta2,CR$2)=1,INDEX(tkbc,1,MATCH(CR$2,_ta2,0)),""))</f>
        <v/>
      </c>
      <c r="CS41" s="444" t="str">
        <f t="array" ref="CS41">IF(COUNTIF(_ta2,CS$2)&gt;1,"sai",IF(COUNTIF(_ta2,CS$2)=1,INDEX(tkbc,1,MATCH(CS$2,_ta2,0)),""))</f>
        <v/>
      </c>
      <c r="CT41" s="444" t="str">
        <f t="array" ref="CT41">IF(COUNTIF(_ta2,CT$2)&gt;1,"sai",IF(COUNTIF(_ta2,CT$2)=1,INDEX(tkbc,1,MATCH(CT$2,_ta2,0)),""))</f>
        <v/>
      </c>
      <c r="CU41" s="444" t="str">
        <f t="array" ref="CU41">IF(COUNTIF(_ta2,CU$2)&gt;1,"sai",IF(COUNTIF(_ta2,CU$2)=1,INDEX(tkbc,1,MATCH(CU$2,_ta2,0)),""))</f>
        <v/>
      </c>
      <c r="CV41" s="444" t="str">
        <f t="array" ref="CV41">IF(COUNTIF(_ta2,CV$2)&gt;1,"sai",IF(COUNTIF(_ta2,CV$2)=1,INDEX(tkbc,1,MATCH(CV$2,_ta2,0)),""))</f>
        <v/>
      </c>
      <c r="CW41" s="444" t="str">
        <f t="array" ref="CW41">IF(COUNTIF(_ta2,CW$2)&gt;1,"sai",IF(COUNTIF(_ta2,CW$2)=1,INDEX(tkbc,1,MATCH(CW$2,_ta2,0)),""))</f>
        <v/>
      </c>
      <c r="CX41" s="444" t="str">
        <f t="array" ref="CX41">IF(COUNTIF(_ta2,CX$2)&gt;1,"sai",IF(COUNTIF(_ta2,CX$2)=1,INDEX(tkbc,1,MATCH(CX$2,_ta2,0)),""))</f>
        <v/>
      </c>
      <c r="CY41" s="444" t="str">
        <f t="array" ref="CY41">IF(COUNTIF(_ta2,CY$2)&gt;1,"sai",IF(COUNTIF(_ta2,CY$2)=1,INDEX(tkbc,1,MATCH(CY$2,_ta2,0)),""))</f>
        <v/>
      </c>
    </row>
    <row r="42" ht="12.0" customHeight="1">
      <c r="A42" s="127"/>
      <c r="B42" s="445">
        <v>3.0</v>
      </c>
      <c r="C42" s="444" t="str">
        <f t="array" ref="C42">IF(COUNTIF(_ta3,C$2)&gt;1,"sai",IF(COUNTIF(_ta3,C$2)=1,INDEX(tkbc,1,MATCH(C$2,_ta3,0)),""))</f>
        <v/>
      </c>
      <c r="D42" s="444" t="str">
        <f t="array" ref="D42">IF(COUNTIF(_ta3,D$2)&gt;1,"sai",IF(COUNTIF(_ta3,D$2)=1,INDEX(tkbc,1,MATCH(D$2,_ta3,0)),""))</f>
        <v/>
      </c>
      <c r="E42" s="444" t="str">
        <f t="array" ref="E42">IF(COUNTIF(_ta3,E$2)&gt;1,"sai",IF(COUNTIF(_ta3,E$2)=1,INDEX(tkbc,1,MATCH(E$2,_ta3,0)),""))</f>
        <v/>
      </c>
      <c r="F42" s="444" t="str">
        <f t="array" ref="F42">IF(COUNTIF(_ta3,F$2)&gt;1,"sai",IF(COUNTIF(_ta3,F$2)=1,INDEX(tkbc,1,MATCH(F$2,_ta3,0)),""))</f>
        <v/>
      </c>
      <c r="G42" s="444" t="str">
        <f t="array" ref="G42">IF(COUNTIF(_ta3,G$2)&gt;1,"sai",IF(COUNTIF(_ta3,G$2)=1,INDEX(tkbc,1,MATCH(G$2,_ta3,0)),""))</f>
        <v/>
      </c>
      <c r="H42" s="444" t="str">
        <f t="array" ref="H42">IF(COUNTIF(_ta3,H$2)&gt;1,"sai",IF(COUNTIF(_ta3,H$2)=1,INDEX(tkbc,1,MATCH(H$2,_ta3,0)),""))</f>
        <v/>
      </c>
      <c r="I42" s="444" t="str">
        <f t="array" ref="I42">IF(COUNTIF(_ta3,I$2)&gt;1,"sai",IF(COUNTIF(_ta3,I$2)=1,INDEX(tkbc,1,MATCH(I$2,_ta3,0)),""))</f>
        <v/>
      </c>
      <c r="J42" s="444" t="str">
        <f t="array" ref="J42">IF(COUNTIF(_ta3,J$2)&gt;1,"sai",IF(COUNTIF(_ta3,J$2)=1,INDEX(tkbc,1,MATCH(J$2,_ta3,0)),""))</f>
        <v/>
      </c>
      <c r="K42" s="444" t="str">
        <f t="array" ref="K42">IF(COUNTIF(_ta3,K$2)&gt;1,"sai",IF(COUNTIF(_ta3,K$2)=1,INDEX(tkbc,1,MATCH(K$2,_ta3,0)),""))</f>
        <v/>
      </c>
      <c r="L42" s="444" t="str">
        <f t="array" ref="L42">IF(COUNTIF(_ta3,L$2)&gt;1,"sai",IF(COUNTIF(_ta3,L$2)=1,INDEX(tkbc,1,MATCH(L$2,_ta3,0)),""))</f>
        <v/>
      </c>
      <c r="M42" s="444" t="str">
        <f t="array" ref="M42">IF(COUNTIF(_ta3,M$2)&gt;1,"sai",IF(COUNTIF(_ta3,M$2)=1,INDEX(tkbc,1,MATCH(M$2,_ta3,0)),""))</f>
        <v/>
      </c>
      <c r="N42" s="444" t="str">
        <f t="array" ref="N42">IF(COUNTIF(_ta3,N$2)&gt;1,"sai",IF(COUNTIF(_ta3,N$2)=1,INDEX(tkbc,1,MATCH(N$2,_ta3,0)),""))</f>
        <v/>
      </c>
      <c r="O42" s="444" t="str">
        <f t="array" ref="O42">IF(COUNTIF(_ta3,O$2)&gt;1,"sai",IF(COUNTIF(_ta3,O$2)=1,INDEX(tkbc,1,MATCH(O$2,_ta3,0)),""))</f>
        <v/>
      </c>
      <c r="P42" s="444" t="str">
        <f t="array" ref="P42">IF(COUNTIF(_ta3,P$2)&gt;1,"sai",IF(COUNTIF(_ta3,P$2)=1,INDEX(tkbc,1,MATCH(P$2,_ta3,0)),""))</f>
        <v/>
      </c>
      <c r="Q42" s="444" t="str">
        <f t="array" ref="Q42">IF(COUNTIF(_ta3,Q$2)&gt;1,"sai",IF(COUNTIF(_ta3,Q$2)=1,INDEX(tkbc,1,MATCH(Q$2,_ta3,0)),""))</f>
        <v/>
      </c>
      <c r="R42" s="444" t="str">
        <f t="array" ref="R42">IF(COUNTIF(_ta3,R$2)&gt;1,"sai",IF(COUNTIF(_ta3,R$2)=1,INDEX(tkbc,1,MATCH(R$2,_ta3,0)),""))</f>
        <v/>
      </c>
      <c r="S42" s="444" t="str">
        <f t="array" ref="S42">IF(COUNTIF(_ta3,S$2)&gt;1,"sai",IF(COUNTIF(_ta3,S$2)=1,INDEX(tkbc,1,MATCH(S$2,_ta3,0)),""))</f>
        <v/>
      </c>
      <c r="T42" s="444" t="str">
        <f t="array" ref="T42">IF(COUNTIF(_ta3,T$2)&gt;1,"sai",IF(COUNTIF(_ta3,T$2)=1,INDEX(tkbc,1,MATCH(T$2,_ta3,0)),""))</f>
        <v/>
      </c>
      <c r="U42" s="444" t="str">
        <f t="array" ref="U42">IF(COUNTIF(_ta3,U$2)&gt;1,"sai",IF(COUNTIF(_ta3,U$2)=1,INDEX(tkbc,1,MATCH(U$2,_ta3,0)),""))</f>
        <v/>
      </c>
      <c r="V42" s="444" t="str">
        <f t="array" ref="V42">IF(COUNTIF(_ta3,V$2)&gt;1,"sai",IF(COUNTIF(_ta3,V$2)=1,INDEX(tkbc,1,MATCH(V$2,_ta3,0)),""))</f>
        <v/>
      </c>
      <c r="W42" s="444" t="str">
        <f t="array" ref="W42">IF(COUNTIF(_ta3,W$2)&gt;1,"sai",IF(COUNTIF(_ta3,W$2)=1,INDEX(tkbc,1,MATCH(W$2,_ta3,0)),""))</f>
        <v/>
      </c>
      <c r="X42" s="444" t="str">
        <f t="array" ref="X42">IF(COUNTIF(_ta3,X$2)&gt;1,"sai",IF(COUNTIF(_ta3,X$2)=1,INDEX(tkbc,1,MATCH(X$2,_ta3,0)),""))</f>
        <v/>
      </c>
      <c r="Y42" s="444" t="str">
        <f t="array" ref="Y42">IF(COUNTIF(_ta3,Y$2)&gt;1,"sai",IF(COUNTIF(_ta3,Y$2)=1,INDEX(tkbc,1,MATCH(Y$2,_ta3,0)),""))</f>
        <v/>
      </c>
      <c r="Z42" s="444" t="str">
        <f t="array" ref="Z42">IF(COUNTIF(_ta3,Z$2)&gt;1,"sai",IF(COUNTIF(_ta3,Z$2)=1,INDEX(tkbc,1,MATCH(Z$2,_ta3,0)),""))</f>
        <v/>
      </c>
      <c r="AA42" s="444" t="str">
        <f t="array" ref="AA42">IF(COUNTIF(_ta3,AA$2)&gt;1,"sai",IF(COUNTIF(_ta3,AA$2)=1,INDEX(tkbc,1,MATCH(AA$2,_ta3,0)),""))</f>
        <v/>
      </c>
      <c r="AB42" s="444" t="str">
        <f t="array" ref="AB42">IF(COUNTIF(_ta3,AB$2)&gt;1,"sai",IF(COUNTIF(_ta3,AB$2)=1,INDEX(tkbc,1,MATCH(AB$2,_ta3,0)),""))</f>
        <v/>
      </c>
      <c r="AC42" s="444" t="str">
        <f t="array" ref="AC42">IF(COUNTIF(_ta3,AC$2)&gt;1,"sai",IF(COUNTIF(_ta3,AC$2)=1,INDEX(tkbc,1,MATCH(AC$2,_ta3,0)),""))</f>
        <v/>
      </c>
      <c r="AD42" s="444" t="str">
        <f t="array" ref="AD42">IF(COUNTIF(_ta3,AD$2)&gt;1,"sai",IF(COUNTIF(_ta3,AD$2)=1,INDEX(tkbc,1,MATCH(AD$2,_ta3,0)),""))</f>
        <v/>
      </c>
      <c r="AE42" s="444" t="str">
        <f t="array" ref="AE42">IF(COUNTIF(_ta3,AE$2)&gt;1,"sai",IF(COUNTIF(_ta3,AE$2)=1,INDEX(tkbc,1,MATCH(AE$2,_ta3,0)),""))</f>
        <v/>
      </c>
      <c r="AF42" s="444" t="str">
        <f t="array" ref="AF42">IF(COUNTIF(_ta3,AF$2)&gt;1,"sai",IF(COUNTIF(_ta3,AF$2)=1,INDEX(tkbc,1,MATCH(AF$2,_ta3,0)),""))</f>
        <v/>
      </c>
      <c r="AG42" s="444" t="str">
        <f t="array" ref="AG42">IF(COUNTIF(_ta3,AG$2)&gt;1,"sai",IF(COUNTIF(_ta3,AG$2)=1,INDEX(tkbc,1,MATCH(AG$2,_ta3,0)),""))</f>
        <v/>
      </c>
      <c r="AH42" s="444" t="str">
        <f t="array" ref="AH42">IF(COUNTIF(_ta3,AH$2)&gt;1,"sai",IF(COUNTIF(_ta3,AH$2)=1,INDEX(tkbc,1,MATCH(AH$2,_ta3,0)),""))</f>
        <v/>
      </c>
      <c r="AI42" s="444" t="str">
        <f t="array" ref="AI42">IF(COUNTIF(_ta3,AI$2)&gt;1,"sai",IF(COUNTIF(_ta3,AI$2)=1,INDEX(tkbc,1,MATCH(AI$2,_ta3,0)),""))</f>
        <v/>
      </c>
      <c r="AJ42" s="444" t="str">
        <f t="array" ref="AJ42">IF(COUNTIF(_ta3,AJ$2)&gt;1,"sai",IF(COUNTIF(_ta3,AJ$2)=1,INDEX(tkbc,1,MATCH(AJ$2,_ta3,0)),""))</f>
        <v/>
      </c>
      <c r="AK42" s="444" t="str">
        <f t="array" ref="AK42">IF(COUNTIF(_ta3,AK$2)&gt;1,"sai",IF(COUNTIF(_ta3,AK$2)=1,INDEX(tkbc,1,MATCH(AK$2,_ta3,0)),""))</f>
        <v/>
      </c>
      <c r="AL42" s="444" t="str">
        <f t="array" ref="AL42">IF(COUNTIF(_ta3,AL$2)&gt;1,"sai",IF(COUNTIF(_ta3,AL$2)=1,INDEX(tkbc,1,MATCH(AL$2,_ta3,0)),""))</f>
        <v/>
      </c>
      <c r="AM42" s="444" t="str">
        <f t="array" ref="AM42">IF(COUNTIF(_ta3,AM$2)&gt;1,"sai",IF(COUNTIF(_ta3,AM$2)=1,INDEX(tkbc,1,MATCH(AM$2,_ta3,0)),""))</f>
        <v/>
      </c>
      <c r="AN42" s="444" t="str">
        <f t="array" ref="AN42">IF(COUNTIF(_ta3,AN$2)&gt;1,"sai",IF(COUNTIF(_ta3,AN$2)=1,INDEX(tkbc,1,MATCH(AN$2,_ta3,0)),""))</f>
        <v/>
      </c>
      <c r="AO42" s="444" t="str">
        <f t="array" ref="AO42">IF(COUNTIF(_ta3,AO$2)&gt;1,"sai",IF(COUNTIF(_ta3,AO$2)=1,INDEX(tkbc,1,MATCH(AO$2,_ta3,0)),""))</f>
        <v/>
      </c>
      <c r="AP42" s="444" t="str">
        <f t="array" ref="AP42">IF(COUNTIF(_ta3,AP$2)&gt;1,"sai",IF(COUNTIF(_ta3,AP$2)=1,INDEX(tkbc,1,MATCH(AP$2,_ta3,0)),""))</f>
        <v/>
      </c>
      <c r="AQ42" s="444" t="str">
        <f t="array" ref="AQ42">IF(COUNTIF(_ta3,AQ$2)&gt;1,"sai",IF(COUNTIF(_ta3,AQ$2)=1,INDEX(tkbc,1,MATCH(AQ$2,_ta3,0)),""))</f>
        <v/>
      </c>
      <c r="AR42" s="444" t="str">
        <f t="array" ref="AR42">IF(COUNTIF(_ta3,AR$2)&gt;1,"sai",IF(COUNTIF(_ta3,AR$2)=1,INDEX(tkbc,1,MATCH(AR$2,_ta3,0)),""))</f>
        <v/>
      </c>
      <c r="AS42" s="444" t="str">
        <f t="array" ref="AS42">IF(COUNTIF(_ta3,AS$2)&gt;1,"sai",IF(COUNTIF(_ta3,AS$2)=1,INDEX(tkbc,1,MATCH(AS$2,_ta3,0)),""))</f>
        <v/>
      </c>
      <c r="AT42" s="444" t="str">
        <f t="array" ref="AT42">IF(COUNTIF(_ta3,AT$2)&gt;1,"sai",IF(COUNTIF(_ta3,AT$2)=1,INDEX(tkbc,1,MATCH(AT$2,_ta3,0)),""))</f>
        <v/>
      </c>
      <c r="AU42" s="444" t="str">
        <f t="array" ref="AU42">IF(COUNTIF(_ta3,AU$2)&gt;1,"sai",IF(COUNTIF(_ta3,AU$2)=1,INDEX(tkbc,1,MATCH(AU$2,_ta3,0)),""))</f>
        <v/>
      </c>
      <c r="AV42" s="444" t="str">
        <f t="array" ref="AV42">IF(COUNTIF(_ta3,AV$2)&gt;1,"sai",IF(COUNTIF(_ta3,AV$2)=1,INDEX(tkbc,1,MATCH(AV$2,_ta3,0)),""))</f>
        <v/>
      </c>
      <c r="AW42" s="444" t="str">
        <f t="array" ref="AW42">IF(COUNTIF(_ta3,AW$2)&gt;1,"sai",IF(COUNTIF(_ta3,AW$2)=1,INDEX(tkbc,1,MATCH(AW$2,_ta3,0)),""))</f>
        <v/>
      </c>
      <c r="AX42" s="444" t="str">
        <f t="array" ref="AX42">IF(COUNTIF(_ta3,AX$2)&gt;1,"sai",IF(COUNTIF(_ta3,AX$2)=1,INDEX(tkbc,1,MATCH(AX$2,_ta3,0)),""))</f>
        <v/>
      </c>
      <c r="AY42" s="444" t="str">
        <f t="array" ref="AY42">IF(COUNTIF(_ta3,AY$2)&gt;1,"sai",IF(COUNTIF(_ta3,AY$2)=1,INDEX(tkbc,1,MATCH(AY$2,_ta3,0)),""))</f>
        <v/>
      </c>
      <c r="AZ42" s="444" t="str">
        <f t="array" ref="AZ42">IF(COUNTIF(_ta3,AZ$2)&gt;1,"sai",IF(COUNTIF(_ta3,AZ$2)=1,INDEX(tkbc,1,MATCH(AZ$2,_ta3,0)),""))</f>
        <v/>
      </c>
      <c r="BA42" s="444" t="str">
        <f t="array" ref="BA42">IF(COUNTIF(_ta3,BA$2)&gt;1,"sai",IF(COUNTIF(_ta3,BA$2)=1,INDEX(tkbc,1,MATCH(BA$2,_ta3,0)),""))</f>
        <v/>
      </c>
      <c r="BB42" s="444" t="str">
        <f t="array" ref="BB42">IF(COUNTIF(_ta3,BB$2)&gt;1,"sai",IF(COUNTIF(_ta3,BB$2)=1,INDEX(tkbc,1,MATCH(BB$2,_ta3,0)),""))</f>
        <v/>
      </c>
      <c r="BC42" s="444" t="str">
        <f t="array" ref="BC42">IF(COUNTIF(_ta3,BC$2)&gt;1,"sai",IF(COUNTIF(_ta3,BC$2)=1,INDEX(tkbc,1,MATCH(BC$2,_ta3,0)),""))</f>
        <v/>
      </c>
      <c r="BD42" s="444" t="str">
        <f t="array" ref="BD42">IF(COUNTIF(_ta3,BD$2)&gt;1,"sai",IF(COUNTIF(_ta3,BD$2)=1,INDEX(tkbc,1,MATCH(BD$2,_ta3,0)),""))</f>
        <v/>
      </c>
      <c r="BE42" s="444" t="str">
        <f t="array" ref="BE42">IF(COUNTIF(_ta3,BE$2)&gt;1,"sai",IF(COUNTIF(_ta3,BE$2)=1,INDEX(tkbc,1,MATCH(BE$2,_ta3,0)),""))</f>
        <v/>
      </c>
      <c r="BF42" s="444" t="str">
        <f t="array" ref="BF42">IF(COUNTIF(_ta3,BF$2)&gt;1,"sai",IF(COUNTIF(_ta3,BF$2)=1,INDEX(tkbc,1,MATCH(BF$2,_ta3,0)),""))</f>
        <v/>
      </c>
      <c r="BG42" s="444" t="str">
        <f t="array" ref="BG42">IF(COUNTIF(_ta3,BG$2)&gt;1,"sai",IF(COUNTIF(_ta3,BG$2)=1,INDEX(tkbc,1,MATCH(BG$2,_ta3,0)),""))</f>
        <v/>
      </c>
      <c r="BH42" s="444" t="str">
        <f t="array" ref="BH42">IF(COUNTIF(_ta3,BH$2)&gt;1,"sai",IF(COUNTIF(_ta3,BH$2)=1,INDEX(tkbc,1,MATCH(BH$2,_ta3,0)),""))</f>
        <v/>
      </c>
      <c r="BI42" s="444" t="str">
        <f t="array" ref="BI42">IF(COUNTIF(_ta3,BI$2)&gt;1,"sai",IF(COUNTIF(_ta3,BI$2)=1,INDEX(tkbc,1,MATCH(BI$2,_ta3,0)),""))</f>
        <v/>
      </c>
      <c r="BJ42" s="444" t="str">
        <f t="array" ref="BJ42">IF(COUNTIF(_ta3,BJ$2)&gt;1,"sai",IF(COUNTIF(_ta3,BJ$2)=1,INDEX(tkbc,1,MATCH(BJ$2,_ta3,0)),""))</f>
        <v/>
      </c>
      <c r="BK42" s="444" t="str">
        <f t="array" ref="BK42">IF(COUNTIF(_ta3,BK$2)&gt;1,"sai",IF(COUNTIF(_ta3,BK$2)=1,INDEX(tkbc,1,MATCH(BK$2,_ta3,0)),""))</f>
        <v/>
      </c>
      <c r="BL42" s="444" t="str">
        <f t="array" ref="BL42">IF(COUNTIF(_ta3,BL$2)&gt;1,"sai",IF(COUNTIF(_ta3,BL$2)=1,INDEX(tkbc,1,MATCH(BL$2,_ta3,0)),""))</f>
        <v/>
      </c>
      <c r="BM42" s="444" t="str">
        <f t="array" ref="BM42">IF(COUNTIF(_ta3,BM$2)&gt;1,"sai",IF(COUNTIF(_ta3,BM$2)=1,INDEX(tkbc,1,MATCH(BM$2,_ta3,0)),""))</f>
        <v/>
      </c>
      <c r="BN42" s="444" t="str">
        <f t="array" ref="BN42">IF(COUNTIF(_ta3,BN$2)&gt;1,"sai",IF(COUNTIF(_ta3,BN$2)=1,INDEX(tkbc,1,MATCH(BN$2,_ta3,0)),""))</f>
        <v/>
      </c>
      <c r="BO42" s="444" t="str">
        <f t="array" ref="BO42">IF(COUNTIF(_ta3,BO$2)&gt;1,"sai",IF(COUNTIF(_ta3,BO$2)=1,INDEX(tkbc,1,MATCH(BO$2,_ta3,0)),""))</f>
        <v/>
      </c>
      <c r="BP42" s="444" t="str">
        <f t="array" ref="BP42">IF(COUNTIF(_ta3,BP$2)&gt;1,"sai",IF(COUNTIF(_ta3,BP$2)=1,INDEX(tkbc,1,MATCH(BP$2,_ta3,0)),""))</f>
        <v/>
      </c>
      <c r="BQ42" s="444" t="str">
        <f t="array" ref="BQ42">IF(COUNTIF(_ta3,BQ$2)&gt;1,"sai",IF(COUNTIF(_ta3,BQ$2)=1,INDEX(tkbc,1,MATCH(BQ$2,_ta3,0)),""))</f>
        <v/>
      </c>
      <c r="BR42" s="444" t="str">
        <f t="array" ref="BR42">IF(COUNTIF(_ta3,BR$2)&gt;1,"sai",IF(COUNTIF(_ta3,BR$2)=1,INDEX(tkbc,1,MATCH(BR$2,_ta3,0)),""))</f>
        <v/>
      </c>
      <c r="BS42" s="444" t="str">
        <f t="array" ref="BS42">IF(COUNTIF(_ta3,BS$2)&gt;1,"sai",IF(COUNTIF(_ta3,BS$2)=1,INDEX(tkbc,1,MATCH(BS$2,_ta3,0)),""))</f>
        <v/>
      </c>
      <c r="BT42" s="444" t="str">
        <f t="array" ref="BT42">IF(COUNTIF(_ta3,BT$2)&gt;1,"sai",IF(COUNTIF(_ta3,BT$2)=1,INDEX(tkbc,1,MATCH(BT$2,_ta3,0)),""))</f>
        <v/>
      </c>
      <c r="BU42" s="444" t="str">
        <f t="array" ref="BU42">IF(COUNTIF(_ta3,BU$2)&gt;1,"sai",IF(COUNTIF(_ta3,BU$2)=1,INDEX(tkbc,1,MATCH(BU$2,_ta3,0)),""))</f>
        <v/>
      </c>
      <c r="BV42" s="444" t="str">
        <f t="array" ref="BV42">IF(COUNTIF(_ta3,BV$2)&gt;1,"sai",IF(COUNTIF(_ta3,BV$2)=1,INDEX(tkbc,1,MATCH(BV$2,_ta3,0)),""))</f>
        <v/>
      </c>
      <c r="BW42" s="444" t="str">
        <f t="array" ref="BW42">IF(COUNTIF(_ta3,BW$2)&gt;1,"sai",IF(COUNTIF(_ta3,BW$2)=1,INDEX(tkbc,1,MATCH(BW$2,_ta3,0)),""))</f>
        <v/>
      </c>
      <c r="BX42" s="444" t="str">
        <f t="array" ref="BX42">IF(COUNTIF(_ta3,BX$2)&gt;1,"sai",IF(COUNTIF(_ta3,BX$2)=1,INDEX(tkbc,1,MATCH(BX$2,_ta3,0)),""))</f>
        <v/>
      </c>
      <c r="BY42" s="444" t="str">
        <f t="array" ref="BY42">IF(COUNTIF(_ta3,BY$2)&gt;1,"sai",IF(COUNTIF(_ta3,BY$2)=1,INDEX(tkbc,1,MATCH(BY$2,_ta3,0)),""))</f>
        <v/>
      </c>
      <c r="BZ42" s="444" t="str">
        <f t="array" ref="BZ42">IF(COUNTIF(_ta3,BZ$2)&gt;1,"sai",IF(COUNTIF(_ta3,BZ$2)=1,INDEX(tkbc,1,MATCH(BZ$2,_ta3,0)),""))</f>
        <v/>
      </c>
      <c r="CA42" s="444" t="str">
        <f t="array" ref="CA42">IF(COUNTIF(_ta3,CA$2)&gt;1,"sai",IF(COUNTIF(_ta3,CA$2)=1,INDEX(tkbc,1,MATCH(CA$2,_ta3,0)),""))</f>
        <v/>
      </c>
      <c r="CB42" s="444" t="str">
        <f t="array" ref="CB42">IF(COUNTIF(_ta3,CB$2)&gt;1,"sai",IF(COUNTIF(_ta3,CB$2)=1,INDEX(tkbc,1,MATCH(CB$2,_ta3,0)),""))</f>
        <v/>
      </c>
      <c r="CC42" s="444" t="str">
        <f t="array" ref="CC42">IF(COUNTIF(_ta3,CC$2)&gt;1,"sai",IF(COUNTIF(_ta3,CC$2)=1,INDEX(tkbc,1,MATCH(CC$2,_ta3,0)),""))</f>
        <v/>
      </c>
      <c r="CD42" s="444" t="str">
        <f t="array" ref="CD42">IF(COUNTIF(_ta3,CD$2)&gt;1,"sai",IF(COUNTIF(_ta3,CD$2)=1,INDEX(tkbc,1,MATCH(CD$2,_ta3,0)),""))</f>
        <v/>
      </c>
      <c r="CE42" s="444" t="str">
        <f t="array" ref="CE42">IF(COUNTIF(_ta3,CE$2)&gt;1,"sai",IF(COUNTIF(_ta3,CE$2)=1,INDEX(tkbc,1,MATCH(CE$2,_ta3,0)),""))</f>
        <v/>
      </c>
      <c r="CF42" s="444" t="str">
        <f t="array" ref="CF42">IF(COUNTIF(_ta3,CF$2)&gt;1,"sai",IF(COUNTIF(_ta3,CF$2)=1,INDEX(tkbc,1,MATCH(CF$2,_ta3,0)),""))</f>
        <v/>
      </c>
      <c r="CG42" s="444" t="str">
        <f t="array" ref="CG42">IF(COUNTIF(_ta3,CG$2)&gt;1,"sai",IF(COUNTIF(_ta3,CG$2)=1,INDEX(tkbc,1,MATCH(CG$2,_ta3,0)),""))</f>
        <v/>
      </c>
      <c r="CH42" s="444" t="str">
        <f t="array" ref="CH42">IF(COUNTIF(_ta3,CH$2)&gt;1,"sai",IF(COUNTIF(_ta3,CH$2)=1,INDEX(tkbc,1,MATCH(CH$2,_ta3,0)),""))</f>
        <v/>
      </c>
      <c r="CI42" s="444" t="str">
        <f t="array" ref="CI42">IF(COUNTIF(_ta3,CI$2)&gt;1,"sai",IF(COUNTIF(_ta3,CI$2)=1,INDEX(tkbc,1,MATCH(CI$2,_ta3,0)),""))</f>
        <v/>
      </c>
      <c r="CJ42" s="444" t="str">
        <f t="array" ref="CJ42">IF(COUNTIF(_ta3,CJ$2)&gt;1,"sai",IF(COUNTIF(_ta3,CJ$2)=1,INDEX(tkbc,1,MATCH(CJ$2,_ta3,0)),""))</f>
        <v/>
      </c>
      <c r="CK42" s="444" t="str">
        <f t="array" ref="CK42">IF(COUNTIF(_ta3,CK$2)&gt;1,"sai",IF(COUNTIF(_ta3,CK$2)=1,INDEX(tkbc,1,MATCH(CK$2,_ta3,0)),""))</f>
        <v/>
      </c>
      <c r="CL42" s="444" t="str">
        <f t="array" ref="CL42">IF(COUNTIF(_ta3,CL$2)&gt;1,"sai",IF(COUNTIF(_ta3,CL$2)=1,INDEX(tkbc,1,MATCH(CL$2,_ta3,0)),""))</f>
        <v/>
      </c>
      <c r="CM42" s="444" t="str">
        <f t="array" ref="CM42">IF(COUNTIF(_ta3,CM$2)&gt;1,"sai",IF(COUNTIF(_ta3,CM$2)=1,INDEX(tkbc,1,MATCH(CM$2,_ta3,0)),""))</f>
        <v/>
      </c>
      <c r="CN42" s="444" t="str">
        <f t="array" ref="CN42">IF(COUNTIF(_ta3,CN$2)&gt;1,"sai",IF(COUNTIF(_ta3,CN$2)=1,INDEX(tkbc,1,MATCH(CN$2,_ta3,0)),""))</f>
        <v/>
      </c>
      <c r="CO42" s="444" t="str">
        <f t="array" ref="CO42">IF(COUNTIF(_ta3,CO$2)&gt;1,"sai",IF(COUNTIF(_ta3,CO$2)=1,INDEX(tkbc,1,MATCH(CO$2,_ta3,0)),""))</f>
        <v/>
      </c>
      <c r="CP42" s="444" t="str">
        <f t="array" ref="CP42">IF(COUNTIF(_ta3,CP$2)&gt;1,"sai",IF(COUNTIF(_ta3,CP$2)=1,INDEX(tkbc,1,MATCH(CP$2,_ta3,0)),""))</f>
        <v/>
      </c>
      <c r="CQ42" s="444" t="str">
        <f t="array" ref="CQ42">IF(COUNTIF(_ta3,CQ$2)&gt;1,"sai",IF(COUNTIF(_ta3,CQ$2)=1,INDEX(tkbc,1,MATCH(CQ$2,_ta3,0)),""))</f>
        <v/>
      </c>
      <c r="CR42" s="444" t="str">
        <f t="array" ref="CR42">IF(COUNTIF(_ta3,CR$2)&gt;1,"sai",IF(COUNTIF(_ta3,CR$2)=1,INDEX(tkbc,1,MATCH(CR$2,_ta3,0)),""))</f>
        <v/>
      </c>
      <c r="CS42" s="444" t="str">
        <f t="array" ref="CS42">IF(COUNTIF(_ta3,CS$2)&gt;1,"sai",IF(COUNTIF(_ta3,CS$2)=1,INDEX(tkbc,1,MATCH(CS$2,_ta3,0)),""))</f>
        <v/>
      </c>
      <c r="CT42" s="444" t="str">
        <f t="array" ref="CT42">IF(COUNTIF(_ta3,CT$2)&gt;1,"sai",IF(COUNTIF(_ta3,CT$2)=1,INDEX(tkbc,1,MATCH(CT$2,_ta3,0)),""))</f>
        <v/>
      </c>
      <c r="CU42" s="444" t="str">
        <f t="array" ref="CU42">IF(COUNTIF(_ta3,CU$2)&gt;1,"sai",IF(COUNTIF(_ta3,CU$2)=1,INDEX(tkbc,1,MATCH(CU$2,_ta3,0)),""))</f>
        <v/>
      </c>
      <c r="CV42" s="444" t="str">
        <f t="array" ref="CV42">IF(COUNTIF(_ta3,CV$2)&gt;1,"sai",IF(COUNTIF(_ta3,CV$2)=1,INDEX(tkbc,1,MATCH(CV$2,_ta3,0)),""))</f>
        <v/>
      </c>
      <c r="CW42" s="444" t="str">
        <f t="array" ref="CW42">IF(COUNTIF(_ta3,CW$2)&gt;1,"sai",IF(COUNTIF(_ta3,CW$2)=1,INDEX(tkbc,1,MATCH(CW$2,_ta3,0)),""))</f>
        <v/>
      </c>
      <c r="CX42" s="444" t="str">
        <f t="array" ref="CX42">IF(COUNTIF(_ta3,CX$2)&gt;1,"sai",IF(COUNTIF(_ta3,CX$2)=1,INDEX(tkbc,1,MATCH(CX$2,_ta3,0)),""))</f>
        <v/>
      </c>
      <c r="CY42" s="444" t="str">
        <f t="array" ref="CY42">IF(COUNTIF(_ta3,CY$2)&gt;1,"sai",IF(COUNTIF(_ta3,CY$2)=1,INDEX(tkbc,1,MATCH(CY$2,_ta3,0)),""))</f>
        <v/>
      </c>
    </row>
    <row r="43" ht="12.0" customHeight="1">
      <c r="A43" s="127"/>
      <c r="B43" s="445">
        <v>4.0</v>
      </c>
      <c r="C43" s="444" t="str">
        <f t="array" ref="C43">IF(COUNTIF(_ta4,C$2)&gt;1,"sai",IF(COUNTIF(_ta4,C$2)=1,INDEX(tkbc,1,MATCH(C$2,_ta4,0)),""))</f>
        <v/>
      </c>
      <c r="D43" s="444" t="str">
        <f t="array" ref="D43">IF(COUNTIF(_ta4,D$2)&gt;1,"sai",IF(COUNTIF(_ta4,D$2)=1,INDEX(tkbc,1,MATCH(D$2,_ta4,0)),""))</f>
        <v/>
      </c>
      <c r="E43" s="444" t="str">
        <f t="array" ref="E43">IF(COUNTIF(_ta4,E$2)&gt;1,"sai",IF(COUNTIF(_ta4,E$2)=1,INDEX(tkbc,1,MATCH(E$2,_ta4,0)),""))</f>
        <v/>
      </c>
      <c r="F43" s="444" t="str">
        <f t="array" ref="F43">IF(COUNTIF(_ta4,F$2)&gt;1,"sai",IF(COUNTIF(_ta4,F$2)=1,INDEX(tkbc,1,MATCH(F$2,_ta4,0)),""))</f>
        <v/>
      </c>
      <c r="G43" s="444" t="str">
        <f t="array" ref="G43">IF(COUNTIF(_ta4,G$2)&gt;1,"sai",IF(COUNTIF(_ta4,G$2)=1,INDEX(tkbc,1,MATCH(G$2,_ta4,0)),""))</f>
        <v/>
      </c>
      <c r="H43" s="444" t="str">
        <f t="array" ref="H43">IF(COUNTIF(_ta4,H$2)&gt;1,"sai",IF(COUNTIF(_ta4,H$2)=1,INDEX(tkbc,1,MATCH(H$2,_ta4,0)),""))</f>
        <v/>
      </c>
      <c r="I43" s="444" t="str">
        <f t="array" ref="I43">IF(COUNTIF(_ta4,I$2)&gt;1,"sai",IF(COUNTIF(_ta4,I$2)=1,INDEX(tkbc,1,MATCH(I$2,_ta4,0)),""))</f>
        <v/>
      </c>
      <c r="J43" s="444" t="str">
        <f t="array" ref="J43">IF(COUNTIF(_ta4,J$2)&gt;1,"sai",IF(COUNTIF(_ta4,J$2)=1,INDEX(tkbc,1,MATCH(J$2,_ta4,0)),""))</f>
        <v/>
      </c>
      <c r="K43" s="444" t="str">
        <f t="array" ref="K43">IF(COUNTIF(_ta4,K$2)&gt;1,"sai",IF(COUNTIF(_ta4,K$2)=1,INDEX(tkbc,1,MATCH(K$2,_ta4,0)),""))</f>
        <v/>
      </c>
      <c r="L43" s="444" t="str">
        <f t="array" ref="L43">IF(COUNTIF(_ta4,L$2)&gt;1,"sai",IF(COUNTIF(_ta4,L$2)=1,INDEX(tkbc,1,MATCH(L$2,_ta4,0)),""))</f>
        <v/>
      </c>
      <c r="M43" s="444" t="str">
        <f t="array" ref="M43">IF(COUNTIF(_ta4,M$2)&gt;1,"sai",IF(COUNTIF(_ta4,M$2)=1,INDEX(tkbc,1,MATCH(M$2,_ta4,0)),""))</f>
        <v/>
      </c>
      <c r="N43" s="444" t="str">
        <f t="array" ref="N43">IF(COUNTIF(_ta4,N$2)&gt;1,"sai",IF(COUNTIF(_ta4,N$2)=1,INDEX(tkbc,1,MATCH(N$2,_ta4,0)),""))</f>
        <v/>
      </c>
      <c r="O43" s="444" t="str">
        <f t="array" ref="O43">IF(COUNTIF(_ta4,O$2)&gt;1,"sai",IF(COUNTIF(_ta4,O$2)=1,INDEX(tkbc,1,MATCH(O$2,_ta4,0)),""))</f>
        <v/>
      </c>
      <c r="P43" s="444" t="str">
        <f t="array" ref="P43">IF(COUNTIF(_ta4,P$2)&gt;1,"sai",IF(COUNTIF(_ta4,P$2)=1,INDEX(tkbc,1,MATCH(P$2,_ta4,0)),""))</f>
        <v/>
      </c>
      <c r="Q43" s="444" t="str">
        <f t="array" ref="Q43">IF(COUNTIF(_ta4,Q$2)&gt;1,"sai",IF(COUNTIF(_ta4,Q$2)=1,INDEX(tkbc,1,MATCH(Q$2,_ta4,0)),""))</f>
        <v/>
      </c>
      <c r="R43" s="444" t="str">
        <f t="array" ref="R43">IF(COUNTIF(_ta4,R$2)&gt;1,"sai",IF(COUNTIF(_ta4,R$2)=1,INDEX(tkbc,1,MATCH(R$2,_ta4,0)),""))</f>
        <v/>
      </c>
      <c r="S43" s="444" t="str">
        <f t="array" ref="S43">IF(COUNTIF(_ta4,S$2)&gt;1,"sai",IF(COUNTIF(_ta4,S$2)=1,INDEX(tkbc,1,MATCH(S$2,_ta4,0)),""))</f>
        <v/>
      </c>
      <c r="T43" s="444" t="str">
        <f t="array" ref="T43">IF(COUNTIF(_ta4,T$2)&gt;1,"sai",IF(COUNTIF(_ta4,T$2)=1,INDEX(tkbc,1,MATCH(T$2,_ta4,0)),""))</f>
        <v/>
      </c>
      <c r="U43" s="444" t="str">
        <f t="array" ref="U43">IF(COUNTIF(_ta4,U$2)&gt;1,"sai",IF(COUNTIF(_ta4,U$2)=1,INDEX(tkbc,1,MATCH(U$2,_ta4,0)),""))</f>
        <v/>
      </c>
      <c r="V43" s="444" t="str">
        <f t="array" ref="V43">IF(COUNTIF(_ta4,V$2)&gt;1,"sai",IF(COUNTIF(_ta4,V$2)=1,INDEX(tkbc,1,MATCH(V$2,_ta4,0)),""))</f>
        <v/>
      </c>
      <c r="W43" s="444" t="str">
        <f t="array" ref="W43">IF(COUNTIF(_ta4,W$2)&gt;1,"sai",IF(COUNTIF(_ta4,W$2)=1,INDEX(tkbc,1,MATCH(W$2,_ta4,0)),""))</f>
        <v/>
      </c>
      <c r="X43" s="444" t="str">
        <f t="array" ref="X43">IF(COUNTIF(_ta4,X$2)&gt;1,"sai",IF(COUNTIF(_ta4,X$2)=1,INDEX(tkbc,1,MATCH(X$2,_ta4,0)),""))</f>
        <v/>
      </c>
      <c r="Y43" s="444" t="str">
        <f t="array" ref="Y43">IF(COUNTIF(_ta4,Y$2)&gt;1,"sai",IF(COUNTIF(_ta4,Y$2)=1,INDEX(tkbc,1,MATCH(Y$2,_ta4,0)),""))</f>
        <v/>
      </c>
      <c r="Z43" s="444" t="str">
        <f t="array" ref="Z43">IF(COUNTIF(_ta4,Z$2)&gt;1,"sai",IF(COUNTIF(_ta4,Z$2)=1,INDEX(tkbc,1,MATCH(Z$2,_ta4,0)),""))</f>
        <v/>
      </c>
      <c r="AA43" s="444" t="str">
        <f t="array" ref="AA43">IF(COUNTIF(_ta4,AA$2)&gt;1,"sai",IF(COUNTIF(_ta4,AA$2)=1,INDEX(tkbc,1,MATCH(AA$2,_ta4,0)),""))</f>
        <v/>
      </c>
      <c r="AB43" s="444" t="str">
        <f t="array" ref="AB43">IF(COUNTIF(_ta4,AB$2)&gt;1,"sai",IF(COUNTIF(_ta4,AB$2)=1,INDEX(tkbc,1,MATCH(AB$2,_ta4,0)),""))</f>
        <v/>
      </c>
      <c r="AC43" s="444" t="str">
        <f t="array" ref="AC43">IF(COUNTIF(_ta4,AC$2)&gt;1,"sai",IF(COUNTIF(_ta4,AC$2)=1,INDEX(tkbc,1,MATCH(AC$2,_ta4,0)),""))</f>
        <v/>
      </c>
      <c r="AD43" s="444" t="str">
        <f t="array" ref="AD43">IF(COUNTIF(_ta4,AD$2)&gt;1,"sai",IF(COUNTIF(_ta4,AD$2)=1,INDEX(tkbc,1,MATCH(AD$2,_ta4,0)),""))</f>
        <v/>
      </c>
      <c r="AE43" s="444" t="str">
        <f t="array" ref="AE43">IF(COUNTIF(_ta4,AE$2)&gt;1,"sai",IF(COUNTIF(_ta4,AE$2)=1,INDEX(tkbc,1,MATCH(AE$2,_ta4,0)),""))</f>
        <v/>
      </c>
      <c r="AF43" s="444" t="str">
        <f t="array" ref="AF43">IF(COUNTIF(_ta4,AF$2)&gt;1,"sai",IF(COUNTIF(_ta4,AF$2)=1,INDEX(tkbc,1,MATCH(AF$2,_ta4,0)),""))</f>
        <v/>
      </c>
      <c r="AG43" s="444" t="str">
        <f t="array" ref="AG43">IF(COUNTIF(_ta4,AG$2)&gt;1,"sai",IF(COUNTIF(_ta4,AG$2)=1,INDEX(tkbc,1,MATCH(AG$2,_ta4,0)),""))</f>
        <v/>
      </c>
      <c r="AH43" s="444" t="str">
        <f t="array" ref="AH43">IF(COUNTIF(_ta4,AH$2)&gt;1,"sai",IF(COUNTIF(_ta4,AH$2)=1,INDEX(tkbc,1,MATCH(AH$2,_ta4,0)),""))</f>
        <v/>
      </c>
      <c r="AI43" s="444" t="str">
        <f t="array" ref="AI43">IF(COUNTIF(_ta4,AI$2)&gt;1,"sai",IF(COUNTIF(_ta4,AI$2)=1,INDEX(tkbc,1,MATCH(AI$2,_ta4,0)),""))</f>
        <v/>
      </c>
      <c r="AJ43" s="444" t="str">
        <f t="array" ref="AJ43">IF(COUNTIF(_ta4,AJ$2)&gt;1,"sai",IF(COUNTIF(_ta4,AJ$2)=1,INDEX(tkbc,1,MATCH(AJ$2,_ta4,0)),""))</f>
        <v/>
      </c>
      <c r="AK43" s="444" t="str">
        <f t="array" ref="AK43">IF(COUNTIF(_ta4,AK$2)&gt;1,"sai",IF(COUNTIF(_ta4,AK$2)=1,INDEX(tkbc,1,MATCH(AK$2,_ta4,0)),""))</f>
        <v/>
      </c>
      <c r="AL43" s="444" t="str">
        <f t="array" ref="AL43">IF(COUNTIF(_ta4,AL$2)&gt;1,"sai",IF(COUNTIF(_ta4,AL$2)=1,INDEX(tkbc,1,MATCH(AL$2,_ta4,0)),""))</f>
        <v/>
      </c>
      <c r="AM43" s="444" t="str">
        <f t="array" ref="AM43">IF(COUNTIF(_ta4,AM$2)&gt;1,"sai",IF(COUNTIF(_ta4,AM$2)=1,INDEX(tkbc,1,MATCH(AM$2,_ta4,0)),""))</f>
        <v/>
      </c>
      <c r="AN43" s="444" t="str">
        <f t="array" ref="AN43">IF(COUNTIF(_ta4,AN$2)&gt;1,"sai",IF(COUNTIF(_ta4,AN$2)=1,INDEX(tkbc,1,MATCH(AN$2,_ta4,0)),""))</f>
        <v/>
      </c>
      <c r="AO43" s="444" t="str">
        <f t="array" ref="AO43">IF(COUNTIF(_ta4,AO$2)&gt;1,"sai",IF(COUNTIF(_ta4,AO$2)=1,INDEX(tkbc,1,MATCH(AO$2,_ta4,0)),""))</f>
        <v/>
      </c>
      <c r="AP43" s="444" t="str">
        <f t="array" ref="AP43">IF(COUNTIF(_ta4,AP$2)&gt;1,"sai",IF(COUNTIF(_ta4,AP$2)=1,INDEX(tkbc,1,MATCH(AP$2,_ta4,0)),""))</f>
        <v/>
      </c>
      <c r="AQ43" s="444" t="str">
        <f t="array" ref="AQ43">IF(COUNTIF(_ta4,AQ$2)&gt;1,"sai",IF(COUNTIF(_ta4,AQ$2)=1,INDEX(tkbc,1,MATCH(AQ$2,_ta4,0)),""))</f>
        <v/>
      </c>
      <c r="AR43" s="444" t="str">
        <f t="array" ref="AR43">IF(COUNTIF(_ta4,AR$2)&gt;1,"sai",IF(COUNTIF(_ta4,AR$2)=1,INDEX(tkbc,1,MATCH(AR$2,_ta4,0)),""))</f>
        <v/>
      </c>
      <c r="AS43" s="444" t="str">
        <f t="array" ref="AS43">IF(COUNTIF(_ta4,AS$2)&gt;1,"sai",IF(COUNTIF(_ta4,AS$2)=1,INDEX(tkbc,1,MATCH(AS$2,_ta4,0)),""))</f>
        <v/>
      </c>
      <c r="AT43" s="444" t="str">
        <f t="array" ref="AT43">IF(COUNTIF(_ta4,AT$2)&gt;1,"sai",IF(COUNTIF(_ta4,AT$2)=1,INDEX(tkbc,1,MATCH(AT$2,_ta4,0)),""))</f>
        <v/>
      </c>
      <c r="AU43" s="444" t="str">
        <f t="array" ref="AU43">IF(COUNTIF(_ta4,AU$2)&gt;1,"sai",IF(COUNTIF(_ta4,AU$2)=1,INDEX(tkbc,1,MATCH(AU$2,_ta4,0)),""))</f>
        <v/>
      </c>
      <c r="AV43" s="444" t="str">
        <f t="array" ref="AV43">IF(COUNTIF(_ta4,AV$2)&gt;1,"sai",IF(COUNTIF(_ta4,AV$2)=1,INDEX(tkbc,1,MATCH(AV$2,_ta4,0)),""))</f>
        <v/>
      </c>
      <c r="AW43" s="444" t="str">
        <f t="array" ref="AW43">IF(COUNTIF(_ta4,AW$2)&gt;1,"sai",IF(COUNTIF(_ta4,AW$2)=1,INDEX(tkbc,1,MATCH(AW$2,_ta4,0)),""))</f>
        <v/>
      </c>
      <c r="AX43" s="444" t="str">
        <f t="array" ref="AX43">IF(COUNTIF(_ta4,AX$2)&gt;1,"sai",IF(COUNTIF(_ta4,AX$2)=1,INDEX(tkbc,1,MATCH(AX$2,_ta4,0)),""))</f>
        <v/>
      </c>
      <c r="AY43" s="444" t="str">
        <f t="array" ref="AY43">IF(COUNTIF(_ta4,AY$2)&gt;1,"sai",IF(COUNTIF(_ta4,AY$2)=1,INDEX(tkbc,1,MATCH(AY$2,_ta4,0)),""))</f>
        <v/>
      </c>
      <c r="AZ43" s="444" t="str">
        <f t="array" ref="AZ43">IF(COUNTIF(_ta4,AZ$2)&gt;1,"sai",IF(COUNTIF(_ta4,AZ$2)=1,INDEX(tkbc,1,MATCH(AZ$2,_ta4,0)),""))</f>
        <v/>
      </c>
      <c r="BA43" s="444" t="str">
        <f t="array" ref="BA43">IF(COUNTIF(_ta4,BA$2)&gt;1,"sai",IF(COUNTIF(_ta4,BA$2)=1,INDEX(tkbc,1,MATCH(BA$2,_ta4,0)),""))</f>
        <v/>
      </c>
      <c r="BB43" s="444" t="str">
        <f t="array" ref="BB43">IF(COUNTIF(_ta4,BB$2)&gt;1,"sai",IF(COUNTIF(_ta4,BB$2)=1,INDEX(tkbc,1,MATCH(BB$2,_ta4,0)),""))</f>
        <v/>
      </c>
      <c r="BC43" s="444" t="str">
        <f t="array" ref="BC43">IF(COUNTIF(_ta4,BC$2)&gt;1,"sai",IF(COUNTIF(_ta4,BC$2)=1,INDEX(tkbc,1,MATCH(BC$2,_ta4,0)),""))</f>
        <v/>
      </c>
      <c r="BD43" s="444" t="str">
        <f t="array" ref="BD43">IF(COUNTIF(_ta4,BD$2)&gt;1,"sai",IF(COUNTIF(_ta4,BD$2)=1,INDEX(tkbc,1,MATCH(BD$2,_ta4,0)),""))</f>
        <v/>
      </c>
      <c r="BE43" s="444" t="str">
        <f t="array" ref="BE43">IF(COUNTIF(_ta4,BE$2)&gt;1,"sai",IF(COUNTIF(_ta4,BE$2)=1,INDEX(tkbc,1,MATCH(BE$2,_ta4,0)),""))</f>
        <v/>
      </c>
      <c r="BF43" s="444" t="str">
        <f t="array" ref="BF43">IF(COUNTIF(_ta4,BF$2)&gt;1,"sai",IF(COUNTIF(_ta4,BF$2)=1,INDEX(tkbc,1,MATCH(BF$2,_ta4,0)),""))</f>
        <v/>
      </c>
      <c r="BG43" s="444" t="str">
        <f t="array" ref="BG43">IF(COUNTIF(_ta4,BG$2)&gt;1,"sai",IF(COUNTIF(_ta4,BG$2)=1,INDEX(tkbc,1,MATCH(BG$2,_ta4,0)),""))</f>
        <v/>
      </c>
      <c r="BH43" s="444" t="str">
        <f t="array" ref="BH43">IF(COUNTIF(_ta4,BH$2)&gt;1,"sai",IF(COUNTIF(_ta4,BH$2)=1,INDEX(tkbc,1,MATCH(BH$2,_ta4,0)),""))</f>
        <v/>
      </c>
      <c r="BI43" s="444" t="str">
        <f t="array" ref="BI43">IF(COUNTIF(_ta4,BI$2)&gt;1,"sai",IF(COUNTIF(_ta4,BI$2)=1,INDEX(tkbc,1,MATCH(BI$2,_ta4,0)),""))</f>
        <v/>
      </c>
      <c r="BJ43" s="444" t="str">
        <f t="array" ref="BJ43">IF(COUNTIF(_ta4,BJ$2)&gt;1,"sai",IF(COUNTIF(_ta4,BJ$2)=1,INDEX(tkbc,1,MATCH(BJ$2,_ta4,0)),""))</f>
        <v/>
      </c>
      <c r="BK43" s="444" t="str">
        <f t="array" ref="BK43">IF(COUNTIF(_ta4,BK$2)&gt;1,"sai",IF(COUNTIF(_ta4,BK$2)=1,INDEX(tkbc,1,MATCH(BK$2,_ta4,0)),""))</f>
        <v/>
      </c>
      <c r="BL43" s="444" t="str">
        <f t="array" ref="BL43">IF(COUNTIF(_ta4,BL$2)&gt;1,"sai",IF(COUNTIF(_ta4,BL$2)=1,INDEX(tkbc,1,MATCH(BL$2,_ta4,0)),""))</f>
        <v/>
      </c>
      <c r="BM43" s="444" t="str">
        <f t="array" ref="BM43">IF(COUNTIF(_ta4,BM$2)&gt;1,"sai",IF(COUNTIF(_ta4,BM$2)=1,INDEX(tkbc,1,MATCH(BM$2,_ta4,0)),""))</f>
        <v/>
      </c>
      <c r="BN43" s="444" t="str">
        <f t="array" ref="BN43">IF(COUNTIF(_ta4,BN$2)&gt;1,"sai",IF(COUNTIF(_ta4,BN$2)=1,INDEX(tkbc,1,MATCH(BN$2,_ta4,0)),""))</f>
        <v/>
      </c>
      <c r="BO43" s="444" t="str">
        <f t="array" ref="BO43">IF(COUNTIF(_ta4,BO$2)&gt;1,"sai",IF(COUNTIF(_ta4,BO$2)=1,INDEX(tkbc,1,MATCH(BO$2,_ta4,0)),""))</f>
        <v/>
      </c>
      <c r="BP43" s="444" t="str">
        <f t="array" ref="BP43">IF(COUNTIF(_ta4,BP$2)&gt;1,"sai",IF(COUNTIF(_ta4,BP$2)=1,INDEX(tkbc,1,MATCH(BP$2,_ta4,0)),""))</f>
        <v/>
      </c>
      <c r="BQ43" s="444" t="str">
        <f t="array" ref="BQ43">IF(COUNTIF(_ta4,BQ$2)&gt;1,"sai",IF(COUNTIF(_ta4,BQ$2)=1,INDEX(tkbc,1,MATCH(BQ$2,_ta4,0)),""))</f>
        <v/>
      </c>
      <c r="BR43" s="444" t="str">
        <f t="array" ref="BR43">IF(COUNTIF(_ta4,BR$2)&gt;1,"sai",IF(COUNTIF(_ta4,BR$2)=1,INDEX(tkbc,1,MATCH(BR$2,_ta4,0)),""))</f>
        <v/>
      </c>
      <c r="BS43" s="444" t="str">
        <f t="array" ref="BS43">IF(COUNTIF(_ta4,BS$2)&gt;1,"sai",IF(COUNTIF(_ta4,BS$2)=1,INDEX(tkbc,1,MATCH(BS$2,_ta4,0)),""))</f>
        <v/>
      </c>
      <c r="BT43" s="444" t="str">
        <f t="array" ref="BT43">IF(COUNTIF(_ta4,BT$2)&gt;1,"sai",IF(COUNTIF(_ta4,BT$2)=1,INDEX(tkbc,1,MATCH(BT$2,_ta4,0)),""))</f>
        <v/>
      </c>
      <c r="BU43" s="444" t="str">
        <f t="array" ref="BU43">IF(COUNTIF(_ta4,BU$2)&gt;1,"sai",IF(COUNTIF(_ta4,BU$2)=1,INDEX(tkbc,1,MATCH(BU$2,_ta4,0)),""))</f>
        <v/>
      </c>
      <c r="BV43" s="444" t="str">
        <f t="array" ref="BV43">IF(COUNTIF(_ta4,BV$2)&gt;1,"sai",IF(COUNTIF(_ta4,BV$2)=1,INDEX(tkbc,1,MATCH(BV$2,_ta4,0)),""))</f>
        <v/>
      </c>
      <c r="BW43" s="444" t="str">
        <f t="array" ref="BW43">IF(COUNTIF(_ta4,BW$2)&gt;1,"sai",IF(COUNTIF(_ta4,BW$2)=1,INDEX(tkbc,1,MATCH(BW$2,_ta4,0)),""))</f>
        <v/>
      </c>
      <c r="BX43" s="444" t="str">
        <f t="array" ref="BX43">IF(COUNTIF(_ta4,BX$2)&gt;1,"sai",IF(COUNTIF(_ta4,BX$2)=1,INDEX(tkbc,1,MATCH(BX$2,_ta4,0)),""))</f>
        <v/>
      </c>
      <c r="BY43" s="444" t="str">
        <f t="array" ref="BY43">IF(COUNTIF(_ta4,BY$2)&gt;1,"sai",IF(COUNTIF(_ta4,BY$2)=1,INDEX(tkbc,1,MATCH(BY$2,_ta4,0)),""))</f>
        <v/>
      </c>
      <c r="BZ43" s="444" t="str">
        <f t="array" ref="BZ43">IF(COUNTIF(_ta4,BZ$2)&gt;1,"sai",IF(COUNTIF(_ta4,BZ$2)=1,INDEX(tkbc,1,MATCH(BZ$2,_ta4,0)),""))</f>
        <v/>
      </c>
      <c r="CA43" s="444" t="str">
        <f t="array" ref="CA43">IF(COUNTIF(_ta4,CA$2)&gt;1,"sai",IF(COUNTIF(_ta4,CA$2)=1,INDEX(tkbc,1,MATCH(CA$2,_ta4,0)),""))</f>
        <v/>
      </c>
      <c r="CB43" s="444" t="str">
        <f t="array" ref="CB43">IF(COUNTIF(_ta4,CB$2)&gt;1,"sai",IF(COUNTIF(_ta4,CB$2)=1,INDEX(tkbc,1,MATCH(CB$2,_ta4,0)),""))</f>
        <v/>
      </c>
      <c r="CC43" s="444" t="str">
        <f t="array" ref="CC43">IF(COUNTIF(_ta4,CC$2)&gt;1,"sai",IF(COUNTIF(_ta4,CC$2)=1,INDEX(tkbc,1,MATCH(CC$2,_ta4,0)),""))</f>
        <v/>
      </c>
      <c r="CD43" s="444" t="str">
        <f t="array" ref="CD43">IF(COUNTIF(_ta4,CD$2)&gt;1,"sai",IF(COUNTIF(_ta4,CD$2)=1,INDEX(tkbc,1,MATCH(CD$2,_ta4,0)),""))</f>
        <v/>
      </c>
      <c r="CE43" s="444" t="str">
        <f t="array" ref="CE43">IF(COUNTIF(_ta4,CE$2)&gt;1,"sai",IF(COUNTIF(_ta4,CE$2)=1,INDEX(tkbc,1,MATCH(CE$2,_ta4,0)),""))</f>
        <v/>
      </c>
      <c r="CF43" s="444" t="str">
        <f t="array" ref="CF43">IF(COUNTIF(_ta4,CF$2)&gt;1,"sai",IF(COUNTIF(_ta4,CF$2)=1,INDEX(tkbc,1,MATCH(CF$2,_ta4,0)),""))</f>
        <v/>
      </c>
      <c r="CG43" s="444" t="str">
        <f t="array" ref="CG43">IF(COUNTIF(_ta4,CG$2)&gt;1,"sai",IF(COUNTIF(_ta4,CG$2)=1,INDEX(tkbc,1,MATCH(CG$2,_ta4,0)),""))</f>
        <v/>
      </c>
      <c r="CH43" s="444" t="str">
        <f t="array" ref="CH43">IF(COUNTIF(_ta4,CH$2)&gt;1,"sai",IF(COUNTIF(_ta4,CH$2)=1,INDEX(tkbc,1,MATCH(CH$2,_ta4,0)),""))</f>
        <v/>
      </c>
      <c r="CI43" s="444" t="str">
        <f t="array" ref="CI43">IF(COUNTIF(_ta4,CI$2)&gt;1,"sai",IF(COUNTIF(_ta4,CI$2)=1,INDEX(tkbc,1,MATCH(CI$2,_ta4,0)),""))</f>
        <v/>
      </c>
      <c r="CJ43" s="444" t="str">
        <f t="array" ref="CJ43">IF(COUNTIF(_ta4,CJ$2)&gt;1,"sai",IF(COUNTIF(_ta4,CJ$2)=1,INDEX(tkbc,1,MATCH(CJ$2,_ta4,0)),""))</f>
        <v/>
      </c>
      <c r="CK43" s="444" t="str">
        <f t="array" ref="CK43">IF(COUNTIF(_ta4,CK$2)&gt;1,"sai",IF(COUNTIF(_ta4,CK$2)=1,INDEX(tkbc,1,MATCH(CK$2,_ta4,0)),""))</f>
        <v/>
      </c>
      <c r="CL43" s="444" t="str">
        <f t="array" ref="CL43">IF(COUNTIF(_ta4,CL$2)&gt;1,"sai",IF(COUNTIF(_ta4,CL$2)=1,INDEX(tkbc,1,MATCH(CL$2,_ta4,0)),""))</f>
        <v/>
      </c>
      <c r="CM43" s="444" t="str">
        <f t="array" ref="CM43">IF(COUNTIF(_ta4,CM$2)&gt;1,"sai",IF(COUNTIF(_ta4,CM$2)=1,INDEX(tkbc,1,MATCH(CM$2,_ta4,0)),""))</f>
        <v/>
      </c>
      <c r="CN43" s="444" t="str">
        <f t="array" ref="CN43">IF(COUNTIF(_ta4,CN$2)&gt;1,"sai",IF(COUNTIF(_ta4,CN$2)=1,INDEX(tkbc,1,MATCH(CN$2,_ta4,0)),""))</f>
        <v/>
      </c>
      <c r="CO43" s="444" t="str">
        <f t="array" ref="CO43">IF(COUNTIF(_ta4,CO$2)&gt;1,"sai",IF(COUNTIF(_ta4,CO$2)=1,INDEX(tkbc,1,MATCH(CO$2,_ta4,0)),""))</f>
        <v/>
      </c>
      <c r="CP43" s="444" t="str">
        <f t="array" ref="CP43">IF(COUNTIF(_ta4,CP$2)&gt;1,"sai",IF(COUNTIF(_ta4,CP$2)=1,INDEX(tkbc,1,MATCH(CP$2,_ta4,0)),""))</f>
        <v/>
      </c>
      <c r="CQ43" s="444" t="str">
        <f t="array" ref="CQ43">IF(COUNTIF(_ta4,CQ$2)&gt;1,"sai",IF(COUNTIF(_ta4,CQ$2)=1,INDEX(tkbc,1,MATCH(CQ$2,_ta4,0)),""))</f>
        <v/>
      </c>
      <c r="CR43" s="444" t="str">
        <f t="array" ref="CR43">IF(COUNTIF(_ta4,CR$2)&gt;1,"sai",IF(COUNTIF(_ta4,CR$2)=1,INDEX(tkbc,1,MATCH(CR$2,_ta4,0)),""))</f>
        <v/>
      </c>
      <c r="CS43" s="444" t="str">
        <f t="array" ref="CS43">IF(COUNTIF(_ta4,CS$2)&gt;1,"sai",IF(COUNTIF(_ta4,CS$2)=1,INDEX(tkbc,1,MATCH(CS$2,_ta4,0)),""))</f>
        <v/>
      </c>
      <c r="CT43" s="444" t="str">
        <f t="array" ref="CT43">IF(COUNTIF(_ta4,CT$2)&gt;1,"sai",IF(COUNTIF(_ta4,CT$2)=1,INDEX(tkbc,1,MATCH(CT$2,_ta4,0)),""))</f>
        <v/>
      </c>
      <c r="CU43" s="444" t="str">
        <f t="array" ref="CU43">IF(COUNTIF(_ta4,CU$2)&gt;1,"sai",IF(COUNTIF(_ta4,CU$2)=1,INDEX(tkbc,1,MATCH(CU$2,_ta4,0)),""))</f>
        <v/>
      </c>
      <c r="CV43" s="444" t="str">
        <f t="array" ref="CV43">IF(COUNTIF(_ta4,CV$2)&gt;1,"sai",IF(COUNTIF(_ta4,CV$2)=1,INDEX(tkbc,1,MATCH(CV$2,_ta4,0)),""))</f>
        <v/>
      </c>
      <c r="CW43" s="444" t="str">
        <f t="array" ref="CW43">IF(COUNTIF(_ta4,CW$2)&gt;1,"sai",IF(COUNTIF(_ta4,CW$2)=1,INDEX(tkbc,1,MATCH(CW$2,_ta4,0)),""))</f>
        <v/>
      </c>
      <c r="CX43" s="444" t="str">
        <f t="array" ref="CX43">IF(COUNTIF(_ta4,CX$2)&gt;1,"sai",IF(COUNTIF(_ta4,CX$2)=1,INDEX(tkbc,1,MATCH(CX$2,_ta4,0)),""))</f>
        <v/>
      </c>
      <c r="CY43" s="444" t="str">
        <f t="array" ref="CY43">IF(COUNTIF(_ta4,CY$2)&gt;1,"sai",IF(COUNTIF(_ta4,CY$2)=1,INDEX(tkbc,1,MATCH(CY$2,_ta4,0)),""))</f>
        <v/>
      </c>
    </row>
    <row r="44" ht="12.0" customHeight="1">
      <c r="A44" s="396"/>
      <c r="B44" s="460">
        <v>5.0</v>
      </c>
      <c r="C44" s="450" t="str">
        <f t="array" ref="C44">IF(COUNTIF(_ta5,C$2)&gt;1,"sai",IF(COUNTIF(_ta5,C$2)=1,INDEX(tkbc,1,MATCH(C$2,_ta5,0)),""))</f>
        <v/>
      </c>
      <c r="D44" s="450" t="str">
        <f t="array" ref="D44">IF(COUNTIF(_ta5,D$2)&gt;1,"sai",IF(COUNTIF(_ta5,D$2)=1,INDEX(tkbc,1,MATCH(D$2,_ta5,0)),""))</f>
        <v/>
      </c>
      <c r="E44" s="450" t="str">
        <f t="array" ref="E44">IF(COUNTIF(_ta5,E$2)&gt;1,"sai",IF(COUNTIF(_ta5,E$2)=1,INDEX(tkbc,1,MATCH(E$2,_ta5,0)),""))</f>
        <v/>
      </c>
      <c r="F44" s="450" t="str">
        <f t="array" ref="F44">IF(COUNTIF(_ta5,F$2)&gt;1,"sai",IF(COUNTIF(_ta5,F$2)=1,INDEX(tkbc,1,MATCH(F$2,_ta5,0)),""))</f>
        <v/>
      </c>
      <c r="G44" s="450" t="str">
        <f t="array" ref="G44">IF(COUNTIF(_ta5,G$2)&gt;1,"sai",IF(COUNTIF(_ta5,G$2)=1,INDEX(tkbc,1,MATCH(G$2,_ta5,0)),""))</f>
        <v/>
      </c>
      <c r="H44" s="450" t="str">
        <f t="array" ref="H44">IF(COUNTIF(_ta5,H$2)&gt;1,"sai",IF(COUNTIF(_ta5,H$2)=1,INDEX(tkbc,1,MATCH(H$2,_ta5,0)),""))</f>
        <v/>
      </c>
      <c r="I44" s="450" t="str">
        <f t="array" ref="I44">IF(COUNTIF(_ta5,I$2)&gt;1,"sai",IF(COUNTIF(_ta5,I$2)=1,INDEX(tkbc,1,MATCH(I$2,_ta5,0)),""))</f>
        <v/>
      </c>
      <c r="J44" s="450" t="str">
        <f t="array" ref="J44">IF(COUNTIF(_ta5,J$2)&gt;1,"sai",IF(COUNTIF(_ta5,J$2)=1,INDEX(tkbc,1,MATCH(J$2,_ta5,0)),""))</f>
        <v/>
      </c>
      <c r="K44" s="450" t="str">
        <f t="array" ref="K44">IF(COUNTIF(_ta5,K$2)&gt;1,"sai",IF(COUNTIF(_ta5,K$2)=1,INDEX(tkbc,1,MATCH(K$2,_ta5,0)),""))</f>
        <v/>
      </c>
      <c r="L44" s="450" t="str">
        <f t="array" ref="L44">IF(COUNTIF(_ta5,L$2)&gt;1,"sai",IF(COUNTIF(_ta5,L$2)=1,INDEX(tkbc,1,MATCH(L$2,_ta5,0)),""))</f>
        <v/>
      </c>
      <c r="M44" s="450" t="str">
        <f t="array" ref="M44">IF(COUNTIF(_ta5,M$2)&gt;1,"sai",IF(COUNTIF(_ta5,M$2)=1,INDEX(tkbc,1,MATCH(M$2,_ta5,0)),""))</f>
        <v/>
      </c>
      <c r="N44" s="450" t="str">
        <f t="array" ref="N44">IF(COUNTIF(_ta5,N$2)&gt;1,"sai",IF(COUNTIF(_ta5,N$2)=1,INDEX(tkbc,1,MATCH(N$2,_ta5,0)),""))</f>
        <v/>
      </c>
      <c r="O44" s="450" t="str">
        <f t="array" ref="O44">IF(COUNTIF(_ta5,O$2)&gt;1,"sai",IF(COUNTIF(_ta5,O$2)=1,INDEX(tkbc,1,MATCH(O$2,_ta5,0)),""))</f>
        <v/>
      </c>
      <c r="P44" s="450" t="str">
        <f t="array" ref="P44">IF(COUNTIF(_ta5,P$2)&gt;1,"sai",IF(COUNTIF(_ta5,P$2)=1,INDEX(tkbc,1,MATCH(P$2,_ta5,0)),""))</f>
        <v/>
      </c>
      <c r="Q44" s="450" t="str">
        <f t="array" ref="Q44">IF(COUNTIF(_ta5,Q$2)&gt;1,"sai",IF(COUNTIF(_ta5,Q$2)=1,INDEX(tkbc,1,MATCH(Q$2,_ta5,0)),""))</f>
        <v/>
      </c>
      <c r="R44" s="450" t="str">
        <f t="array" ref="R44">IF(COUNTIF(_ta5,R$2)&gt;1,"sai",IF(COUNTIF(_ta5,R$2)=1,INDEX(tkbc,1,MATCH(R$2,_ta5,0)),""))</f>
        <v/>
      </c>
      <c r="S44" s="450" t="str">
        <f t="array" ref="S44">IF(COUNTIF(_ta5,S$2)&gt;1,"sai",IF(COUNTIF(_ta5,S$2)=1,INDEX(tkbc,1,MATCH(S$2,_ta5,0)),""))</f>
        <v/>
      </c>
      <c r="T44" s="450" t="str">
        <f t="array" ref="T44">IF(COUNTIF(_ta5,T$2)&gt;1,"sai",IF(COUNTIF(_ta5,T$2)=1,INDEX(tkbc,1,MATCH(T$2,_ta5,0)),""))</f>
        <v/>
      </c>
      <c r="U44" s="450" t="str">
        <f t="array" ref="U44">IF(COUNTIF(_ta5,U$2)&gt;1,"sai",IF(COUNTIF(_ta5,U$2)=1,INDEX(tkbc,1,MATCH(U$2,_ta5,0)),""))</f>
        <v/>
      </c>
      <c r="V44" s="450" t="str">
        <f t="array" ref="V44">IF(COUNTIF(_ta5,V$2)&gt;1,"sai",IF(COUNTIF(_ta5,V$2)=1,INDEX(tkbc,1,MATCH(V$2,_ta5,0)),""))</f>
        <v/>
      </c>
      <c r="W44" s="450" t="str">
        <f t="array" ref="W44">IF(COUNTIF(_ta5,W$2)&gt;1,"sai",IF(COUNTIF(_ta5,W$2)=1,INDEX(tkbc,1,MATCH(W$2,_ta5,0)),""))</f>
        <v/>
      </c>
      <c r="X44" s="450" t="str">
        <f t="array" ref="X44">IF(COUNTIF(_ta5,X$2)&gt;1,"sai",IF(COUNTIF(_ta5,X$2)=1,INDEX(tkbc,1,MATCH(X$2,_ta5,0)),""))</f>
        <v/>
      </c>
      <c r="Y44" s="450" t="str">
        <f t="array" ref="Y44">IF(COUNTIF(_ta5,Y$2)&gt;1,"sai",IF(COUNTIF(_ta5,Y$2)=1,INDEX(tkbc,1,MATCH(Y$2,_ta5,0)),""))</f>
        <v/>
      </c>
      <c r="Z44" s="450" t="str">
        <f t="array" ref="Z44">IF(COUNTIF(_ta5,Z$2)&gt;1,"sai",IF(COUNTIF(_ta5,Z$2)=1,INDEX(tkbc,1,MATCH(Z$2,_ta5,0)),""))</f>
        <v/>
      </c>
      <c r="AA44" s="450" t="str">
        <f t="array" ref="AA44">IF(COUNTIF(_ta5,AA$2)&gt;1,"sai",IF(COUNTIF(_ta5,AA$2)=1,INDEX(tkbc,1,MATCH(AA$2,_ta5,0)),""))</f>
        <v/>
      </c>
      <c r="AB44" s="450" t="str">
        <f t="array" ref="AB44">IF(COUNTIF(_ta5,AB$2)&gt;1,"sai",IF(COUNTIF(_ta5,AB$2)=1,INDEX(tkbc,1,MATCH(AB$2,_ta5,0)),""))</f>
        <v/>
      </c>
      <c r="AC44" s="450" t="str">
        <f t="array" ref="AC44">IF(COUNTIF(_ta5,AC$2)&gt;1,"sai",IF(COUNTIF(_ta5,AC$2)=1,INDEX(tkbc,1,MATCH(AC$2,_ta5,0)),""))</f>
        <v/>
      </c>
      <c r="AD44" s="450" t="str">
        <f t="array" ref="AD44">IF(COUNTIF(_ta5,AD$2)&gt;1,"sai",IF(COUNTIF(_ta5,AD$2)=1,INDEX(tkbc,1,MATCH(AD$2,_ta5,0)),""))</f>
        <v/>
      </c>
      <c r="AE44" s="450" t="str">
        <f t="array" ref="AE44">IF(COUNTIF(_ta5,AE$2)&gt;1,"sai",IF(COUNTIF(_ta5,AE$2)=1,INDEX(tkbc,1,MATCH(AE$2,_ta5,0)),""))</f>
        <v/>
      </c>
      <c r="AF44" s="450" t="str">
        <f t="array" ref="AF44">IF(COUNTIF(_ta5,AF$2)&gt;1,"sai",IF(COUNTIF(_ta5,AF$2)=1,INDEX(tkbc,1,MATCH(AF$2,_ta5,0)),""))</f>
        <v/>
      </c>
      <c r="AG44" s="450" t="str">
        <f t="array" ref="AG44">IF(COUNTIF(_ta5,AG$2)&gt;1,"sai",IF(COUNTIF(_ta5,AG$2)=1,INDEX(tkbc,1,MATCH(AG$2,_ta5,0)),""))</f>
        <v/>
      </c>
      <c r="AH44" s="450" t="str">
        <f t="array" ref="AH44">IF(COUNTIF(_ta5,AH$2)&gt;1,"sai",IF(COUNTIF(_ta5,AH$2)=1,INDEX(tkbc,1,MATCH(AH$2,_ta5,0)),""))</f>
        <v/>
      </c>
      <c r="AI44" s="450" t="str">
        <f t="array" ref="AI44">IF(COUNTIF(_ta5,AI$2)&gt;1,"sai",IF(COUNTIF(_ta5,AI$2)=1,INDEX(tkbc,1,MATCH(AI$2,_ta5,0)),""))</f>
        <v/>
      </c>
      <c r="AJ44" s="450" t="str">
        <f t="array" ref="AJ44">IF(COUNTIF(_ta5,AJ$2)&gt;1,"sai",IF(COUNTIF(_ta5,AJ$2)=1,INDEX(tkbc,1,MATCH(AJ$2,_ta5,0)),""))</f>
        <v/>
      </c>
      <c r="AK44" s="450" t="str">
        <f t="array" ref="AK44">IF(COUNTIF(_ta5,AK$2)&gt;1,"sai",IF(COUNTIF(_ta5,AK$2)=1,INDEX(tkbc,1,MATCH(AK$2,_ta5,0)),""))</f>
        <v/>
      </c>
      <c r="AL44" s="450" t="str">
        <f t="array" ref="AL44">IF(COUNTIF(_ta5,AL$2)&gt;1,"sai",IF(COUNTIF(_ta5,AL$2)=1,INDEX(tkbc,1,MATCH(AL$2,_ta5,0)),""))</f>
        <v/>
      </c>
      <c r="AM44" s="450" t="str">
        <f t="array" ref="AM44">IF(COUNTIF(_ta5,AM$2)&gt;1,"sai",IF(COUNTIF(_ta5,AM$2)=1,INDEX(tkbc,1,MATCH(AM$2,_ta5,0)),""))</f>
        <v/>
      </c>
      <c r="AN44" s="450" t="str">
        <f t="array" ref="AN44">IF(COUNTIF(_ta5,AN$2)&gt;1,"sai",IF(COUNTIF(_ta5,AN$2)=1,INDEX(tkbc,1,MATCH(AN$2,_ta5,0)),""))</f>
        <v/>
      </c>
      <c r="AO44" s="450" t="str">
        <f t="array" ref="AO44">IF(COUNTIF(_ta5,AO$2)&gt;1,"sai",IF(COUNTIF(_ta5,AO$2)=1,INDEX(tkbc,1,MATCH(AO$2,_ta5,0)),""))</f>
        <v/>
      </c>
      <c r="AP44" s="450" t="str">
        <f t="array" ref="AP44">IF(COUNTIF(_ta5,AP$2)&gt;1,"sai",IF(COUNTIF(_ta5,AP$2)=1,INDEX(tkbc,1,MATCH(AP$2,_ta5,0)),""))</f>
        <v/>
      </c>
      <c r="AQ44" s="450" t="str">
        <f t="array" ref="AQ44">IF(COUNTIF(_ta5,AQ$2)&gt;1,"sai",IF(COUNTIF(_ta5,AQ$2)=1,INDEX(tkbc,1,MATCH(AQ$2,_ta5,0)),""))</f>
        <v/>
      </c>
      <c r="AR44" s="450" t="str">
        <f t="array" ref="AR44">IF(COUNTIF(_ta5,AR$2)&gt;1,"sai",IF(COUNTIF(_ta5,AR$2)=1,INDEX(tkbc,1,MATCH(AR$2,_ta5,0)),""))</f>
        <v/>
      </c>
      <c r="AS44" s="450" t="str">
        <f t="array" ref="AS44">IF(COUNTIF(_ta5,AS$2)&gt;1,"sai",IF(COUNTIF(_ta5,AS$2)=1,INDEX(tkbc,1,MATCH(AS$2,_ta5,0)),""))</f>
        <v/>
      </c>
      <c r="AT44" s="450" t="str">
        <f t="array" ref="AT44">IF(COUNTIF(_ta5,AT$2)&gt;1,"sai",IF(COUNTIF(_ta5,AT$2)=1,INDEX(tkbc,1,MATCH(AT$2,_ta5,0)),""))</f>
        <v/>
      </c>
      <c r="AU44" s="450" t="str">
        <f t="array" ref="AU44">IF(COUNTIF(_ta5,AU$2)&gt;1,"sai",IF(COUNTIF(_ta5,AU$2)=1,INDEX(tkbc,1,MATCH(AU$2,_ta5,0)),""))</f>
        <v/>
      </c>
      <c r="AV44" s="450" t="str">
        <f t="array" ref="AV44">IF(COUNTIF(_ta5,AV$2)&gt;1,"sai",IF(COUNTIF(_ta5,AV$2)=1,INDEX(tkbc,1,MATCH(AV$2,_ta5,0)),""))</f>
        <v/>
      </c>
      <c r="AW44" s="450" t="str">
        <f t="array" ref="AW44">IF(COUNTIF(_ta5,AW$2)&gt;1,"sai",IF(COUNTIF(_ta5,AW$2)=1,INDEX(tkbc,1,MATCH(AW$2,_ta5,0)),""))</f>
        <v/>
      </c>
      <c r="AX44" s="450" t="str">
        <f t="array" ref="AX44">IF(COUNTIF(_ta5,AX$2)&gt;1,"sai",IF(COUNTIF(_ta5,AX$2)=1,INDEX(tkbc,1,MATCH(AX$2,_ta5,0)),""))</f>
        <v/>
      </c>
      <c r="AY44" s="450" t="str">
        <f t="array" ref="AY44">IF(COUNTIF(_ta5,AY$2)&gt;1,"sai",IF(COUNTIF(_ta5,AY$2)=1,INDEX(tkbc,1,MATCH(AY$2,_ta5,0)),""))</f>
        <v/>
      </c>
      <c r="AZ44" s="450" t="str">
        <f t="array" ref="AZ44">IF(COUNTIF(_ta5,AZ$2)&gt;1,"sai",IF(COUNTIF(_ta5,AZ$2)=1,INDEX(tkbc,1,MATCH(AZ$2,_ta5,0)),""))</f>
        <v/>
      </c>
      <c r="BA44" s="450" t="str">
        <f t="array" ref="BA44">IF(COUNTIF(_ta5,BA$2)&gt;1,"sai",IF(COUNTIF(_ta5,BA$2)=1,INDEX(tkbc,1,MATCH(BA$2,_ta5,0)),""))</f>
        <v/>
      </c>
      <c r="BB44" s="450" t="str">
        <f t="array" ref="BB44">IF(COUNTIF(_ta5,BB$2)&gt;1,"sai",IF(COUNTIF(_ta5,BB$2)=1,INDEX(tkbc,1,MATCH(BB$2,_ta5,0)),""))</f>
        <v/>
      </c>
      <c r="BC44" s="450" t="str">
        <f t="array" ref="BC44">IF(COUNTIF(_ta5,BC$2)&gt;1,"sai",IF(COUNTIF(_ta5,BC$2)=1,INDEX(tkbc,1,MATCH(BC$2,_ta5,0)),""))</f>
        <v/>
      </c>
      <c r="BD44" s="450" t="str">
        <f t="array" ref="BD44">IF(COUNTIF(_ta5,BD$2)&gt;1,"sai",IF(COUNTIF(_ta5,BD$2)=1,INDEX(tkbc,1,MATCH(BD$2,_ta5,0)),""))</f>
        <v/>
      </c>
      <c r="BE44" s="450" t="str">
        <f t="array" ref="BE44">IF(COUNTIF(_ta5,BE$2)&gt;1,"sai",IF(COUNTIF(_ta5,BE$2)=1,INDEX(tkbc,1,MATCH(BE$2,_ta5,0)),""))</f>
        <v/>
      </c>
      <c r="BF44" s="450" t="str">
        <f t="array" ref="BF44">IF(COUNTIF(_ta5,BF$2)&gt;1,"sai",IF(COUNTIF(_ta5,BF$2)=1,INDEX(tkbc,1,MATCH(BF$2,_ta5,0)),""))</f>
        <v/>
      </c>
      <c r="BG44" s="450" t="str">
        <f t="array" ref="BG44">IF(COUNTIF(_ta5,BG$2)&gt;1,"sai",IF(COUNTIF(_ta5,BG$2)=1,INDEX(tkbc,1,MATCH(BG$2,_ta5,0)),""))</f>
        <v/>
      </c>
      <c r="BH44" s="450" t="str">
        <f t="array" ref="BH44">IF(COUNTIF(_ta5,BH$2)&gt;1,"sai",IF(COUNTIF(_ta5,BH$2)=1,INDEX(tkbc,1,MATCH(BH$2,_ta5,0)),""))</f>
        <v/>
      </c>
      <c r="BI44" s="450" t="str">
        <f t="array" ref="BI44">IF(COUNTIF(_ta5,BI$2)&gt;1,"sai",IF(COUNTIF(_ta5,BI$2)=1,INDEX(tkbc,1,MATCH(BI$2,_ta5,0)),""))</f>
        <v/>
      </c>
      <c r="BJ44" s="450" t="str">
        <f t="array" ref="BJ44">IF(COUNTIF(_ta5,BJ$2)&gt;1,"sai",IF(COUNTIF(_ta5,BJ$2)=1,INDEX(tkbc,1,MATCH(BJ$2,_ta5,0)),""))</f>
        <v/>
      </c>
      <c r="BK44" s="450" t="str">
        <f t="array" ref="BK44">IF(COUNTIF(_ta5,BK$2)&gt;1,"sai",IF(COUNTIF(_ta5,BK$2)=1,INDEX(tkbc,1,MATCH(BK$2,_ta5,0)),""))</f>
        <v/>
      </c>
      <c r="BL44" s="450" t="str">
        <f t="array" ref="BL44">IF(COUNTIF(_ta5,BL$2)&gt;1,"sai",IF(COUNTIF(_ta5,BL$2)=1,INDEX(tkbc,1,MATCH(BL$2,_ta5,0)),""))</f>
        <v/>
      </c>
      <c r="BM44" s="450" t="str">
        <f t="array" ref="BM44">IF(COUNTIF(_ta5,BM$2)&gt;1,"sai",IF(COUNTIF(_ta5,BM$2)=1,INDEX(tkbc,1,MATCH(BM$2,_ta5,0)),""))</f>
        <v/>
      </c>
      <c r="BN44" s="450" t="str">
        <f t="array" ref="BN44">IF(COUNTIF(_ta5,BN$2)&gt;1,"sai",IF(COUNTIF(_ta5,BN$2)=1,INDEX(tkbc,1,MATCH(BN$2,_ta5,0)),""))</f>
        <v/>
      </c>
      <c r="BO44" s="450" t="str">
        <f t="array" ref="BO44">IF(COUNTIF(_ta5,BO$2)&gt;1,"sai",IF(COUNTIF(_ta5,BO$2)=1,INDEX(tkbc,1,MATCH(BO$2,_ta5,0)),""))</f>
        <v/>
      </c>
      <c r="BP44" s="450" t="str">
        <f t="array" ref="BP44">IF(COUNTIF(_ta5,BP$2)&gt;1,"sai",IF(COUNTIF(_ta5,BP$2)=1,INDEX(tkbc,1,MATCH(BP$2,_ta5,0)),""))</f>
        <v/>
      </c>
      <c r="BQ44" s="450" t="str">
        <f t="array" ref="BQ44">IF(COUNTIF(_ta5,BQ$2)&gt;1,"sai",IF(COUNTIF(_ta5,BQ$2)=1,INDEX(tkbc,1,MATCH(BQ$2,_ta5,0)),""))</f>
        <v/>
      </c>
      <c r="BR44" s="450" t="str">
        <f t="array" ref="BR44">IF(COUNTIF(_ta5,BR$2)&gt;1,"sai",IF(COUNTIF(_ta5,BR$2)=1,INDEX(tkbc,1,MATCH(BR$2,_ta5,0)),""))</f>
        <v/>
      </c>
      <c r="BS44" s="450" t="str">
        <f t="array" ref="BS44">IF(COUNTIF(_ta5,BS$2)&gt;1,"sai",IF(COUNTIF(_ta5,BS$2)=1,INDEX(tkbc,1,MATCH(BS$2,_ta5,0)),""))</f>
        <v/>
      </c>
      <c r="BT44" s="450" t="str">
        <f t="array" ref="BT44">IF(COUNTIF(_ta5,BT$2)&gt;1,"sai",IF(COUNTIF(_ta5,BT$2)=1,INDEX(tkbc,1,MATCH(BT$2,_ta5,0)),""))</f>
        <v/>
      </c>
      <c r="BU44" s="450" t="str">
        <f t="array" ref="BU44">IF(COUNTIF(_ta5,BU$2)&gt;1,"sai",IF(COUNTIF(_ta5,BU$2)=1,INDEX(tkbc,1,MATCH(BU$2,_ta5,0)),""))</f>
        <v/>
      </c>
      <c r="BV44" s="450" t="str">
        <f t="array" ref="BV44">IF(COUNTIF(_ta5,BV$2)&gt;1,"sai",IF(COUNTIF(_ta5,BV$2)=1,INDEX(tkbc,1,MATCH(BV$2,_ta5,0)),""))</f>
        <v/>
      </c>
      <c r="BW44" s="450" t="str">
        <f t="array" ref="BW44">IF(COUNTIF(_ta5,BW$2)&gt;1,"sai",IF(COUNTIF(_ta5,BW$2)=1,INDEX(tkbc,1,MATCH(BW$2,_ta5,0)),""))</f>
        <v/>
      </c>
      <c r="BX44" s="450" t="str">
        <f t="array" ref="BX44">IF(COUNTIF(_ta5,BX$2)&gt;1,"sai",IF(COUNTIF(_ta5,BX$2)=1,INDEX(tkbc,1,MATCH(BX$2,_ta5,0)),""))</f>
        <v/>
      </c>
      <c r="BY44" s="450" t="str">
        <f t="array" ref="BY44">IF(COUNTIF(_ta5,BY$2)&gt;1,"sai",IF(COUNTIF(_ta5,BY$2)=1,INDEX(tkbc,1,MATCH(BY$2,_ta5,0)),""))</f>
        <v/>
      </c>
      <c r="BZ44" s="450" t="str">
        <f t="array" ref="BZ44">IF(COUNTIF(_ta5,BZ$2)&gt;1,"sai",IF(COUNTIF(_ta5,BZ$2)=1,INDEX(tkbc,1,MATCH(BZ$2,_ta5,0)),""))</f>
        <v/>
      </c>
      <c r="CA44" s="450" t="str">
        <f t="array" ref="CA44">IF(COUNTIF(_ta5,CA$2)&gt;1,"sai",IF(COUNTIF(_ta5,CA$2)=1,INDEX(tkbc,1,MATCH(CA$2,_ta5,0)),""))</f>
        <v/>
      </c>
      <c r="CB44" s="450" t="str">
        <f t="array" ref="CB44">IF(COUNTIF(_ta5,CB$2)&gt;1,"sai",IF(COUNTIF(_ta5,CB$2)=1,INDEX(tkbc,1,MATCH(CB$2,_ta5,0)),""))</f>
        <v/>
      </c>
      <c r="CC44" s="450" t="str">
        <f t="array" ref="CC44">IF(COUNTIF(_ta5,CC$2)&gt;1,"sai",IF(COUNTIF(_ta5,CC$2)=1,INDEX(tkbc,1,MATCH(CC$2,_ta5,0)),""))</f>
        <v/>
      </c>
      <c r="CD44" s="450" t="str">
        <f t="array" ref="CD44">IF(COUNTIF(_ta5,CD$2)&gt;1,"sai",IF(COUNTIF(_ta5,CD$2)=1,INDEX(tkbc,1,MATCH(CD$2,_ta5,0)),""))</f>
        <v/>
      </c>
      <c r="CE44" s="450" t="str">
        <f t="array" ref="CE44">IF(COUNTIF(_ta5,CE$2)&gt;1,"sai",IF(COUNTIF(_ta5,CE$2)=1,INDEX(tkbc,1,MATCH(CE$2,_ta5,0)),""))</f>
        <v/>
      </c>
      <c r="CF44" s="450" t="str">
        <f t="array" ref="CF44">IF(COUNTIF(_ta5,CF$2)&gt;1,"sai",IF(COUNTIF(_ta5,CF$2)=1,INDEX(tkbc,1,MATCH(CF$2,_ta5,0)),""))</f>
        <v/>
      </c>
      <c r="CG44" s="450" t="str">
        <f t="array" ref="CG44">IF(COUNTIF(_ta5,CG$2)&gt;1,"sai",IF(COUNTIF(_ta5,CG$2)=1,INDEX(tkbc,1,MATCH(CG$2,_ta5,0)),""))</f>
        <v/>
      </c>
      <c r="CH44" s="450" t="str">
        <f t="array" ref="CH44">IF(COUNTIF(_ta5,CH$2)&gt;1,"sai",IF(COUNTIF(_ta5,CH$2)=1,INDEX(tkbc,1,MATCH(CH$2,_ta5,0)),""))</f>
        <v/>
      </c>
      <c r="CI44" s="450" t="str">
        <f t="array" ref="CI44">IF(COUNTIF(_ta5,CI$2)&gt;1,"sai",IF(COUNTIF(_ta5,CI$2)=1,INDEX(tkbc,1,MATCH(CI$2,_ta5,0)),""))</f>
        <v/>
      </c>
      <c r="CJ44" s="450" t="str">
        <f t="array" ref="CJ44">IF(COUNTIF(_ta5,CJ$2)&gt;1,"sai",IF(COUNTIF(_ta5,CJ$2)=1,INDEX(tkbc,1,MATCH(CJ$2,_ta5,0)),""))</f>
        <v/>
      </c>
      <c r="CK44" s="450" t="str">
        <f t="array" ref="CK44">IF(COUNTIF(_ta5,CK$2)&gt;1,"sai",IF(COUNTIF(_ta5,CK$2)=1,INDEX(tkbc,1,MATCH(CK$2,_ta5,0)),""))</f>
        <v/>
      </c>
      <c r="CL44" s="450" t="str">
        <f t="array" ref="CL44">IF(COUNTIF(_ta5,CL$2)&gt;1,"sai",IF(COUNTIF(_ta5,CL$2)=1,INDEX(tkbc,1,MATCH(CL$2,_ta5,0)),""))</f>
        <v/>
      </c>
      <c r="CM44" s="450" t="str">
        <f t="array" ref="CM44">IF(COUNTIF(_ta5,CM$2)&gt;1,"sai",IF(COUNTIF(_ta5,CM$2)=1,INDEX(tkbc,1,MATCH(CM$2,_ta5,0)),""))</f>
        <v/>
      </c>
      <c r="CN44" s="450" t="str">
        <f t="array" ref="CN44">IF(COUNTIF(_ta5,CN$2)&gt;1,"sai",IF(COUNTIF(_ta5,CN$2)=1,INDEX(tkbc,1,MATCH(CN$2,_ta5,0)),""))</f>
        <v/>
      </c>
      <c r="CO44" s="450" t="str">
        <f t="array" ref="CO44">IF(COUNTIF(_ta5,CO$2)&gt;1,"sai",IF(COUNTIF(_ta5,CO$2)=1,INDEX(tkbc,1,MATCH(CO$2,_ta5,0)),""))</f>
        <v/>
      </c>
      <c r="CP44" s="450" t="str">
        <f t="array" ref="CP44">IF(COUNTIF(_ta5,CP$2)&gt;1,"sai",IF(COUNTIF(_ta5,CP$2)=1,INDEX(tkbc,1,MATCH(CP$2,_ta5,0)),""))</f>
        <v/>
      </c>
      <c r="CQ44" s="450" t="str">
        <f t="array" ref="CQ44">IF(COUNTIF(_ta5,CQ$2)&gt;1,"sai",IF(COUNTIF(_ta5,CQ$2)=1,INDEX(tkbc,1,MATCH(CQ$2,_ta5,0)),""))</f>
        <v/>
      </c>
      <c r="CR44" s="450" t="str">
        <f t="array" ref="CR44">IF(COUNTIF(_ta5,CR$2)&gt;1,"sai",IF(COUNTIF(_ta5,CR$2)=1,INDEX(tkbc,1,MATCH(CR$2,_ta5,0)),""))</f>
        <v/>
      </c>
      <c r="CS44" s="450" t="str">
        <f t="array" ref="CS44">IF(COUNTIF(_ta5,CS$2)&gt;1,"sai",IF(COUNTIF(_ta5,CS$2)=1,INDEX(tkbc,1,MATCH(CS$2,_ta5,0)),""))</f>
        <v/>
      </c>
      <c r="CT44" s="450" t="str">
        <f t="array" ref="CT44">IF(COUNTIF(_ta5,CT$2)&gt;1,"sai",IF(COUNTIF(_ta5,CT$2)=1,INDEX(tkbc,1,MATCH(CT$2,_ta5,0)),""))</f>
        <v/>
      </c>
      <c r="CU44" s="450" t="str">
        <f t="array" ref="CU44">IF(COUNTIF(_ta5,CU$2)&gt;1,"sai",IF(COUNTIF(_ta5,CU$2)=1,INDEX(tkbc,1,MATCH(CU$2,_ta5,0)),""))</f>
        <v/>
      </c>
      <c r="CV44" s="450" t="str">
        <f t="array" ref="CV44">IF(COUNTIF(_ta5,CV$2)&gt;1,"sai",IF(COUNTIF(_ta5,CV$2)=1,INDEX(tkbc,1,MATCH(CV$2,_ta5,0)),""))</f>
        <v/>
      </c>
      <c r="CW44" s="450" t="str">
        <f t="array" ref="CW44">IF(COUNTIF(_ta5,CW$2)&gt;1,"sai",IF(COUNTIF(_ta5,CW$2)=1,INDEX(tkbc,1,MATCH(CW$2,_ta5,0)),""))</f>
        <v/>
      </c>
      <c r="CX44" s="450" t="str">
        <f t="array" ref="CX44">IF(COUNTIF(_ta5,CX$2)&gt;1,"sai",IF(COUNTIF(_ta5,CX$2)=1,INDEX(tkbc,1,MATCH(CX$2,_ta5,0)),""))</f>
        <v/>
      </c>
      <c r="CY44" s="450" t="str">
        <f t="array" ref="CY44">IF(COUNTIF(_ta5,CY$2)&gt;1,"sai",IF(COUNTIF(_ta5,CY$2)=1,INDEX(tkbc,1,MATCH(CY$2,_ta5,0)),""))</f>
        <v/>
      </c>
    </row>
    <row r="45" ht="12.0" customHeight="1">
      <c r="A45" s="456" t="s">
        <v>583</v>
      </c>
      <c r="B45" s="443">
        <v>1.0</v>
      </c>
      <c r="C45" s="452" t="str">
        <f t="array" ref="C45">IF(COUNTIF(_tt1,C$2)&gt;1,"sai",IF(COUNTIF(_tt1,C$2)=1,INDEX(tkbc,1,MATCH(C$2,_tt1,0)),""))</f>
        <v/>
      </c>
      <c r="D45" s="452" t="str">
        <f t="array" ref="D45">IF(COUNTIF(_tt1,D$2)&gt;1,"sai",IF(COUNTIF(_tt1,D$2)=1,INDEX(tkbc,1,MATCH(D$2,_tt1,0)),""))</f>
        <v/>
      </c>
      <c r="E45" s="452" t="str">
        <f t="array" ref="E45">IF(COUNTIF(_tt1,E$2)&gt;1,"sai",IF(COUNTIF(_tt1,E$2)=1,INDEX(tkbc,1,MATCH(E$2,_tt1,0)),""))</f>
        <v/>
      </c>
      <c r="F45" s="452" t="str">
        <f t="array" ref="F45">IF(COUNTIF(_tt1,F$2)&gt;1,"sai",IF(COUNTIF(_tt1,F$2)=1,INDEX(tkbc,1,MATCH(F$2,_tt1,0)),""))</f>
        <v/>
      </c>
      <c r="G45" s="452" t="str">
        <f t="array" ref="G45">IF(COUNTIF(_tt1,G$2)&gt;1,"sai",IF(COUNTIF(_tt1,G$2)=1,INDEX(tkbc,1,MATCH(G$2,_tt1,0)),""))</f>
        <v/>
      </c>
      <c r="H45" s="452" t="str">
        <f t="array" ref="H45">IF(COUNTIF(_tt1,H$2)&gt;1,"sai",IF(COUNTIF(_tt1,H$2)=1,INDEX(tkbc,1,MATCH(H$2,_tt1,0)),""))</f>
        <v/>
      </c>
      <c r="I45" s="452" t="str">
        <f t="array" ref="I45">IF(COUNTIF(_tt1,I$2)&gt;1,"sai",IF(COUNTIF(_tt1,I$2)=1,INDEX(tkbc,1,MATCH(I$2,_tt1,0)),""))</f>
        <v/>
      </c>
      <c r="J45" s="452" t="str">
        <f t="array" ref="J45">IF(COUNTIF(_tt1,J$2)&gt;1,"sai",IF(COUNTIF(_tt1,J$2)=1,INDEX(tkbc,1,MATCH(J$2,_tt1,0)),""))</f>
        <v/>
      </c>
      <c r="K45" s="452" t="str">
        <f t="array" ref="K45">IF(COUNTIF(_tt1,K$2)&gt;1,"sai",IF(COUNTIF(_tt1,K$2)=1,INDEX(tkbc,1,MATCH(K$2,_tt1,0)),""))</f>
        <v/>
      </c>
      <c r="L45" s="452" t="str">
        <f t="array" ref="L45">IF(COUNTIF(_tt1,L$2)&gt;1,"sai",IF(COUNTIF(_tt1,L$2)=1,INDEX(tkbc,1,MATCH(L$2,_tt1,0)),""))</f>
        <v/>
      </c>
      <c r="M45" s="452" t="str">
        <f t="array" ref="M45">IF(COUNTIF(_tt1,M$2)&gt;1,"sai",IF(COUNTIF(_tt1,M$2)=1,INDEX(tkbc,1,MATCH(M$2,_tt1,0)),""))</f>
        <v/>
      </c>
      <c r="N45" s="452" t="str">
        <f t="array" ref="N45">IF(COUNTIF(_tt1,N$2)&gt;1,"sai",IF(COUNTIF(_tt1,N$2)=1,INDEX(tkbc,1,MATCH(N$2,_tt1,0)),""))</f>
        <v/>
      </c>
      <c r="O45" s="452" t="str">
        <f t="array" ref="O45">IF(COUNTIF(_tt1,O$2)&gt;1,"sai",IF(COUNTIF(_tt1,O$2)=1,INDEX(tkbc,1,MATCH(O$2,_tt1,0)),""))</f>
        <v/>
      </c>
      <c r="P45" s="452" t="str">
        <f t="array" ref="P45">IF(COUNTIF(_tt1,P$2)&gt;1,"sai",IF(COUNTIF(_tt1,P$2)=1,INDEX(tkbc,1,MATCH(P$2,_tt1,0)),""))</f>
        <v/>
      </c>
      <c r="Q45" s="452" t="str">
        <f t="array" ref="Q45">IF(COUNTIF(_tt1,Q$2)&gt;1,"sai",IF(COUNTIF(_tt1,Q$2)=1,INDEX(tkbc,1,MATCH(Q$2,_tt1,0)),""))</f>
        <v/>
      </c>
      <c r="R45" s="452" t="str">
        <f t="array" ref="R45">IF(COUNTIF(_tt1,R$2)&gt;1,"sai",IF(COUNTIF(_tt1,R$2)=1,INDEX(tkbc,1,MATCH(R$2,_tt1,0)),""))</f>
        <v/>
      </c>
      <c r="S45" s="452" t="str">
        <f t="array" ref="S45">IF(COUNTIF(_tt1,S$2)&gt;1,"sai",IF(COUNTIF(_tt1,S$2)=1,INDEX(tkbc,1,MATCH(S$2,_tt1,0)),""))</f>
        <v/>
      </c>
      <c r="T45" s="452" t="str">
        <f t="array" ref="T45">IF(COUNTIF(_tt1,T$2)&gt;1,"sai",IF(COUNTIF(_tt1,T$2)=1,INDEX(tkbc,1,MATCH(T$2,_tt1,0)),""))</f>
        <v/>
      </c>
      <c r="U45" s="452" t="str">
        <f t="array" ref="U45">IF(COUNTIF(_tt1,U$2)&gt;1,"sai",IF(COUNTIF(_tt1,U$2)=1,INDEX(tkbc,1,MATCH(U$2,_tt1,0)),""))</f>
        <v/>
      </c>
      <c r="V45" s="452" t="str">
        <f t="array" ref="V45">IF(COUNTIF(_tt1,V$2)&gt;1,"sai",IF(COUNTIF(_tt1,V$2)=1,INDEX(tkbc,1,MATCH(V$2,_tt1,0)),""))</f>
        <v/>
      </c>
      <c r="W45" s="452" t="str">
        <f t="array" ref="W45">IF(COUNTIF(_tt1,W$2)&gt;1,"sai",IF(COUNTIF(_tt1,W$2)=1,INDEX(tkbc,1,MATCH(W$2,_tt1,0)),""))</f>
        <v/>
      </c>
      <c r="X45" s="452" t="str">
        <f t="array" ref="X45">IF(COUNTIF(_tt1,X$2)&gt;1,"sai",IF(COUNTIF(_tt1,X$2)=1,INDEX(tkbc,1,MATCH(X$2,_tt1,0)),""))</f>
        <v/>
      </c>
      <c r="Y45" s="452" t="str">
        <f t="array" ref="Y45">IF(COUNTIF(_tt1,Y$2)&gt;1,"sai",IF(COUNTIF(_tt1,Y$2)=1,INDEX(tkbc,1,MATCH(Y$2,_tt1,0)),""))</f>
        <v/>
      </c>
      <c r="Z45" s="452" t="str">
        <f t="array" ref="Z45">IF(COUNTIF(_tt1,Z$2)&gt;1,"sai",IF(COUNTIF(_tt1,Z$2)=1,INDEX(tkbc,1,MATCH(Z$2,_tt1,0)),""))</f>
        <v/>
      </c>
      <c r="AA45" s="452" t="str">
        <f t="array" ref="AA45">IF(COUNTIF(_tt1,AA$2)&gt;1,"sai",IF(COUNTIF(_tt1,AA$2)=1,INDEX(tkbc,1,MATCH(AA$2,_tt1,0)),""))</f>
        <v/>
      </c>
      <c r="AB45" s="452" t="str">
        <f t="array" ref="AB45">IF(COUNTIF(_tt1,AB$2)&gt;1,"sai",IF(COUNTIF(_tt1,AB$2)=1,INDEX(tkbc,1,MATCH(AB$2,_tt1,0)),""))</f>
        <v/>
      </c>
      <c r="AC45" s="452" t="str">
        <f t="array" ref="AC45">IF(COUNTIF(_tt1,AC$2)&gt;1,"sai",IF(COUNTIF(_tt1,AC$2)=1,INDEX(tkbc,1,MATCH(AC$2,_tt1,0)),""))</f>
        <v/>
      </c>
      <c r="AD45" s="452" t="str">
        <f t="array" ref="AD45">IF(COUNTIF(_tt1,AD$2)&gt;1,"sai",IF(COUNTIF(_tt1,AD$2)=1,INDEX(tkbc,1,MATCH(AD$2,_tt1,0)),""))</f>
        <v/>
      </c>
      <c r="AE45" s="452" t="str">
        <f t="array" ref="AE45">IF(COUNTIF(_tt1,AE$2)&gt;1,"sai",IF(COUNTIF(_tt1,AE$2)=1,INDEX(tkbc,1,MATCH(AE$2,_tt1,0)),""))</f>
        <v/>
      </c>
      <c r="AF45" s="452" t="str">
        <f t="array" ref="AF45">IF(COUNTIF(_tt1,AF$2)&gt;1,"sai",IF(COUNTIF(_tt1,AF$2)=1,INDEX(tkbc,1,MATCH(AF$2,_tt1,0)),""))</f>
        <v/>
      </c>
      <c r="AG45" s="452" t="str">
        <f t="array" ref="AG45">IF(COUNTIF(_tt1,AG$2)&gt;1,"sai",IF(COUNTIF(_tt1,AG$2)=1,INDEX(tkbc,1,MATCH(AG$2,_tt1,0)),""))</f>
        <v/>
      </c>
      <c r="AH45" s="452" t="str">
        <f t="array" ref="AH45">IF(COUNTIF(_tt1,AH$2)&gt;1,"sai",IF(COUNTIF(_tt1,AH$2)=1,INDEX(tkbc,1,MATCH(AH$2,_tt1,0)),""))</f>
        <v/>
      </c>
      <c r="AI45" s="452" t="str">
        <f t="array" ref="AI45">IF(COUNTIF(_tt1,AI$2)&gt;1,"sai",IF(COUNTIF(_tt1,AI$2)=1,INDEX(tkbc,1,MATCH(AI$2,_tt1,0)),""))</f>
        <v/>
      </c>
      <c r="AJ45" s="452" t="str">
        <f t="array" ref="AJ45">IF(COUNTIF(_tt1,AJ$2)&gt;1,"sai",IF(COUNTIF(_tt1,AJ$2)=1,INDEX(tkbc,1,MATCH(AJ$2,_tt1,0)),""))</f>
        <v/>
      </c>
      <c r="AK45" s="452" t="str">
        <f t="array" ref="AK45">IF(COUNTIF(_tt1,AK$2)&gt;1,"sai",IF(COUNTIF(_tt1,AK$2)=1,INDEX(tkbc,1,MATCH(AK$2,_tt1,0)),""))</f>
        <v/>
      </c>
      <c r="AL45" s="452" t="str">
        <f t="array" ref="AL45">IF(COUNTIF(_tt1,AL$2)&gt;1,"sai",IF(COUNTIF(_tt1,AL$2)=1,INDEX(tkbc,1,MATCH(AL$2,_tt1,0)),""))</f>
        <v/>
      </c>
      <c r="AM45" s="452" t="str">
        <f t="array" ref="AM45">IF(COUNTIF(_tt1,AM$2)&gt;1,"sai",IF(COUNTIF(_tt1,AM$2)=1,INDEX(tkbc,1,MATCH(AM$2,_tt1,0)),""))</f>
        <v/>
      </c>
      <c r="AN45" s="452" t="str">
        <f t="array" ref="AN45">IF(COUNTIF(_tt1,AN$2)&gt;1,"sai",IF(COUNTIF(_tt1,AN$2)=1,INDEX(tkbc,1,MATCH(AN$2,_tt1,0)),""))</f>
        <v/>
      </c>
      <c r="AO45" s="452" t="str">
        <f t="array" ref="AO45">IF(COUNTIF(_tt1,AO$2)&gt;1,"sai",IF(COUNTIF(_tt1,AO$2)=1,INDEX(tkbc,1,MATCH(AO$2,_tt1,0)),""))</f>
        <v/>
      </c>
      <c r="AP45" s="452" t="str">
        <f t="array" ref="AP45">IF(COUNTIF(_tt1,AP$2)&gt;1,"sai",IF(COUNTIF(_tt1,AP$2)=1,INDEX(tkbc,1,MATCH(AP$2,_tt1,0)),""))</f>
        <v/>
      </c>
      <c r="AQ45" s="452" t="str">
        <f t="array" ref="AQ45">IF(COUNTIF(_tt1,AQ$2)&gt;1,"sai",IF(COUNTIF(_tt1,AQ$2)=1,INDEX(tkbc,1,MATCH(AQ$2,_tt1,0)),""))</f>
        <v/>
      </c>
      <c r="AR45" s="452" t="str">
        <f t="array" ref="AR45">IF(COUNTIF(_tt1,AR$2)&gt;1,"sai",IF(COUNTIF(_tt1,AR$2)=1,INDEX(tkbc,1,MATCH(AR$2,_tt1,0)),""))</f>
        <v/>
      </c>
      <c r="AS45" s="452" t="str">
        <f t="array" ref="AS45">IF(COUNTIF(_tt1,AS$2)&gt;1,"sai",IF(COUNTIF(_tt1,AS$2)=1,INDEX(tkbc,1,MATCH(AS$2,_tt1,0)),""))</f>
        <v/>
      </c>
      <c r="AT45" s="452" t="str">
        <f t="array" ref="AT45">IF(COUNTIF(_tt1,AT$2)&gt;1,"sai",IF(COUNTIF(_tt1,AT$2)=1,INDEX(tkbc,1,MATCH(AT$2,_tt1,0)),""))</f>
        <v/>
      </c>
      <c r="AU45" s="452" t="str">
        <f t="array" ref="AU45">IF(COUNTIF(_tt1,AU$2)&gt;1,"sai",IF(COUNTIF(_tt1,AU$2)=1,INDEX(tkbc,1,MATCH(AU$2,_tt1,0)),""))</f>
        <v/>
      </c>
      <c r="AV45" s="452" t="str">
        <f t="array" ref="AV45">IF(COUNTIF(_tt1,AV$2)&gt;1,"sai",IF(COUNTIF(_tt1,AV$2)=1,INDEX(tkbc,1,MATCH(AV$2,_tt1,0)),""))</f>
        <v/>
      </c>
      <c r="AW45" s="452" t="str">
        <f t="array" ref="AW45">IF(COUNTIF(_tt1,AW$2)&gt;1,"sai",IF(COUNTIF(_tt1,AW$2)=1,INDEX(tkbc,1,MATCH(AW$2,_tt1,0)),""))</f>
        <v/>
      </c>
      <c r="AX45" s="452" t="str">
        <f t="array" ref="AX45">IF(COUNTIF(_tt1,AX$2)&gt;1,"sai",IF(COUNTIF(_tt1,AX$2)=1,INDEX(tkbc,1,MATCH(AX$2,_tt1,0)),""))</f>
        <v/>
      </c>
      <c r="AY45" s="452" t="str">
        <f t="array" ref="AY45">IF(COUNTIF(_tt1,AY$2)&gt;1,"sai",IF(COUNTIF(_tt1,AY$2)=1,INDEX(tkbc,1,MATCH(AY$2,_tt1,0)),""))</f>
        <v/>
      </c>
      <c r="AZ45" s="452" t="str">
        <f t="array" ref="AZ45">IF(COUNTIF(_tt1,AZ$2)&gt;1,"sai",IF(COUNTIF(_tt1,AZ$2)=1,INDEX(tkbc,1,MATCH(AZ$2,_tt1,0)),""))</f>
        <v/>
      </c>
      <c r="BA45" s="452" t="str">
        <f t="array" ref="BA45">IF(COUNTIF(_tt1,BA$2)&gt;1,"sai",IF(COUNTIF(_tt1,BA$2)=1,INDEX(tkbc,1,MATCH(BA$2,_tt1,0)),""))</f>
        <v/>
      </c>
      <c r="BB45" s="452" t="str">
        <f t="array" ref="BB45">IF(COUNTIF(_tt1,BB$2)&gt;1,"sai",IF(COUNTIF(_tt1,BB$2)=1,INDEX(tkbc,1,MATCH(BB$2,_tt1,0)),""))</f>
        <v/>
      </c>
      <c r="BC45" s="452" t="str">
        <f t="array" ref="BC45">IF(COUNTIF(_tt1,BC$2)&gt;1,"sai",IF(COUNTIF(_tt1,BC$2)=1,INDEX(tkbc,1,MATCH(BC$2,_tt1,0)),""))</f>
        <v/>
      </c>
      <c r="BD45" s="452" t="str">
        <f t="array" ref="BD45">IF(COUNTIF(_tt1,BD$2)&gt;1,"sai",IF(COUNTIF(_tt1,BD$2)=1,INDEX(tkbc,1,MATCH(BD$2,_tt1,0)),""))</f>
        <v/>
      </c>
      <c r="BE45" s="452" t="str">
        <f t="array" ref="BE45">IF(COUNTIF(_tt1,BE$2)&gt;1,"sai",IF(COUNTIF(_tt1,BE$2)=1,INDEX(tkbc,1,MATCH(BE$2,_tt1,0)),""))</f>
        <v/>
      </c>
      <c r="BF45" s="452" t="str">
        <f t="array" ref="BF45">IF(COUNTIF(_tt1,BF$2)&gt;1,"sai",IF(COUNTIF(_tt1,BF$2)=1,INDEX(tkbc,1,MATCH(BF$2,_tt1,0)),""))</f>
        <v/>
      </c>
      <c r="BG45" s="452" t="str">
        <f t="array" ref="BG45">IF(COUNTIF(_tt1,BG$2)&gt;1,"sai",IF(COUNTIF(_tt1,BG$2)=1,INDEX(tkbc,1,MATCH(BG$2,_tt1,0)),""))</f>
        <v/>
      </c>
      <c r="BH45" s="452" t="str">
        <f t="array" ref="BH45">IF(COUNTIF(_tt1,BH$2)&gt;1,"sai",IF(COUNTIF(_tt1,BH$2)=1,INDEX(tkbc,1,MATCH(BH$2,_tt1,0)),""))</f>
        <v/>
      </c>
      <c r="BI45" s="452" t="str">
        <f t="array" ref="BI45">IF(COUNTIF(_tt1,BI$2)&gt;1,"sai",IF(COUNTIF(_tt1,BI$2)=1,INDEX(tkbc,1,MATCH(BI$2,_tt1,0)),""))</f>
        <v/>
      </c>
      <c r="BJ45" s="452" t="str">
        <f t="array" ref="BJ45">IF(COUNTIF(_tt1,BJ$2)&gt;1,"sai",IF(COUNTIF(_tt1,BJ$2)=1,INDEX(tkbc,1,MATCH(BJ$2,_tt1,0)),""))</f>
        <v/>
      </c>
      <c r="BK45" s="452" t="str">
        <f t="array" ref="BK45">IF(COUNTIF(_tt1,BK$2)&gt;1,"sai",IF(COUNTIF(_tt1,BK$2)=1,INDEX(tkbc,1,MATCH(BK$2,_tt1,0)),""))</f>
        <v/>
      </c>
      <c r="BL45" s="452" t="str">
        <f t="array" ref="BL45">IF(COUNTIF(_tt1,BL$2)&gt;1,"sai",IF(COUNTIF(_tt1,BL$2)=1,INDEX(tkbc,1,MATCH(BL$2,_tt1,0)),""))</f>
        <v/>
      </c>
      <c r="BM45" s="452" t="str">
        <f t="array" ref="BM45">IF(COUNTIF(_tt1,BM$2)&gt;1,"sai",IF(COUNTIF(_tt1,BM$2)=1,INDEX(tkbc,1,MATCH(BM$2,_tt1,0)),""))</f>
        <v/>
      </c>
      <c r="BN45" s="452" t="str">
        <f t="array" ref="BN45">IF(COUNTIF(_tt1,BN$2)&gt;1,"sai",IF(COUNTIF(_tt1,BN$2)=1,INDEX(tkbc,1,MATCH(BN$2,_tt1,0)),""))</f>
        <v/>
      </c>
      <c r="BO45" s="452" t="str">
        <f t="array" ref="BO45">IF(COUNTIF(_tt1,BO$2)&gt;1,"sai",IF(COUNTIF(_tt1,BO$2)=1,INDEX(tkbc,1,MATCH(BO$2,_tt1,0)),""))</f>
        <v/>
      </c>
      <c r="BP45" s="452" t="str">
        <f t="array" ref="BP45">IF(COUNTIF(_tt1,BP$2)&gt;1,"sai",IF(COUNTIF(_tt1,BP$2)=1,INDEX(tkbc,1,MATCH(BP$2,_tt1,0)),""))</f>
        <v/>
      </c>
      <c r="BQ45" s="452" t="str">
        <f t="array" ref="BQ45">IF(COUNTIF(_tt1,BQ$2)&gt;1,"sai",IF(COUNTIF(_tt1,BQ$2)=1,INDEX(tkbc,1,MATCH(BQ$2,_tt1,0)),""))</f>
        <v/>
      </c>
      <c r="BR45" s="452" t="str">
        <f t="array" ref="BR45">IF(COUNTIF(_tt1,BR$2)&gt;1,"sai",IF(COUNTIF(_tt1,BR$2)=1,INDEX(tkbc,1,MATCH(BR$2,_tt1,0)),""))</f>
        <v/>
      </c>
      <c r="BS45" s="452" t="str">
        <f t="array" ref="BS45">IF(COUNTIF(_tt1,BS$2)&gt;1,"sai",IF(COUNTIF(_tt1,BS$2)=1,INDEX(tkbc,1,MATCH(BS$2,_tt1,0)),""))</f>
        <v/>
      </c>
      <c r="BT45" s="452" t="str">
        <f t="array" ref="BT45">IF(COUNTIF(_tt1,BT$2)&gt;1,"sai",IF(COUNTIF(_tt1,BT$2)=1,INDEX(tkbc,1,MATCH(BT$2,_tt1,0)),""))</f>
        <v/>
      </c>
      <c r="BU45" s="452" t="str">
        <f t="array" ref="BU45">IF(COUNTIF(_tt1,BU$2)&gt;1,"sai",IF(COUNTIF(_tt1,BU$2)=1,INDEX(tkbc,1,MATCH(BU$2,_tt1,0)),""))</f>
        <v/>
      </c>
      <c r="BV45" s="452" t="str">
        <f t="array" ref="BV45">IF(COUNTIF(_tt1,BV$2)&gt;1,"sai",IF(COUNTIF(_tt1,BV$2)=1,INDEX(tkbc,1,MATCH(BV$2,_tt1,0)),""))</f>
        <v/>
      </c>
      <c r="BW45" s="452" t="str">
        <f t="array" ref="BW45">IF(COUNTIF(_tt1,BW$2)&gt;1,"sai",IF(COUNTIF(_tt1,BW$2)=1,INDEX(tkbc,1,MATCH(BW$2,_tt1,0)),""))</f>
        <v/>
      </c>
      <c r="BX45" s="452" t="str">
        <f t="array" ref="BX45">IF(COUNTIF(_tt1,BX$2)&gt;1,"sai",IF(COUNTIF(_tt1,BX$2)=1,INDEX(tkbc,1,MATCH(BX$2,_tt1,0)),""))</f>
        <v/>
      </c>
      <c r="BY45" s="452" t="str">
        <f t="array" ref="BY45">IF(COUNTIF(_tt1,BY$2)&gt;1,"sai",IF(COUNTIF(_tt1,BY$2)=1,INDEX(tkbc,1,MATCH(BY$2,_tt1,0)),""))</f>
        <v/>
      </c>
      <c r="BZ45" s="452" t="str">
        <f t="array" ref="BZ45">IF(COUNTIF(_tt1,BZ$2)&gt;1,"sai",IF(COUNTIF(_tt1,BZ$2)=1,INDEX(tkbc,1,MATCH(BZ$2,_tt1,0)),""))</f>
        <v/>
      </c>
      <c r="CA45" s="452" t="str">
        <f t="array" ref="CA45">IF(COUNTIF(_tt1,CA$2)&gt;1,"sai",IF(COUNTIF(_tt1,CA$2)=1,INDEX(tkbc,1,MATCH(CA$2,_tt1,0)),""))</f>
        <v/>
      </c>
      <c r="CB45" s="452" t="str">
        <f t="array" ref="CB45">IF(COUNTIF(_tt1,CB$2)&gt;1,"sai",IF(COUNTIF(_tt1,CB$2)=1,INDEX(tkbc,1,MATCH(CB$2,_tt1,0)),""))</f>
        <v/>
      </c>
      <c r="CC45" s="452" t="str">
        <f t="array" ref="CC45">IF(COUNTIF(_tt1,CC$2)&gt;1,"sai",IF(COUNTIF(_tt1,CC$2)=1,INDEX(tkbc,1,MATCH(CC$2,_tt1,0)),""))</f>
        <v/>
      </c>
      <c r="CD45" s="452" t="str">
        <f t="array" ref="CD45">IF(COUNTIF(_tt1,CD$2)&gt;1,"sai",IF(COUNTIF(_tt1,CD$2)=1,INDEX(tkbc,1,MATCH(CD$2,_tt1,0)),""))</f>
        <v/>
      </c>
      <c r="CE45" s="452" t="str">
        <f t="array" ref="CE45">IF(COUNTIF(_tt1,CE$2)&gt;1,"sai",IF(COUNTIF(_tt1,CE$2)=1,INDEX(tkbc,1,MATCH(CE$2,_tt1,0)),""))</f>
        <v/>
      </c>
      <c r="CF45" s="452" t="str">
        <f t="array" ref="CF45">IF(COUNTIF(_tt1,CF$2)&gt;1,"sai",IF(COUNTIF(_tt1,CF$2)=1,INDEX(tkbc,1,MATCH(CF$2,_tt1,0)),""))</f>
        <v/>
      </c>
      <c r="CG45" s="452" t="str">
        <f t="array" ref="CG45">IF(COUNTIF(_tt1,CG$2)&gt;1,"sai",IF(COUNTIF(_tt1,CG$2)=1,INDEX(tkbc,1,MATCH(CG$2,_tt1,0)),""))</f>
        <v/>
      </c>
      <c r="CH45" s="452" t="str">
        <f t="array" ref="CH45">IF(COUNTIF(_tt1,CH$2)&gt;1,"sai",IF(COUNTIF(_tt1,CH$2)=1,INDEX(tkbc,1,MATCH(CH$2,_tt1,0)),""))</f>
        <v/>
      </c>
      <c r="CI45" s="452" t="str">
        <f t="array" ref="CI45">IF(COUNTIF(_tt1,CI$2)&gt;1,"sai",IF(COUNTIF(_tt1,CI$2)=1,INDEX(tkbc,1,MATCH(CI$2,_tt1,0)),""))</f>
        <v/>
      </c>
      <c r="CJ45" s="452" t="str">
        <f t="array" ref="CJ45">IF(COUNTIF(_tt1,CJ$2)&gt;1,"sai",IF(COUNTIF(_tt1,CJ$2)=1,INDEX(tkbc,1,MATCH(CJ$2,_tt1,0)),""))</f>
        <v/>
      </c>
      <c r="CK45" s="452" t="str">
        <f t="array" ref="CK45">IF(COUNTIF(_tt1,CK$2)&gt;1,"sai",IF(COUNTIF(_tt1,CK$2)=1,INDEX(tkbc,1,MATCH(CK$2,_tt1,0)),""))</f>
        <v/>
      </c>
      <c r="CL45" s="452" t="str">
        <f t="array" ref="CL45">IF(COUNTIF(_tt1,CL$2)&gt;1,"sai",IF(COUNTIF(_tt1,CL$2)=1,INDEX(tkbc,1,MATCH(CL$2,_tt1,0)),""))</f>
        <v/>
      </c>
      <c r="CM45" s="452" t="str">
        <f t="array" ref="CM45">IF(COUNTIF(_tt1,CM$2)&gt;1,"sai",IF(COUNTIF(_tt1,CM$2)=1,INDEX(tkbc,1,MATCH(CM$2,_tt1,0)),""))</f>
        <v/>
      </c>
      <c r="CN45" s="452" t="str">
        <f t="array" ref="CN45">IF(COUNTIF(_tt1,CN$2)&gt;1,"sai",IF(COUNTIF(_tt1,CN$2)=1,INDEX(tkbc,1,MATCH(CN$2,_tt1,0)),""))</f>
        <v/>
      </c>
      <c r="CO45" s="452" t="str">
        <f t="array" ref="CO45">IF(COUNTIF(_tt1,CO$2)&gt;1,"sai",IF(COUNTIF(_tt1,CO$2)=1,INDEX(tkbc,1,MATCH(CO$2,_tt1,0)),""))</f>
        <v/>
      </c>
      <c r="CP45" s="452" t="str">
        <f t="array" ref="CP45">IF(COUNTIF(_tt1,CP$2)&gt;1,"sai",IF(COUNTIF(_tt1,CP$2)=1,INDEX(tkbc,1,MATCH(CP$2,_tt1,0)),""))</f>
        <v/>
      </c>
      <c r="CQ45" s="452" t="str">
        <f t="array" ref="CQ45">IF(COUNTIF(_tt1,CQ$2)&gt;1,"sai",IF(COUNTIF(_tt1,CQ$2)=1,INDEX(tkbc,1,MATCH(CQ$2,_tt1,0)),""))</f>
        <v/>
      </c>
      <c r="CR45" s="452" t="str">
        <f t="array" ref="CR45">IF(COUNTIF(_tt1,CR$2)&gt;1,"sai",IF(COUNTIF(_tt1,CR$2)=1,INDEX(tkbc,1,MATCH(CR$2,_tt1,0)),""))</f>
        <v/>
      </c>
      <c r="CS45" s="452" t="str">
        <f t="array" ref="CS45">IF(COUNTIF(_tt1,CS$2)&gt;1,"sai",IF(COUNTIF(_tt1,CS$2)=1,INDEX(tkbc,1,MATCH(CS$2,_tt1,0)),""))</f>
        <v/>
      </c>
      <c r="CT45" s="452" t="str">
        <f t="array" ref="CT45">IF(COUNTIF(_tt1,CT$2)&gt;1,"sai",IF(COUNTIF(_tt1,CT$2)=1,INDEX(tkbc,1,MATCH(CT$2,_tt1,0)),""))</f>
        <v/>
      </c>
      <c r="CU45" s="452" t="str">
        <f t="array" ref="CU45">IF(COUNTIF(_tt1,CU$2)&gt;1,"sai",IF(COUNTIF(_tt1,CU$2)=1,INDEX(tkbc,1,MATCH(CU$2,_tt1,0)),""))</f>
        <v/>
      </c>
      <c r="CV45" s="452" t="str">
        <f t="array" ref="CV45">IF(COUNTIF(_tt1,CV$2)&gt;1,"sai",IF(COUNTIF(_tt1,CV$2)=1,INDEX(tkbc,1,MATCH(CV$2,_tt1,0)),""))</f>
        <v/>
      </c>
      <c r="CW45" s="452" t="str">
        <f t="array" ref="CW45">IF(COUNTIF(_tt1,CW$2)&gt;1,"sai",IF(COUNTIF(_tt1,CW$2)=1,INDEX(tkbc,1,MATCH(CW$2,_tt1,0)),""))</f>
        <v/>
      </c>
      <c r="CX45" s="452" t="str">
        <f t="array" ref="CX45">IF(COUNTIF(_tt1,CX$2)&gt;1,"sai",IF(COUNTIF(_tt1,CX$2)=1,INDEX(tkbc,1,MATCH(CX$2,_tt1,0)),""))</f>
        <v/>
      </c>
      <c r="CY45" s="452" t="str">
        <f t="array" ref="CY45">IF(COUNTIF(_tt1,CY$2)&gt;1,"sai",IF(COUNTIF(_tt1,CY$2)=1,INDEX(tkbc,1,MATCH(CY$2,_tt1,0)),""))</f>
        <v/>
      </c>
    </row>
    <row r="46" ht="12.0" customHeight="1">
      <c r="A46" s="127"/>
      <c r="B46" s="445">
        <v>2.0</v>
      </c>
      <c r="C46" s="444" t="str">
        <f t="array" ref="C46">IF(COUNTIF(_tt2,C$2)&gt;1,"sai",IF(COUNTIF(_tt2,C$2)=1,INDEX(tkbc,1,MATCH(C$2,_tt2,0)),""))</f>
        <v/>
      </c>
      <c r="D46" s="444" t="str">
        <f t="array" ref="D46">IF(COUNTIF(_tt2,D$2)&gt;1,"sai",IF(COUNTIF(_tt2,D$2)=1,INDEX(tkbc,1,MATCH(D$2,_tt2,0)),""))</f>
        <v/>
      </c>
      <c r="E46" s="444" t="str">
        <f t="array" ref="E46">IF(COUNTIF(_tt2,E$2)&gt;1,"sai",IF(COUNTIF(_tt2,E$2)=1,INDEX(tkbc,1,MATCH(E$2,_tt2,0)),""))</f>
        <v/>
      </c>
      <c r="F46" s="444" t="str">
        <f t="array" ref="F46">IF(COUNTIF(_tt2,F$2)&gt;1,"sai",IF(COUNTIF(_tt2,F$2)=1,INDEX(tkbc,1,MATCH(F$2,_tt2,0)),""))</f>
        <v/>
      </c>
      <c r="G46" s="444" t="str">
        <f t="array" ref="G46">IF(COUNTIF(_tt2,G$2)&gt;1,"sai",IF(COUNTIF(_tt2,G$2)=1,INDEX(tkbc,1,MATCH(G$2,_tt2,0)),""))</f>
        <v/>
      </c>
      <c r="H46" s="444" t="str">
        <f t="array" ref="H46">IF(COUNTIF(_tt2,H$2)&gt;1,"sai",IF(COUNTIF(_tt2,H$2)=1,INDEX(tkbc,1,MATCH(H$2,_tt2,0)),""))</f>
        <v/>
      </c>
      <c r="I46" s="444" t="str">
        <f t="array" ref="I46">IF(COUNTIF(_tt2,I$2)&gt;1,"sai",IF(COUNTIF(_tt2,I$2)=1,INDEX(tkbc,1,MATCH(I$2,_tt2,0)),""))</f>
        <v/>
      </c>
      <c r="J46" s="444" t="str">
        <f t="array" ref="J46">IF(COUNTIF(_tt2,J$2)&gt;1,"sai",IF(COUNTIF(_tt2,J$2)=1,INDEX(tkbc,1,MATCH(J$2,_tt2,0)),""))</f>
        <v/>
      </c>
      <c r="K46" s="446" t="str">
        <f t="array" ref="K46">IF(COUNTIF(_tt2,K$2)&gt;1,"sai",IF(COUNTIF(_tt2,K$2)=1,INDEX(tkbc,1,MATCH(K$2,_tt2,0)),""))</f>
        <v>A4</v>
      </c>
      <c r="L46" s="444" t="str">
        <f t="array" ref="L46">IF(COUNTIF(_tt2,L$2)&gt;1,"sai",IF(COUNTIF(_tt2,L$2)=1,INDEX(tkbc,1,MATCH(L$2,_tt2,0)),""))</f>
        <v/>
      </c>
      <c r="M46" s="444" t="str">
        <f t="array" ref="M46">IF(COUNTIF(_tt2,M$2)&gt;1,"sai",IF(COUNTIF(_tt2,M$2)=1,INDEX(tkbc,1,MATCH(M$2,_tt2,0)),""))</f>
        <v/>
      </c>
      <c r="N46" s="444" t="str">
        <f t="array" ref="N46">IF(COUNTIF(_tt2,N$2)&gt;1,"sai",IF(COUNTIF(_tt2,N$2)=1,INDEX(tkbc,1,MATCH(N$2,_tt2,0)),""))</f>
        <v/>
      </c>
      <c r="O46" s="444" t="str">
        <f t="array" ref="O46">IF(COUNTIF(_tt2,O$2)&gt;1,"sai",IF(COUNTIF(_tt2,O$2)=1,INDEX(tkbc,1,MATCH(O$2,_tt2,0)),""))</f>
        <v/>
      </c>
      <c r="P46" s="446" t="str">
        <f t="array" ref="P46">IF(COUNTIF(_tt2,P$2)&gt;1,"sai",IF(COUNTIF(_tt2,P$2)=1,INDEX(tkbc,1,MATCH(P$2,_tt2,0)),""))</f>
        <v>A5</v>
      </c>
      <c r="Q46" s="444" t="str">
        <f t="array" ref="Q46">IF(COUNTIF(_tt2,Q$2)&gt;1,"sai",IF(COUNTIF(_tt2,Q$2)=1,INDEX(tkbc,1,MATCH(Q$2,_tt2,0)),""))</f>
        <v/>
      </c>
      <c r="R46" s="444" t="str">
        <f t="array" ref="R46">IF(COUNTIF(_tt2,R$2)&gt;1,"sai",IF(COUNTIF(_tt2,R$2)=1,INDEX(tkbc,1,MATCH(R$2,_tt2,0)),""))</f>
        <v/>
      </c>
      <c r="S46" s="444" t="str">
        <f t="array" ref="S46">IF(COUNTIF(_tt2,S$2)&gt;1,"sai",IF(COUNTIF(_tt2,S$2)=1,INDEX(tkbc,1,MATCH(S$2,_tt2,0)),""))</f>
        <v/>
      </c>
      <c r="T46" s="444" t="str">
        <f t="array" ref="T46">IF(COUNTIF(_tt2,T$2)&gt;1,"sai",IF(COUNTIF(_tt2,T$2)=1,INDEX(tkbc,1,MATCH(T$2,_tt2,0)),""))</f>
        <v/>
      </c>
      <c r="U46" s="444" t="str">
        <f t="array" ref="U46">IF(COUNTIF(_tt2,U$2)&gt;1,"sai",IF(COUNTIF(_tt2,U$2)=1,INDEX(tkbc,1,MATCH(U$2,_tt2,0)),""))</f>
        <v/>
      </c>
      <c r="V46" s="444" t="str">
        <f t="array" ref="V46">IF(COUNTIF(_tt2,V$2)&gt;1,"sai",IF(COUNTIF(_tt2,V$2)=1,INDEX(tkbc,1,MATCH(V$2,_tt2,0)),""))</f>
        <v/>
      </c>
      <c r="W46" s="444" t="str">
        <f t="array" ref="W46">IF(COUNTIF(_tt2,W$2)&gt;1,"sai",IF(COUNTIF(_tt2,W$2)=1,INDEX(tkbc,1,MATCH(W$2,_tt2,0)),""))</f>
        <v/>
      </c>
      <c r="X46" s="444" t="str">
        <f t="array" ref="X46">IF(COUNTIF(_tt2,X$2)&gt;1,"sai",IF(COUNTIF(_tt2,X$2)=1,INDEX(tkbc,1,MATCH(X$2,_tt2,0)),""))</f>
        <v/>
      </c>
      <c r="Y46" s="444" t="str">
        <f t="array" ref="Y46">IF(COUNTIF(_tt2,Y$2)&gt;1,"sai",IF(COUNTIF(_tt2,Y$2)=1,INDEX(tkbc,1,MATCH(Y$2,_tt2,0)),""))</f>
        <v/>
      </c>
      <c r="Z46" s="444" t="str">
        <f t="array" ref="Z46">IF(COUNTIF(_tt2,Z$2)&gt;1,"sai",IF(COUNTIF(_tt2,Z$2)=1,INDEX(tkbc,1,MATCH(Z$2,_tt2,0)),""))</f>
        <v/>
      </c>
      <c r="AA46" s="444" t="str">
        <f t="array" ref="AA46">IF(COUNTIF(_tt2,AA$2)&gt;1,"sai",IF(COUNTIF(_tt2,AA$2)=1,INDEX(tkbc,1,MATCH(AA$2,_tt2,0)),""))</f>
        <v/>
      </c>
      <c r="AB46" s="444" t="str">
        <f t="array" ref="AB46">IF(COUNTIF(_tt2,AB$2)&gt;1,"sai",IF(COUNTIF(_tt2,AB$2)=1,INDEX(tkbc,1,MATCH(AB$2,_tt2,0)),""))</f>
        <v/>
      </c>
      <c r="AC46" s="444" t="str">
        <f t="array" ref="AC46">IF(COUNTIF(_tt2,AC$2)&gt;1,"sai",IF(COUNTIF(_tt2,AC$2)=1,INDEX(tkbc,1,MATCH(AC$2,_tt2,0)),""))</f>
        <v/>
      </c>
      <c r="AD46" s="444" t="str">
        <f t="array" ref="AD46">IF(COUNTIF(_tt2,AD$2)&gt;1,"sai",IF(COUNTIF(_tt2,AD$2)=1,INDEX(tkbc,1,MATCH(AD$2,_tt2,0)),""))</f>
        <v/>
      </c>
      <c r="AE46" s="444" t="str">
        <f t="array" ref="AE46">IF(COUNTIF(_tt2,AE$2)&gt;1,"sai",IF(COUNTIF(_tt2,AE$2)=1,INDEX(tkbc,1,MATCH(AE$2,_tt2,0)),""))</f>
        <v/>
      </c>
      <c r="AF46" s="444" t="str">
        <f t="array" ref="AF46">IF(COUNTIF(_tt2,AF$2)&gt;1,"sai",IF(COUNTIF(_tt2,AF$2)=1,INDEX(tkbc,1,MATCH(AF$2,_tt2,0)),""))</f>
        <v/>
      </c>
      <c r="AG46" s="444" t="str">
        <f t="array" ref="AG46">IF(COUNTIF(_tt2,AG$2)&gt;1,"sai",IF(COUNTIF(_tt2,AG$2)=1,INDEX(tkbc,1,MATCH(AG$2,_tt2,0)),""))</f>
        <v/>
      </c>
      <c r="AH46" s="444" t="str">
        <f t="array" ref="AH46">IF(COUNTIF(_tt2,AH$2)&gt;1,"sai",IF(COUNTIF(_tt2,AH$2)=1,INDEX(tkbc,1,MATCH(AH$2,_tt2,0)),""))</f>
        <v/>
      </c>
      <c r="AI46" s="446" t="str">
        <f t="array" ref="AI46">IF(COUNTIF(_tt2,AI$2)&gt;1,"sai",IF(COUNTIF(_tt2,AI$2)=1,INDEX(tkbc,1,MATCH(AI$2,_tt2,0)),""))</f>
        <v>A11</v>
      </c>
      <c r="AJ46" s="444" t="str">
        <f t="array" ref="AJ46">IF(COUNTIF(_tt2,AJ$2)&gt;1,"sai",IF(COUNTIF(_tt2,AJ$2)=1,INDEX(tkbc,1,MATCH(AJ$2,_tt2,0)),""))</f>
        <v/>
      </c>
      <c r="AK46" s="446" t="str">
        <f t="array" ref="AK46">IF(COUNTIF(_tt2,AK$2)&gt;1,"sai",IF(COUNTIF(_tt2,AK$2)=1,INDEX(tkbc,1,MATCH(AK$2,_tt2,0)),""))</f>
        <v>A12</v>
      </c>
      <c r="AL46" s="444" t="str">
        <f t="array" ref="AL46">IF(COUNTIF(_tt2,AL$2)&gt;1,"sai",IF(COUNTIF(_tt2,AL$2)=1,INDEX(tkbc,1,MATCH(AL$2,_tt2,0)),""))</f>
        <v/>
      </c>
      <c r="AM46" s="444" t="str">
        <f t="array" ref="AM46">IF(COUNTIF(_tt2,AM$2)&gt;1,"sai",IF(COUNTIF(_tt2,AM$2)=1,INDEX(tkbc,1,MATCH(AM$2,_tt2,0)),""))</f>
        <v/>
      </c>
      <c r="AN46" s="444" t="str">
        <f t="array" ref="AN46">IF(COUNTIF(_tt2,AN$2)&gt;1,"sai",IF(COUNTIF(_tt2,AN$2)=1,INDEX(tkbc,1,MATCH(AN$2,_tt2,0)),""))</f>
        <v/>
      </c>
      <c r="AO46" s="444" t="str">
        <f t="array" ref="AO46">IF(COUNTIF(_tt2,AO$2)&gt;1,"sai",IF(COUNTIF(_tt2,AO$2)=1,INDEX(tkbc,1,MATCH(AO$2,_tt2,0)),""))</f>
        <v/>
      </c>
      <c r="AP46" s="444" t="str">
        <f t="array" ref="AP46">IF(COUNTIF(_tt2,AP$2)&gt;1,"sai",IF(COUNTIF(_tt2,AP$2)=1,INDEX(tkbc,1,MATCH(AP$2,_tt2,0)),""))</f>
        <v/>
      </c>
      <c r="AQ46" s="444" t="str">
        <f t="array" ref="AQ46">IF(COUNTIF(_tt2,AQ$2)&gt;1,"sai",IF(COUNTIF(_tt2,AQ$2)=1,INDEX(tkbc,1,MATCH(AQ$2,_tt2,0)),""))</f>
        <v/>
      </c>
      <c r="AR46" s="444" t="str">
        <f t="array" ref="AR46">IF(COUNTIF(_tt2,AR$2)&gt;1,"sai",IF(COUNTIF(_tt2,AR$2)=1,INDEX(tkbc,1,MATCH(AR$2,_tt2,0)),""))</f>
        <v/>
      </c>
      <c r="AS46" s="444" t="str">
        <f t="array" ref="AS46">IF(COUNTIF(_tt2,AS$2)&gt;1,"sai",IF(COUNTIF(_tt2,AS$2)=1,INDEX(tkbc,1,MATCH(AS$2,_tt2,0)),""))</f>
        <v/>
      </c>
      <c r="AT46" s="444" t="str">
        <f t="array" ref="AT46">IF(COUNTIF(_tt2,AT$2)&gt;1,"sai",IF(COUNTIF(_tt2,AT$2)=1,INDEX(tkbc,1,MATCH(AT$2,_tt2,0)),""))</f>
        <v/>
      </c>
      <c r="AU46" s="446" t="str">
        <f t="array" ref="AU46">IF(COUNTIF(_tt2,AU$2)&gt;1,"sai",IF(COUNTIF(_tt2,AU$2)=1,INDEX(tkbc,1,MATCH(AU$2,_tt2,0)),""))</f>
        <v>A8</v>
      </c>
      <c r="AV46" s="444" t="str">
        <f t="array" ref="AV46">IF(COUNTIF(_tt2,AV$2)&gt;1,"sai",IF(COUNTIF(_tt2,AV$2)=1,INDEX(tkbc,1,MATCH(AV$2,_tt2,0)),""))</f>
        <v/>
      </c>
      <c r="AW46" s="444" t="str">
        <f t="array" ref="AW46">IF(COUNTIF(_tt2,AW$2)&gt;1,"sai",IF(COUNTIF(_tt2,AW$2)=1,INDEX(tkbc,1,MATCH(AW$2,_tt2,0)),""))</f>
        <v/>
      </c>
      <c r="AX46" s="444" t="str">
        <f t="array" ref="AX46">IF(COUNTIF(_tt2,AX$2)&gt;1,"sai",IF(COUNTIF(_tt2,AX$2)=1,INDEX(tkbc,1,MATCH(AX$2,_tt2,0)),""))</f>
        <v/>
      </c>
      <c r="AY46" s="444" t="str">
        <f t="array" ref="AY46">IF(COUNTIF(_tt2,AY$2)&gt;1,"sai",IF(COUNTIF(_tt2,AY$2)=1,INDEX(tkbc,1,MATCH(AY$2,_tt2,0)),""))</f>
        <v/>
      </c>
      <c r="AZ46" s="446" t="str">
        <f t="array" ref="AZ46">IF(COUNTIF(_tt2,AZ$2)&gt;1,"sai",IF(COUNTIF(_tt2,AZ$2)=1,INDEX(tkbc,1,MATCH(AZ$2,_tt2,0)),""))</f>
        <v>A3</v>
      </c>
      <c r="BA46" s="444" t="str">
        <f t="array" ref="BA46">IF(COUNTIF(_tt2,BA$2)&gt;1,"sai",IF(COUNTIF(_tt2,BA$2)=1,INDEX(tkbc,1,MATCH(BA$2,_tt2,0)),""))</f>
        <v/>
      </c>
      <c r="BB46" s="444" t="str">
        <f t="array" ref="BB46">IF(COUNTIF(_tt2,BB$2)&gt;1,"sai",IF(COUNTIF(_tt2,BB$2)=1,INDEX(tkbc,1,MATCH(BB$2,_tt2,0)),""))</f>
        <v/>
      </c>
      <c r="BC46" s="444" t="str">
        <f t="array" ref="BC46">IF(COUNTIF(_tt2,BC$2)&gt;1,"sai",IF(COUNTIF(_tt2,BC$2)=1,INDEX(tkbc,1,MATCH(BC$2,_tt2,0)),""))</f>
        <v/>
      </c>
      <c r="BD46" s="444" t="str">
        <f t="array" ref="BD46">IF(COUNTIF(_tt2,BD$2)&gt;1,"sai",IF(COUNTIF(_tt2,BD$2)=1,INDEX(tkbc,1,MATCH(BD$2,_tt2,0)),""))</f>
        <v/>
      </c>
      <c r="BE46" s="444" t="str">
        <f t="array" ref="BE46">IF(COUNTIF(_tt2,BE$2)&gt;1,"sai",IF(COUNTIF(_tt2,BE$2)=1,INDEX(tkbc,1,MATCH(BE$2,_tt2,0)),""))</f>
        <v/>
      </c>
      <c r="BF46" s="444" t="str">
        <f t="array" ref="BF46">IF(COUNTIF(_tt2,BF$2)&gt;1,"sai",IF(COUNTIF(_tt2,BF$2)=1,INDEX(tkbc,1,MATCH(BF$2,_tt2,0)),""))</f>
        <v/>
      </c>
      <c r="BG46" s="444" t="str">
        <f t="array" ref="BG46">IF(COUNTIF(_tt2,BG$2)&gt;1,"sai",IF(COUNTIF(_tt2,BG$2)=1,INDEX(tkbc,1,MATCH(BG$2,_tt2,0)),""))</f>
        <v/>
      </c>
      <c r="BH46" s="444" t="str">
        <f t="array" ref="BH46">IF(COUNTIF(_tt2,BH$2)&gt;1,"sai",IF(COUNTIF(_tt2,BH$2)=1,INDEX(tkbc,1,MATCH(BH$2,_tt2,0)),""))</f>
        <v/>
      </c>
      <c r="BI46" s="444" t="str">
        <f t="array" ref="BI46">IF(COUNTIF(_tt2,BI$2)&gt;1,"sai",IF(COUNTIF(_tt2,BI$2)=1,INDEX(tkbc,1,MATCH(BI$2,_tt2,0)),""))</f>
        <v/>
      </c>
      <c r="BJ46" s="444" t="str">
        <f t="array" ref="BJ46">IF(COUNTIF(_tt2,BJ$2)&gt;1,"sai",IF(COUNTIF(_tt2,BJ$2)=1,INDEX(tkbc,1,MATCH(BJ$2,_tt2,0)),""))</f>
        <v/>
      </c>
      <c r="BK46" s="444" t="str">
        <f t="array" ref="BK46">IF(COUNTIF(_tt2,BK$2)&gt;1,"sai",IF(COUNTIF(_tt2,BK$2)=1,INDEX(tkbc,1,MATCH(BK$2,_tt2,0)),""))</f>
        <v/>
      </c>
      <c r="BL46" s="444" t="str">
        <f t="array" ref="BL46">IF(COUNTIF(_tt2,BL$2)&gt;1,"sai",IF(COUNTIF(_tt2,BL$2)=1,INDEX(tkbc,1,MATCH(BL$2,_tt2,0)),""))</f>
        <v/>
      </c>
      <c r="BM46" s="444" t="str">
        <f t="array" ref="BM46">IF(COUNTIF(_tt2,BM$2)&gt;1,"sai",IF(COUNTIF(_tt2,BM$2)=1,INDEX(tkbc,1,MATCH(BM$2,_tt2,0)),""))</f>
        <v/>
      </c>
      <c r="BN46" s="444" t="str">
        <f t="array" ref="BN46">IF(COUNTIF(_tt2,BN$2)&gt;1,"sai",IF(COUNTIF(_tt2,BN$2)=1,INDEX(tkbc,1,MATCH(BN$2,_tt2,0)),""))</f>
        <v/>
      </c>
      <c r="BO46" s="444" t="str">
        <f t="array" ref="BO46">IF(COUNTIF(_tt2,BO$2)&gt;1,"sai",IF(COUNTIF(_tt2,BO$2)=1,INDEX(tkbc,1,MATCH(BO$2,_tt2,0)),""))</f>
        <v/>
      </c>
      <c r="BP46" s="446" t="str">
        <f t="array" ref="BP46">IF(COUNTIF(_tt2,BP$2)&gt;1,"sai",IF(COUNTIF(_tt2,BP$2)=1,INDEX(tkbc,1,MATCH(BP$2,_tt2,0)),""))</f>
        <v>A13</v>
      </c>
      <c r="BQ46" s="446" t="str">
        <f t="array" ref="BQ46">IF(COUNTIF(_tt2,BQ$2)&gt;1,"sai",IF(COUNTIF(_tt2,BQ$2)=1,INDEX(tkbc,1,MATCH(BQ$2,_tt2,0)),""))</f>
        <v>A6</v>
      </c>
      <c r="BR46" s="444" t="str">
        <f t="array" ref="BR46">IF(COUNTIF(_tt2,BR$2)&gt;1,"sai",IF(COUNTIF(_tt2,BR$2)=1,INDEX(tkbc,1,MATCH(BR$2,_tt2,0)),""))</f>
        <v/>
      </c>
      <c r="BS46" s="446" t="str">
        <f t="array" ref="BS46">IF(COUNTIF(_tt2,BS$2)&gt;1,"sai",IF(COUNTIF(_tt2,BS$2)=1,INDEX(tkbc,1,MATCH(BS$2,_tt2,0)),""))</f>
        <v>A2</v>
      </c>
      <c r="BT46" s="444" t="str">
        <f t="array" ref="BT46">IF(COUNTIF(_tt2,BT$2)&gt;1,"sai",IF(COUNTIF(_tt2,BT$2)=1,INDEX(tkbc,1,MATCH(BT$2,_tt2,0)),""))</f>
        <v/>
      </c>
      <c r="BU46" s="446" t="str">
        <f t="array" ref="BU46">IF(COUNTIF(_tt2,BU$2)&gt;1,"sai",IF(COUNTIF(_tt2,BU$2)=1,INDEX(tkbc,1,MATCH(BU$2,_tt2,0)),""))</f>
        <v>A9</v>
      </c>
      <c r="BV46" s="444" t="str">
        <f t="array" ref="BV46">IF(COUNTIF(_tt2,BV$2)&gt;1,"sai",IF(COUNTIF(_tt2,BV$2)=1,INDEX(tkbc,1,MATCH(BV$2,_tt2,0)),""))</f>
        <v/>
      </c>
      <c r="BW46" s="444" t="str">
        <f t="array" ref="BW46">IF(COUNTIF(_tt2,BW$2)&gt;1,"sai",IF(COUNTIF(_tt2,BW$2)=1,INDEX(tkbc,1,MATCH(BW$2,_tt2,0)),""))</f>
        <v/>
      </c>
      <c r="BX46" s="446" t="str">
        <f t="array" ref="BX46">IF(COUNTIF(_tt2,BX$2)&gt;1,"sai",IF(COUNTIF(_tt2,BX$2)=1,INDEX(tkbc,1,MATCH(BX$2,_tt2,0)),""))</f>
        <v>A7</v>
      </c>
      <c r="BY46" s="444" t="str">
        <f t="array" ref="BY46">IF(COUNTIF(_tt2,BY$2)&gt;1,"sai",IF(COUNTIF(_tt2,BY$2)=1,INDEX(tkbc,1,MATCH(BY$2,_tt2,0)),""))</f>
        <v/>
      </c>
      <c r="BZ46" s="444" t="str">
        <f t="array" ref="BZ46">IF(COUNTIF(_tt2,BZ$2)&gt;1,"sai",IF(COUNTIF(_tt2,BZ$2)=1,INDEX(tkbc,1,MATCH(BZ$2,_tt2,0)),""))</f>
        <v/>
      </c>
      <c r="CA46" s="444" t="str">
        <f t="array" ref="CA46">IF(COUNTIF(_tt2,CA$2)&gt;1,"sai",IF(COUNTIF(_tt2,CA$2)=1,INDEX(tkbc,1,MATCH(CA$2,_tt2,0)),""))</f>
        <v/>
      </c>
      <c r="CB46" s="444" t="str">
        <f t="array" ref="CB46">IF(COUNTIF(_tt2,CB$2)&gt;1,"sai",IF(COUNTIF(_tt2,CB$2)=1,INDEX(tkbc,1,MATCH(CB$2,_tt2,0)),""))</f>
        <v/>
      </c>
      <c r="CC46" s="444" t="str">
        <f t="array" ref="CC46">IF(COUNTIF(_tt2,CC$2)&gt;1,"sai",IF(COUNTIF(_tt2,CC$2)=1,INDEX(tkbc,1,MATCH(CC$2,_tt2,0)),""))</f>
        <v/>
      </c>
      <c r="CD46" s="444" t="str">
        <f t="array" ref="CD46">IF(COUNTIF(_tt2,CD$2)&gt;1,"sai",IF(COUNTIF(_tt2,CD$2)=1,INDEX(tkbc,1,MATCH(CD$2,_tt2,0)),""))</f>
        <v/>
      </c>
      <c r="CE46" s="444" t="str">
        <f t="array" ref="CE46">IF(COUNTIF(_tt2,CE$2)&gt;1,"sai",IF(COUNTIF(_tt2,CE$2)=1,INDEX(tkbc,1,MATCH(CE$2,_tt2,0)),""))</f>
        <v/>
      </c>
      <c r="CF46" s="444" t="str">
        <f t="array" ref="CF46">IF(COUNTIF(_tt2,CF$2)&gt;1,"sai",IF(COUNTIF(_tt2,CF$2)=1,INDEX(tkbc,1,MATCH(CF$2,_tt2,0)),""))</f>
        <v/>
      </c>
      <c r="CG46" s="444" t="str">
        <f t="array" ref="CG46">IF(COUNTIF(_tt2,CG$2)&gt;1,"sai",IF(COUNTIF(_tt2,CG$2)=1,INDEX(tkbc,1,MATCH(CG$2,_tt2,0)),""))</f>
        <v/>
      </c>
      <c r="CH46" s="444" t="str">
        <f t="array" ref="CH46">IF(COUNTIF(_tt2,CH$2)&gt;1,"sai",IF(COUNTIF(_tt2,CH$2)=1,INDEX(tkbc,1,MATCH(CH$2,_tt2,0)),""))</f>
        <v/>
      </c>
      <c r="CI46" s="444" t="str">
        <f t="array" ref="CI46">IF(COUNTIF(_tt2,CI$2)&gt;1,"sai",IF(COUNTIF(_tt2,CI$2)=1,INDEX(tkbc,1,MATCH(CI$2,_tt2,0)),""))</f>
        <v/>
      </c>
      <c r="CJ46" s="444" t="str">
        <f t="array" ref="CJ46">IF(COUNTIF(_tt2,CJ$2)&gt;1,"sai",IF(COUNTIF(_tt2,CJ$2)=1,INDEX(tkbc,1,MATCH(CJ$2,_tt2,0)),""))</f>
        <v/>
      </c>
      <c r="CK46" s="444" t="str">
        <f t="array" ref="CK46">IF(COUNTIF(_tt2,CK$2)&gt;1,"sai",IF(COUNTIF(_tt2,CK$2)=1,INDEX(tkbc,1,MATCH(CK$2,_tt2,0)),""))</f>
        <v/>
      </c>
      <c r="CL46" s="444" t="str">
        <f t="array" ref="CL46">IF(COUNTIF(_tt2,CL$2)&gt;1,"sai",IF(COUNTIF(_tt2,CL$2)=1,INDEX(tkbc,1,MATCH(CL$2,_tt2,0)),""))</f>
        <v/>
      </c>
      <c r="CM46" s="444" t="str">
        <f t="array" ref="CM46">IF(COUNTIF(_tt2,CM$2)&gt;1,"sai",IF(COUNTIF(_tt2,CM$2)=1,INDEX(tkbc,1,MATCH(CM$2,_tt2,0)),""))</f>
        <v/>
      </c>
      <c r="CN46" s="444" t="str">
        <f t="array" ref="CN46">IF(COUNTIF(_tt2,CN$2)&gt;1,"sai",IF(COUNTIF(_tt2,CN$2)=1,INDEX(tkbc,1,MATCH(CN$2,_tt2,0)),""))</f>
        <v/>
      </c>
      <c r="CO46" s="444" t="str">
        <f t="array" ref="CO46">IF(COUNTIF(_tt2,CO$2)&gt;1,"sai",IF(COUNTIF(_tt2,CO$2)=1,INDEX(tkbc,1,MATCH(CO$2,_tt2,0)),""))</f>
        <v/>
      </c>
      <c r="CP46" s="444" t="str">
        <f t="array" ref="CP46">IF(COUNTIF(_tt2,CP$2)&gt;1,"sai",IF(COUNTIF(_tt2,CP$2)=1,INDEX(tkbc,1,MATCH(CP$2,_tt2,0)),""))</f>
        <v/>
      </c>
      <c r="CQ46" s="444" t="str">
        <f t="array" ref="CQ46">IF(COUNTIF(_tt2,CQ$2)&gt;1,"sai",IF(COUNTIF(_tt2,CQ$2)=1,INDEX(tkbc,1,MATCH(CQ$2,_tt2,0)),""))</f>
        <v/>
      </c>
      <c r="CR46" s="444" t="str">
        <f t="array" ref="CR46">IF(COUNTIF(_tt2,CR$2)&gt;1,"sai",IF(COUNTIF(_tt2,CR$2)=1,INDEX(tkbc,1,MATCH(CR$2,_tt2,0)),""))</f>
        <v/>
      </c>
      <c r="CS46" s="444" t="str">
        <f t="array" ref="CS46">IF(COUNTIF(_tt2,CS$2)&gt;1,"sai",IF(COUNTIF(_tt2,CS$2)=1,INDEX(tkbc,1,MATCH(CS$2,_tt2,0)),""))</f>
        <v/>
      </c>
      <c r="CT46" s="444" t="str">
        <f t="array" ref="CT46">IF(COUNTIF(_tt2,CT$2)&gt;1,"sai",IF(COUNTIF(_tt2,CT$2)=1,INDEX(tkbc,1,MATCH(CT$2,_tt2,0)),""))</f>
        <v/>
      </c>
      <c r="CU46" s="444" t="str">
        <f t="array" ref="CU46">IF(COUNTIF(_tt2,CU$2)&gt;1,"sai",IF(COUNTIF(_tt2,CU$2)=1,INDEX(tkbc,1,MATCH(CU$2,_tt2,0)),""))</f>
        <v/>
      </c>
      <c r="CV46" s="444" t="str">
        <f t="array" ref="CV46">IF(COUNTIF(_tt2,CV$2)&gt;1,"sai",IF(COUNTIF(_tt2,CV$2)=1,INDEX(tkbc,1,MATCH(CV$2,_tt2,0)),""))</f>
        <v/>
      </c>
      <c r="CW46" s="444" t="str">
        <f t="array" ref="CW46">IF(COUNTIF(_tt2,CW$2)&gt;1,"sai",IF(COUNTIF(_tt2,CW$2)=1,INDEX(tkbc,1,MATCH(CW$2,_tt2,0)),""))</f>
        <v/>
      </c>
      <c r="CX46" s="444" t="str">
        <f t="array" ref="CX46">IF(COUNTIF(_tt2,CX$2)&gt;1,"sai",IF(COUNTIF(_tt2,CX$2)=1,INDEX(tkbc,1,MATCH(CX$2,_tt2,0)),""))</f>
        <v/>
      </c>
      <c r="CY46" s="444" t="str">
        <f t="array" ref="CY46">IF(COUNTIF(_tt2,CY$2)&gt;1,"sai",IF(COUNTIF(_tt2,CY$2)=1,INDEX(tkbc,1,MATCH(CY$2,_tt2,0)),""))</f>
        <v/>
      </c>
    </row>
    <row r="47" ht="12.0" customHeight="1">
      <c r="A47" s="127"/>
      <c r="B47" s="445">
        <v>3.0</v>
      </c>
      <c r="C47" s="444" t="str">
        <f t="array" ref="C47">IF(COUNTIF(_tt3,C$2)&gt;1,"sai",IF(COUNTIF(_tt3,C$2)=1,INDEX(tkbc,1,MATCH(C$2,_tt3,0)),""))</f>
        <v/>
      </c>
      <c r="D47" s="444" t="str">
        <f t="array" ref="D47">IF(COUNTIF(_tt3,D$2)&gt;1,"sai",IF(COUNTIF(_tt3,D$2)=1,INDEX(tkbc,1,MATCH(D$2,_tt3,0)),""))</f>
        <v/>
      </c>
      <c r="E47" s="444" t="str">
        <f t="array" ref="E47">IF(COUNTIF(_tt3,E$2)&gt;1,"sai",IF(COUNTIF(_tt3,E$2)=1,INDEX(tkbc,1,MATCH(E$2,_tt3,0)),""))</f>
        <v/>
      </c>
      <c r="F47" s="444" t="str">
        <f t="array" ref="F47">IF(COUNTIF(_tt3,F$2)&gt;1,"sai",IF(COUNTIF(_tt3,F$2)=1,INDEX(tkbc,1,MATCH(F$2,_tt3,0)),""))</f>
        <v/>
      </c>
      <c r="G47" s="444" t="str">
        <f t="array" ref="G47">IF(COUNTIF(_tt3,G$2)&gt;1,"sai",IF(COUNTIF(_tt3,G$2)=1,INDEX(tkbc,1,MATCH(G$2,_tt3,0)),""))</f>
        <v/>
      </c>
      <c r="H47" s="444" t="str">
        <f t="array" ref="H47">IF(COUNTIF(_tt3,H$2)&gt;1,"sai",IF(COUNTIF(_tt3,H$2)=1,INDEX(tkbc,1,MATCH(H$2,_tt3,0)),""))</f>
        <v/>
      </c>
      <c r="I47" s="444" t="str">
        <f t="array" ref="I47">IF(COUNTIF(_tt3,I$2)&gt;1,"sai",IF(COUNTIF(_tt3,I$2)=1,INDEX(tkbc,1,MATCH(I$2,_tt3,0)),""))</f>
        <v/>
      </c>
      <c r="J47" s="444" t="str">
        <f t="array" ref="J47">IF(COUNTIF(_tt3,J$2)&gt;1,"sai",IF(COUNTIF(_tt3,J$2)=1,INDEX(tkbc,1,MATCH(J$2,_tt3,0)),""))</f>
        <v/>
      </c>
      <c r="K47" s="446" t="str">
        <f t="array" ref="K47">IF(COUNTIF(_tt3,K$2)&gt;1,"sai",IF(COUNTIF(_tt3,K$2)=1,INDEX(tkbc,1,MATCH(K$2,_tt3,0)),""))</f>
        <v>A4</v>
      </c>
      <c r="L47" s="444" t="str">
        <f t="array" ref="L47">IF(COUNTIF(_tt3,L$2)&gt;1,"sai",IF(COUNTIF(_tt3,L$2)=1,INDEX(tkbc,1,MATCH(L$2,_tt3,0)),""))</f>
        <v/>
      </c>
      <c r="M47" s="444" t="str">
        <f t="array" ref="M47">IF(COUNTIF(_tt3,M$2)&gt;1,"sai",IF(COUNTIF(_tt3,M$2)=1,INDEX(tkbc,1,MATCH(M$2,_tt3,0)),""))</f>
        <v/>
      </c>
      <c r="N47" s="444" t="str">
        <f t="array" ref="N47">IF(COUNTIF(_tt3,N$2)&gt;1,"sai",IF(COUNTIF(_tt3,N$2)=1,INDEX(tkbc,1,MATCH(N$2,_tt3,0)),""))</f>
        <v/>
      </c>
      <c r="O47" s="444" t="str">
        <f t="array" ref="O47">IF(COUNTIF(_tt3,O$2)&gt;1,"sai",IF(COUNTIF(_tt3,O$2)=1,INDEX(tkbc,1,MATCH(O$2,_tt3,0)),""))</f>
        <v/>
      </c>
      <c r="P47" s="446" t="str">
        <f t="array" ref="P47">IF(COUNTIF(_tt3,P$2)&gt;1,"sai",IF(COUNTIF(_tt3,P$2)=1,INDEX(tkbc,1,MATCH(P$2,_tt3,0)),""))</f>
        <v>A5</v>
      </c>
      <c r="Q47" s="444" t="str">
        <f t="array" ref="Q47">IF(COUNTIF(_tt3,Q$2)&gt;1,"sai",IF(COUNTIF(_tt3,Q$2)=1,INDEX(tkbc,1,MATCH(Q$2,_tt3,0)),""))</f>
        <v/>
      </c>
      <c r="R47" s="444" t="str">
        <f t="array" ref="R47">IF(COUNTIF(_tt3,R$2)&gt;1,"sai",IF(COUNTIF(_tt3,R$2)=1,INDEX(tkbc,1,MATCH(R$2,_tt3,0)),""))</f>
        <v/>
      </c>
      <c r="S47" s="444" t="str">
        <f t="array" ref="S47">IF(COUNTIF(_tt3,S$2)&gt;1,"sai",IF(COUNTIF(_tt3,S$2)=1,INDEX(tkbc,1,MATCH(S$2,_tt3,0)),""))</f>
        <v/>
      </c>
      <c r="T47" s="444" t="str">
        <f t="array" ref="T47">IF(COUNTIF(_tt3,T$2)&gt;1,"sai",IF(COUNTIF(_tt3,T$2)=1,INDEX(tkbc,1,MATCH(T$2,_tt3,0)),""))</f>
        <v/>
      </c>
      <c r="U47" s="444" t="str">
        <f t="array" ref="U47">IF(COUNTIF(_tt3,U$2)&gt;1,"sai",IF(COUNTIF(_tt3,U$2)=1,INDEX(tkbc,1,MATCH(U$2,_tt3,0)),""))</f>
        <v/>
      </c>
      <c r="V47" s="444" t="str">
        <f t="array" ref="V47">IF(COUNTIF(_tt3,V$2)&gt;1,"sai",IF(COUNTIF(_tt3,V$2)=1,INDEX(tkbc,1,MATCH(V$2,_tt3,0)),""))</f>
        <v/>
      </c>
      <c r="W47" s="444" t="str">
        <f t="array" ref="W47">IF(COUNTIF(_tt3,W$2)&gt;1,"sai",IF(COUNTIF(_tt3,W$2)=1,INDEX(tkbc,1,MATCH(W$2,_tt3,0)),""))</f>
        <v/>
      </c>
      <c r="X47" s="444" t="str">
        <f t="array" ref="X47">IF(COUNTIF(_tt3,X$2)&gt;1,"sai",IF(COUNTIF(_tt3,X$2)=1,INDEX(tkbc,1,MATCH(X$2,_tt3,0)),""))</f>
        <v/>
      </c>
      <c r="Y47" s="444" t="str">
        <f t="array" ref="Y47">IF(COUNTIF(_tt3,Y$2)&gt;1,"sai",IF(COUNTIF(_tt3,Y$2)=1,INDEX(tkbc,1,MATCH(Y$2,_tt3,0)),""))</f>
        <v/>
      </c>
      <c r="Z47" s="444" t="str">
        <f t="array" ref="Z47">IF(COUNTIF(_tt3,Z$2)&gt;1,"sai",IF(COUNTIF(_tt3,Z$2)=1,INDEX(tkbc,1,MATCH(Z$2,_tt3,0)),""))</f>
        <v/>
      </c>
      <c r="AA47" s="444" t="str">
        <f t="array" ref="AA47">IF(COUNTIF(_tt3,AA$2)&gt;1,"sai",IF(COUNTIF(_tt3,AA$2)=1,INDEX(tkbc,1,MATCH(AA$2,_tt3,0)),""))</f>
        <v/>
      </c>
      <c r="AB47" s="444" t="str">
        <f t="array" ref="AB47">IF(COUNTIF(_tt3,AB$2)&gt;1,"sai",IF(COUNTIF(_tt3,AB$2)=1,INDEX(tkbc,1,MATCH(AB$2,_tt3,0)),""))</f>
        <v/>
      </c>
      <c r="AC47" s="444" t="str">
        <f t="array" ref="AC47">IF(COUNTIF(_tt3,AC$2)&gt;1,"sai",IF(COUNTIF(_tt3,AC$2)=1,INDEX(tkbc,1,MATCH(AC$2,_tt3,0)),""))</f>
        <v/>
      </c>
      <c r="AD47" s="444" t="str">
        <f t="array" ref="AD47">IF(COUNTIF(_tt3,AD$2)&gt;1,"sai",IF(COUNTIF(_tt3,AD$2)=1,INDEX(tkbc,1,MATCH(AD$2,_tt3,0)),""))</f>
        <v/>
      </c>
      <c r="AE47" s="444" t="str">
        <f t="array" ref="AE47">IF(COUNTIF(_tt3,AE$2)&gt;1,"sai",IF(COUNTIF(_tt3,AE$2)=1,INDEX(tkbc,1,MATCH(AE$2,_tt3,0)),""))</f>
        <v/>
      </c>
      <c r="AF47" s="444" t="str">
        <f t="array" ref="AF47">IF(COUNTIF(_tt3,AF$2)&gt;1,"sai",IF(COUNTIF(_tt3,AF$2)=1,INDEX(tkbc,1,MATCH(AF$2,_tt3,0)),""))</f>
        <v/>
      </c>
      <c r="AG47" s="444" t="str">
        <f t="array" ref="AG47">IF(COUNTIF(_tt3,AG$2)&gt;1,"sai",IF(COUNTIF(_tt3,AG$2)=1,INDEX(tkbc,1,MATCH(AG$2,_tt3,0)),""))</f>
        <v/>
      </c>
      <c r="AH47" s="444" t="str">
        <f t="array" ref="AH47">IF(COUNTIF(_tt3,AH$2)&gt;1,"sai",IF(COUNTIF(_tt3,AH$2)=1,INDEX(tkbc,1,MATCH(AH$2,_tt3,0)),""))</f>
        <v/>
      </c>
      <c r="AI47" s="446" t="str">
        <f t="array" ref="AI47">IF(COUNTIF(_tt3,AI$2)&gt;1,"sai",IF(COUNTIF(_tt3,AI$2)=1,INDEX(tkbc,1,MATCH(AI$2,_tt3,0)),""))</f>
        <v>A10</v>
      </c>
      <c r="AJ47" s="444" t="str">
        <f t="array" ref="AJ47">IF(COUNTIF(_tt3,AJ$2)&gt;1,"sai",IF(COUNTIF(_tt3,AJ$2)=1,INDEX(tkbc,1,MATCH(AJ$2,_tt3,0)),""))</f>
        <v/>
      </c>
      <c r="AK47" s="446" t="str">
        <f t="array" ref="AK47">IF(COUNTIF(_tt3,AK$2)&gt;1,"sai",IF(COUNTIF(_tt3,AK$2)=1,INDEX(tkbc,1,MATCH(AK$2,_tt3,0)),""))</f>
        <v>A1</v>
      </c>
      <c r="AL47" s="444" t="str">
        <f t="array" ref="AL47">IF(COUNTIF(_tt3,AL$2)&gt;1,"sai",IF(COUNTIF(_tt3,AL$2)=1,INDEX(tkbc,1,MATCH(AL$2,_tt3,0)),""))</f>
        <v/>
      </c>
      <c r="AM47" s="444" t="str">
        <f t="array" ref="AM47">IF(COUNTIF(_tt3,AM$2)&gt;1,"sai",IF(COUNTIF(_tt3,AM$2)=1,INDEX(tkbc,1,MATCH(AM$2,_tt3,0)),""))</f>
        <v/>
      </c>
      <c r="AN47" s="444" t="str">
        <f t="array" ref="AN47">IF(COUNTIF(_tt3,AN$2)&gt;1,"sai",IF(COUNTIF(_tt3,AN$2)=1,INDEX(tkbc,1,MATCH(AN$2,_tt3,0)),""))</f>
        <v/>
      </c>
      <c r="AO47" s="444" t="str">
        <f t="array" ref="AO47">IF(COUNTIF(_tt3,AO$2)&gt;1,"sai",IF(COUNTIF(_tt3,AO$2)=1,INDEX(tkbc,1,MATCH(AO$2,_tt3,0)),""))</f>
        <v/>
      </c>
      <c r="AP47" s="444" t="str">
        <f t="array" ref="AP47">IF(COUNTIF(_tt3,AP$2)&gt;1,"sai",IF(COUNTIF(_tt3,AP$2)=1,INDEX(tkbc,1,MATCH(AP$2,_tt3,0)),""))</f>
        <v/>
      </c>
      <c r="AQ47" s="444" t="str">
        <f t="array" ref="AQ47">IF(COUNTIF(_tt3,AQ$2)&gt;1,"sai",IF(COUNTIF(_tt3,AQ$2)=1,INDEX(tkbc,1,MATCH(AQ$2,_tt3,0)),""))</f>
        <v/>
      </c>
      <c r="AR47" s="444" t="str">
        <f t="array" ref="AR47">IF(COUNTIF(_tt3,AR$2)&gt;1,"sai",IF(COUNTIF(_tt3,AR$2)=1,INDEX(tkbc,1,MATCH(AR$2,_tt3,0)),""))</f>
        <v/>
      </c>
      <c r="AS47" s="444" t="str">
        <f t="array" ref="AS47">IF(COUNTIF(_tt3,AS$2)&gt;1,"sai",IF(COUNTIF(_tt3,AS$2)=1,INDEX(tkbc,1,MATCH(AS$2,_tt3,0)),""))</f>
        <v/>
      </c>
      <c r="AT47" s="444" t="str">
        <f t="array" ref="AT47">IF(COUNTIF(_tt3,AT$2)&gt;1,"sai",IF(COUNTIF(_tt3,AT$2)=1,INDEX(tkbc,1,MATCH(AT$2,_tt3,0)),""))</f>
        <v/>
      </c>
      <c r="AU47" s="446" t="str">
        <f t="array" ref="AU47">IF(COUNTIF(_tt3,AU$2)&gt;1,"sai",IF(COUNTIF(_tt3,AU$2)=1,INDEX(tkbc,1,MATCH(AU$2,_tt3,0)),""))</f>
        <v>A8</v>
      </c>
      <c r="AV47" s="444" t="str">
        <f t="array" ref="AV47">IF(COUNTIF(_tt3,AV$2)&gt;1,"sai",IF(COUNTIF(_tt3,AV$2)=1,INDEX(tkbc,1,MATCH(AV$2,_tt3,0)),""))</f>
        <v/>
      </c>
      <c r="AW47" s="444" t="str">
        <f t="array" ref="AW47">IF(COUNTIF(_tt3,AW$2)&gt;1,"sai",IF(COUNTIF(_tt3,AW$2)=1,INDEX(tkbc,1,MATCH(AW$2,_tt3,0)),""))</f>
        <v/>
      </c>
      <c r="AX47" s="444" t="str">
        <f t="array" ref="AX47">IF(COUNTIF(_tt3,AX$2)&gt;1,"sai",IF(COUNTIF(_tt3,AX$2)=1,INDEX(tkbc,1,MATCH(AX$2,_tt3,0)),""))</f>
        <v/>
      </c>
      <c r="AY47" s="444" t="str">
        <f t="array" ref="AY47">IF(COUNTIF(_tt3,AY$2)&gt;1,"sai",IF(COUNTIF(_tt3,AY$2)=1,INDEX(tkbc,1,MATCH(AY$2,_tt3,0)),""))</f>
        <v/>
      </c>
      <c r="AZ47" s="446" t="str">
        <f t="array" ref="AZ47">IF(COUNTIF(_tt3,AZ$2)&gt;1,"sai",IF(COUNTIF(_tt3,AZ$2)=1,INDEX(tkbc,1,MATCH(AZ$2,_tt3,0)),""))</f>
        <v>A3</v>
      </c>
      <c r="BA47" s="444" t="str">
        <f t="array" ref="BA47">IF(COUNTIF(_tt3,BA$2)&gt;1,"sai",IF(COUNTIF(_tt3,BA$2)=1,INDEX(tkbc,1,MATCH(BA$2,_tt3,0)),""))</f>
        <v/>
      </c>
      <c r="BB47" s="444" t="str">
        <f t="array" ref="BB47">IF(COUNTIF(_tt3,BB$2)&gt;1,"sai",IF(COUNTIF(_tt3,BB$2)=1,INDEX(tkbc,1,MATCH(BB$2,_tt3,0)),""))</f>
        <v/>
      </c>
      <c r="BC47" s="444" t="str">
        <f t="array" ref="BC47">IF(COUNTIF(_tt3,BC$2)&gt;1,"sai",IF(COUNTIF(_tt3,BC$2)=1,INDEX(tkbc,1,MATCH(BC$2,_tt3,0)),""))</f>
        <v/>
      </c>
      <c r="BD47" s="444" t="str">
        <f t="array" ref="BD47">IF(COUNTIF(_tt3,BD$2)&gt;1,"sai",IF(COUNTIF(_tt3,BD$2)=1,INDEX(tkbc,1,MATCH(BD$2,_tt3,0)),""))</f>
        <v/>
      </c>
      <c r="BE47" s="444" t="str">
        <f t="array" ref="BE47">IF(COUNTIF(_tt3,BE$2)&gt;1,"sai",IF(COUNTIF(_tt3,BE$2)=1,INDEX(tkbc,1,MATCH(BE$2,_tt3,0)),""))</f>
        <v/>
      </c>
      <c r="BF47" s="444" t="str">
        <f t="array" ref="BF47">IF(COUNTIF(_tt3,BF$2)&gt;1,"sai",IF(COUNTIF(_tt3,BF$2)=1,INDEX(tkbc,1,MATCH(BF$2,_tt3,0)),""))</f>
        <v/>
      </c>
      <c r="BG47" s="444" t="str">
        <f t="array" ref="BG47">IF(COUNTIF(_tt3,BG$2)&gt;1,"sai",IF(COUNTIF(_tt3,BG$2)=1,INDEX(tkbc,1,MATCH(BG$2,_tt3,0)),""))</f>
        <v/>
      </c>
      <c r="BH47" s="444" t="str">
        <f t="array" ref="BH47">IF(COUNTIF(_tt3,BH$2)&gt;1,"sai",IF(COUNTIF(_tt3,BH$2)=1,INDEX(tkbc,1,MATCH(BH$2,_tt3,0)),""))</f>
        <v/>
      </c>
      <c r="BI47" s="444" t="str">
        <f t="array" ref="BI47">IF(COUNTIF(_tt3,BI$2)&gt;1,"sai",IF(COUNTIF(_tt3,BI$2)=1,INDEX(tkbc,1,MATCH(BI$2,_tt3,0)),""))</f>
        <v/>
      </c>
      <c r="BJ47" s="444" t="str">
        <f t="array" ref="BJ47">IF(COUNTIF(_tt3,BJ$2)&gt;1,"sai",IF(COUNTIF(_tt3,BJ$2)=1,INDEX(tkbc,1,MATCH(BJ$2,_tt3,0)),""))</f>
        <v/>
      </c>
      <c r="BK47" s="444" t="str">
        <f t="array" ref="BK47">IF(COUNTIF(_tt3,BK$2)&gt;1,"sai",IF(COUNTIF(_tt3,BK$2)=1,INDEX(tkbc,1,MATCH(BK$2,_tt3,0)),""))</f>
        <v/>
      </c>
      <c r="BL47" s="444" t="str">
        <f t="array" ref="BL47">IF(COUNTIF(_tt3,BL$2)&gt;1,"sai",IF(COUNTIF(_tt3,BL$2)=1,INDEX(tkbc,1,MATCH(BL$2,_tt3,0)),""))</f>
        <v/>
      </c>
      <c r="BM47" s="444" t="str">
        <f t="array" ref="BM47">IF(COUNTIF(_tt3,BM$2)&gt;1,"sai",IF(COUNTIF(_tt3,BM$2)=1,INDEX(tkbc,1,MATCH(BM$2,_tt3,0)),""))</f>
        <v/>
      </c>
      <c r="BN47" s="444" t="str">
        <f t="array" ref="BN47">IF(COUNTIF(_tt3,BN$2)&gt;1,"sai",IF(COUNTIF(_tt3,BN$2)=1,INDEX(tkbc,1,MATCH(BN$2,_tt3,0)),""))</f>
        <v/>
      </c>
      <c r="BO47" s="444" t="str">
        <f t="array" ref="BO47">IF(COUNTIF(_tt3,BO$2)&gt;1,"sai",IF(COUNTIF(_tt3,BO$2)=1,INDEX(tkbc,1,MATCH(BO$2,_tt3,0)),""))</f>
        <v/>
      </c>
      <c r="BP47" s="446" t="str">
        <f t="array" ref="BP47">IF(COUNTIF(_tt3,BP$2)&gt;1,"sai",IF(COUNTIF(_tt3,BP$2)=1,INDEX(tkbc,1,MATCH(BP$2,_tt3,0)),""))</f>
        <v>A13</v>
      </c>
      <c r="BQ47" s="446" t="str">
        <f t="array" ref="BQ47">IF(COUNTIF(_tt3,BQ$2)&gt;1,"sai",IF(COUNTIF(_tt3,BQ$2)=1,INDEX(tkbc,1,MATCH(BQ$2,_tt3,0)),""))</f>
        <v>A6</v>
      </c>
      <c r="BR47" s="444" t="str">
        <f t="array" ref="BR47">IF(COUNTIF(_tt3,BR$2)&gt;1,"sai",IF(COUNTIF(_tt3,BR$2)=1,INDEX(tkbc,1,MATCH(BR$2,_tt3,0)),""))</f>
        <v/>
      </c>
      <c r="BS47" s="446" t="str">
        <f t="array" ref="BS47">IF(COUNTIF(_tt3,BS$2)&gt;1,"sai",IF(COUNTIF(_tt3,BS$2)=1,INDEX(tkbc,1,MATCH(BS$2,_tt3,0)),""))</f>
        <v>A2</v>
      </c>
      <c r="BT47" s="444" t="str">
        <f t="array" ref="BT47">IF(COUNTIF(_tt3,BT$2)&gt;1,"sai",IF(COUNTIF(_tt3,BT$2)=1,INDEX(tkbc,1,MATCH(BT$2,_tt3,0)),""))</f>
        <v/>
      </c>
      <c r="BU47" s="446" t="str">
        <f t="array" ref="BU47">IF(COUNTIF(_tt3,BU$2)&gt;1,"sai",IF(COUNTIF(_tt3,BU$2)=1,INDEX(tkbc,1,MATCH(BU$2,_tt3,0)),""))</f>
        <v>A9</v>
      </c>
      <c r="BV47" s="444" t="str">
        <f t="array" ref="BV47">IF(COUNTIF(_tt3,BV$2)&gt;1,"sai",IF(COUNTIF(_tt3,BV$2)=1,INDEX(tkbc,1,MATCH(BV$2,_tt3,0)),""))</f>
        <v/>
      </c>
      <c r="BW47" s="444" t="str">
        <f t="array" ref="BW47">IF(COUNTIF(_tt3,BW$2)&gt;1,"sai",IF(COUNTIF(_tt3,BW$2)=1,INDEX(tkbc,1,MATCH(BW$2,_tt3,0)),""))</f>
        <v/>
      </c>
      <c r="BX47" s="446" t="str">
        <f t="array" ref="BX47">IF(COUNTIF(_tt3,BX$2)&gt;1,"sai",IF(COUNTIF(_tt3,BX$2)=1,INDEX(tkbc,1,MATCH(BX$2,_tt3,0)),""))</f>
        <v>A7</v>
      </c>
      <c r="BY47" s="444" t="str">
        <f t="array" ref="BY47">IF(COUNTIF(_tt3,BY$2)&gt;1,"sai",IF(COUNTIF(_tt3,BY$2)=1,INDEX(tkbc,1,MATCH(BY$2,_tt3,0)),""))</f>
        <v/>
      </c>
      <c r="BZ47" s="444" t="str">
        <f t="array" ref="BZ47">IF(COUNTIF(_tt3,BZ$2)&gt;1,"sai",IF(COUNTIF(_tt3,BZ$2)=1,INDEX(tkbc,1,MATCH(BZ$2,_tt3,0)),""))</f>
        <v/>
      </c>
      <c r="CA47" s="444" t="str">
        <f t="array" ref="CA47">IF(COUNTIF(_tt3,CA$2)&gt;1,"sai",IF(COUNTIF(_tt3,CA$2)=1,INDEX(tkbc,1,MATCH(CA$2,_tt3,0)),""))</f>
        <v/>
      </c>
      <c r="CB47" s="444" t="str">
        <f t="array" ref="CB47">IF(COUNTIF(_tt3,CB$2)&gt;1,"sai",IF(COUNTIF(_tt3,CB$2)=1,INDEX(tkbc,1,MATCH(CB$2,_tt3,0)),""))</f>
        <v/>
      </c>
      <c r="CC47" s="444" t="str">
        <f t="array" ref="CC47">IF(COUNTIF(_tt3,CC$2)&gt;1,"sai",IF(COUNTIF(_tt3,CC$2)=1,INDEX(tkbc,1,MATCH(CC$2,_tt3,0)),""))</f>
        <v/>
      </c>
      <c r="CD47" s="444" t="str">
        <f t="array" ref="CD47">IF(COUNTIF(_tt3,CD$2)&gt;1,"sai",IF(COUNTIF(_tt3,CD$2)=1,INDEX(tkbc,1,MATCH(CD$2,_tt3,0)),""))</f>
        <v/>
      </c>
      <c r="CE47" s="444" t="str">
        <f t="array" ref="CE47">IF(COUNTIF(_tt3,CE$2)&gt;1,"sai",IF(COUNTIF(_tt3,CE$2)=1,INDEX(tkbc,1,MATCH(CE$2,_tt3,0)),""))</f>
        <v/>
      </c>
      <c r="CF47" s="444" t="str">
        <f t="array" ref="CF47">IF(COUNTIF(_tt3,CF$2)&gt;1,"sai",IF(COUNTIF(_tt3,CF$2)=1,INDEX(tkbc,1,MATCH(CF$2,_tt3,0)),""))</f>
        <v/>
      </c>
      <c r="CG47" s="444" t="str">
        <f t="array" ref="CG47">IF(COUNTIF(_tt3,CG$2)&gt;1,"sai",IF(COUNTIF(_tt3,CG$2)=1,INDEX(tkbc,1,MATCH(CG$2,_tt3,0)),""))</f>
        <v/>
      </c>
      <c r="CH47" s="444" t="str">
        <f t="array" ref="CH47">IF(COUNTIF(_tt3,CH$2)&gt;1,"sai",IF(COUNTIF(_tt3,CH$2)=1,INDEX(tkbc,1,MATCH(CH$2,_tt3,0)),""))</f>
        <v/>
      </c>
      <c r="CI47" s="444" t="str">
        <f t="array" ref="CI47">IF(COUNTIF(_tt3,CI$2)&gt;1,"sai",IF(COUNTIF(_tt3,CI$2)=1,INDEX(tkbc,1,MATCH(CI$2,_tt3,0)),""))</f>
        <v/>
      </c>
      <c r="CJ47" s="444" t="str">
        <f t="array" ref="CJ47">IF(COUNTIF(_tt3,CJ$2)&gt;1,"sai",IF(COUNTIF(_tt3,CJ$2)=1,INDEX(tkbc,1,MATCH(CJ$2,_tt3,0)),""))</f>
        <v/>
      </c>
      <c r="CK47" s="444" t="str">
        <f t="array" ref="CK47">IF(COUNTIF(_tt3,CK$2)&gt;1,"sai",IF(COUNTIF(_tt3,CK$2)=1,INDEX(tkbc,1,MATCH(CK$2,_tt3,0)),""))</f>
        <v/>
      </c>
      <c r="CL47" s="444" t="str">
        <f t="array" ref="CL47">IF(COUNTIF(_tt3,CL$2)&gt;1,"sai",IF(COUNTIF(_tt3,CL$2)=1,INDEX(tkbc,1,MATCH(CL$2,_tt3,0)),""))</f>
        <v/>
      </c>
      <c r="CM47" s="444" t="str">
        <f t="array" ref="CM47">IF(COUNTIF(_tt3,CM$2)&gt;1,"sai",IF(COUNTIF(_tt3,CM$2)=1,INDEX(tkbc,1,MATCH(CM$2,_tt3,0)),""))</f>
        <v/>
      </c>
      <c r="CN47" s="444" t="str">
        <f t="array" ref="CN47">IF(COUNTIF(_tt3,CN$2)&gt;1,"sai",IF(COUNTIF(_tt3,CN$2)=1,INDEX(tkbc,1,MATCH(CN$2,_tt3,0)),""))</f>
        <v/>
      </c>
      <c r="CO47" s="444" t="str">
        <f t="array" ref="CO47">IF(COUNTIF(_tt3,CO$2)&gt;1,"sai",IF(COUNTIF(_tt3,CO$2)=1,INDEX(tkbc,1,MATCH(CO$2,_tt3,0)),""))</f>
        <v/>
      </c>
      <c r="CP47" s="444" t="str">
        <f t="array" ref="CP47">IF(COUNTIF(_tt3,CP$2)&gt;1,"sai",IF(COUNTIF(_tt3,CP$2)=1,INDEX(tkbc,1,MATCH(CP$2,_tt3,0)),""))</f>
        <v/>
      </c>
      <c r="CQ47" s="444" t="str">
        <f t="array" ref="CQ47">IF(COUNTIF(_tt3,CQ$2)&gt;1,"sai",IF(COUNTIF(_tt3,CQ$2)=1,INDEX(tkbc,1,MATCH(CQ$2,_tt3,0)),""))</f>
        <v/>
      </c>
      <c r="CR47" s="444" t="str">
        <f t="array" ref="CR47">IF(COUNTIF(_tt3,CR$2)&gt;1,"sai",IF(COUNTIF(_tt3,CR$2)=1,INDEX(tkbc,1,MATCH(CR$2,_tt3,0)),""))</f>
        <v/>
      </c>
      <c r="CS47" s="444" t="str">
        <f t="array" ref="CS47">IF(COUNTIF(_tt3,CS$2)&gt;1,"sai",IF(COUNTIF(_tt3,CS$2)=1,INDEX(tkbc,1,MATCH(CS$2,_tt3,0)),""))</f>
        <v/>
      </c>
      <c r="CT47" s="444" t="str">
        <f t="array" ref="CT47">IF(COUNTIF(_tt3,CT$2)&gt;1,"sai",IF(COUNTIF(_tt3,CT$2)=1,INDEX(tkbc,1,MATCH(CT$2,_tt3,0)),""))</f>
        <v/>
      </c>
      <c r="CU47" s="444" t="str">
        <f t="array" ref="CU47">IF(COUNTIF(_tt3,CU$2)&gt;1,"sai",IF(COUNTIF(_tt3,CU$2)=1,INDEX(tkbc,1,MATCH(CU$2,_tt3,0)),""))</f>
        <v/>
      </c>
      <c r="CV47" s="444" t="str">
        <f t="array" ref="CV47">IF(COUNTIF(_tt3,CV$2)&gt;1,"sai",IF(COUNTIF(_tt3,CV$2)=1,INDEX(tkbc,1,MATCH(CV$2,_tt3,0)),""))</f>
        <v/>
      </c>
      <c r="CW47" s="444" t="str">
        <f t="array" ref="CW47">IF(COUNTIF(_tt3,CW$2)&gt;1,"sai",IF(COUNTIF(_tt3,CW$2)=1,INDEX(tkbc,1,MATCH(CW$2,_tt3,0)),""))</f>
        <v/>
      </c>
      <c r="CX47" s="444" t="str">
        <f t="array" ref="CX47">IF(COUNTIF(_tt3,CX$2)&gt;1,"sai",IF(COUNTIF(_tt3,CX$2)=1,INDEX(tkbc,1,MATCH(CX$2,_tt3,0)),""))</f>
        <v/>
      </c>
      <c r="CY47" s="444" t="str">
        <f t="array" ref="CY47">IF(COUNTIF(_tt3,CY$2)&gt;1,"sai",IF(COUNTIF(_tt3,CY$2)=1,INDEX(tkbc,1,MATCH(CY$2,_tt3,0)),""))</f>
        <v/>
      </c>
    </row>
    <row r="48" ht="12.0" customHeight="1">
      <c r="A48" s="127"/>
      <c r="B48" s="445">
        <v>4.0</v>
      </c>
      <c r="C48" s="444" t="str">
        <f t="array" ref="C48">IF(COUNTIF(_tt4,C$2)&gt;1,"sai",IF(COUNTIF(_tt4,C$2)=1,INDEX(tkbc,1,MATCH(C$2,_tt4,0)),""))</f>
        <v/>
      </c>
      <c r="D48" s="444" t="str">
        <f t="array" ref="D48">IF(COUNTIF(_tt4,D$2)&gt;1,"sai",IF(COUNTIF(_tt4,D$2)=1,INDEX(tkbc,1,MATCH(D$2,_tt4,0)),""))</f>
        <v/>
      </c>
      <c r="E48" s="444" t="str">
        <f t="array" ref="E48">IF(COUNTIF(_tt4,E$2)&gt;1,"sai",IF(COUNTIF(_tt4,E$2)=1,INDEX(tkbc,1,MATCH(E$2,_tt4,0)),""))</f>
        <v/>
      </c>
      <c r="F48" s="444" t="str">
        <f t="array" ref="F48">IF(COUNTIF(_tt4,F$2)&gt;1,"sai",IF(COUNTIF(_tt4,F$2)=1,INDEX(tkbc,1,MATCH(F$2,_tt4,0)),""))</f>
        <v/>
      </c>
      <c r="G48" s="444" t="str">
        <f t="array" ref="G48">IF(COUNTIF(_tt4,G$2)&gt;1,"sai",IF(COUNTIF(_tt4,G$2)=1,INDEX(tkbc,1,MATCH(G$2,_tt4,0)),""))</f>
        <v/>
      </c>
      <c r="H48" s="444" t="str">
        <f t="array" ref="H48">IF(COUNTIF(_tt4,H$2)&gt;1,"sai",IF(COUNTIF(_tt4,H$2)=1,INDEX(tkbc,1,MATCH(H$2,_tt4,0)),""))</f>
        <v/>
      </c>
      <c r="I48" s="444" t="str">
        <f t="array" ref="I48">IF(COUNTIF(_tt4,I$2)&gt;1,"sai",IF(COUNTIF(_tt4,I$2)=1,INDEX(tkbc,1,MATCH(I$2,_tt4,0)),""))</f>
        <v/>
      </c>
      <c r="J48" s="444" t="str">
        <f t="array" ref="J48">IF(COUNTIF(_tt4,J$2)&gt;1,"sai",IF(COUNTIF(_tt4,J$2)=1,INDEX(tkbc,1,MATCH(J$2,_tt4,0)),""))</f>
        <v/>
      </c>
      <c r="K48" s="444" t="str">
        <f t="array" ref="K48">IF(COUNTIF(_tt4,K$2)&gt;1,"sai",IF(COUNTIF(_tt4,K$2)=1,INDEX(tkbc,1,MATCH(K$2,_tt4,0)),""))</f>
        <v/>
      </c>
      <c r="L48" s="446" t="str">
        <f t="array" ref="L48">IF(COUNTIF(_tt4,L$2)&gt;1,"sai",IF(COUNTIF(_tt4,L$2)=1,INDEX(tkbc,1,MATCH(L$2,_tt4,0)),""))</f>
        <v>A2</v>
      </c>
      <c r="M48" s="444" t="str">
        <f t="array" ref="M48">IF(COUNTIF(_tt4,M$2)&gt;1,"sai",IF(COUNTIF(_tt4,M$2)=1,INDEX(tkbc,1,MATCH(M$2,_tt4,0)),""))</f>
        <v/>
      </c>
      <c r="N48" s="444" t="str">
        <f t="array" ref="N48">IF(COUNTIF(_tt4,N$2)&gt;1,"sai",IF(COUNTIF(_tt4,N$2)=1,INDEX(tkbc,1,MATCH(N$2,_tt4,0)),""))</f>
        <v/>
      </c>
      <c r="O48" s="444" t="str">
        <f t="array" ref="O48">IF(COUNTIF(_tt4,O$2)&gt;1,"sai",IF(COUNTIF(_tt4,O$2)=1,INDEX(tkbc,1,MATCH(O$2,_tt4,0)),""))</f>
        <v/>
      </c>
      <c r="P48" s="446" t="str">
        <f t="array" ref="P48">IF(COUNTIF(_tt4,P$2)&gt;1,"sai",IF(COUNTIF(_tt4,P$2)=1,INDEX(tkbc,1,MATCH(P$2,_tt4,0)),""))</f>
        <v>A13</v>
      </c>
      <c r="Q48" s="444" t="str">
        <f t="array" ref="Q48">IF(COUNTIF(_tt4,Q$2)&gt;1,"sai",IF(COUNTIF(_tt4,Q$2)=1,INDEX(tkbc,1,MATCH(Q$2,_tt4,0)),""))</f>
        <v/>
      </c>
      <c r="R48" s="444" t="str">
        <f t="array" ref="R48">IF(COUNTIF(_tt4,R$2)&gt;1,"sai",IF(COUNTIF(_tt4,R$2)=1,INDEX(tkbc,1,MATCH(R$2,_tt4,0)),""))</f>
        <v/>
      </c>
      <c r="S48" s="444" t="str">
        <f t="array" ref="S48">IF(COUNTIF(_tt4,S$2)&gt;1,"sai",IF(COUNTIF(_tt4,S$2)=1,INDEX(tkbc,1,MATCH(S$2,_tt4,0)),""))</f>
        <v/>
      </c>
      <c r="T48" s="444" t="str">
        <f t="array" ref="T48">IF(COUNTIF(_tt4,T$2)&gt;1,"sai",IF(COUNTIF(_tt4,T$2)=1,INDEX(tkbc,1,MATCH(T$2,_tt4,0)),""))</f>
        <v/>
      </c>
      <c r="U48" s="444" t="str">
        <f t="array" ref="U48">IF(COUNTIF(_tt4,U$2)&gt;1,"sai",IF(COUNTIF(_tt4,U$2)=1,INDEX(tkbc,1,MATCH(U$2,_tt4,0)),""))</f>
        <v/>
      </c>
      <c r="V48" s="444" t="str">
        <f t="array" ref="V48">IF(COUNTIF(_tt4,V$2)&gt;1,"sai",IF(COUNTIF(_tt4,V$2)=1,INDEX(tkbc,1,MATCH(V$2,_tt4,0)),""))</f>
        <v/>
      </c>
      <c r="W48" s="444" t="str">
        <f t="array" ref="W48">IF(COUNTIF(_tt4,W$2)&gt;1,"sai",IF(COUNTIF(_tt4,W$2)=1,INDEX(tkbc,1,MATCH(W$2,_tt4,0)),""))</f>
        <v/>
      </c>
      <c r="X48" s="444" t="str">
        <f t="array" ref="X48">IF(COUNTIF(_tt4,X$2)&gt;1,"sai",IF(COUNTIF(_tt4,X$2)=1,INDEX(tkbc,1,MATCH(X$2,_tt4,0)),""))</f>
        <v/>
      </c>
      <c r="Y48" s="444" t="str">
        <f t="array" ref="Y48">IF(COUNTIF(_tt4,Y$2)&gt;1,"sai",IF(COUNTIF(_tt4,Y$2)=1,INDEX(tkbc,1,MATCH(Y$2,_tt4,0)),""))</f>
        <v/>
      </c>
      <c r="Z48" s="444" t="str">
        <f t="array" ref="Z48">IF(COUNTIF(_tt4,Z$2)&gt;1,"sai",IF(COUNTIF(_tt4,Z$2)=1,INDEX(tkbc,1,MATCH(Z$2,_tt4,0)),""))</f>
        <v/>
      </c>
      <c r="AA48" s="444" t="str">
        <f t="array" ref="AA48">IF(COUNTIF(_tt4,AA$2)&gt;1,"sai",IF(COUNTIF(_tt4,AA$2)=1,INDEX(tkbc,1,MATCH(AA$2,_tt4,0)),""))</f>
        <v/>
      </c>
      <c r="AB48" s="444" t="str">
        <f t="array" ref="AB48">IF(COUNTIF(_tt4,AB$2)&gt;1,"sai",IF(COUNTIF(_tt4,AB$2)=1,INDEX(tkbc,1,MATCH(AB$2,_tt4,0)),""))</f>
        <v/>
      </c>
      <c r="AC48" s="444" t="str">
        <f t="array" ref="AC48">IF(COUNTIF(_tt4,AC$2)&gt;1,"sai",IF(COUNTIF(_tt4,AC$2)=1,INDEX(tkbc,1,MATCH(AC$2,_tt4,0)),""))</f>
        <v/>
      </c>
      <c r="AD48" s="444" t="str">
        <f t="array" ref="AD48">IF(COUNTIF(_tt4,AD$2)&gt;1,"sai",IF(COUNTIF(_tt4,AD$2)=1,INDEX(tkbc,1,MATCH(AD$2,_tt4,0)),""))</f>
        <v/>
      </c>
      <c r="AE48" s="444" t="str">
        <f t="array" ref="AE48">IF(COUNTIF(_tt4,AE$2)&gt;1,"sai",IF(COUNTIF(_tt4,AE$2)=1,INDEX(tkbc,1,MATCH(AE$2,_tt4,0)),""))</f>
        <v/>
      </c>
      <c r="AF48" s="444" t="str">
        <f t="array" ref="AF48">IF(COUNTIF(_tt4,AF$2)&gt;1,"sai",IF(COUNTIF(_tt4,AF$2)=1,INDEX(tkbc,1,MATCH(AF$2,_tt4,0)),""))</f>
        <v/>
      </c>
      <c r="AG48" s="444" t="str">
        <f t="array" ref="AG48">IF(COUNTIF(_tt4,AG$2)&gt;1,"sai",IF(COUNTIF(_tt4,AG$2)=1,INDEX(tkbc,1,MATCH(AG$2,_tt4,0)),""))</f>
        <v/>
      </c>
      <c r="AH48" s="444" t="str">
        <f t="array" ref="AH48">IF(COUNTIF(_tt4,AH$2)&gt;1,"sai",IF(COUNTIF(_tt4,AH$2)=1,INDEX(tkbc,1,MATCH(AH$2,_tt4,0)),""))</f>
        <v/>
      </c>
      <c r="AI48" s="446" t="str">
        <f t="array" ref="AI48">IF(COUNTIF(_tt4,AI$2)&gt;1,"sai",IF(COUNTIF(_tt4,AI$2)=1,INDEX(tkbc,1,MATCH(AI$2,_tt4,0)),""))</f>
        <v>A8</v>
      </c>
      <c r="AJ48" s="444" t="str">
        <f t="array" ref="AJ48">IF(COUNTIF(_tt4,AJ$2)&gt;1,"sai",IF(COUNTIF(_tt4,AJ$2)=1,INDEX(tkbc,1,MATCH(AJ$2,_tt4,0)),""))</f>
        <v/>
      </c>
      <c r="AK48" s="444" t="str">
        <f t="array" ref="AK48">IF(COUNTIF(_tt4,AK$2)&gt;1,"sai",IF(COUNTIF(_tt4,AK$2)=1,INDEX(tkbc,1,MATCH(AK$2,_tt4,0)),""))</f>
        <v>sai</v>
      </c>
      <c r="AL48" s="444" t="str">
        <f t="array" ref="AL48">IF(COUNTIF(_tt4,AL$2)&gt;1,"sai",IF(COUNTIF(_tt4,AL$2)=1,INDEX(tkbc,1,MATCH(AL$2,_tt4,0)),""))</f>
        <v/>
      </c>
      <c r="AM48" s="444" t="str">
        <f t="array" ref="AM48">IF(COUNTIF(_tt4,AM$2)&gt;1,"sai",IF(COUNTIF(_tt4,AM$2)=1,INDEX(tkbc,1,MATCH(AM$2,_tt4,0)),""))</f>
        <v/>
      </c>
      <c r="AN48" s="444" t="str">
        <f t="array" ref="AN48">IF(COUNTIF(_tt4,AN$2)&gt;1,"sai",IF(COUNTIF(_tt4,AN$2)=1,INDEX(tkbc,1,MATCH(AN$2,_tt4,0)),""))</f>
        <v/>
      </c>
      <c r="AO48" s="444" t="str">
        <f t="array" ref="AO48">IF(COUNTIF(_tt4,AO$2)&gt;1,"sai",IF(COUNTIF(_tt4,AO$2)=1,INDEX(tkbc,1,MATCH(AO$2,_tt4,0)),""))</f>
        <v/>
      </c>
      <c r="AP48" s="444" t="str">
        <f t="array" ref="AP48">IF(COUNTIF(_tt4,AP$2)&gt;1,"sai",IF(COUNTIF(_tt4,AP$2)=1,INDEX(tkbc,1,MATCH(AP$2,_tt4,0)),""))</f>
        <v/>
      </c>
      <c r="AQ48" s="444" t="str">
        <f t="array" ref="AQ48">IF(COUNTIF(_tt4,AQ$2)&gt;1,"sai",IF(COUNTIF(_tt4,AQ$2)=1,INDEX(tkbc,1,MATCH(AQ$2,_tt4,0)),""))</f>
        <v/>
      </c>
      <c r="AR48" s="444" t="str">
        <f t="array" ref="AR48">IF(COUNTIF(_tt4,AR$2)&gt;1,"sai",IF(COUNTIF(_tt4,AR$2)=1,INDEX(tkbc,1,MATCH(AR$2,_tt4,0)),""))</f>
        <v/>
      </c>
      <c r="AS48" s="444" t="str">
        <f t="array" ref="AS48">IF(COUNTIF(_tt4,AS$2)&gt;1,"sai",IF(COUNTIF(_tt4,AS$2)=1,INDEX(tkbc,1,MATCH(AS$2,_tt4,0)),""))</f>
        <v/>
      </c>
      <c r="AT48" s="444" t="str">
        <f t="array" ref="AT48">IF(COUNTIF(_tt4,AT$2)&gt;1,"sai",IF(COUNTIF(_tt4,AT$2)=1,INDEX(tkbc,1,MATCH(AT$2,_tt4,0)),""))</f>
        <v/>
      </c>
      <c r="AU48" s="446" t="str">
        <f t="array" ref="AU48">IF(COUNTIF(_tt4,AU$2)&gt;1,"sai",IF(COUNTIF(_tt4,AU$2)=1,INDEX(tkbc,1,MATCH(AU$2,_tt4,0)),""))</f>
        <v>A6</v>
      </c>
      <c r="AV48" s="444" t="str">
        <f t="array" ref="AV48">IF(COUNTIF(_tt4,AV$2)&gt;1,"sai",IF(COUNTIF(_tt4,AV$2)=1,INDEX(tkbc,1,MATCH(AV$2,_tt4,0)),""))</f>
        <v/>
      </c>
      <c r="AW48" s="446" t="str">
        <f t="array" ref="AW48">IF(COUNTIF(_tt4,AW$2)&gt;1,"sai",IF(COUNTIF(_tt4,AW$2)=1,INDEX(tkbc,1,MATCH(AW$2,_tt4,0)),""))</f>
        <v>A11</v>
      </c>
      <c r="AX48" s="444" t="str">
        <f t="array" ref="AX48">IF(COUNTIF(_tt4,AX$2)&gt;1,"sai",IF(COUNTIF(_tt4,AX$2)=1,INDEX(tkbc,1,MATCH(AX$2,_tt4,0)),""))</f>
        <v/>
      </c>
      <c r="AY48" s="444" t="str">
        <f t="array" ref="AY48">IF(COUNTIF(_tt4,AY$2)&gt;1,"sai",IF(COUNTIF(_tt4,AY$2)=1,INDEX(tkbc,1,MATCH(AY$2,_tt4,0)),""))</f>
        <v/>
      </c>
      <c r="AZ48" s="446" t="str">
        <f t="array" ref="AZ48">IF(COUNTIF(_tt4,AZ$2)&gt;1,"sai",IF(COUNTIF(_tt4,AZ$2)=1,INDEX(tkbc,1,MATCH(AZ$2,_tt4,0)),""))</f>
        <v>A12</v>
      </c>
      <c r="BA48" s="444" t="str">
        <f t="array" ref="BA48">IF(COUNTIF(_tt4,BA$2)&gt;1,"sai",IF(COUNTIF(_tt4,BA$2)=1,INDEX(tkbc,1,MATCH(BA$2,_tt4,0)),""))</f>
        <v/>
      </c>
      <c r="BB48" s="444" t="str">
        <f t="array" ref="BB48">IF(COUNTIF(_tt4,BB$2)&gt;1,"sai",IF(COUNTIF(_tt4,BB$2)=1,INDEX(tkbc,1,MATCH(BB$2,_tt4,0)),""))</f>
        <v/>
      </c>
      <c r="BC48" s="444" t="str">
        <f t="array" ref="BC48">IF(COUNTIF(_tt4,BC$2)&gt;1,"sai",IF(COUNTIF(_tt4,BC$2)=1,INDEX(tkbc,1,MATCH(BC$2,_tt4,0)),""))</f>
        <v/>
      </c>
      <c r="BD48" s="444" t="str">
        <f t="array" ref="BD48">IF(COUNTIF(_tt4,BD$2)&gt;1,"sai",IF(COUNTIF(_tt4,BD$2)=1,INDEX(tkbc,1,MATCH(BD$2,_tt4,0)),""))</f>
        <v/>
      </c>
      <c r="BE48" s="444" t="str">
        <f t="array" ref="BE48">IF(COUNTIF(_tt4,BE$2)&gt;1,"sai",IF(COUNTIF(_tt4,BE$2)=1,INDEX(tkbc,1,MATCH(BE$2,_tt4,0)),""))</f>
        <v/>
      </c>
      <c r="BF48" s="444" t="str">
        <f t="array" ref="BF48">IF(COUNTIF(_tt4,BF$2)&gt;1,"sai",IF(COUNTIF(_tt4,BF$2)=1,INDEX(tkbc,1,MATCH(BF$2,_tt4,0)),""))</f>
        <v/>
      </c>
      <c r="BG48" s="444" t="str">
        <f t="array" ref="BG48">IF(COUNTIF(_tt4,BG$2)&gt;1,"sai",IF(COUNTIF(_tt4,BG$2)=1,INDEX(tkbc,1,MATCH(BG$2,_tt4,0)),""))</f>
        <v/>
      </c>
      <c r="BH48" s="444" t="str">
        <f t="array" ref="BH48">IF(COUNTIF(_tt4,BH$2)&gt;1,"sai",IF(COUNTIF(_tt4,BH$2)=1,INDEX(tkbc,1,MATCH(BH$2,_tt4,0)),""))</f>
        <v/>
      </c>
      <c r="BI48" s="444" t="str">
        <f t="array" ref="BI48">IF(COUNTIF(_tt4,BI$2)&gt;1,"sai",IF(COUNTIF(_tt4,BI$2)=1,INDEX(tkbc,1,MATCH(BI$2,_tt4,0)),""))</f>
        <v/>
      </c>
      <c r="BJ48" s="444" t="str">
        <f t="array" ref="BJ48">IF(COUNTIF(_tt4,BJ$2)&gt;1,"sai",IF(COUNTIF(_tt4,BJ$2)=1,INDEX(tkbc,1,MATCH(BJ$2,_tt4,0)),""))</f>
        <v/>
      </c>
      <c r="BK48" s="444" t="str">
        <f t="array" ref="BK48">IF(COUNTIF(_tt4,BK$2)&gt;1,"sai",IF(COUNTIF(_tt4,BK$2)=1,INDEX(tkbc,1,MATCH(BK$2,_tt4,0)),""))</f>
        <v/>
      </c>
      <c r="BL48" s="444" t="str">
        <f t="array" ref="BL48">IF(COUNTIF(_tt4,BL$2)&gt;1,"sai",IF(COUNTIF(_tt4,BL$2)=1,INDEX(tkbc,1,MATCH(BL$2,_tt4,0)),""))</f>
        <v/>
      </c>
      <c r="BM48" s="444" t="str">
        <f t="array" ref="BM48">IF(COUNTIF(_tt4,BM$2)&gt;1,"sai",IF(COUNTIF(_tt4,BM$2)=1,INDEX(tkbc,1,MATCH(BM$2,_tt4,0)),""))</f>
        <v/>
      </c>
      <c r="BN48" s="444" t="str">
        <f t="array" ref="BN48">IF(COUNTIF(_tt4,BN$2)&gt;1,"sai",IF(COUNTIF(_tt4,BN$2)=1,INDEX(tkbc,1,MATCH(BN$2,_tt4,0)),""))</f>
        <v/>
      </c>
      <c r="BO48" s="444" t="str">
        <f t="array" ref="BO48">IF(COUNTIF(_tt4,BO$2)&gt;1,"sai",IF(COUNTIF(_tt4,BO$2)=1,INDEX(tkbc,1,MATCH(BO$2,_tt4,0)),""))</f>
        <v/>
      </c>
      <c r="BP48" s="446" t="str">
        <f t="array" ref="BP48">IF(COUNTIF(_tt4,BP$2)&gt;1,"sai",IF(COUNTIF(_tt4,BP$2)=1,INDEX(tkbc,1,MATCH(BP$2,_tt4,0)),""))</f>
        <v>A1</v>
      </c>
      <c r="BQ48" s="444" t="str">
        <f t="array" ref="BQ48">IF(COUNTIF(_tt4,BQ$2)&gt;1,"sai",IF(COUNTIF(_tt4,BQ$2)=1,INDEX(tkbc,1,MATCH(BQ$2,_tt4,0)),""))</f>
        <v/>
      </c>
      <c r="BR48" s="444" t="str">
        <f t="array" ref="BR48">IF(COUNTIF(_tt4,BR$2)&gt;1,"sai",IF(COUNTIF(_tt4,BR$2)=1,INDEX(tkbc,1,MATCH(BR$2,_tt4,0)),""))</f>
        <v/>
      </c>
      <c r="BS48" s="446" t="str">
        <f t="array" ref="BS48">IF(COUNTIF(_tt4,BS$2)&gt;1,"sai",IF(COUNTIF(_tt4,BS$2)=1,INDEX(tkbc,1,MATCH(BS$2,_tt4,0)),""))</f>
        <v>A10</v>
      </c>
      <c r="BT48" s="444" t="str">
        <f t="array" ref="BT48">IF(COUNTIF(_tt4,BT$2)&gt;1,"sai",IF(COUNTIF(_tt4,BT$2)=1,INDEX(tkbc,1,MATCH(BT$2,_tt4,0)),""))</f>
        <v/>
      </c>
      <c r="BU48" s="444" t="str">
        <f t="array" ref="BU48">IF(COUNTIF(_tt4,BU$2)&gt;1,"sai",IF(COUNTIF(_tt4,BU$2)=1,INDEX(tkbc,1,MATCH(BU$2,_tt4,0)),""))</f>
        <v/>
      </c>
      <c r="BV48" s="444" t="str">
        <f t="array" ref="BV48">IF(COUNTIF(_tt4,BV$2)&gt;1,"sai",IF(COUNTIF(_tt4,BV$2)=1,INDEX(tkbc,1,MATCH(BV$2,_tt4,0)),""))</f>
        <v/>
      </c>
      <c r="BW48" s="444" t="str">
        <f t="array" ref="BW48">IF(COUNTIF(_tt4,BW$2)&gt;1,"sai",IF(COUNTIF(_tt4,BW$2)=1,INDEX(tkbc,1,MATCH(BW$2,_tt4,0)),""))</f>
        <v/>
      </c>
      <c r="BX48" s="446" t="str">
        <f t="array" ref="BX48">IF(COUNTIF(_tt4,BX$2)&gt;1,"sai",IF(COUNTIF(_tt4,BX$2)=1,INDEX(tkbc,1,MATCH(BX$2,_tt4,0)),""))</f>
        <v>A4</v>
      </c>
      <c r="BY48" s="444" t="str">
        <f t="array" ref="BY48">IF(COUNTIF(_tt4,BY$2)&gt;1,"sai",IF(COUNTIF(_tt4,BY$2)=1,INDEX(tkbc,1,MATCH(BY$2,_tt4,0)),""))</f>
        <v/>
      </c>
      <c r="BZ48" s="444" t="str">
        <f t="array" ref="BZ48">IF(COUNTIF(_tt4,BZ$2)&gt;1,"sai",IF(COUNTIF(_tt4,BZ$2)=1,INDEX(tkbc,1,MATCH(BZ$2,_tt4,0)),""))</f>
        <v/>
      </c>
      <c r="CA48" s="444" t="str">
        <f t="array" ref="CA48">IF(COUNTIF(_tt4,CA$2)&gt;1,"sai",IF(COUNTIF(_tt4,CA$2)=1,INDEX(tkbc,1,MATCH(CA$2,_tt4,0)),""))</f>
        <v/>
      </c>
      <c r="CB48" s="444" t="str">
        <f t="array" ref="CB48">IF(COUNTIF(_tt4,CB$2)&gt;1,"sai",IF(COUNTIF(_tt4,CB$2)=1,INDEX(tkbc,1,MATCH(CB$2,_tt4,0)),""))</f>
        <v/>
      </c>
      <c r="CC48" s="444" t="str">
        <f t="array" ref="CC48">IF(COUNTIF(_tt4,CC$2)&gt;1,"sai",IF(COUNTIF(_tt4,CC$2)=1,INDEX(tkbc,1,MATCH(CC$2,_tt4,0)),""))</f>
        <v/>
      </c>
      <c r="CD48" s="444" t="str">
        <f t="array" ref="CD48">IF(COUNTIF(_tt4,CD$2)&gt;1,"sai",IF(COUNTIF(_tt4,CD$2)=1,INDEX(tkbc,1,MATCH(CD$2,_tt4,0)),""))</f>
        <v/>
      </c>
      <c r="CE48" s="444" t="str">
        <f t="array" ref="CE48">IF(COUNTIF(_tt4,CE$2)&gt;1,"sai",IF(COUNTIF(_tt4,CE$2)=1,INDEX(tkbc,1,MATCH(CE$2,_tt4,0)),""))</f>
        <v/>
      </c>
      <c r="CF48" s="444" t="str">
        <f t="array" ref="CF48">IF(COUNTIF(_tt4,CF$2)&gt;1,"sai",IF(COUNTIF(_tt4,CF$2)=1,INDEX(tkbc,1,MATCH(CF$2,_tt4,0)),""))</f>
        <v/>
      </c>
      <c r="CG48" s="444" t="str">
        <f t="array" ref="CG48">IF(COUNTIF(_tt4,CG$2)&gt;1,"sai",IF(COUNTIF(_tt4,CG$2)=1,INDEX(tkbc,1,MATCH(CG$2,_tt4,0)),""))</f>
        <v/>
      </c>
      <c r="CH48" s="444" t="str">
        <f t="array" ref="CH48">IF(COUNTIF(_tt4,CH$2)&gt;1,"sai",IF(COUNTIF(_tt4,CH$2)=1,INDEX(tkbc,1,MATCH(CH$2,_tt4,0)),""))</f>
        <v/>
      </c>
      <c r="CI48" s="444" t="str">
        <f t="array" ref="CI48">IF(COUNTIF(_tt4,CI$2)&gt;1,"sai",IF(COUNTIF(_tt4,CI$2)=1,INDEX(tkbc,1,MATCH(CI$2,_tt4,0)),""))</f>
        <v/>
      </c>
      <c r="CJ48" s="444" t="str">
        <f t="array" ref="CJ48">IF(COUNTIF(_tt4,CJ$2)&gt;1,"sai",IF(COUNTIF(_tt4,CJ$2)=1,INDEX(tkbc,1,MATCH(CJ$2,_tt4,0)),""))</f>
        <v/>
      </c>
      <c r="CK48" s="444" t="str">
        <f t="array" ref="CK48">IF(COUNTIF(_tt4,CK$2)&gt;1,"sai",IF(COUNTIF(_tt4,CK$2)=1,INDEX(tkbc,1,MATCH(CK$2,_tt4,0)),""))</f>
        <v/>
      </c>
      <c r="CL48" s="444" t="str">
        <f t="array" ref="CL48">IF(COUNTIF(_tt4,CL$2)&gt;1,"sai",IF(COUNTIF(_tt4,CL$2)=1,INDEX(tkbc,1,MATCH(CL$2,_tt4,0)),""))</f>
        <v/>
      </c>
      <c r="CM48" s="444" t="str">
        <f t="array" ref="CM48">IF(COUNTIF(_tt4,CM$2)&gt;1,"sai",IF(COUNTIF(_tt4,CM$2)=1,INDEX(tkbc,1,MATCH(CM$2,_tt4,0)),""))</f>
        <v/>
      </c>
      <c r="CN48" s="444" t="str">
        <f t="array" ref="CN48">IF(COUNTIF(_tt4,CN$2)&gt;1,"sai",IF(COUNTIF(_tt4,CN$2)=1,INDEX(tkbc,1,MATCH(CN$2,_tt4,0)),""))</f>
        <v/>
      </c>
      <c r="CO48" s="444" t="str">
        <f t="array" ref="CO48">IF(COUNTIF(_tt4,CO$2)&gt;1,"sai",IF(COUNTIF(_tt4,CO$2)=1,INDEX(tkbc,1,MATCH(CO$2,_tt4,0)),""))</f>
        <v/>
      </c>
      <c r="CP48" s="444" t="str">
        <f t="array" ref="CP48">IF(COUNTIF(_tt4,CP$2)&gt;1,"sai",IF(COUNTIF(_tt4,CP$2)=1,INDEX(tkbc,1,MATCH(CP$2,_tt4,0)),""))</f>
        <v/>
      </c>
      <c r="CQ48" s="444" t="str">
        <f t="array" ref="CQ48">IF(COUNTIF(_tt4,CQ$2)&gt;1,"sai",IF(COUNTIF(_tt4,CQ$2)=1,INDEX(tkbc,1,MATCH(CQ$2,_tt4,0)),""))</f>
        <v/>
      </c>
      <c r="CR48" s="444" t="str">
        <f t="array" ref="CR48">IF(COUNTIF(_tt4,CR$2)&gt;1,"sai",IF(COUNTIF(_tt4,CR$2)=1,INDEX(tkbc,1,MATCH(CR$2,_tt4,0)),""))</f>
        <v/>
      </c>
      <c r="CS48" s="444" t="str">
        <f t="array" ref="CS48">IF(COUNTIF(_tt4,CS$2)&gt;1,"sai",IF(COUNTIF(_tt4,CS$2)=1,INDEX(tkbc,1,MATCH(CS$2,_tt4,0)),""))</f>
        <v/>
      </c>
      <c r="CT48" s="444" t="str">
        <f t="array" ref="CT48">IF(COUNTIF(_tt4,CT$2)&gt;1,"sai",IF(COUNTIF(_tt4,CT$2)=1,INDEX(tkbc,1,MATCH(CT$2,_tt4,0)),""))</f>
        <v/>
      </c>
      <c r="CU48" s="444" t="str">
        <f t="array" ref="CU48">IF(COUNTIF(_tt4,CU$2)&gt;1,"sai",IF(COUNTIF(_tt4,CU$2)=1,INDEX(tkbc,1,MATCH(CU$2,_tt4,0)),""))</f>
        <v/>
      </c>
      <c r="CV48" s="444" t="str">
        <f t="array" ref="CV48">IF(COUNTIF(_tt4,CV$2)&gt;1,"sai",IF(COUNTIF(_tt4,CV$2)=1,INDEX(tkbc,1,MATCH(CV$2,_tt4,0)),""))</f>
        <v/>
      </c>
      <c r="CW48" s="444" t="str">
        <f t="array" ref="CW48">IF(COUNTIF(_tt4,CW$2)&gt;1,"sai",IF(COUNTIF(_tt4,CW$2)=1,INDEX(tkbc,1,MATCH(CW$2,_tt4,0)),""))</f>
        <v/>
      </c>
      <c r="CX48" s="444" t="str">
        <f t="array" ref="CX48">IF(COUNTIF(_tt4,CX$2)&gt;1,"sai",IF(COUNTIF(_tt4,CX$2)=1,INDEX(tkbc,1,MATCH(CX$2,_tt4,0)),""))</f>
        <v/>
      </c>
      <c r="CY48" s="444" t="str">
        <f t="array" ref="CY48">IF(COUNTIF(_tt4,CY$2)&gt;1,"sai",IF(COUNTIF(_tt4,CY$2)=1,INDEX(tkbc,1,MATCH(CY$2,_tt4,0)),""))</f>
        <v/>
      </c>
    </row>
    <row r="49" ht="12.0" customHeight="1">
      <c r="A49" s="447"/>
      <c r="B49" s="460">
        <v>5.0</v>
      </c>
      <c r="C49" s="450" t="str">
        <f t="array" ref="C49">IF(COUNTIF(_tt5,C$2)&gt;1,"sai",IF(COUNTIF(_tt5,C$2)=1,INDEX(tkbc,1,MATCH(C$2,_tt5,0)),""))</f>
        <v/>
      </c>
      <c r="D49" s="450" t="str">
        <f t="array" ref="D49">IF(COUNTIF(_tt5,D$2)&gt;1,"sai",IF(COUNTIF(_tt5,D$2)=1,INDEX(tkbc,1,MATCH(D$2,_tt5,0)),""))</f>
        <v/>
      </c>
      <c r="E49" s="450" t="str">
        <f t="array" ref="E49">IF(COUNTIF(_tt5,E$2)&gt;1,"sai",IF(COUNTIF(_tt5,E$2)=1,INDEX(tkbc,1,MATCH(E$2,_tt5,0)),""))</f>
        <v/>
      </c>
      <c r="F49" s="450" t="str">
        <f t="array" ref="F49">IF(COUNTIF(_tt5,F$2)&gt;1,"sai",IF(COUNTIF(_tt5,F$2)=1,INDEX(tkbc,1,MATCH(F$2,_tt5,0)),""))</f>
        <v/>
      </c>
      <c r="G49" s="450" t="str">
        <f t="array" ref="G49">IF(COUNTIF(_tt5,G$2)&gt;1,"sai",IF(COUNTIF(_tt5,G$2)=1,INDEX(tkbc,1,MATCH(G$2,_tt5,0)),""))</f>
        <v/>
      </c>
      <c r="H49" s="450" t="str">
        <f t="array" ref="H49">IF(COUNTIF(_tt5,H$2)&gt;1,"sai",IF(COUNTIF(_tt5,H$2)=1,INDEX(tkbc,1,MATCH(H$2,_tt5,0)),""))</f>
        <v/>
      </c>
      <c r="I49" s="450" t="str">
        <f t="array" ref="I49">IF(COUNTIF(_tt5,I$2)&gt;1,"sai",IF(COUNTIF(_tt5,I$2)=1,INDEX(tkbc,1,MATCH(I$2,_tt5,0)),""))</f>
        <v/>
      </c>
      <c r="J49" s="450" t="str">
        <f t="array" ref="J49">IF(COUNTIF(_tt5,J$2)&gt;1,"sai",IF(COUNTIF(_tt5,J$2)=1,INDEX(tkbc,1,MATCH(J$2,_tt5,0)),""))</f>
        <v/>
      </c>
      <c r="K49" s="450" t="str">
        <f t="array" ref="K49">IF(COUNTIF(_tt5,K$2)&gt;1,"sai",IF(COUNTIF(_tt5,K$2)=1,INDEX(tkbc,1,MATCH(K$2,_tt5,0)),""))</f>
        <v/>
      </c>
      <c r="L49" s="449" t="str">
        <f t="array" ref="L49">IF(COUNTIF(_tt5,L$2)&gt;1,"sai",IF(COUNTIF(_tt5,L$2)=1,INDEX(tkbc,1,MATCH(L$2,_tt5,0)),""))</f>
        <v>A2</v>
      </c>
      <c r="M49" s="450" t="str">
        <f t="array" ref="M49">IF(COUNTIF(_tt5,M$2)&gt;1,"sai",IF(COUNTIF(_tt5,M$2)=1,INDEX(tkbc,1,MATCH(M$2,_tt5,0)),""))</f>
        <v/>
      </c>
      <c r="N49" s="450" t="str">
        <f t="array" ref="N49">IF(COUNTIF(_tt5,N$2)&gt;1,"sai",IF(COUNTIF(_tt5,N$2)=1,INDEX(tkbc,1,MATCH(N$2,_tt5,0)),""))</f>
        <v/>
      </c>
      <c r="O49" s="450" t="str">
        <f t="array" ref="O49">IF(COUNTIF(_tt5,O$2)&gt;1,"sai",IF(COUNTIF(_tt5,O$2)=1,INDEX(tkbc,1,MATCH(O$2,_tt5,0)),""))</f>
        <v/>
      </c>
      <c r="P49" s="449" t="str">
        <f t="array" ref="P49">IF(COUNTIF(_tt5,P$2)&gt;1,"sai",IF(COUNTIF(_tt5,P$2)=1,INDEX(tkbc,1,MATCH(P$2,_tt5,0)),""))</f>
        <v>A13</v>
      </c>
      <c r="Q49" s="450" t="str">
        <f t="array" ref="Q49">IF(COUNTIF(_tt5,Q$2)&gt;1,"sai",IF(COUNTIF(_tt5,Q$2)=1,INDEX(tkbc,1,MATCH(Q$2,_tt5,0)),""))</f>
        <v/>
      </c>
      <c r="R49" s="450" t="str">
        <f t="array" ref="R49">IF(COUNTIF(_tt5,R$2)&gt;1,"sai",IF(COUNTIF(_tt5,R$2)=1,INDEX(tkbc,1,MATCH(R$2,_tt5,0)),""))</f>
        <v/>
      </c>
      <c r="S49" s="450" t="str">
        <f t="array" ref="S49">IF(COUNTIF(_tt5,S$2)&gt;1,"sai",IF(COUNTIF(_tt5,S$2)=1,INDEX(tkbc,1,MATCH(S$2,_tt5,0)),""))</f>
        <v/>
      </c>
      <c r="T49" s="450" t="str">
        <f t="array" ref="T49">IF(COUNTIF(_tt5,T$2)&gt;1,"sai",IF(COUNTIF(_tt5,T$2)=1,INDEX(tkbc,1,MATCH(T$2,_tt5,0)),""))</f>
        <v/>
      </c>
      <c r="U49" s="450" t="str">
        <f t="array" ref="U49">IF(COUNTIF(_tt5,U$2)&gt;1,"sai",IF(COUNTIF(_tt5,U$2)=1,INDEX(tkbc,1,MATCH(U$2,_tt5,0)),""))</f>
        <v/>
      </c>
      <c r="V49" s="450" t="str">
        <f t="array" ref="V49">IF(COUNTIF(_tt5,V$2)&gt;1,"sai",IF(COUNTIF(_tt5,V$2)=1,INDEX(tkbc,1,MATCH(V$2,_tt5,0)),""))</f>
        <v/>
      </c>
      <c r="W49" s="450" t="str">
        <f t="array" ref="W49">IF(COUNTIF(_tt5,W$2)&gt;1,"sai",IF(COUNTIF(_tt5,W$2)=1,INDEX(tkbc,1,MATCH(W$2,_tt5,0)),""))</f>
        <v/>
      </c>
      <c r="X49" s="450" t="str">
        <f t="array" ref="X49">IF(COUNTIF(_tt5,X$2)&gt;1,"sai",IF(COUNTIF(_tt5,X$2)=1,INDEX(tkbc,1,MATCH(X$2,_tt5,0)),""))</f>
        <v/>
      </c>
      <c r="Y49" s="450" t="str">
        <f t="array" ref="Y49">IF(COUNTIF(_tt5,Y$2)&gt;1,"sai",IF(COUNTIF(_tt5,Y$2)=1,INDEX(tkbc,1,MATCH(Y$2,_tt5,0)),""))</f>
        <v/>
      </c>
      <c r="Z49" s="450" t="str">
        <f t="array" ref="Z49">IF(COUNTIF(_tt5,Z$2)&gt;1,"sai",IF(COUNTIF(_tt5,Z$2)=1,INDEX(tkbc,1,MATCH(Z$2,_tt5,0)),""))</f>
        <v/>
      </c>
      <c r="AA49" s="450" t="str">
        <f t="array" ref="AA49">IF(COUNTIF(_tt5,AA$2)&gt;1,"sai",IF(COUNTIF(_tt5,AA$2)=1,INDEX(tkbc,1,MATCH(AA$2,_tt5,0)),""))</f>
        <v/>
      </c>
      <c r="AB49" s="450" t="str">
        <f t="array" ref="AB49">IF(COUNTIF(_tt5,AB$2)&gt;1,"sai",IF(COUNTIF(_tt5,AB$2)=1,INDEX(tkbc,1,MATCH(AB$2,_tt5,0)),""))</f>
        <v/>
      </c>
      <c r="AC49" s="450" t="str">
        <f t="array" ref="AC49">IF(COUNTIF(_tt5,AC$2)&gt;1,"sai",IF(COUNTIF(_tt5,AC$2)=1,INDEX(tkbc,1,MATCH(AC$2,_tt5,0)),""))</f>
        <v/>
      </c>
      <c r="AD49" s="450" t="str">
        <f t="array" ref="AD49">IF(COUNTIF(_tt5,AD$2)&gt;1,"sai",IF(COUNTIF(_tt5,AD$2)=1,INDEX(tkbc,1,MATCH(AD$2,_tt5,0)),""))</f>
        <v/>
      </c>
      <c r="AE49" s="450" t="str">
        <f t="array" ref="AE49">IF(COUNTIF(_tt5,AE$2)&gt;1,"sai",IF(COUNTIF(_tt5,AE$2)=1,INDEX(tkbc,1,MATCH(AE$2,_tt5,0)),""))</f>
        <v/>
      </c>
      <c r="AF49" s="450" t="str">
        <f t="array" ref="AF49">IF(COUNTIF(_tt5,AF$2)&gt;1,"sai",IF(COUNTIF(_tt5,AF$2)=1,INDEX(tkbc,1,MATCH(AF$2,_tt5,0)),""))</f>
        <v/>
      </c>
      <c r="AG49" s="450" t="str">
        <f t="array" ref="AG49">IF(COUNTIF(_tt5,AG$2)&gt;1,"sai",IF(COUNTIF(_tt5,AG$2)=1,INDEX(tkbc,1,MATCH(AG$2,_tt5,0)),""))</f>
        <v/>
      </c>
      <c r="AH49" s="450" t="str">
        <f t="array" ref="AH49">IF(COUNTIF(_tt5,AH$2)&gt;1,"sai",IF(COUNTIF(_tt5,AH$2)=1,INDEX(tkbc,1,MATCH(AH$2,_tt5,0)),""))</f>
        <v/>
      </c>
      <c r="AI49" s="449" t="str">
        <f t="array" ref="AI49">IF(COUNTIF(_tt5,AI$2)&gt;1,"sai",IF(COUNTIF(_tt5,AI$2)=1,INDEX(tkbc,1,MATCH(AI$2,_tt5,0)),""))</f>
        <v>A5</v>
      </c>
      <c r="AJ49" s="450" t="str">
        <f t="array" ref="AJ49">IF(COUNTIF(_tt5,AJ$2)&gt;1,"sai",IF(COUNTIF(_tt5,AJ$2)=1,INDEX(tkbc,1,MATCH(AJ$2,_tt5,0)),""))</f>
        <v/>
      </c>
      <c r="AK49" s="449" t="str">
        <f t="array" ref="AK49">IF(COUNTIF(_tt5,AK$2)&gt;1,"sai",IF(COUNTIF(_tt5,AK$2)=1,INDEX(tkbc,1,MATCH(AK$2,_tt5,0)),""))</f>
        <v>A3</v>
      </c>
      <c r="AL49" s="450" t="str">
        <f t="array" ref="AL49">IF(COUNTIF(_tt5,AL$2)&gt;1,"sai",IF(COUNTIF(_tt5,AL$2)=1,INDEX(tkbc,1,MATCH(AL$2,_tt5,0)),""))</f>
        <v/>
      </c>
      <c r="AM49" s="450" t="str">
        <f t="array" ref="AM49">IF(COUNTIF(_tt5,AM$2)&gt;1,"sai",IF(COUNTIF(_tt5,AM$2)=1,INDEX(tkbc,1,MATCH(AM$2,_tt5,0)),""))</f>
        <v/>
      </c>
      <c r="AN49" s="450" t="str">
        <f t="array" ref="AN49">IF(COUNTIF(_tt5,AN$2)&gt;1,"sai",IF(COUNTIF(_tt5,AN$2)=1,INDEX(tkbc,1,MATCH(AN$2,_tt5,0)),""))</f>
        <v/>
      </c>
      <c r="AO49" s="450" t="str">
        <f t="array" ref="AO49">IF(COUNTIF(_tt5,AO$2)&gt;1,"sai",IF(COUNTIF(_tt5,AO$2)=1,INDEX(tkbc,1,MATCH(AO$2,_tt5,0)),""))</f>
        <v/>
      </c>
      <c r="AP49" s="450" t="str">
        <f t="array" ref="AP49">IF(COUNTIF(_tt5,AP$2)&gt;1,"sai",IF(COUNTIF(_tt5,AP$2)=1,INDEX(tkbc,1,MATCH(AP$2,_tt5,0)),""))</f>
        <v/>
      </c>
      <c r="AQ49" s="450" t="str">
        <f t="array" ref="AQ49">IF(COUNTIF(_tt5,AQ$2)&gt;1,"sai",IF(COUNTIF(_tt5,AQ$2)=1,INDEX(tkbc,1,MATCH(AQ$2,_tt5,0)),""))</f>
        <v/>
      </c>
      <c r="AR49" s="450" t="str">
        <f t="array" ref="AR49">IF(COUNTIF(_tt5,AR$2)&gt;1,"sai",IF(COUNTIF(_tt5,AR$2)=1,INDEX(tkbc,1,MATCH(AR$2,_tt5,0)),""))</f>
        <v/>
      </c>
      <c r="AS49" s="450" t="str">
        <f t="array" ref="AS49">IF(COUNTIF(_tt5,AS$2)&gt;1,"sai",IF(COUNTIF(_tt5,AS$2)=1,INDEX(tkbc,1,MATCH(AS$2,_tt5,0)),""))</f>
        <v/>
      </c>
      <c r="AT49" s="450" t="str">
        <f t="array" ref="AT49">IF(COUNTIF(_tt5,AT$2)&gt;1,"sai",IF(COUNTIF(_tt5,AT$2)=1,INDEX(tkbc,1,MATCH(AT$2,_tt5,0)),""))</f>
        <v/>
      </c>
      <c r="AU49" s="449" t="str">
        <f t="array" ref="AU49">IF(COUNTIF(_tt5,AU$2)&gt;1,"sai",IF(COUNTIF(_tt5,AU$2)=1,INDEX(tkbc,1,MATCH(AU$2,_tt5,0)),""))</f>
        <v>A6</v>
      </c>
      <c r="AV49" s="450" t="str">
        <f t="array" ref="AV49">IF(COUNTIF(_tt5,AV$2)&gt;1,"sai",IF(COUNTIF(_tt5,AV$2)=1,INDEX(tkbc,1,MATCH(AV$2,_tt5,0)),""))</f>
        <v/>
      </c>
      <c r="AW49" s="449" t="str">
        <f t="array" ref="AW49">IF(COUNTIF(_tt5,AW$2)&gt;1,"sai",IF(COUNTIF(_tt5,AW$2)=1,INDEX(tkbc,1,MATCH(AW$2,_tt5,0)),""))</f>
        <v>A11</v>
      </c>
      <c r="AX49" s="450" t="str">
        <f t="array" ref="AX49">IF(COUNTIF(_tt5,AX$2)&gt;1,"sai",IF(COUNTIF(_tt5,AX$2)=1,INDEX(tkbc,1,MATCH(AX$2,_tt5,0)),""))</f>
        <v/>
      </c>
      <c r="AY49" s="450" t="str">
        <f t="array" ref="AY49">IF(COUNTIF(_tt5,AY$2)&gt;1,"sai",IF(COUNTIF(_tt5,AY$2)=1,INDEX(tkbc,1,MATCH(AY$2,_tt5,0)),""))</f>
        <v/>
      </c>
      <c r="AZ49" s="449" t="str">
        <f t="array" ref="AZ49">IF(COUNTIF(_tt5,AZ$2)&gt;1,"sai",IF(COUNTIF(_tt5,AZ$2)=1,INDEX(tkbc,1,MATCH(AZ$2,_tt5,0)),""))</f>
        <v>A12</v>
      </c>
      <c r="BA49" s="450" t="str">
        <f t="array" ref="BA49">IF(COUNTIF(_tt5,BA$2)&gt;1,"sai",IF(COUNTIF(_tt5,BA$2)=1,INDEX(tkbc,1,MATCH(BA$2,_tt5,0)),""))</f>
        <v/>
      </c>
      <c r="BB49" s="450" t="str">
        <f t="array" ref="BB49">IF(COUNTIF(_tt5,BB$2)&gt;1,"sai",IF(COUNTIF(_tt5,BB$2)=1,INDEX(tkbc,1,MATCH(BB$2,_tt5,0)),""))</f>
        <v/>
      </c>
      <c r="BC49" s="450" t="str">
        <f t="array" ref="BC49">IF(COUNTIF(_tt5,BC$2)&gt;1,"sai",IF(COUNTIF(_tt5,BC$2)=1,INDEX(tkbc,1,MATCH(BC$2,_tt5,0)),""))</f>
        <v/>
      </c>
      <c r="BD49" s="450" t="str">
        <f t="array" ref="BD49">IF(COUNTIF(_tt5,BD$2)&gt;1,"sai",IF(COUNTIF(_tt5,BD$2)=1,INDEX(tkbc,1,MATCH(BD$2,_tt5,0)),""))</f>
        <v/>
      </c>
      <c r="BE49" s="450" t="str">
        <f t="array" ref="BE49">IF(COUNTIF(_tt5,BE$2)&gt;1,"sai",IF(COUNTIF(_tt5,BE$2)=1,INDEX(tkbc,1,MATCH(BE$2,_tt5,0)),""))</f>
        <v/>
      </c>
      <c r="BF49" s="450" t="str">
        <f t="array" ref="BF49">IF(COUNTIF(_tt5,BF$2)&gt;1,"sai",IF(COUNTIF(_tt5,BF$2)=1,INDEX(tkbc,1,MATCH(BF$2,_tt5,0)),""))</f>
        <v/>
      </c>
      <c r="BG49" s="450" t="str">
        <f t="array" ref="BG49">IF(COUNTIF(_tt5,BG$2)&gt;1,"sai",IF(COUNTIF(_tt5,BG$2)=1,INDEX(tkbc,1,MATCH(BG$2,_tt5,0)),""))</f>
        <v/>
      </c>
      <c r="BH49" s="450" t="str">
        <f t="array" ref="BH49">IF(COUNTIF(_tt5,BH$2)&gt;1,"sai",IF(COUNTIF(_tt5,BH$2)=1,INDEX(tkbc,1,MATCH(BH$2,_tt5,0)),""))</f>
        <v/>
      </c>
      <c r="BI49" s="450" t="str">
        <f t="array" ref="BI49">IF(COUNTIF(_tt5,BI$2)&gt;1,"sai",IF(COUNTIF(_tt5,BI$2)=1,INDEX(tkbc,1,MATCH(BI$2,_tt5,0)),""))</f>
        <v/>
      </c>
      <c r="BJ49" s="450" t="str">
        <f t="array" ref="BJ49">IF(COUNTIF(_tt5,BJ$2)&gt;1,"sai",IF(COUNTIF(_tt5,BJ$2)=1,INDEX(tkbc,1,MATCH(BJ$2,_tt5,0)),""))</f>
        <v/>
      </c>
      <c r="BK49" s="450" t="str">
        <f t="array" ref="BK49">IF(COUNTIF(_tt5,BK$2)&gt;1,"sai",IF(COUNTIF(_tt5,BK$2)=1,INDEX(tkbc,1,MATCH(BK$2,_tt5,0)),""))</f>
        <v/>
      </c>
      <c r="BL49" s="450" t="str">
        <f t="array" ref="BL49">IF(COUNTIF(_tt5,BL$2)&gt;1,"sai",IF(COUNTIF(_tt5,BL$2)=1,INDEX(tkbc,1,MATCH(BL$2,_tt5,0)),""))</f>
        <v/>
      </c>
      <c r="BM49" s="450" t="str">
        <f t="array" ref="BM49">IF(COUNTIF(_tt5,BM$2)&gt;1,"sai",IF(COUNTIF(_tt5,BM$2)=1,INDEX(tkbc,1,MATCH(BM$2,_tt5,0)),""))</f>
        <v/>
      </c>
      <c r="BN49" s="450" t="str">
        <f t="array" ref="BN49">IF(COUNTIF(_tt5,BN$2)&gt;1,"sai",IF(COUNTIF(_tt5,BN$2)=1,INDEX(tkbc,1,MATCH(BN$2,_tt5,0)),""))</f>
        <v/>
      </c>
      <c r="BO49" s="450" t="str">
        <f t="array" ref="BO49">IF(COUNTIF(_tt5,BO$2)&gt;1,"sai",IF(COUNTIF(_tt5,BO$2)=1,INDEX(tkbc,1,MATCH(BO$2,_tt5,0)),""))</f>
        <v/>
      </c>
      <c r="BP49" s="449" t="str">
        <f t="array" ref="BP49">IF(COUNTIF(_tt5,BP$2)&gt;1,"sai",IF(COUNTIF(_tt5,BP$2)=1,INDEX(tkbc,1,MATCH(BP$2,_tt5,0)),""))</f>
        <v>A1</v>
      </c>
      <c r="BQ49" s="450" t="str">
        <f t="array" ref="BQ49">IF(COUNTIF(_tt5,BQ$2)&gt;1,"sai",IF(COUNTIF(_tt5,BQ$2)=1,INDEX(tkbc,1,MATCH(BQ$2,_tt5,0)),""))</f>
        <v/>
      </c>
      <c r="BR49" s="450" t="str">
        <f t="array" ref="BR49">IF(COUNTIF(_tt5,BR$2)&gt;1,"sai",IF(COUNTIF(_tt5,BR$2)=1,INDEX(tkbc,1,MATCH(BR$2,_tt5,0)),""))</f>
        <v/>
      </c>
      <c r="BS49" s="449" t="str">
        <f t="array" ref="BS49">IF(COUNTIF(_tt5,BS$2)&gt;1,"sai",IF(COUNTIF(_tt5,BS$2)=1,INDEX(tkbc,1,MATCH(BS$2,_tt5,0)),""))</f>
        <v>A10</v>
      </c>
      <c r="BT49" s="450" t="str">
        <f t="array" ref="BT49">IF(COUNTIF(_tt5,BT$2)&gt;1,"sai",IF(COUNTIF(_tt5,BT$2)=1,INDEX(tkbc,1,MATCH(BT$2,_tt5,0)),""))</f>
        <v/>
      </c>
      <c r="BU49" s="450" t="str">
        <f t="array" ref="BU49">IF(COUNTIF(_tt5,BU$2)&gt;1,"sai",IF(COUNTIF(_tt5,BU$2)=1,INDEX(tkbc,1,MATCH(BU$2,_tt5,0)),""))</f>
        <v/>
      </c>
      <c r="BV49" s="450" t="str">
        <f t="array" ref="BV49">IF(COUNTIF(_tt5,BV$2)&gt;1,"sai",IF(COUNTIF(_tt5,BV$2)=1,INDEX(tkbc,1,MATCH(BV$2,_tt5,0)),""))</f>
        <v/>
      </c>
      <c r="BW49" s="450" t="str">
        <f t="array" ref="BW49">IF(COUNTIF(_tt5,BW$2)&gt;1,"sai",IF(COUNTIF(_tt5,BW$2)=1,INDEX(tkbc,1,MATCH(BW$2,_tt5,0)),""))</f>
        <v/>
      </c>
      <c r="BX49" s="449" t="str">
        <f t="array" ref="BX49">IF(COUNTIF(_tt5,BX$2)&gt;1,"sai",IF(COUNTIF(_tt5,BX$2)=1,INDEX(tkbc,1,MATCH(BX$2,_tt5,0)),""))</f>
        <v>A4</v>
      </c>
      <c r="BY49" s="450" t="str">
        <f t="array" ref="BY49">IF(COUNTIF(_tt5,BY$2)&gt;1,"sai",IF(COUNTIF(_tt5,BY$2)=1,INDEX(tkbc,1,MATCH(BY$2,_tt5,0)),""))</f>
        <v/>
      </c>
      <c r="BZ49" s="450" t="str">
        <f t="array" ref="BZ49">IF(COUNTIF(_tt5,BZ$2)&gt;1,"sai",IF(COUNTIF(_tt5,BZ$2)=1,INDEX(tkbc,1,MATCH(BZ$2,_tt5,0)),""))</f>
        <v/>
      </c>
      <c r="CA49" s="450" t="str">
        <f t="array" ref="CA49">IF(COUNTIF(_tt5,CA$2)&gt;1,"sai",IF(COUNTIF(_tt5,CA$2)=1,INDEX(tkbc,1,MATCH(CA$2,_tt5,0)),""))</f>
        <v/>
      </c>
      <c r="CB49" s="450" t="str">
        <f t="array" ref="CB49">IF(COUNTIF(_tt5,CB$2)&gt;1,"sai",IF(COUNTIF(_tt5,CB$2)=1,INDEX(tkbc,1,MATCH(CB$2,_tt5,0)),""))</f>
        <v/>
      </c>
      <c r="CC49" s="450" t="str">
        <f t="array" ref="CC49">IF(COUNTIF(_tt5,CC$2)&gt;1,"sai",IF(COUNTIF(_tt5,CC$2)=1,INDEX(tkbc,1,MATCH(CC$2,_tt5,0)),""))</f>
        <v/>
      </c>
      <c r="CD49" s="450" t="str">
        <f t="array" ref="CD49">IF(COUNTIF(_tt5,CD$2)&gt;1,"sai",IF(COUNTIF(_tt5,CD$2)=1,INDEX(tkbc,1,MATCH(CD$2,_tt5,0)),""))</f>
        <v/>
      </c>
      <c r="CE49" s="450" t="str">
        <f t="array" ref="CE49">IF(COUNTIF(_tt5,CE$2)&gt;1,"sai",IF(COUNTIF(_tt5,CE$2)=1,INDEX(tkbc,1,MATCH(CE$2,_tt5,0)),""))</f>
        <v/>
      </c>
      <c r="CF49" s="450" t="str">
        <f t="array" ref="CF49">IF(COUNTIF(_tt5,CF$2)&gt;1,"sai",IF(COUNTIF(_tt5,CF$2)=1,INDEX(tkbc,1,MATCH(CF$2,_tt5,0)),""))</f>
        <v/>
      </c>
      <c r="CG49" s="450" t="str">
        <f t="array" ref="CG49">IF(COUNTIF(_tt5,CG$2)&gt;1,"sai",IF(COUNTIF(_tt5,CG$2)=1,INDEX(tkbc,1,MATCH(CG$2,_tt5,0)),""))</f>
        <v/>
      </c>
      <c r="CH49" s="450" t="str">
        <f t="array" ref="CH49">IF(COUNTIF(_tt5,CH$2)&gt;1,"sai",IF(COUNTIF(_tt5,CH$2)=1,INDEX(tkbc,1,MATCH(CH$2,_tt5,0)),""))</f>
        <v/>
      </c>
      <c r="CI49" s="450" t="str">
        <f t="array" ref="CI49">IF(COUNTIF(_tt5,CI$2)&gt;1,"sai",IF(COUNTIF(_tt5,CI$2)=1,INDEX(tkbc,1,MATCH(CI$2,_tt5,0)),""))</f>
        <v/>
      </c>
      <c r="CJ49" s="450" t="str">
        <f t="array" ref="CJ49">IF(COUNTIF(_tt5,CJ$2)&gt;1,"sai",IF(COUNTIF(_tt5,CJ$2)=1,INDEX(tkbc,1,MATCH(CJ$2,_tt5,0)),""))</f>
        <v/>
      </c>
      <c r="CK49" s="450" t="str">
        <f t="array" ref="CK49">IF(COUNTIF(_tt5,CK$2)&gt;1,"sai",IF(COUNTIF(_tt5,CK$2)=1,INDEX(tkbc,1,MATCH(CK$2,_tt5,0)),""))</f>
        <v/>
      </c>
      <c r="CL49" s="450" t="str">
        <f t="array" ref="CL49">IF(COUNTIF(_tt5,CL$2)&gt;1,"sai",IF(COUNTIF(_tt5,CL$2)=1,INDEX(tkbc,1,MATCH(CL$2,_tt5,0)),""))</f>
        <v/>
      </c>
      <c r="CM49" s="450" t="str">
        <f t="array" ref="CM49">IF(COUNTIF(_tt5,CM$2)&gt;1,"sai",IF(COUNTIF(_tt5,CM$2)=1,INDEX(tkbc,1,MATCH(CM$2,_tt5,0)),""))</f>
        <v/>
      </c>
      <c r="CN49" s="450" t="str">
        <f t="array" ref="CN49">IF(COUNTIF(_tt5,CN$2)&gt;1,"sai",IF(COUNTIF(_tt5,CN$2)=1,INDEX(tkbc,1,MATCH(CN$2,_tt5,0)),""))</f>
        <v/>
      </c>
      <c r="CO49" s="450" t="str">
        <f t="array" ref="CO49">IF(COUNTIF(_tt5,CO$2)&gt;1,"sai",IF(COUNTIF(_tt5,CO$2)=1,INDEX(tkbc,1,MATCH(CO$2,_tt5,0)),""))</f>
        <v/>
      </c>
      <c r="CP49" s="450" t="str">
        <f t="array" ref="CP49">IF(COUNTIF(_tt5,CP$2)&gt;1,"sai",IF(COUNTIF(_tt5,CP$2)=1,INDEX(tkbc,1,MATCH(CP$2,_tt5,0)),""))</f>
        <v/>
      </c>
      <c r="CQ49" s="450" t="str">
        <f t="array" ref="CQ49">IF(COUNTIF(_tt5,CQ$2)&gt;1,"sai",IF(COUNTIF(_tt5,CQ$2)=1,INDEX(tkbc,1,MATCH(CQ$2,_tt5,0)),""))</f>
        <v/>
      </c>
      <c r="CR49" s="450" t="str">
        <f t="array" ref="CR49">IF(COUNTIF(_tt5,CR$2)&gt;1,"sai",IF(COUNTIF(_tt5,CR$2)=1,INDEX(tkbc,1,MATCH(CR$2,_tt5,0)),""))</f>
        <v/>
      </c>
      <c r="CS49" s="450" t="str">
        <f t="array" ref="CS49">IF(COUNTIF(_tt5,CS$2)&gt;1,"sai",IF(COUNTIF(_tt5,CS$2)=1,INDEX(tkbc,1,MATCH(CS$2,_tt5,0)),""))</f>
        <v/>
      </c>
      <c r="CT49" s="450" t="str">
        <f t="array" ref="CT49">IF(COUNTIF(_tt5,CT$2)&gt;1,"sai",IF(COUNTIF(_tt5,CT$2)=1,INDEX(tkbc,1,MATCH(CT$2,_tt5,0)),""))</f>
        <v/>
      </c>
      <c r="CU49" s="450" t="str">
        <f t="array" ref="CU49">IF(COUNTIF(_tt5,CU$2)&gt;1,"sai",IF(COUNTIF(_tt5,CU$2)=1,INDEX(tkbc,1,MATCH(CU$2,_tt5,0)),""))</f>
        <v/>
      </c>
      <c r="CV49" s="450" t="str">
        <f t="array" ref="CV49">IF(COUNTIF(_tt5,CV$2)&gt;1,"sai",IF(COUNTIF(_tt5,CV$2)=1,INDEX(tkbc,1,MATCH(CV$2,_tt5,0)),""))</f>
        <v/>
      </c>
      <c r="CW49" s="450" t="str">
        <f t="array" ref="CW49">IF(COUNTIF(_tt5,CW$2)&gt;1,"sai",IF(COUNTIF(_tt5,CW$2)=1,INDEX(tkbc,1,MATCH(CW$2,_tt5,0)),""))</f>
        <v/>
      </c>
      <c r="CX49" s="450" t="str">
        <f t="array" ref="CX49">IF(COUNTIF(_tt5,CX$2)&gt;1,"sai",IF(COUNTIF(_tt5,CX$2)=1,INDEX(tkbc,1,MATCH(CX$2,_tt5,0)),""))</f>
        <v/>
      </c>
      <c r="CY49" s="450" t="str">
        <f t="array" ref="CY49">IF(COUNTIF(_tt5,CY$2)&gt;1,"sai",IF(COUNTIF(_tt5,CY$2)=1,INDEX(tkbc,1,MATCH(CY$2,_tt5,0)),""))</f>
        <v/>
      </c>
    </row>
    <row r="50" ht="12.0" customHeight="1">
      <c r="A50" s="442" t="s">
        <v>584</v>
      </c>
      <c r="B50" s="443">
        <v>1.0</v>
      </c>
      <c r="C50" s="452" t="str">
        <f t="array" ref="C50">IF(COUNTIF(_tn1,C$2)&gt;1,"sai",IF(COUNTIF(_tn1,C$2)=1,INDEX(tkbc,1,MATCH(C$2,_tn1,0)),""))</f>
        <v/>
      </c>
      <c r="D50" s="452" t="str">
        <f t="array" ref="D50">IF(COUNTIF(_tn1,D$2)&gt;1,"sai",IF(COUNTIF(_tn1,D$2)=1,INDEX(tkbc,1,MATCH(D$2,_tn1,0)),""))</f>
        <v/>
      </c>
      <c r="E50" s="452" t="str">
        <f t="array" ref="E50">IF(COUNTIF(_tn1,E$2)&gt;1,"sai",IF(COUNTIF(_tn1,E$2)=1,INDEX(tkbc,1,MATCH(E$2,_tn1,0)),""))</f>
        <v/>
      </c>
      <c r="F50" s="452" t="str">
        <f t="array" ref="F50">IF(COUNTIF(_tn1,F$2)&gt;1,"sai",IF(COUNTIF(_tn1,F$2)=1,INDEX(tkbc,1,MATCH(F$2,_tn1,0)),""))</f>
        <v/>
      </c>
      <c r="G50" s="452" t="str">
        <f t="array" ref="G50">IF(COUNTIF(_tn1,G$2)&gt;1,"sai",IF(COUNTIF(_tn1,G$2)=1,INDEX(tkbc,1,MATCH(G$2,_tn1,0)),""))</f>
        <v/>
      </c>
      <c r="H50" s="452" t="str">
        <f t="array" ref="H50">IF(COUNTIF(_tn1,H$2)&gt;1,"sai",IF(COUNTIF(_tn1,H$2)=1,INDEX(tkbc,1,MATCH(H$2,_tn1,0)),""))</f>
        <v/>
      </c>
      <c r="I50" s="452" t="str">
        <f t="array" ref="I50">IF(COUNTIF(_tn1,I$2)&gt;1,"sai",IF(COUNTIF(_tn1,I$2)=1,INDEX(tkbc,1,MATCH(I$2,_tn1,0)),""))</f>
        <v/>
      </c>
      <c r="J50" s="452" t="str">
        <f t="array" ref="J50">IF(COUNTIF(_tn1,J$2)&gt;1,"sai",IF(COUNTIF(_tn1,J$2)=1,INDEX(tkbc,1,MATCH(J$2,_tn1,0)),""))</f>
        <v/>
      </c>
      <c r="K50" s="452" t="str">
        <f t="array" ref="K50">IF(COUNTIF(_tn1,K$2)&gt;1,"sai",IF(COUNTIF(_tn1,K$2)=1,INDEX(tkbc,1,MATCH(K$2,_tn1,0)),""))</f>
        <v/>
      </c>
      <c r="L50" s="452" t="str">
        <f t="array" ref="L50">IF(COUNTIF(_tn1,L$2)&gt;1,"sai",IF(COUNTIF(_tn1,L$2)=1,INDEX(tkbc,1,MATCH(L$2,_tn1,0)),""))</f>
        <v/>
      </c>
      <c r="M50" s="452" t="str">
        <f t="array" ref="M50">IF(COUNTIF(_tn1,M$2)&gt;1,"sai",IF(COUNTIF(_tn1,M$2)=1,INDEX(tkbc,1,MATCH(M$2,_tn1,0)),""))</f>
        <v/>
      </c>
      <c r="N50" s="452" t="str">
        <f t="array" ref="N50">IF(COUNTIF(_tn1,N$2)&gt;1,"sai",IF(COUNTIF(_tn1,N$2)=1,INDEX(tkbc,1,MATCH(N$2,_tn1,0)),""))</f>
        <v/>
      </c>
      <c r="O50" s="452" t="str">
        <f t="array" ref="O50">IF(COUNTIF(_tn1,O$2)&gt;1,"sai",IF(COUNTIF(_tn1,O$2)=1,INDEX(tkbc,1,MATCH(O$2,_tn1,0)),""))</f>
        <v/>
      </c>
      <c r="P50" s="452" t="str">
        <f t="array" ref="P50">IF(COUNTIF(_tn1,P$2)&gt;1,"sai",IF(COUNTIF(_tn1,P$2)=1,INDEX(tkbc,1,MATCH(P$2,_tn1,0)),""))</f>
        <v/>
      </c>
      <c r="Q50" s="452" t="str">
        <f t="array" ref="Q50">IF(COUNTIF(_tn1,Q$2)&gt;1,"sai",IF(COUNTIF(_tn1,Q$2)=1,INDEX(tkbc,1,MATCH(Q$2,_tn1,0)),""))</f>
        <v/>
      </c>
      <c r="R50" s="452" t="str">
        <f t="array" ref="R50">IF(COUNTIF(_tn1,R$2)&gt;1,"sai",IF(COUNTIF(_tn1,R$2)=1,INDEX(tkbc,1,MATCH(R$2,_tn1,0)),""))</f>
        <v/>
      </c>
      <c r="S50" s="452" t="str">
        <f t="array" ref="S50">IF(COUNTIF(_tn1,S$2)&gt;1,"sai",IF(COUNTIF(_tn1,S$2)=1,INDEX(tkbc,1,MATCH(S$2,_tn1,0)),""))</f>
        <v/>
      </c>
      <c r="T50" s="452" t="str">
        <f t="array" ref="T50">IF(COUNTIF(_tn1,T$2)&gt;1,"sai",IF(COUNTIF(_tn1,T$2)=1,INDEX(tkbc,1,MATCH(T$2,_tn1,0)),""))</f>
        <v/>
      </c>
      <c r="U50" s="452" t="str">
        <f t="array" ref="U50">IF(COUNTIF(_tn1,U$2)&gt;1,"sai",IF(COUNTIF(_tn1,U$2)=1,INDEX(tkbc,1,MATCH(U$2,_tn1,0)),""))</f>
        <v/>
      </c>
      <c r="V50" s="452" t="str">
        <f t="array" ref="V50">IF(COUNTIF(_tn1,V$2)&gt;1,"sai",IF(COUNTIF(_tn1,V$2)=1,INDEX(tkbc,1,MATCH(V$2,_tn1,0)),""))</f>
        <v/>
      </c>
      <c r="W50" s="452" t="str">
        <f t="array" ref="W50">IF(COUNTIF(_tn1,W$2)&gt;1,"sai",IF(COUNTIF(_tn1,W$2)=1,INDEX(tkbc,1,MATCH(W$2,_tn1,0)),""))</f>
        <v/>
      </c>
      <c r="X50" s="452" t="str">
        <f t="array" ref="X50">IF(COUNTIF(_tn1,X$2)&gt;1,"sai",IF(COUNTIF(_tn1,X$2)=1,INDEX(tkbc,1,MATCH(X$2,_tn1,0)),""))</f>
        <v/>
      </c>
      <c r="Y50" s="452" t="str">
        <f t="array" ref="Y50">IF(COUNTIF(_tn1,Y$2)&gt;1,"sai",IF(COUNTIF(_tn1,Y$2)=1,INDEX(tkbc,1,MATCH(Y$2,_tn1,0)),""))</f>
        <v/>
      </c>
      <c r="Z50" s="452" t="str">
        <f t="array" ref="Z50">IF(COUNTIF(_tn1,Z$2)&gt;1,"sai",IF(COUNTIF(_tn1,Z$2)=1,INDEX(tkbc,1,MATCH(Z$2,_tn1,0)),""))</f>
        <v/>
      </c>
      <c r="AA50" s="452" t="str">
        <f t="array" ref="AA50">IF(COUNTIF(_tn1,AA$2)&gt;1,"sai",IF(COUNTIF(_tn1,AA$2)=1,INDEX(tkbc,1,MATCH(AA$2,_tn1,0)),""))</f>
        <v/>
      </c>
      <c r="AB50" s="452" t="str">
        <f t="array" ref="AB50">IF(COUNTIF(_tn1,AB$2)&gt;1,"sai",IF(COUNTIF(_tn1,AB$2)=1,INDEX(tkbc,1,MATCH(AB$2,_tn1,0)),""))</f>
        <v/>
      </c>
      <c r="AC50" s="452" t="str">
        <f t="array" ref="AC50">IF(COUNTIF(_tn1,AC$2)&gt;1,"sai",IF(COUNTIF(_tn1,AC$2)=1,INDEX(tkbc,1,MATCH(AC$2,_tn1,0)),""))</f>
        <v/>
      </c>
      <c r="AD50" s="452" t="str">
        <f t="array" ref="AD50">IF(COUNTIF(_tn1,AD$2)&gt;1,"sai",IF(COUNTIF(_tn1,AD$2)=1,INDEX(tkbc,1,MATCH(AD$2,_tn1,0)),""))</f>
        <v/>
      </c>
      <c r="AE50" s="452" t="str">
        <f t="array" ref="AE50">IF(COUNTIF(_tn1,AE$2)&gt;1,"sai",IF(COUNTIF(_tn1,AE$2)=1,INDEX(tkbc,1,MATCH(AE$2,_tn1,0)),""))</f>
        <v/>
      </c>
      <c r="AF50" s="452" t="str">
        <f t="array" ref="AF50">IF(COUNTIF(_tn1,AF$2)&gt;1,"sai",IF(COUNTIF(_tn1,AF$2)=1,INDEX(tkbc,1,MATCH(AF$2,_tn1,0)),""))</f>
        <v/>
      </c>
      <c r="AG50" s="452" t="str">
        <f t="array" ref="AG50">IF(COUNTIF(_tn1,AG$2)&gt;1,"sai",IF(COUNTIF(_tn1,AG$2)=1,INDEX(tkbc,1,MATCH(AG$2,_tn1,0)),""))</f>
        <v/>
      </c>
      <c r="AH50" s="452" t="str">
        <f t="array" ref="AH50">IF(COUNTIF(_tn1,AH$2)&gt;1,"sai",IF(COUNTIF(_tn1,AH$2)=1,INDEX(tkbc,1,MATCH(AH$2,_tn1,0)),""))</f>
        <v/>
      </c>
      <c r="AI50" s="452" t="str">
        <f t="array" ref="AI50">IF(COUNTIF(_tn1,AI$2)&gt;1,"sai",IF(COUNTIF(_tn1,AI$2)=1,INDEX(tkbc,1,MATCH(AI$2,_tn1,0)),""))</f>
        <v/>
      </c>
      <c r="AJ50" s="452" t="str">
        <f t="array" ref="AJ50">IF(COUNTIF(_tn1,AJ$2)&gt;1,"sai",IF(COUNTIF(_tn1,AJ$2)=1,INDEX(tkbc,1,MATCH(AJ$2,_tn1,0)),""))</f>
        <v/>
      </c>
      <c r="AK50" s="452" t="str">
        <f t="array" ref="AK50">IF(COUNTIF(_tn1,AK$2)&gt;1,"sai",IF(COUNTIF(_tn1,AK$2)=1,INDEX(tkbc,1,MATCH(AK$2,_tn1,0)),""))</f>
        <v/>
      </c>
      <c r="AL50" s="452" t="str">
        <f t="array" ref="AL50">IF(COUNTIF(_tn1,AL$2)&gt;1,"sai",IF(COUNTIF(_tn1,AL$2)=1,INDEX(tkbc,1,MATCH(AL$2,_tn1,0)),""))</f>
        <v/>
      </c>
      <c r="AM50" s="452" t="str">
        <f t="array" ref="AM50">IF(COUNTIF(_tn1,AM$2)&gt;1,"sai",IF(COUNTIF(_tn1,AM$2)=1,INDEX(tkbc,1,MATCH(AM$2,_tn1,0)),""))</f>
        <v/>
      </c>
      <c r="AN50" s="452" t="str">
        <f t="array" ref="AN50">IF(COUNTIF(_tn1,AN$2)&gt;1,"sai",IF(COUNTIF(_tn1,AN$2)=1,INDEX(tkbc,1,MATCH(AN$2,_tn1,0)),""))</f>
        <v/>
      </c>
      <c r="AO50" s="452" t="str">
        <f t="array" ref="AO50">IF(COUNTIF(_tn1,AO$2)&gt;1,"sai",IF(COUNTIF(_tn1,AO$2)=1,INDEX(tkbc,1,MATCH(AO$2,_tn1,0)),""))</f>
        <v/>
      </c>
      <c r="AP50" s="452" t="str">
        <f t="array" ref="AP50">IF(COUNTIF(_tn1,AP$2)&gt;1,"sai",IF(COUNTIF(_tn1,AP$2)=1,INDEX(tkbc,1,MATCH(AP$2,_tn1,0)),""))</f>
        <v/>
      </c>
      <c r="AQ50" s="452" t="str">
        <f t="array" ref="AQ50">IF(COUNTIF(_tn1,AQ$2)&gt;1,"sai",IF(COUNTIF(_tn1,AQ$2)=1,INDEX(tkbc,1,MATCH(AQ$2,_tn1,0)),""))</f>
        <v/>
      </c>
      <c r="AR50" s="452" t="str">
        <f t="array" ref="AR50">IF(COUNTIF(_tn1,AR$2)&gt;1,"sai",IF(COUNTIF(_tn1,AR$2)=1,INDEX(tkbc,1,MATCH(AR$2,_tn1,0)),""))</f>
        <v/>
      </c>
      <c r="AS50" s="452" t="str">
        <f t="array" ref="AS50">IF(COUNTIF(_tn1,AS$2)&gt;1,"sai",IF(COUNTIF(_tn1,AS$2)=1,INDEX(tkbc,1,MATCH(AS$2,_tn1,0)),""))</f>
        <v/>
      </c>
      <c r="AT50" s="452" t="str">
        <f t="array" ref="AT50">IF(COUNTIF(_tn1,AT$2)&gt;1,"sai",IF(COUNTIF(_tn1,AT$2)=1,INDEX(tkbc,1,MATCH(AT$2,_tn1,0)),""))</f>
        <v/>
      </c>
      <c r="AU50" s="452" t="str">
        <f t="array" ref="AU50">IF(COUNTIF(_tn1,AU$2)&gt;1,"sai",IF(COUNTIF(_tn1,AU$2)=1,INDEX(tkbc,1,MATCH(AU$2,_tn1,0)),""))</f>
        <v/>
      </c>
      <c r="AV50" s="452" t="str">
        <f t="array" ref="AV50">IF(COUNTIF(_tn1,AV$2)&gt;1,"sai",IF(COUNTIF(_tn1,AV$2)=1,INDEX(tkbc,1,MATCH(AV$2,_tn1,0)),""))</f>
        <v/>
      </c>
      <c r="AW50" s="452" t="str">
        <f t="array" ref="AW50">IF(COUNTIF(_tn1,AW$2)&gt;1,"sai",IF(COUNTIF(_tn1,AW$2)=1,INDEX(tkbc,1,MATCH(AW$2,_tn1,0)),""))</f>
        <v/>
      </c>
      <c r="AX50" s="452" t="str">
        <f t="array" ref="AX50">IF(COUNTIF(_tn1,AX$2)&gt;1,"sai",IF(COUNTIF(_tn1,AX$2)=1,INDEX(tkbc,1,MATCH(AX$2,_tn1,0)),""))</f>
        <v/>
      </c>
      <c r="AY50" s="452" t="str">
        <f t="array" ref="AY50">IF(COUNTIF(_tn1,AY$2)&gt;1,"sai",IF(COUNTIF(_tn1,AY$2)=1,INDEX(tkbc,1,MATCH(AY$2,_tn1,0)),""))</f>
        <v/>
      </c>
      <c r="AZ50" s="452" t="str">
        <f t="array" ref="AZ50">IF(COUNTIF(_tn1,AZ$2)&gt;1,"sai",IF(COUNTIF(_tn1,AZ$2)=1,INDEX(tkbc,1,MATCH(AZ$2,_tn1,0)),""))</f>
        <v/>
      </c>
      <c r="BA50" s="452" t="str">
        <f t="array" ref="BA50">IF(COUNTIF(_tn1,BA$2)&gt;1,"sai",IF(COUNTIF(_tn1,BA$2)=1,INDEX(tkbc,1,MATCH(BA$2,_tn1,0)),""))</f>
        <v/>
      </c>
      <c r="BB50" s="452" t="str">
        <f t="array" ref="BB50">IF(COUNTIF(_tn1,BB$2)&gt;1,"sai",IF(COUNTIF(_tn1,BB$2)=1,INDEX(tkbc,1,MATCH(BB$2,_tn1,0)),""))</f>
        <v/>
      </c>
      <c r="BC50" s="452" t="str">
        <f t="array" ref="BC50">IF(COUNTIF(_tn1,BC$2)&gt;1,"sai",IF(COUNTIF(_tn1,BC$2)=1,INDEX(tkbc,1,MATCH(BC$2,_tn1,0)),""))</f>
        <v/>
      </c>
      <c r="BD50" s="452" t="str">
        <f t="array" ref="BD50">IF(COUNTIF(_tn1,BD$2)&gt;1,"sai",IF(COUNTIF(_tn1,BD$2)=1,INDEX(tkbc,1,MATCH(BD$2,_tn1,0)),""))</f>
        <v/>
      </c>
      <c r="BE50" s="452" t="str">
        <f t="array" ref="BE50">IF(COUNTIF(_tn1,BE$2)&gt;1,"sai",IF(COUNTIF(_tn1,BE$2)=1,INDEX(tkbc,1,MATCH(BE$2,_tn1,0)),""))</f>
        <v/>
      </c>
      <c r="BF50" s="452" t="str">
        <f t="array" ref="BF50">IF(COUNTIF(_tn1,BF$2)&gt;1,"sai",IF(COUNTIF(_tn1,BF$2)=1,INDEX(tkbc,1,MATCH(BF$2,_tn1,0)),""))</f>
        <v/>
      </c>
      <c r="BG50" s="452" t="str">
        <f t="array" ref="BG50">IF(COUNTIF(_tn1,BG$2)&gt;1,"sai",IF(COUNTIF(_tn1,BG$2)=1,INDEX(tkbc,1,MATCH(BG$2,_tn1,0)),""))</f>
        <v/>
      </c>
      <c r="BH50" s="452" t="str">
        <f t="array" ref="BH50">IF(COUNTIF(_tn1,BH$2)&gt;1,"sai",IF(COUNTIF(_tn1,BH$2)=1,INDEX(tkbc,1,MATCH(BH$2,_tn1,0)),""))</f>
        <v/>
      </c>
      <c r="BI50" s="452" t="str">
        <f t="array" ref="BI50">IF(COUNTIF(_tn1,BI$2)&gt;1,"sai",IF(COUNTIF(_tn1,BI$2)=1,INDEX(tkbc,1,MATCH(BI$2,_tn1,0)),""))</f>
        <v/>
      </c>
      <c r="BJ50" s="452" t="str">
        <f t="array" ref="BJ50">IF(COUNTIF(_tn1,BJ$2)&gt;1,"sai",IF(COUNTIF(_tn1,BJ$2)=1,INDEX(tkbc,1,MATCH(BJ$2,_tn1,0)),""))</f>
        <v/>
      </c>
      <c r="BK50" s="452" t="str">
        <f t="array" ref="BK50">IF(COUNTIF(_tn1,BK$2)&gt;1,"sai",IF(COUNTIF(_tn1,BK$2)=1,INDEX(tkbc,1,MATCH(BK$2,_tn1,0)),""))</f>
        <v/>
      </c>
      <c r="BL50" s="452" t="str">
        <f t="array" ref="BL50">IF(COUNTIF(_tn1,BL$2)&gt;1,"sai",IF(COUNTIF(_tn1,BL$2)=1,INDEX(tkbc,1,MATCH(BL$2,_tn1,0)),""))</f>
        <v/>
      </c>
      <c r="BM50" s="452" t="str">
        <f t="array" ref="BM50">IF(COUNTIF(_tn1,BM$2)&gt;1,"sai",IF(COUNTIF(_tn1,BM$2)=1,INDEX(tkbc,1,MATCH(BM$2,_tn1,0)),""))</f>
        <v/>
      </c>
      <c r="BN50" s="452" t="str">
        <f t="array" ref="BN50">IF(COUNTIF(_tn1,BN$2)&gt;1,"sai",IF(COUNTIF(_tn1,BN$2)=1,INDEX(tkbc,1,MATCH(BN$2,_tn1,0)),""))</f>
        <v/>
      </c>
      <c r="BO50" s="452" t="str">
        <f t="array" ref="BO50">IF(COUNTIF(_tn1,BO$2)&gt;1,"sai",IF(COUNTIF(_tn1,BO$2)=1,INDEX(tkbc,1,MATCH(BO$2,_tn1,0)),""))</f>
        <v/>
      </c>
      <c r="BP50" s="452" t="str">
        <f t="array" ref="BP50">IF(COUNTIF(_tn1,BP$2)&gt;1,"sai",IF(COUNTIF(_tn1,BP$2)=1,INDEX(tkbc,1,MATCH(BP$2,_tn1,0)),""))</f>
        <v/>
      </c>
      <c r="BQ50" s="452" t="str">
        <f t="array" ref="BQ50">IF(COUNTIF(_tn1,BQ$2)&gt;1,"sai",IF(COUNTIF(_tn1,BQ$2)=1,INDEX(tkbc,1,MATCH(BQ$2,_tn1,0)),""))</f>
        <v/>
      </c>
      <c r="BR50" s="452" t="str">
        <f t="array" ref="BR50">IF(COUNTIF(_tn1,BR$2)&gt;1,"sai",IF(COUNTIF(_tn1,BR$2)=1,INDEX(tkbc,1,MATCH(BR$2,_tn1,0)),""))</f>
        <v/>
      </c>
      <c r="BS50" s="452" t="str">
        <f t="array" ref="BS50">IF(COUNTIF(_tn1,BS$2)&gt;1,"sai",IF(COUNTIF(_tn1,BS$2)=1,INDEX(tkbc,1,MATCH(BS$2,_tn1,0)),""))</f>
        <v/>
      </c>
      <c r="BT50" s="452" t="str">
        <f t="array" ref="BT50">IF(COUNTIF(_tn1,BT$2)&gt;1,"sai",IF(COUNTIF(_tn1,BT$2)=1,INDEX(tkbc,1,MATCH(BT$2,_tn1,0)),""))</f>
        <v/>
      </c>
      <c r="BU50" s="452" t="str">
        <f t="array" ref="BU50">IF(COUNTIF(_tn1,BU$2)&gt;1,"sai",IF(COUNTIF(_tn1,BU$2)=1,INDEX(tkbc,1,MATCH(BU$2,_tn1,0)),""))</f>
        <v/>
      </c>
      <c r="BV50" s="452" t="str">
        <f t="array" ref="BV50">IF(COUNTIF(_tn1,BV$2)&gt;1,"sai",IF(COUNTIF(_tn1,BV$2)=1,INDEX(tkbc,1,MATCH(BV$2,_tn1,0)),""))</f>
        <v/>
      </c>
      <c r="BW50" s="452" t="str">
        <f t="array" ref="BW50">IF(COUNTIF(_tn1,BW$2)&gt;1,"sai",IF(COUNTIF(_tn1,BW$2)=1,INDEX(tkbc,1,MATCH(BW$2,_tn1,0)),""))</f>
        <v/>
      </c>
      <c r="BX50" s="452" t="str">
        <f t="array" ref="BX50">IF(COUNTIF(_tn1,BX$2)&gt;1,"sai",IF(COUNTIF(_tn1,BX$2)=1,INDEX(tkbc,1,MATCH(BX$2,_tn1,0)),""))</f>
        <v/>
      </c>
      <c r="BY50" s="452" t="str">
        <f t="array" ref="BY50">IF(COUNTIF(_tn1,BY$2)&gt;1,"sai",IF(COUNTIF(_tn1,BY$2)=1,INDEX(tkbc,1,MATCH(BY$2,_tn1,0)),""))</f>
        <v/>
      </c>
      <c r="BZ50" s="452" t="str">
        <f t="array" ref="BZ50">IF(COUNTIF(_tn1,BZ$2)&gt;1,"sai",IF(COUNTIF(_tn1,BZ$2)=1,INDEX(tkbc,1,MATCH(BZ$2,_tn1,0)),""))</f>
        <v/>
      </c>
      <c r="CA50" s="452" t="str">
        <f t="array" ref="CA50">IF(COUNTIF(_tn1,CA$2)&gt;1,"sai",IF(COUNTIF(_tn1,CA$2)=1,INDEX(tkbc,1,MATCH(CA$2,_tn1,0)),""))</f>
        <v/>
      </c>
      <c r="CB50" s="452" t="str">
        <f t="array" ref="CB50">IF(COUNTIF(_tn1,CB$2)&gt;1,"sai",IF(COUNTIF(_tn1,CB$2)=1,INDEX(tkbc,1,MATCH(CB$2,_tn1,0)),""))</f>
        <v/>
      </c>
      <c r="CC50" s="452" t="str">
        <f t="array" ref="CC50">IF(COUNTIF(_tn1,CC$2)&gt;1,"sai",IF(COUNTIF(_tn1,CC$2)=1,INDEX(tkbc,1,MATCH(CC$2,_tn1,0)),""))</f>
        <v/>
      </c>
      <c r="CD50" s="452" t="str">
        <f t="array" ref="CD50">IF(COUNTIF(_tn1,CD$2)&gt;1,"sai",IF(COUNTIF(_tn1,CD$2)=1,INDEX(tkbc,1,MATCH(CD$2,_tn1,0)),""))</f>
        <v/>
      </c>
      <c r="CE50" s="452" t="str">
        <f t="array" ref="CE50">IF(COUNTIF(_tn1,CE$2)&gt;1,"sai",IF(COUNTIF(_tn1,CE$2)=1,INDEX(tkbc,1,MATCH(CE$2,_tn1,0)),""))</f>
        <v/>
      </c>
      <c r="CF50" s="452" t="str">
        <f t="array" ref="CF50">IF(COUNTIF(_tn1,CF$2)&gt;1,"sai",IF(COUNTIF(_tn1,CF$2)=1,INDEX(tkbc,1,MATCH(CF$2,_tn1,0)),""))</f>
        <v/>
      </c>
      <c r="CG50" s="452" t="str">
        <f t="array" ref="CG50">IF(COUNTIF(_tn1,CG$2)&gt;1,"sai",IF(COUNTIF(_tn1,CG$2)=1,INDEX(tkbc,1,MATCH(CG$2,_tn1,0)),""))</f>
        <v/>
      </c>
      <c r="CH50" s="452" t="str">
        <f t="array" ref="CH50">IF(COUNTIF(_tn1,CH$2)&gt;1,"sai",IF(COUNTIF(_tn1,CH$2)=1,INDEX(tkbc,1,MATCH(CH$2,_tn1,0)),""))</f>
        <v/>
      </c>
      <c r="CI50" s="452" t="str">
        <f t="array" ref="CI50">IF(COUNTIF(_tn1,CI$2)&gt;1,"sai",IF(COUNTIF(_tn1,CI$2)=1,INDEX(tkbc,1,MATCH(CI$2,_tn1,0)),""))</f>
        <v/>
      </c>
      <c r="CJ50" s="452" t="str">
        <f t="array" ref="CJ50">IF(COUNTIF(_tn1,CJ$2)&gt;1,"sai",IF(COUNTIF(_tn1,CJ$2)=1,INDEX(tkbc,1,MATCH(CJ$2,_tn1,0)),""))</f>
        <v/>
      </c>
      <c r="CK50" s="452" t="str">
        <f t="array" ref="CK50">IF(COUNTIF(_tn1,CK$2)&gt;1,"sai",IF(COUNTIF(_tn1,CK$2)=1,INDEX(tkbc,1,MATCH(CK$2,_tn1,0)),""))</f>
        <v/>
      </c>
      <c r="CL50" s="452" t="str">
        <f t="array" ref="CL50">IF(COUNTIF(_tn1,CL$2)&gt;1,"sai",IF(COUNTIF(_tn1,CL$2)=1,INDEX(tkbc,1,MATCH(CL$2,_tn1,0)),""))</f>
        <v/>
      </c>
      <c r="CM50" s="452" t="str">
        <f t="array" ref="CM50">IF(COUNTIF(_tn1,CM$2)&gt;1,"sai",IF(COUNTIF(_tn1,CM$2)=1,INDEX(tkbc,1,MATCH(CM$2,_tn1,0)),""))</f>
        <v/>
      </c>
      <c r="CN50" s="452" t="str">
        <f t="array" ref="CN50">IF(COUNTIF(_tn1,CN$2)&gt;1,"sai",IF(COUNTIF(_tn1,CN$2)=1,INDEX(tkbc,1,MATCH(CN$2,_tn1,0)),""))</f>
        <v/>
      </c>
      <c r="CO50" s="452" t="str">
        <f t="array" ref="CO50">IF(COUNTIF(_tn1,CO$2)&gt;1,"sai",IF(COUNTIF(_tn1,CO$2)=1,INDEX(tkbc,1,MATCH(CO$2,_tn1,0)),""))</f>
        <v/>
      </c>
      <c r="CP50" s="452" t="str">
        <f t="array" ref="CP50">IF(COUNTIF(_tn1,CP$2)&gt;1,"sai",IF(COUNTIF(_tn1,CP$2)=1,INDEX(tkbc,1,MATCH(CP$2,_tn1,0)),""))</f>
        <v/>
      </c>
      <c r="CQ50" s="452" t="str">
        <f t="array" ref="CQ50">IF(COUNTIF(_tn1,CQ$2)&gt;1,"sai",IF(COUNTIF(_tn1,CQ$2)=1,INDEX(tkbc,1,MATCH(CQ$2,_tn1,0)),""))</f>
        <v/>
      </c>
      <c r="CR50" s="452" t="str">
        <f t="array" ref="CR50">IF(COUNTIF(_tn1,CR$2)&gt;1,"sai",IF(COUNTIF(_tn1,CR$2)=1,INDEX(tkbc,1,MATCH(CR$2,_tn1,0)),""))</f>
        <v/>
      </c>
      <c r="CS50" s="452" t="str">
        <f t="array" ref="CS50">IF(COUNTIF(_tn1,CS$2)&gt;1,"sai",IF(COUNTIF(_tn1,CS$2)=1,INDEX(tkbc,1,MATCH(CS$2,_tn1,0)),""))</f>
        <v/>
      </c>
      <c r="CT50" s="452" t="str">
        <f t="array" ref="CT50">IF(COUNTIF(_tn1,CT$2)&gt;1,"sai",IF(COUNTIF(_tn1,CT$2)=1,INDEX(tkbc,1,MATCH(CT$2,_tn1,0)),""))</f>
        <v/>
      </c>
      <c r="CU50" s="452" t="str">
        <f t="array" ref="CU50">IF(COUNTIF(_tn1,CU$2)&gt;1,"sai",IF(COUNTIF(_tn1,CU$2)=1,INDEX(tkbc,1,MATCH(CU$2,_tn1,0)),""))</f>
        <v/>
      </c>
      <c r="CV50" s="452" t="str">
        <f t="array" ref="CV50">IF(COUNTIF(_tn1,CV$2)&gt;1,"sai",IF(COUNTIF(_tn1,CV$2)=1,INDEX(tkbc,1,MATCH(CV$2,_tn1,0)),""))</f>
        <v/>
      </c>
      <c r="CW50" s="452" t="str">
        <f t="array" ref="CW50">IF(COUNTIF(_tn1,CW$2)&gt;1,"sai",IF(COUNTIF(_tn1,CW$2)=1,INDEX(tkbc,1,MATCH(CW$2,_tn1,0)),""))</f>
        <v/>
      </c>
      <c r="CX50" s="452" t="str">
        <f t="array" ref="CX50">IF(COUNTIF(_tn1,CX$2)&gt;1,"sai",IF(COUNTIF(_tn1,CX$2)=1,INDEX(tkbc,1,MATCH(CX$2,_tn1,0)),""))</f>
        <v/>
      </c>
      <c r="CY50" s="452" t="str">
        <f t="array" ref="CY50">IF(COUNTIF(_tn1,CY$2)&gt;1,"sai",IF(COUNTIF(_tn1,CY$2)=1,INDEX(tkbc,1,MATCH(CY$2,_tn1,0)),""))</f>
        <v/>
      </c>
    </row>
    <row r="51" ht="12.0" customHeight="1">
      <c r="A51" s="127"/>
      <c r="B51" s="445">
        <v>2.0</v>
      </c>
      <c r="C51" s="444" t="str">
        <f t="array" ref="C51">IF(COUNTIF(_tn2,C$2)&gt;1,"sai",IF(COUNTIF(_tn2,C$2)=1,INDEX(tkbc,1,MATCH(C$2,_tn2,0)),""))</f>
        <v/>
      </c>
      <c r="D51" s="444" t="str">
        <f t="array" ref="D51">IF(COUNTIF(_tn2,D$2)&gt;1,"sai",IF(COUNTIF(_tn2,D$2)=1,INDEX(tkbc,1,MATCH(D$2,_tn2,0)),""))</f>
        <v/>
      </c>
      <c r="E51" s="444" t="str">
        <f t="array" ref="E51">IF(COUNTIF(_tn2,E$2)&gt;1,"sai",IF(COUNTIF(_tn2,E$2)=1,INDEX(tkbc,1,MATCH(E$2,_tn2,0)),""))</f>
        <v/>
      </c>
      <c r="F51" s="444" t="str">
        <f t="array" ref="F51">IF(COUNTIF(_tn2,F$2)&gt;1,"sai",IF(COUNTIF(_tn2,F$2)=1,INDEX(tkbc,1,MATCH(F$2,_tn2,0)),""))</f>
        <v/>
      </c>
      <c r="G51" s="444" t="str">
        <f t="array" ref="G51">IF(COUNTIF(_tn2,G$2)&gt;1,"sai",IF(COUNTIF(_tn2,G$2)=1,INDEX(tkbc,1,MATCH(G$2,_tn2,0)),""))</f>
        <v/>
      </c>
      <c r="H51" s="444" t="str">
        <f t="array" ref="H51">IF(COUNTIF(_tn2,H$2)&gt;1,"sai",IF(COUNTIF(_tn2,H$2)=1,INDEX(tkbc,1,MATCH(H$2,_tn2,0)),""))</f>
        <v/>
      </c>
      <c r="I51" s="444" t="str">
        <f t="array" ref="I51">IF(COUNTIF(_tn2,I$2)&gt;1,"sai",IF(COUNTIF(_tn2,I$2)=1,INDEX(tkbc,1,MATCH(I$2,_tn2,0)),""))</f>
        <v/>
      </c>
      <c r="J51" s="444" t="str">
        <f t="array" ref="J51">IF(COUNTIF(_tn2,J$2)&gt;1,"sai",IF(COUNTIF(_tn2,J$2)=1,INDEX(tkbc,1,MATCH(J$2,_tn2,0)),""))</f>
        <v/>
      </c>
      <c r="K51" s="444" t="str">
        <f t="array" ref="K51">IF(COUNTIF(_tn2,K$2)&gt;1,"sai",IF(COUNTIF(_tn2,K$2)=1,INDEX(tkbc,1,MATCH(K$2,_tn2,0)),""))</f>
        <v/>
      </c>
      <c r="L51" s="444" t="str">
        <f t="array" ref="L51">IF(COUNTIF(_tn2,L$2)&gt;1,"sai",IF(COUNTIF(_tn2,L$2)=1,INDEX(tkbc,1,MATCH(L$2,_tn2,0)),""))</f>
        <v/>
      </c>
      <c r="M51" s="444" t="str">
        <f t="array" ref="M51">IF(COUNTIF(_tn2,M$2)&gt;1,"sai",IF(COUNTIF(_tn2,M$2)=1,INDEX(tkbc,1,MATCH(M$2,_tn2,0)),""))</f>
        <v/>
      </c>
      <c r="N51" s="444" t="str">
        <f t="array" ref="N51">IF(COUNTIF(_tn2,N$2)&gt;1,"sai",IF(COUNTIF(_tn2,N$2)=1,INDEX(tkbc,1,MATCH(N$2,_tn2,0)),""))</f>
        <v/>
      </c>
      <c r="O51" s="444" t="str">
        <f t="array" ref="O51">IF(COUNTIF(_tn2,O$2)&gt;1,"sai",IF(COUNTIF(_tn2,O$2)=1,INDEX(tkbc,1,MATCH(O$2,_tn2,0)),""))</f>
        <v/>
      </c>
      <c r="P51" s="444" t="str">
        <f t="array" ref="P51">IF(COUNTIF(_tn2,P$2)&gt;1,"sai",IF(COUNTIF(_tn2,P$2)=1,INDEX(tkbc,1,MATCH(P$2,_tn2,0)),""))</f>
        <v/>
      </c>
      <c r="Q51" s="444" t="str">
        <f t="array" ref="Q51">IF(COUNTIF(_tn2,Q$2)&gt;1,"sai",IF(COUNTIF(_tn2,Q$2)=1,INDEX(tkbc,1,MATCH(Q$2,_tn2,0)),""))</f>
        <v/>
      </c>
      <c r="R51" s="444" t="str">
        <f t="array" ref="R51">IF(COUNTIF(_tn2,R$2)&gt;1,"sai",IF(COUNTIF(_tn2,R$2)=1,INDEX(tkbc,1,MATCH(R$2,_tn2,0)),""))</f>
        <v/>
      </c>
      <c r="S51" s="444" t="str">
        <f t="array" ref="S51">IF(COUNTIF(_tn2,S$2)&gt;1,"sai",IF(COUNTIF(_tn2,S$2)=1,INDEX(tkbc,1,MATCH(S$2,_tn2,0)),""))</f>
        <v/>
      </c>
      <c r="T51" s="444" t="str">
        <f t="array" ref="T51">IF(COUNTIF(_tn2,T$2)&gt;1,"sai",IF(COUNTIF(_tn2,T$2)=1,INDEX(tkbc,1,MATCH(T$2,_tn2,0)),""))</f>
        <v/>
      </c>
      <c r="U51" s="444" t="str">
        <f t="array" ref="U51">IF(COUNTIF(_tn2,U$2)&gt;1,"sai",IF(COUNTIF(_tn2,U$2)=1,INDEX(tkbc,1,MATCH(U$2,_tn2,0)),""))</f>
        <v/>
      </c>
      <c r="V51" s="444" t="str">
        <f t="array" ref="V51">IF(COUNTIF(_tn2,V$2)&gt;1,"sai",IF(COUNTIF(_tn2,V$2)=1,INDEX(tkbc,1,MATCH(V$2,_tn2,0)),""))</f>
        <v/>
      </c>
      <c r="W51" s="444" t="str">
        <f t="array" ref="W51">IF(COUNTIF(_tn2,W$2)&gt;1,"sai",IF(COUNTIF(_tn2,W$2)=1,INDEX(tkbc,1,MATCH(W$2,_tn2,0)),""))</f>
        <v/>
      </c>
      <c r="X51" s="444" t="str">
        <f t="array" ref="X51">IF(COUNTIF(_tn2,X$2)&gt;1,"sai",IF(COUNTIF(_tn2,X$2)=1,INDEX(tkbc,1,MATCH(X$2,_tn2,0)),""))</f>
        <v/>
      </c>
      <c r="Y51" s="444" t="str">
        <f t="array" ref="Y51">IF(COUNTIF(_tn2,Y$2)&gt;1,"sai",IF(COUNTIF(_tn2,Y$2)=1,INDEX(tkbc,1,MATCH(Y$2,_tn2,0)),""))</f>
        <v/>
      </c>
      <c r="Z51" s="444" t="str">
        <f t="array" ref="Z51">IF(COUNTIF(_tn2,Z$2)&gt;1,"sai",IF(COUNTIF(_tn2,Z$2)=1,INDEX(tkbc,1,MATCH(Z$2,_tn2,0)),""))</f>
        <v/>
      </c>
      <c r="AA51" s="444" t="str">
        <f t="array" ref="AA51">IF(COUNTIF(_tn2,AA$2)&gt;1,"sai",IF(COUNTIF(_tn2,AA$2)=1,INDEX(tkbc,1,MATCH(AA$2,_tn2,0)),""))</f>
        <v/>
      </c>
      <c r="AB51" s="444" t="str">
        <f t="array" ref="AB51">IF(COUNTIF(_tn2,AB$2)&gt;1,"sai",IF(COUNTIF(_tn2,AB$2)=1,INDEX(tkbc,1,MATCH(AB$2,_tn2,0)),""))</f>
        <v/>
      </c>
      <c r="AC51" s="444" t="str">
        <f t="array" ref="AC51">IF(COUNTIF(_tn2,AC$2)&gt;1,"sai",IF(COUNTIF(_tn2,AC$2)=1,INDEX(tkbc,1,MATCH(AC$2,_tn2,0)),""))</f>
        <v/>
      </c>
      <c r="AD51" s="444" t="str">
        <f t="array" ref="AD51">IF(COUNTIF(_tn2,AD$2)&gt;1,"sai",IF(COUNTIF(_tn2,AD$2)=1,INDEX(tkbc,1,MATCH(AD$2,_tn2,0)),""))</f>
        <v/>
      </c>
      <c r="AE51" s="444" t="str">
        <f t="array" ref="AE51">IF(COUNTIF(_tn2,AE$2)&gt;1,"sai",IF(COUNTIF(_tn2,AE$2)=1,INDEX(tkbc,1,MATCH(AE$2,_tn2,0)),""))</f>
        <v/>
      </c>
      <c r="AF51" s="444" t="str">
        <f t="array" ref="AF51">IF(COUNTIF(_tn2,AF$2)&gt;1,"sai",IF(COUNTIF(_tn2,AF$2)=1,INDEX(tkbc,1,MATCH(AF$2,_tn2,0)),""))</f>
        <v/>
      </c>
      <c r="AG51" s="444" t="str">
        <f t="array" ref="AG51">IF(COUNTIF(_tn2,AG$2)&gt;1,"sai",IF(COUNTIF(_tn2,AG$2)=1,INDEX(tkbc,1,MATCH(AG$2,_tn2,0)),""))</f>
        <v/>
      </c>
      <c r="AH51" s="444" t="str">
        <f t="array" ref="AH51">IF(COUNTIF(_tn2,AH$2)&gt;1,"sai",IF(COUNTIF(_tn2,AH$2)=1,INDEX(tkbc,1,MATCH(AH$2,_tn2,0)),""))</f>
        <v/>
      </c>
      <c r="AI51" s="444" t="str">
        <f t="array" ref="AI51">IF(COUNTIF(_tn2,AI$2)&gt;1,"sai",IF(COUNTIF(_tn2,AI$2)=1,INDEX(tkbc,1,MATCH(AI$2,_tn2,0)),""))</f>
        <v/>
      </c>
      <c r="AJ51" s="444" t="str">
        <f t="array" ref="AJ51">IF(COUNTIF(_tn2,AJ$2)&gt;1,"sai",IF(COUNTIF(_tn2,AJ$2)=1,INDEX(tkbc,1,MATCH(AJ$2,_tn2,0)),""))</f>
        <v/>
      </c>
      <c r="AK51" s="444" t="str">
        <f t="array" ref="AK51">IF(COUNTIF(_tn2,AK$2)&gt;1,"sai",IF(COUNTIF(_tn2,AK$2)=1,INDEX(tkbc,1,MATCH(AK$2,_tn2,0)),""))</f>
        <v/>
      </c>
      <c r="AL51" s="444" t="str">
        <f t="array" ref="AL51">IF(COUNTIF(_tn2,AL$2)&gt;1,"sai",IF(COUNTIF(_tn2,AL$2)=1,INDEX(tkbc,1,MATCH(AL$2,_tn2,0)),""))</f>
        <v/>
      </c>
      <c r="AM51" s="444" t="str">
        <f t="array" ref="AM51">IF(COUNTIF(_tn2,AM$2)&gt;1,"sai",IF(COUNTIF(_tn2,AM$2)=1,INDEX(tkbc,1,MATCH(AM$2,_tn2,0)),""))</f>
        <v/>
      </c>
      <c r="AN51" s="444" t="str">
        <f t="array" ref="AN51">IF(COUNTIF(_tn2,AN$2)&gt;1,"sai",IF(COUNTIF(_tn2,AN$2)=1,INDEX(tkbc,1,MATCH(AN$2,_tn2,0)),""))</f>
        <v/>
      </c>
      <c r="AO51" s="444" t="str">
        <f t="array" ref="AO51">IF(COUNTIF(_tn2,AO$2)&gt;1,"sai",IF(COUNTIF(_tn2,AO$2)=1,INDEX(tkbc,1,MATCH(AO$2,_tn2,0)),""))</f>
        <v/>
      </c>
      <c r="AP51" s="444" t="str">
        <f t="array" ref="AP51">IF(COUNTIF(_tn2,AP$2)&gt;1,"sai",IF(COUNTIF(_tn2,AP$2)=1,INDEX(tkbc,1,MATCH(AP$2,_tn2,0)),""))</f>
        <v/>
      </c>
      <c r="AQ51" s="444" t="str">
        <f t="array" ref="AQ51">IF(COUNTIF(_tn2,AQ$2)&gt;1,"sai",IF(COUNTIF(_tn2,AQ$2)=1,INDEX(tkbc,1,MATCH(AQ$2,_tn2,0)),""))</f>
        <v/>
      </c>
      <c r="AR51" s="444" t="str">
        <f t="array" ref="AR51">IF(COUNTIF(_tn2,AR$2)&gt;1,"sai",IF(COUNTIF(_tn2,AR$2)=1,INDEX(tkbc,1,MATCH(AR$2,_tn2,0)),""))</f>
        <v/>
      </c>
      <c r="AS51" s="444" t="str">
        <f t="array" ref="AS51">IF(COUNTIF(_tn2,AS$2)&gt;1,"sai",IF(COUNTIF(_tn2,AS$2)=1,INDEX(tkbc,1,MATCH(AS$2,_tn2,0)),""))</f>
        <v/>
      </c>
      <c r="AT51" s="444" t="str">
        <f t="array" ref="AT51">IF(COUNTIF(_tn2,AT$2)&gt;1,"sai",IF(COUNTIF(_tn2,AT$2)=1,INDEX(tkbc,1,MATCH(AT$2,_tn2,0)),""))</f>
        <v/>
      </c>
      <c r="AU51" s="444" t="str">
        <f t="array" ref="AU51">IF(COUNTIF(_tn2,AU$2)&gt;1,"sai",IF(COUNTIF(_tn2,AU$2)=1,INDEX(tkbc,1,MATCH(AU$2,_tn2,0)),""))</f>
        <v/>
      </c>
      <c r="AV51" s="444" t="str">
        <f t="array" ref="AV51">IF(COUNTIF(_tn2,AV$2)&gt;1,"sai",IF(COUNTIF(_tn2,AV$2)=1,INDEX(tkbc,1,MATCH(AV$2,_tn2,0)),""))</f>
        <v/>
      </c>
      <c r="AW51" s="444" t="str">
        <f t="array" ref="AW51">IF(COUNTIF(_tn2,AW$2)&gt;1,"sai",IF(COUNTIF(_tn2,AW$2)=1,INDEX(tkbc,1,MATCH(AW$2,_tn2,0)),""))</f>
        <v/>
      </c>
      <c r="AX51" s="444" t="str">
        <f t="array" ref="AX51">IF(COUNTIF(_tn2,AX$2)&gt;1,"sai",IF(COUNTIF(_tn2,AX$2)=1,INDEX(tkbc,1,MATCH(AX$2,_tn2,0)),""))</f>
        <v/>
      </c>
      <c r="AY51" s="444" t="str">
        <f t="array" ref="AY51">IF(COUNTIF(_tn2,AY$2)&gt;1,"sai",IF(COUNTIF(_tn2,AY$2)=1,INDEX(tkbc,1,MATCH(AY$2,_tn2,0)),""))</f>
        <v/>
      </c>
      <c r="AZ51" s="444" t="str">
        <f t="array" ref="AZ51">IF(COUNTIF(_tn2,AZ$2)&gt;1,"sai",IF(COUNTIF(_tn2,AZ$2)=1,INDEX(tkbc,1,MATCH(AZ$2,_tn2,0)),""))</f>
        <v/>
      </c>
      <c r="BA51" s="444" t="str">
        <f t="array" ref="BA51">IF(COUNTIF(_tn2,BA$2)&gt;1,"sai",IF(COUNTIF(_tn2,BA$2)=1,INDEX(tkbc,1,MATCH(BA$2,_tn2,0)),""))</f>
        <v/>
      </c>
      <c r="BB51" s="444" t="str">
        <f t="array" ref="BB51">IF(COUNTIF(_tn2,BB$2)&gt;1,"sai",IF(COUNTIF(_tn2,BB$2)=1,INDEX(tkbc,1,MATCH(BB$2,_tn2,0)),""))</f>
        <v/>
      </c>
      <c r="BC51" s="444" t="str">
        <f t="array" ref="BC51">IF(COUNTIF(_tn2,BC$2)&gt;1,"sai",IF(COUNTIF(_tn2,BC$2)=1,INDEX(tkbc,1,MATCH(BC$2,_tn2,0)),""))</f>
        <v/>
      </c>
      <c r="BD51" s="444" t="str">
        <f t="array" ref="BD51">IF(COUNTIF(_tn2,BD$2)&gt;1,"sai",IF(COUNTIF(_tn2,BD$2)=1,INDEX(tkbc,1,MATCH(BD$2,_tn2,0)),""))</f>
        <v/>
      </c>
      <c r="BE51" s="444" t="str">
        <f t="array" ref="BE51">IF(COUNTIF(_tn2,BE$2)&gt;1,"sai",IF(COUNTIF(_tn2,BE$2)=1,INDEX(tkbc,1,MATCH(BE$2,_tn2,0)),""))</f>
        <v/>
      </c>
      <c r="BF51" s="444" t="str">
        <f t="array" ref="BF51">IF(COUNTIF(_tn2,BF$2)&gt;1,"sai",IF(COUNTIF(_tn2,BF$2)=1,INDEX(tkbc,1,MATCH(BF$2,_tn2,0)),""))</f>
        <v/>
      </c>
      <c r="BG51" s="444" t="str">
        <f t="array" ref="BG51">IF(COUNTIF(_tn2,BG$2)&gt;1,"sai",IF(COUNTIF(_tn2,BG$2)=1,INDEX(tkbc,1,MATCH(BG$2,_tn2,0)),""))</f>
        <v/>
      </c>
      <c r="BH51" s="444" t="str">
        <f t="array" ref="BH51">IF(COUNTIF(_tn2,BH$2)&gt;1,"sai",IF(COUNTIF(_tn2,BH$2)=1,INDEX(tkbc,1,MATCH(BH$2,_tn2,0)),""))</f>
        <v/>
      </c>
      <c r="BI51" s="444" t="str">
        <f t="array" ref="BI51">IF(COUNTIF(_tn2,BI$2)&gt;1,"sai",IF(COUNTIF(_tn2,BI$2)=1,INDEX(tkbc,1,MATCH(BI$2,_tn2,0)),""))</f>
        <v/>
      </c>
      <c r="BJ51" s="444" t="str">
        <f t="array" ref="BJ51">IF(COUNTIF(_tn2,BJ$2)&gt;1,"sai",IF(COUNTIF(_tn2,BJ$2)=1,INDEX(tkbc,1,MATCH(BJ$2,_tn2,0)),""))</f>
        <v/>
      </c>
      <c r="BK51" s="444" t="str">
        <f t="array" ref="BK51">IF(COUNTIF(_tn2,BK$2)&gt;1,"sai",IF(COUNTIF(_tn2,BK$2)=1,INDEX(tkbc,1,MATCH(BK$2,_tn2,0)),""))</f>
        <v/>
      </c>
      <c r="BL51" s="444" t="str">
        <f t="array" ref="BL51">IF(COUNTIF(_tn2,BL$2)&gt;1,"sai",IF(COUNTIF(_tn2,BL$2)=1,INDEX(tkbc,1,MATCH(BL$2,_tn2,0)),""))</f>
        <v/>
      </c>
      <c r="BM51" s="444" t="str">
        <f t="array" ref="BM51">IF(COUNTIF(_tn2,BM$2)&gt;1,"sai",IF(COUNTIF(_tn2,BM$2)=1,INDEX(tkbc,1,MATCH(BM$2,_tn2,0)),""))</f>
        <v/>
      </c>
      <c r="BN51" s="444" t="str">
        <f t="array" ref="BN51">IF(COUNTIF(_tn2,BN$2)&gt;1,"sai",IF(COUNTIF(_tn2,BN$2)=1,INDEX(tkbc,1,MATCH(BN$2,_tn2,0)),""))</f>
        <v/>
      </c>
      <c r="BO51" s="444" t="str">
        <f t="array" ref="BO51">IF(COUNTIF(_tn2,BO$2)&gt;1,"sai",IF(COUNTIF(_tn2,BO$2)=1,INDEX(tkbc,1,MATCH(BO$2,_tn2,0)),""))</f>
        <v/>
      </c>
      <c r="BP51" s="444" t="str">
        <f t="array" ref="BP51">IF(COUNTIF(_tn2,BP$2)&gt;1,"sai",IF(COUNTIF(_tn2,BP$2)=1,INDEX(tkbc,1,MATCH(BP$2,_tn2,0)),""))</f>
        <v/>
      </c>
      <c r="BQ51" s="444" t="str">
        <f t="array" ref="BQ51">IF(COUNTIF(_tn2,BQ$2)&gt;1,"sai",IF(COUNTIF(_tn2,BQ$2)=1,INDEX(tkbc,1,MATCH(BQ$2,_tn2,0)),""))</f>
        <v/>
      </c>
      <c r="BR51" s="444" t="str">
        <f t="array" ref="BR51">IF(COUNTIF(_tn2,BR$2)&gt;1,"sai",IF(COUNTIF(_tn2,BR$2)=1,INDEX(tkbc,1,MATCH(BR$2,_tn2,0)),""))</f>
        <v/>
      </c>
      <c r="BS51" s="444" t="str">
        <f t="array" ref="BS51">IF(COUNTIF(_tn2,BS$2)&gt;1,"sai",IF(COUNTIF(_tn2,BS$2)=1,INDEX(tkbc,1,MATCH(BS$2,_tn2,0)),""))</f>
        <v/>
      </c>
      <c r="BT51" s="444" t="str">
        <f t="array" ref="BT51">IF(COUNTIF(_tn2,BT$2)&gt;1,"sai",IF(COUNTIF(_tn2,BT$2)=1,INDEX(tkbc,1,MATCH(BT$2,_tn2,0)),""))</f>
        <v/>
      </c>
      <c r="BU51" s="444" t="str">
        <f t="array" ref="BU51">IF(COUNTIF(_tn2,BU$2)&gt;1,"sai",IF(COUNTIF(_tn2,BU$2)=1,INDEX(tkbc,1,MATCH(BU$2,_tn2,0)),""))</f>
        <v/>
      </c>
      <c r="BV51" s="444" t="str">
        <f t="array" ref="BV51">IF(COUNTIF(_tn2,BV$2)&gt;1,"sai",IF(COUNTIF(_tn2,BV$2)=1,INDEX(tkbc,1,MATCH(BV$2,_tn2,0)),""))</f>
        <v/>
      </c>
      <c r="BW51" s="444" t="str">
        <f t="array" ref="BW51">IF(COUNTIF(_tn2,BW$2)&gt;1,"sai",IF(COUNTIF(_tn2,BW$2)=1,INDEX(tkbc,1,MATCH(BW$2,_tn2,0)),""))</f>
        <v/>
      </c>
      <c r="BX51" s="444" t="str">
        <f t="array" ref="BX51">IF(COUNTIF(_tn2,BX$2)&gt;1,"sai",IF(COUNTIF(_tn2,BX$2)=1,INDEX(tkbc,1,MATCH(BX$2,_tn2,0)),""))</f>
        <v/>
      </c>
      <c r="BY51" s="444" t="str">
        <f t="array" ref="BY51">IF(COUNTIF(_tn2,BY$2)&gt;1,"sai",IF(COUNTIF(_tn2,BY$2)=1,INDEX(tkbc,1,MATCH(BY$2,_tn2,0)),""))</f>
        <v/>
      </c>
      <c r="BZ51" s="444" t="str">
        <f t="array" ref="BZ51">IF(COUNTIF(_tn2,BZ$2)&gt;1,"sai",IF(COUNTIF(_tn2,BZ$2)=1,INDEX(tkbc,1,MATCH(BZ$2,_tn2,0)),""))</f>
        <v/>
      </c>
      <c r="CA51" s="444" t="str">
        <f t="array" ref="CA51">IF(COUNTIF(_tn2,CA$2)&gt;1,"sai",IF(COUNTIF(_tn2,CA$2)=1,INDEX(tkbc,1,MATCH(CA$2,_tn2,0)),""))</f>
        <v/>
      </c>
      <c r="CB51" s="444" t="str">
        <f t="array" ref="CB51">IF(COUNTIF(_tn2,CB$2)&gt;1,"sai",IF(COUNTIF(_tn2,CB$2)=1,INDEX(tkbc,1,MATCH(CB$2,_tn2,0)),""))</f>
        <v/>
      </c>
      <c r="CC51" s="444" t="str">
        <f t="array" ref="CC51">IF(COUNTIF(_tn2,CC$2)&gt;1,"sai",IF(COUNTIF(_tn2,CC$2)=1,INDEX(tkbc,1,MATCH(CC$2,_tn2,0)),""))</f>
        <v/>
      </c>
      <c r="CD51" s="444" t="str">
        <f t="array" ref="CD51">IF(COUNTIF(_tn2,CD$2)&gt;1,"sai",IF(COUNTIF(_tn2,CD$2)=1,INDEX(tkbc,1,MATCH(CD$2,_tn2,0)),""))</f>
        <v/>
      </c>
      <c r="CE51" s="444" t="str">
        <f t="array" ref="CE51">IF(COUNTIF(_tn2,CE$2)&gt;1,"sai",IF(COUNTIF(_tn2,CE$2)=1,INDEX(tkbc,1,MATCH(CE$2,_tn2,0)),""))</f>
        <v/>
      </c>
      <c r="CF51" s="444" t="str">
        <f t="array" ref="CF51">IF(COUNTIF(_tn2,CF$2)&gt;1,"sai",IF(COUNTIF(_tn2,CF$2)=1,INDEX(tkbc,1,MATCH(CF$2,_tn2,0)),""))</f>
        <v/>
      </c>
      <c r="CG51" s="444" t="str">
        <f t="array" ref="CG51">IF(COUNTIF(_tn2,CG$2)&gt;1,"sai",IF(COUNTIF(_tn2,CG$2)=1,INDEX(tkbc,1,MATCH(CG$2,_tn2,0)),""))</f>
        <v/>
      </c>
      <c r="CH51" s="444" t="str">
        <f t="array" ref="CH51">IF(COUNTIF(_tn2,CH$2)&gt;1,"sai",IF(COUNTIF(_tn2,CH$2)=1,INDEX(tkbc,1,MATCH(CH$2,_tn2,0)),""))</f>
        <v/>
      </c>
      <c r="CI51" s="444" t="str">
        <f t="array" ref="CI51">IF(COUNTIF(_tn2,CI$2)&gt;1,"sai",IF(COUNTIF(_tn2,CI$2)=1,INDEX(tkbc,1,MATCH(CI$2,_tn2,0)),""))</f>
        <v/>
      </c>
      <c r="CJ51" s="444" t="str">
        <f t="array" ref="CJ51">IF(COUNTIF(_tn2,CJ$2)&gt;1,"sai",IF(COUNTIF(_tn2,CJ$2)=1,INDEX(tkbc,1,MATCH(CJ$2,_tn2,0)),""))</f>
        <v/>
      </c>
      <c r="CK51" s="444" t="str">
        <f t="array" ref="CK51">IF(COUNTIF(_tn2,CK$2)&gt;1,"sai",IF(COUNTIF(_tn2,CK$2)=1,INDEX(tkbc,1,MATCH(CK$2,_tn2,0)),""))</f>
        <v/>
      </c>
      <c r="CL51" s="444" t="str">
        <f t="array" ref="CL51">IF(COUNTIF(_tn2,CL$2)&gt;1,"sai",IF(COUNTIF(_tn2,CL$2)=1,INDEX(tkbc,1,MATCH(CL$2,_tn2,0)),""))</f>
        <v/>
      </c>
      <c r="CM51" s="444" t="str">
        <f t="array" ref="CM51">IF(COUNTIF(_tn2,CM$2)&gt;1,"sai",IF(COUNTIF(_tn2,CM$2)=1,INDEX(tkbc,1,MATCH(CM$2,_tn2,0)),""))</f>
        <v/>
      </c>
      <c r="CN51" s="444" t="str">
        <f t="array" ref="CN51">IF(COUNTIF(_tn2,CN$2)&gt;1,"sai",IF(COUNTIF(_tn2,CN$2)=1,INDEX(tkbc,1,MATCH(CN$2,_tn2,0)),""))</f>
        <v/>
      </c>
      <c r="CO51" s="444" t="str">
        <f t="array" ref="CO51">IF(COUNTIF(_tn2,CO$2)&gt;1,"sai",IF(COUNTIF(_tn2,CO$2)=1,INDEX(tkbc,1,MATCH(CO$2,_tn2,0)),""))</f>
        <v/>
      </c>
      <c r="CP51" s="444" t="str">
        <f t="array" ref="CP51">IF(COUNTIF(_tn2,CP$2)&gt;1,"sai",IF(COUNTIF(_tn2,CP$2)=1,INDEX(tkbc,1,MATCH(CP$2,_tn2,0)),""))</f>
        <v/>
      </c>
      <c r="CQ51" s="444" t="str">
        <f t="array" ref="CQ51">IF(COUNTIF(_tn2,CQ$2)&gt;1,"sai",IF(COUNTIF(_tn2,CQ$2)=1,INDEX(tkbc,1,MATCH(CQ$2,_tn2,0)),""))</f>
        <v/>
      </c>
      <c r="CR51" s="444" t="str">
        <f t="array" ref="CR51">IF(COUNTIF(_tn2,CR$2)&gt;1,"sai",IF(COUNTIF(_tn2,CR$2)=1,INDEX(tkbc,1,MATCH(CR$2,_tn2,0)),""))</f>
        <v/>
      </c>
      <c r="CS51" s="444" t="str">
        <f t="array" ref="CS51">IF(COUNTIF(_tn2,CS$2)&gt;1,"sai",IF(COUNTIF(_tn2,CS$2)=1,INDEX(tkbc,1,MATCH(CS$2,_tn2,0)),""))</f>
        <v/>
      </c>
      <c r="CT51" s="444" t="str">
        <f t="array" ref="CT51">IF(COUNTIF(_tn2,CT$2)&gt;1,"sai",IF(COUNTIF(_tn2,CT$2)=1,INDEX(tkbc,1,MATCH(CT$2,_tn2,0)),""))</f>
        <v/>
      </c>
      <c r="CU51" s="444" t="str">
        <f t="array" ref="CU51">IF(COUNTIF(_tn2,CU$2)&gt;1,"sai",IF(COUNTIF(_tn2,CU$2)=1,INDEX(tkbc,1,MATCH(CU$2,_tn2,0)),""))</f>
        <v/>
      </c>
      <c r="CV51" s="444" t="str">
        <f t="array" ref="CV51">IF(COUNTIF(_tn2,CV$2)&gt;1,"sai",IF(COUNTIF(_tn2,CV$2)=1,INDEX(tkbc,1,MATCH(CV$2,_tn2,0)),""))</f>
        <v/>
      </c>
      <c r="CW51" s="444" t="str">
        <f t="array" ref="CW51">IF(COUNTIF(_tn2,CW$2)&gt;1,"sai",IF(COUNTIF(_tn2,CW$2)=1,INDEX(tkbc,1,MATCH(CW$2,_tn2,0)),""))</f>
        <v/>
      </c>
      <c r="CX51" s="444" t="str">
        <f t="array" ref="CX51">IF(COUNTIF(_tn2,CX$2)&gt;1,"sai",IF(COUNTIF(_tn2,CX$2)=1,INDEX(tkbc,1,MATCH(CX$2,_tn2,0)),""))</f>
        <v/>
      </c>
      <c r="CY51" s="444" t="str">
        <f t="array" ref="CY51">IF(COUNTIF(_tn2,CY$2)&gt;1,"sai",IF(COUNTIF(_tn2,CY$2)=1,INDEX(tkbc,1,MATCH(CY$2,_tn2,0)),""))</f>
        <v/>
      </c>
    </row>
    <row r="52" ht="12.0" customHeight="1">
      <c r="A52" s="127"/>
      <c r="B52" s="445">
        <v>3.0</v>
      </c>
      <c r="C52" s="444" t="str">
        <f t="array" ref="C52">IF(COUNTIF(_tn3,C$2)&gt;1,"sai",IF(COUNTIF(_tn3,C$2)=1,INDEX(tkbc,1,MATCH(C$2,_tn3,0)),""))</f>
        <v/>
      </c>
      <c r="D52" s="444" t="str">
        <f t="array" ref="D52">IF(COUNTIF(_tn3,D$2)&gt;1,"sai",IF(COUNTIF(_tn3,D$2)=1,INDEX(tkbc,1,MATCH(D$2,_tn3,0)),""))</f>
        <v/>
      </c>
      <c r="E52" s="444" t="str">
        <f t="array" ref="E52">IF(COUNTIF(_tn3,E$2)&gt;1,"sai",IF(COUNTIF(_tn3,E$2)=1,INDEX(tkbc,1,MATCH(E$2,_tn3,0)),""))</f>
        <v/>
      </c>
      <c r="F52" s="444" t="str">
        <f t="array" ref="F52">IF(COUNTIF(_tn3,F$2)&gt;1,"sai",IF(COUNTIF(_tn3,F$2)=1,INDEX(tkbc,1,MATCH(F$2,_tn3,0)),""))</f>
        <v/>
      </c>
      <c r="G52" s="444" t="str">
        <f t="array" ref="G52">IF(COUNTIF(_tn3,G$2)&gt;1,"sai",IF(COUNTIF(_tn3,G$2)=1,INDEX(tkbc,1,MATCH(G$2,_tn3,0)),""))</f>
        <v/>
      </c>
      <c r="H52" s="444" t="str">
        <f t="array" ref="H52">IF(COUNTIF(_tn3,H$2)&gt;1,"sai",IF(COUNTIF(_tn3,H$2)=1,INDEX(tkbc,1,MATCH(H$2,_tn3,0)),""))</f>
        <v/>
      </c>
      <c r="I52" s="444" t="str">
        <f t="array" ref="I52">IF(COUNTIF(_tn3,I$2)&gt;1,"sai",IF(COUNTIF(_tn3,I$2)=1,INDEX(tkbc,1,MATCH(I$2,_tn3,0)),""))</f>
        <v/>
      </c>
      <c r="J52" s="444" t="str">
        <f t="array" ref="J52">IF(COUNTIF(_tn3,J$2)&gt;1,"sai",IF(COUNTIF(_tn3,J$2)=1,INDEX(tkbc,1,MATCH(J$2,_tn3,0)),""))</f>
        <v/>
      </c>
      <c r="K52" s="444" t="str">
        <f t="array" ref="K52">IF(COUNTIF(_tn3,K$2)&gt;1,"sai",IF(COUNTIF(_tn3,K$2)=1,INDEX(tkbc,1,MATCH(K$2,_tn3,0)),""))</f>
        <v/>
      </c>
      <c r="L52" s="444" t="str">
        <f t="array" ref="L52">IF(COUNTIF(_tn3,L$2)&gt;1,"sai",IF(COUNTIF(_tn3,L$2)=1,INDEX(tkbc,1,MATCH(L$2,_tn3,0)),""))</f>
        <v/>
      </c>
      <c r="M52" s="444" t="str">
        <f t="array" ref="M52">IF(COUNTIF(_tn3,M$2)&gt;1,"sai",IF(COUNTIF(_tn3,M$2)=1,INDEX(tkbc,1,MATCH(M$2,_tn3,0)),""))</f>
        <v/>
      </c>
      <c r="N52" s="444" t="str">
        <f t="array" ref="N52">IF(COUNTIF(_tn3,N$2)&gt;1,"sai",IF(COUNTIF(_tn3,N$2)=1,INDEX(tkbc,1,MATCH(N$2,_tn3,0)),""))</f>
        <v/>
      </c>
      <c r="O52" s="444" t="str">
        <f t="array" ref="O52">IF(COUNTIF(_tn3,O$2)&gt;1,"sai",IF(COUNTIF(_tn3,O$2)=1,INDEX(tkbc,1,MATCH(O$2,_tn3,0)),""))</f>
        <v/>
      </c>
      <c r="P52" s="444" t="str">
        <f t="array" ref="P52">IF(COUNTIF(_tn3,P$2)&gt;1,"sai",IF(COUNTIF(_tn3,P$2)=1,INDEX(tkbc,1,MATCH(P$2,_tn3,0)),""))</f>
        <v/>
      </c>
      <c r="Q52" s="444" t="str">
        <f t="array" ref="Q52">IF(COUNTIF(_tn3,Q$2)&gt;1,"sai",IF(COUNTIF(_tn3,Q$2)=1,INDEX(tkbc,1,MATCH(Q$2,_tn3,0)),""))</f>
        <v/>
      </c>
      <c r="R52" s="444" t="str">
        <f t="array" ref="R52">IF(COUNTIF(_tn3,R$2)&gt;1,"sai",IF(COUNTIF(_tn3,R$2)=1,INDEX(tkbc,1,MATCH(R$2,_tn3,0)),""))</f>
        <v/>
      </c>
      <c r="S52" s="444" t="str">
        <f t="array" ref="S52">IF(COUNTIF(_tn3,S$2)&gt;1,"sai",IF(COUNTIF(_tn3,S$2)=1,INDEX(tkbc,1,MATCH(S$2,_tn3,0)),""))</f>
        <v/>
      </c>
      <c r="T52" s="444" t="str">
        <f t="array" ref="T52">IF(COUNTIF(_tn3,T$2)&gt;1,"sai",IF(COUNTIF(_tn3,T$2)=1,INDEX(tkbc,1,MATCH(T$2,_tn3,0)),""))</f>
        <v/>
      </c>
      <c r="U52" s="444" t="str">
        <f t="array" ref="U52">IF(COUNTIF(_tn3,U$2)&gt;1,"sai",IF(COUNTIF(_tn3,U$2)=1,INDEX(tkbc,1,MATCH(U$2,_tn3,0)),""))</f>
        <v/>
      </c>
      <c r="V52" s="444" t="str">
        <f t="array" ref="V52">IF(COUNTIF(_tn3,V$2)&gt;1,"sai",IF(COUNTIF(_tn3,V$2)=1,INDEX(tkbc,1,MATCH(V$2,_tn3,0)),""))</f>
        <v/>
      </c>
      <c r="W52" s="444" t="str">
        <f t="array" ref="W52">IF(COUNTIF(_tn3,W$2)&gt;1,"sai",IF(COUNTIF(_tn3,W$2)=1,INDEX(tkbc,1,MATCH(W$2,_tn3,0)),""))</f>
        <v/>
      </c>
      <c r="X52" s="444" t="str">
        <f t="array" ref="X52">IF(COUNTIF(_tn3,X$2)&gt;1,"sai",IF(COUNTIF(_tn3,X$2)=1,INDEX(tkbc,1,MATCH(X$2,_tn3,0)),""))</f>
        <v/>
      </c>
      <c r="Y52" s="444" t="str">
        <f t="array" ref="Y52">IF(COUNTIF(_tn3,Y$2)&gt;1,"sai",IF(COUNTIF(_tn3,Y$2)=1,INDEX(tkbc,1,MATCH(Y$2,_tn3,0)),""))</f>
        <v/>
      </c>
      <c r="Z52" s="444" t="str">
        <f t="array" ref="Z52">IF(COUNTIF(_tn3,Z$2)&gt;1,"sai",IF(COUNTIF(_tn3,Z$2)=1,INDEX(tkbc,1,MATCH(Z$2,_tn3,0)),""))</f>
        <v/>
      </c>
      <c r="AA52" s="444" t="str">
        <f t="array" ref="AA52">IF(COUNTIF(_tn3,AA$2)&gt;1,"sai",IF(COUNTIF(_tn3,AA$2)=1,INDEX(tkbc,1,MATCH(AA$2,_tn3,0)),""))</f>
        <v/>
      </c>
      <c r="AB52" s="444" t="str">
        <f t="array" ref="AB52">IF(COUNTIF(_tn3,AB$2)&gt;1,"sai",IF(COUNTIF(_tn3,AB$2)=1,INDEX(tkbc,1,MATCH(AB$2,_tn3,0)),""))</f>
        <v/>
      </c>
      <c r="AC52" s="444" t="str">
        <f t="array" ref="AC52">IF(COUNTIF(_tn3,AC$2)&gt;1,"sai",IF(COUNTIF(_tn3,AC$2)=1,INDEX(tkbc,1,MATCH(AC$2,_tn3,0)),""))</f>
        <v/>
      </c>
      <c r="AD52" s="444" t="str">
        <f t="array" ref="AD52">IF(COUNTIF(_tn3,AD$2)&gt;1,"sai",IF(COUNTIF(_tn3,AD$2)=1,INDEX(tkbc,1,MATCH(AD$2,_tn3,0)),""))</f>
        <v/>
      </c>
      <c r="AE52" s="444" t="str">
        <f t="array" ref="AE52">IF(COUNTIF(_tn3,AE$2)&gt;1,"sai",IF(COUNTIF(_tn3,AE$2)=1,INDEX(tkbc,1,MATCH(AE$2,_tn3,0)),""))</f>
        <v/>
      </c>
      <c r="AF52" s="444" t="str">
        <f t="array" ref="AF52">IF(COUNTIF(_tn3,AF$2)&gt;1,"sai",IF(COUNTIF(_tn3,AF$2)=1,INDEX(tkbc,1,MATCH(AF$2,_tn3,0)),""))</f>
        <v/>
      </c>
      <c r="AG52" s="444" t="str">
        <f t="array" ref="AG52">IF(COUNTIF(_tn3,AG$2)&gt;1,"sai",IF(COUNTIF(_tn3,AG$2)=1,INDEX(tkbc,1,MATCH(AG$2,_tn3,0)),""))</f>
        <v/>
      </c>
      <c r="AH52" s="444" t="str">
        <f t="array" ref="AH52">IF(COUNTIF(_tn3,AH$2)&gt;1,"sai",IF(COUNTIF(_tn3,AH$2)=1,INDEX(tkbc,1,MATCH(AH$2,_tn3,0)),""))</f>
        <v/>
      </c>
      <c r="AI52" s="444" t="str">
        <f t="array" ref="AI52">IF(COUNTIF(_tn3,AI$2)&gt;1,"sai",IF(COUNTIF(_tn3,AI$2)=1,INDEX(tkbc,1,MATCH(AI$2,_tn3,0)),""))</f>
        <v/>
      </c>
      <c r="AJ52" s="444" t="str">
        <f t="array" ref="AJ52">IF(COUNTIF(_tn3,AJ$2)&gt;1,"sai",IF(COUNTIF(_tn3,AJ$2)=1,INDEX(tkbc,1,MATCH(AJ$2,_tn3,0)),""))</f>
        <v/>
      </c>
      <c r="AK52" s="444" t="str">
        <f t="array" ref="AK52">IF(COUNTIF(_tn3,AK$2)&gt;1,"sai",IF(COUNTIF(_tn3,AK$2)=1,INDEX(tkbc,1,MATCH(AK$2,_tn3,0)),""))</f>
        <v/>
      </c>
      <c r="AL52" s="444" t="str">
        <f t="array" ref="AL52">IF(COUNTIF(_tn3,AL$2)&gt;1,"sai",IF(COUNTIF(_tn3,AL$2)=1,INDEX(tkbc,1,MATCH(AL$2,_tn3,0)),""))</f>
        <v/>
      </c>
      <c r="AM52" s="444" t="str">
        <f t="array" ref="AM52">IF(COUNTIF(_tn3,AM$2)&gt;1,"sai",IF(COUNTIF(_tn3,AM$2)=1,INDEX(tkbc,1,MATCH(AM$2,_tn3,0)),""))</f>
        <v/>
      </c>
      <c r="AN52" s="444" t="str">
        <f t="array" ref="AN52">IF(COUNTIF(_tn3,AN$2)&gt;1,"sai",IF(COUNTIF(_tn3,AN$2)=1,INDEX(tkbc,1,MATCH(AN$2,_tn3,0)),""))</f>
        <v/>
      </c>
      <c r="AO52" s="444" t="str">
        <f t="array" ref="AO52">IF(COUNTIF(_tn3,AO$2)&gt;1,"sai",IF(COUNTIF(_tn3,AO$2)=1,INDEX(tkbc,1,MATCH(AO$2,_tn3,0)),""))</f>
        <v/>
      </c>
      <c r="AP52" s="444" t="str">
        <f t="array" ref="AP52">IF(COUNTIF(_tn3,AP$2)&gt;1,"sai",IF(COUNTIF(_tn3,AP$2)=1,INDEX(tkbc,1,MATCH(AP$2,_tn3,0)),""))</f>
        <v/>
      </c>
      <c r="AQ52" s="444" t="str">
        <f t="array" ref="AQ52">IF(COUNTIF(_tn3,AQ$2)&gt;1,"sai",IF(COUNTIF(_tn3,AQ$2)=1,INDEX(tkbc,1,MATCH(AQ$2,_tn3,0)),""))</f>
        <v/>
      </c>
      <c r="AR52" s="444" t="str">
        <f t="array" ref="AR52">IF(COUNTIF(_tn3,AR$2)&gt;1,"sai",IF(COUNTIF(_tn3,AR$2)=1,INDEX(tkbc,1,MATCH(AR$2,_tn3,0)),""))</f>
        <v/>
      </c>
      <c r="AS52" s="444" t="str">
        <f t="array" ref="AS52">IF(COUNTIF(_tn3,AS$2)&gt;1,"sai",IF(COUNTIF(_tn3,AS$2)=1,INDEX(tkbc,1,MATCH(AS$2,_tn3,0)),""))</f>
        <v/>
      </c>
      <c r="AT52" s="444" t="str">
        <f t="array" ref="AT52">IF(COUNTIF(_tn3,AT$2)&gt;1,"sai",IF(COUNTIF(_tn3,AT$2)=1,INDEX(tkbc,1,MATCH(AT$2,_tn3,0)),""))</f>
        <v/>
      </c>
      <c r="AU52" s="444" t="str">
        <f t="array" ref="AU52">IF(COUNTIF(_tn3,AU$2)&gt;1,"sai",IF(COUNTIF(_tn3,AU$2)=1,INDEX(tkbc,1,MATCH(AU$2,_tn3,0)),""))</f>
        <v/>
      </c>
      <c r="AV52" s="444" t="str">
        <f t="array" ref="AV52">IF(COUNTIF(_tn3,AV$2)&gt;1,"sai",IF(COUNTIF(_tn3,AV$2)=1,INDEX(tkbc,1,MATCH(AV$2,_tn3,0)),""))</f>
        <v/>
      </c>
      <c r="AW52" s="444" t="str">
        <f t="array" ref="AW52">IF(COUNTIF(_tn3,AW$2)&gt;1,"sai",IF(COUNTIF(_tn3,AW$2)=1,INDEX(tkbc,1,MATCH(AW$2,_tn3,0)),""))</f>
        <v/>
      </c>
      <c r="AX52" s="444" t="str">
        <f t="array" ref="AX52">IF(COUNTIF(_tn3,AX$2)&gt;1,"sai",IF(COUNTIF(_tn3,AX$2)=1,INDEX(tkbc,1,MATCH(AX$2,_tn3,0)),""))</f>
        <v/>
      </c>
      <c r="AY52" s="444" t="str">
        <f t="array" ref="AY52">IF(COUNTIF(_tn3,AY$2)&gt;1,"sai",IF(COUNTIF(_tn3,AY$2)=1,INDEX(tkbc,1,MATCH(AY$2,_tn3,0)),""))</f>
        <v/>
      </c>
      <c r="AZ52" s="444" t="str">
        <f t="array" ref="AZ52">IF(COUNTIF(_tn3,AZ$2)&gt;1,"sai",IF(COUNTIF(_tn3,AZ$2)=1,INDEX(tkbc,1,MATCH(AZ$2,_tn3,0)),""))</f>
        <v/>
      </c>
      <c r="BA52" s="444" t="str">
        <f t="array" ref="BA52">IF(COUNTIF(_tn3,BA$2)&gt;1,"sai",IF(COUNTIF(_tn3,BA$2)=1,INDEX(tkbc,1,MATCH(BA$2,_tn3,0)),""))</f>
        <v/>
      </c>
      <c r="BB52" s="444" t="str">
        <f t="array" ref="BB52">IF(COUNTIF(_tn3,BB$2)&gt;1,"sai",IF(COUNTIF(_tn3,BB$2)=1,INDEX(tkbc,1,MATCH(BB$2,_tn3,0)),""))</f>
        <v/>
      </c>
      <c r="BC52" s="444" t="str">
        <f t="array" ref="BC52">IF(COUNTIF(_tn3,BC$2)&gt;1,"sai",IF(COUNTIF(_tn3,BC$2)=1,INDEX(tkbc,1,MATCH(BC$2,_tn3,0)),""))</f>
        <v/>
      </c>
      <c r="BD52" s="444" t="str">
        <f t="array" ref="BD52">IF(COUNTIF(_tn3,BD$2)&gt;1,"sai",IF(COUNTIF(_tn3,BD$2)=1,INDEX(tkbc,1,MATCH(BD$2,_tn3,0)),""))</f>
        <v/>
      </c>
      <c r="BE52" s="444" t="str">
        <f t="array" ref="BE52">IF(COUNTIF(_tn3,BE$2)&gt;1,"sai",IF(COUNTIF(_tn3,BE$2)=1,INDEX(tkbc,1,MATCH(BE$2,_tn3,0)),""))</f>
        <v/>
      </c>
      <c r="BF52" s="444" t="str">
        <f t="array" ref="BF52">IF(COUNTIF(_tn3,BF$2)&gt;1,"sai",IF(COUNTIF(_tn3,BF$2)=1,INDEX(tkbc,1,MATCH(BF$2,_tn3,0)),""))</f>
        <v/>
      </c>
      <c r="BG52" s="444" t="str">
        <f t="array" ref="BG52">IF(COUNTIF(_tn3,BG$2)&gt;1,"sai",IF(COUNTIF(_tn3,BG$2)=1,INDEX(tkbc,1,MATCH(BG$2,_tn3,0)),""))</f>
        <v/>
      </c>
      <c r="BH52" s="444" t="str">
        <f t="array" ref="BH52">IF(COUNTIF(_tn3,BH$2)&gt;1,"sai",IF(COUNTIF(_tn3,BH$2)=1,INDEX(tkbc,1,MATCH(BH$2,_tn3,0)),""))</f>
        <v/>
      </c>
      <c r="BI52" s="444" t="str">
        <f t="array" ref="BI52">IF(COUNTIF(_tn3,BI$2)&gt;1,"sai",IF(COUNTIF(_tn3,BI$2)=1,INDEX(tkbc,1,MATCH(BI$2,_tn3,0)),""))</f>
        <v/>
      </c>
      <c r="BJ52" s="444" t="str">
        <f t="array" ref="BJ52">IF(COUNTIF(_tn3,BJ$2)&gt;1,"sai",IF(COUNTIF(_tn3,BJ$2)=1,INDEX(tkbc,1,MATCH(BJ$2,_tn3,0)),""))</f>
        <v/>
      </c>
      <c r="BK52" s="444" t="str">
        <f t="array" ref="BK52">IF(COUNTIF(_tn3,BK$2)&gt;1,"sai",IF(COUNTIF(_tn3,BK$2)=1,INDEX(tkbc,1,MATCH(BK$2,_tn3,0)),""))</f>
        <v/>
      </c>
      <c r="BL52" s="444" t="str">
        <f t="array" ref="BL52">IF(COUNTIF(_tn3,BL$2)&gt;1,"sai",IF(COUNTIF(_tn3,BL$2)=1,INDEX(tkbc,1,MATCH(BL$2,_tn3,0)),""))</f>
        <v/>
      </c>
      <c r="BM52" s="444" t="str">
        <f t="array" ref="BM52">IF(COUNTIF(_tn3,BM$2)&gt;1,"sai",IF(COUNTIF(_tn3,BM$2)=1,INDEX(tkbc,1,MATCH(BM$2,_tn3,0)),""))</f>
        <v/>
      </c>
      <c r="BN52" s="444" t="str">
        <f t="array" ref="BN52">IF(COUNTIF(_tn3,BN$2)&gt;1,"sai",IF(COUNTIF(_tn3,BN$2)=1,INDEX(tkbc,1,MATCH(BN$2,_tn3,0)),""))</f>
        <v/>
      </c>
      <c r="BO52" s="444" t="str">
        <f t="array" ref="BO52">IF(COUNTIF(_tn3,BO$2)&gt;1,"sai",IF(COUNTIF(_tn3,BO$2)=1,INDEX(tkbc,1,MATCH(BO$2,_tn3,0)),""))</f>
        <v/>
      </c>
      <c r="BP52" s="444" t="str">
        <f t="array" ref="BP52">IF(COUNTIF(_tn3,BP$2)&gt;1,"sai",IF(COUNTIF(_tn3,BP$2)=1,INDEX(tkbc,1,MATCH(BP$2,_tn3,0)),""))</f>
        <v/>
      </c>
      <c r="BQ52" s="444" t="str">
        <f t="array" ref="BQ52">IF(COUNTIF(_tn3,BQ$2)&gt;1,"sai",IF(COUNTIF(_tn3,BQ$2)=1,INDEX(tkbc,1,MATCH(BQ$2,_tn3,0)),""))</f>
        <v/>
      </c>
      <c r="BR52" s="444" t="str">
        <f t="array" ref="BR52">IF(COUNTIF(_tn3,BR$2)&gt;1,"sai",IF(COUNTIF(_tn3,BR$2)=1,INDEX(tkbc,1,MATCH(BR$2,_tn3,0)),""))</f>
        <v/>
      </c>
      <c r="BS52" s="444" t="str">
        <f t="array" ref="BS52">IF(COUNTIF(_tn3,BS$2)&gt;1,"sai",IF(COUNTIF(_tn3,BS$2)=1,INDEX(tkbc,1,MATCH(BS$2,_tn3,0)),""))</f>
        <v/>
      </c>
      <c r="BT52" s="444" t="str">
        <f t="array" ref="BT52">IF(COUNTIF(_tn3,BT$2)&gt;1,"sai",IF(COUNTIF(_tn3,BT$2)=1,INDEX(tkbc,1,MATCH(BT$2,_tn3,0)),""))</f>
        <v/>
      </c>
      <c r="BU52" s="444" t="str">
        <f t="array" ref="BU52">IF(COUNTIF(_tn3,BU$2)&gt;1,"sai",IF(COUNTIF(_tn3,BU$2)=1,INDEX(tkbc,1,MATCH(BU$2,_tn3,0)),""))</f>
        <v/>
      </c>
      <c r="BV52" s="444" t="str">
        <f t="array" ref="BV52">IF(COUNTIF(_tn3,BV$2)&gt;1,"sai",IF(COUNTIF(_tn3,BV$2)=1,INDEX(tkbc,1,MATCH(BV$2,_tn3,0)),""))</f>
        <v/>
      </c>
      <c r="BW52" s="444" t="str">
        <f t="array" ref="BW52">IF(COUNTIF(_tn3,BW$2)&gt;1,"sai",IF(COUNTIF(_tn3,BW$2)=1,INDEX(tkbc,1,MATCH(BW$2,_tn3,0)),""))</f>
        <v/>
      </c>
      <c r="BX52" s="444" t="str">
        <f t="array" ref="BX52">IF(COUNTIF(_tn3,BX$2)&gt;1,"sai",IF(COUNTIF(_tn3,BX$2)=1,INDEX(tkbc,1,MATCH(BX$2,_tn3,0)),""))</f>
        <v/>
      </c>
      <c r="BY52" s="444" t="str">
        <f t="array" ref="BY52">IF(COUNTIF(_tn3,BY$2)&gt;1,"sai",IF(COUNTIF(_tn3,BY$2)=1,INDEX(tkbc,1,MATCH(BY$2,_tn3,0)),""))</f>
        <v/>
      </c>
      <c r="BZ52" s="444" t="str">
        <f t="array" ref="BZ52">IF(COUNTIF(_tn3,BZ$2)&gt;1,"sai",IF(COUNTIF(_tn3,BZ$2)=1,INDEX(tkbc,1,MATCH(BZ$2,_tn3,0)),""))</f>
        <v/>
      </c>
      <c r="CA52" s="444" t="str">
        <f t="array" ref="CA52">IF(COUNTIF(_tn3,CA$2)&gt;1,"sai",IF(COUNTIF(_tn3,CA$2)=1,INDEX(tkbc,1,MATCH(CA$2,_tn3,0)),""))</f>
        <v/>
      </c>
      <c r="CB52" s="444" t="str">
        <f t="array" ref="CB52">IF(COUNTIF(_tn3,CB$2)&gt;1,"sai",IF(COUNTIF(_tn3,CB$2)=1,INDEX(tkbc,1,MATCH(CB$2,_tn3,0)),""))</f>
        <v/>
      </c>
      <c r="CC52" s="444" t="str">
        <f t="array" ref="CC52">IF(COUNTIF(_tn3,CC$2)&gt;1,"sai",IF(COUNTIF(_tn3,CC$2)=1,INDEX(tkbc,1,MATCH(CC$2,_tn3,0)),""))</f>
        <v/>
      </c>
      <c r="CD52" s="444" t="str">
        <f t="array" ref="CD52">IF(COUNTIF(_tn3,CD$2)&gt;1,"sai",IF(COUNTIF(_tn3,CD$2)=1,INDEX(tkbc,1,MATCH(CD$2,_tn3,0)),""))</f>
        <v/>
      </c>
      <c r="CE52" s="444" t="str">
        <f t="array" ref="CE52">IF(COUNTIF(_tn3,CE$2)&gt;1,"sai",IF(COUNTIF(_tn3,CE$2)=1,INDEX(tkbc,1,MATCH(CE$2,_tn3,0)),""))</f>
        <v/>
      </c>
      <c r="CF52" s="444" t="str">
        <f t="array" ref="CF52">IF(COUNTIF(_tn3,CF$2)&gt;1,"sai",IF(COUNTIF(_tn3,CF$2)=1,INDEX(tkbc,1,MATCH(CF$2,_tn3,0)),""))</f>
        <v/>
      </c>
      <c r="CG52" s="444" t="str">
        <f t="array" ref="CG52">IF(COUNTIF(_tn3,CG$2)&gt;1,"sai",IF(COUNTIF(_tn3,CG$2)=1,INDEX(tkbc,1,MATCH(CG$2,_tn3,0)),""))</f>
        <v/>
      </c>
      <c r="CH52" s="444" t="str">
        <f t="array" ref="CH52">IF(COUNTIF(_tn3,CH$2)&gt;1,"sai",IF(COUNTIF(_tn3,CH$2)=1,INDEX(tkbc,1,MATCH(CH$2,_tn3,0)),""))</f>
        <v/>
      </c>
      <c r="CI52" s="444" t="str">
        <f t="array" ref="CI52">IF(COUNTIF(_tn3,CI$2)&gt;1,"sai",IF(COUNTIF(_tn3,CI$2)=1,INDEX(tkbc,1,MATCH(CI$2,_tn3,0)),""))</f>
        <v/>
      </c>
      <c r="CJ52" s="444" t="str">
        <f t="array" ref="CJ52">IF(COUNTIF(_tn3,CJ$2)&gt;1,"sai",IF(COUNTIF(_tn3,CJ$2)=1,INDEX(tkbc,1,MATCH(CJ$2,_tn3,0)),""))</f>
        <v/>
      </c>
      <c r="CK52" s="444" t="str">
        <f t="array" ref="CK52">IF(COUNTIF(_tn3,CK$2)&gt;1,"sai",IF(COUNTIF(_tn3,CK$2)=1,INDEX(tkbc,1,MATCH(CK$2,_tn3,0)),""))</f>
        <v/>
      </c>
      <c r="CL52" s="444" t="str">
        <f t="array" ref="CL52">IF(COUNTIF(_tn3,CL$2)&gt;1,"sai",IF(COUNTIF(_tn3,CL$2)=1,INDEX(tkbc,1,MATCH(CL$2,_tn3,0)),""))</f>
        <v/>
      </c>
      <c r="CM52" s="444" t="str">
        <f t="array" ref="CM52">IF(COUNTIF(_tn3,CM$2)&gt;1,"sai",IF(COUNTIF(_tn3,CM$2)=1,INDEX(tkbc,1,MATCH(CM$2,_tn3,0)),""))</f>
        <v/>
      </c>
      <c r="CN52" s="444" t="str">
        <f t="array" ref="CN52">IF(COUNTIF(_tn3,CN$2)&gt;1,"sai",IF(COUNTIF(_tn3,CN$2)=1,INDEX(tkbc,1,MATCH(CN$2,_tn3,0)),""))</f>
        <v/>
      </c>
      <c r="CO52" s="444" t="str">
        <f t="array" ref="CO52">IF(COUNTIF(_tn3,CO$2)&gt;1,"sai",IF(COUNTIF(_tn3,CO$2)=1,INDEX(tkbc,1,MATCH(CO$2,_tn3,0)),""))</f>
        <v/>
      </c>
      <c r="CP52" s="444" t="str">
        <f t="array" ref="CP52">IF(COUNTIF(_tn3,CP$2)&gt;1,"sai",IF(COUNTIF(_tn3,CP$2)=1,INDEX(tkbc,1,MATCH(CP$2,_tn3,0)),""))</f>
        <v/>
      </c>
      <c r="CQ52" s="444" t="str">
        <f t="array" ref="CQ52">IF(COUNTIF(_tn3,CQ$2)&gt;1,"sai",IF(COUNTIF(_tn3,CQ$2)=1,INDEX(tkbc,1,MATCH(CQ$2,_tn3,0)),""))</f>
        <v/>
      </c>
      <c r="CR52" s="444" t="str">
        <f t="array" ref="CR52">IF(COUNTIF(_tn3,CR$2)&gt;1,"sai",IF(COUNTIF(_tn3,CR$2)=1,INDEX(tkbc,1,MATCH(CR$2,_tn3,0)),""))</f>
        <v/>
      </c>
      <c r="CS52" s="444" t="str">
        <f t="array" ref="CS52">IF(COUNTIF(_tn3,CS$2)&gt;1,"sai",IF(COUNTIF(_tn3,CS$2)=1,INDEX(tkbc,1,MATCH(CS$2,_tn3,0)),""))</f>
        <v/>
      </c>
      <c r="CT52" s="444" t="str">
        <f t="array" ref="CT52">IF(COUNTIF(_tn3,CT$2)&gt;1,"sai",IF(COUNTIF(_tn3,CT$2)=1,INDEX(tkbc,1,MATCH(CT$2,_tn3,0)),""))</f>
        <v/>
      </c>
      <c r="CU52" s="444" t="str">
        <f t="array" ref="CU52">IF(COUNTIF(_tn3,CU$2)&gt;1,"sai",IF(COUNTIF(_tn3,CU$2)=1,INDEX(tkbc,1,MATCH(CU$2,_tn3,0)),""))</f>
        <v/>
      </c>
      <c r="CV52" s="444" t="str">
        <f t="array" ref="CV52">IF(COUNTIF(_tn3,CV$2)&gt;1,"sai",IF(COUNTIF(_tn3,CV$2)=1,INDEX(tkbc,1,MATCH(CV$2,_tn3,0)),""))</f>
        <v/>
      </c>
      <c r="CW52" s="444" t="str">
        <f t="array" ref="CW52">IF(COUNTIF(_tn3,CW$2)&gt;1,"sai",IF(COUNTIF(_tn3,CW$2)=1,INDEX(tkbc,1,MATCH(CW$2,_tn3,0)),""))</f>
        <v/>
      </c>
      <c r="CX52" s="444" t="str">
        <f t="array" ref="CX52">IF(COUNTIF(_tn3,CX$2)&gt;1,"sai",IF(COUNTIF(_tn3,CX$2)=1,INDEX(tkbc,1,MATCH(CX$2,_tn3,0)),""))</f>
        <v/>
      </c>
      <c r="CY52" s="444" t="str">
        <f t="array" ref="CY52">IF(COUNTIF(_tn3,CY$2)&gt;1,"sai",IF(COUNTIF(_tn3,CY$2)=1,INDEX(tkbc,1,MATCH(CY$2,_tn3,0)),""))</f>
        <v/>
      </c>
    </row>
    <row r="53" ht="12.0" customHeight="1">
      <c r="A53" s="127"/>
      <c r="B53" s="445">
        <v>4.0</v>
      </c>
      <c r="C53" s="444" t="str">
        <f t="array" ref="C53">IF(COUNTIF(_tn4,C$2)&gt;1,"sai",IF(COUNTIF(_tn4,C$2)=1,INDEX(tkbc,1,MATCH(C$2,_tn4,0)),""))</f>
        <v/>
      </c>
      <c r="D53" s="444" t="str">
        <f t="array" ref="D53">IF(COUNTIF(_tn4,D$2)&gt;1,"sai",IF(COUNTIF(_tn4,D$2)=1,INDEX(tkbc,1,MATCH(D$2,_tn4,0)),""))</f>
        <v/>
      </c>
      <c r="E53" s="444" t="str">
        <f t="array" ref="E53">IF(COUNTIF(_tn4,E$2)&gt;1,"sai",IF(COUNTIF(_tn4,E$2)=1,INDEX(tkbc,1,MATCH(E$2,_tn4,0)),""))</f>
        <v/>
      </c>
      <c r="F53" s="444" t="str">
        <f t="array" ref="F53">IF(COUNTIF(_tn4,F$2)&gt;1,"sai",IF(COUNTIF(_tn4,F$2)=1,INDEX(tkbc,1,MATCH(F$2,_tn4,0)),""))</f>
        <v/>
      </c>
      <c r="G53" s="444" t="str">
        <f t="array" ref="G53">IF(COUNTIF(_tn4,G$2)&gt;1,"sai",IF(COUNTIF(_tn4,G$2)=1,INDEX(tkbc,1,MATCH(G$2,_tn4,0)),""))</f>
        <v/>
      </c>
      <c r="H53" s="444" t="str">
        <f t="array" ref="H53">IF(COUNTIF(_tn4,H$2)&gt;1,"sai",IF(COUNTIF(_tn4,H$2)=1,INDEX(tkbc,1,MATCH(H$2,_tn4,0)),""))</f>
        <v/>
      </c>
      <c r="I53" s="444" t="str">
        <f t="array" ref="I53">IF(COUNTIF(_tn4,I$2)&gt;1,"sai",IF(COUNTIF(_tn4,I$2)=1,INDEX(tkbc,1,MATCH(I$2,_tn4,0)),""))</f>
        <v/>
      </c>
      <c r="J53" s="444" t="str">
        <f t="array" ref="J53">IF(COUNTIF(_tn4,J$2)&gt;1,"sai",IF(COUNTIF(_tn4,J$2)=1,INDEX(tkbc,1,MATCH(J$2,_tn4,0)),""))</f>
        <v/>
      </c>
      <c r="K53" s="444" t="str">
        <f t="array" ref="K53">IF(COUNTIF(_tn4,K$2)&gt;1,"sai",IF(COUNTIF(_tn4,K$2)=1,INDEX(tkbc,1,MATCH(K$2,_tn4,0)),""))</f>
        <v/>
      </c>
      <c r="L53" s="444" t="str">
        <f t="array" ref="L53">IF(COUNTIF(_tn4,L$2)&gt;1,"sai",IF(COUNTIF(_tn4,L$2)=1,INDEX(tkbc,1,MATCH(L$2,_tn4,0)),""))</f>
        <v/>
      </c>
      <c r="M53" s="444" t="str">
        <f t="array" ref="M53">IF(COUNTIF(_tn4,M$2)&gt;1,"sai",IF(COUNTIF(_tn4,M$2)=1,INDEX(tkbc,1,MATCH(M$2,_tn4,0)),""))</f>
        <v/>
      </c>
      <c r="N53" s="444" t="str">
        <f t="array" ref="N53">IF(COUNTIF(_tn4,N$2)&gt;1,"sai",IF(COUNTIF(_tn4,N$2)=1,INDEX(tkbc,1,MATCH(N$2,_tn4,0)),""))</f>
        <v/>
      </c>
      <c r="O53" s="444" t="str">
        <f t="array" ref="O53">IF(COUNTIF(_tn4,O$2)&gt;1,"sai",IF(COUNTIF(_tn4,O$2)=1,INDEX(tkbc,1,MATCH(O$2,_tn4,0)),""))</f>
        <v/>
      </c>
      <c r="P53" s="444" t="str">
        <f t="array" ref="P53">IF(COUNTIF(_tn4,P$2)&gt;1,"sai",IF(COUNTIF(_tn4,P$2)=1,INDEX(tkbc,1,MATCH(P$2,_tn4,0)),""))</f>
        <v/>
      </c>
      <c r="Q53" s="444" t="str">
        <f t="array" ref="Q53">IF(COUNTIF(_tn4,Q$2)&gt;1,"sai",IF(COUNTIF(_tn4,Q$2)=1,INDEX(tkbc,1,MATCH(Q$2,_tn4,0)),""))</f>
        <v/>
      </c>
      <c r="R53" s="444" t="str">
        <f t="array" ref="R53">IF(COUNTIF(_tn4,R$2)&gt;1,"sai",IF(COUNTIF(_tn4,R$2)=1,INDEX(tkbc,1,MATCH(R$2,_tn4,0)),""))</f>
        <v/>
      </c>
      <c r="S53" s="444" t="str">
        <f t="array" ref="S53">IF(COUNTIF(_tn4,S$2)&gt;1,"sai",IF(COUNTIF(_tn4,S$2)=1,INDEX(tkbc,1,MATCH(S$2,_tn4,0)),""))</f>
        <v/>
      </c>
      <c r="T53" s="444" t="str">
        <f t="array" ref="T53">IF(COUNTIF(_tn4,T$2)&gt;1,"sai",IF(COUNTIF(_tn4,T$2)=1,INDEX(tkbc,1,MATCH(T$2,_tn4,0)),""))</f>
        <v/>
      </c>
      <c r="U53" s="444" t="str">
        <f t="array" ref="U53">IF(COUNTIF(_tn4,U$2)&gt;1,"sai",IF(COUNTIF(_tn4,U$2)=1,INDEX(tkbc,1,MATCH(U$2,_tn4,0)),""))</f>
        <v/>
      </c>
      <c r="V53" s="444" t="str">
        <f t="array" ref="V53">IF(COUNTIF(_tn4,V$2)&gt;1,"sai",IF(COUNTIF(_tn4,V$2)=1,INDEX(tkbc,1,MATCH(V$2,_tn4,0)),""))</f>
        <v/>
      </c>
      <c r="W53" s="444" t="str">
        <f t="array" ref="W53">IF(COUNTIF(_tn4,W$2)&gt;1,"sai",IF(COUNTIF(_tn4,W$2)=1,INDEX(tkbc,1,MATCH(W$2,_tn4,0)),""))</f>
        <v/>
      </c>
      <c r="X53" s="444" t="str">
        <f t="array" ref="X53">IF(COUNTIF(_tn4,X$2)&gt;1,"sai",IF(COUNTIF(_tn4,X$2)=1,INDEX(tkbc,1,MATCH(X$2,_tn4,0)),""))</f>
        <v/>
      </c>
      <c r="Y53" s="444" t="str">
        <f t="array" ref="Y53">IF(COUNTIF(_tn4,Y$2)&gt;1,"sai",IF(COUNTIF(_tn4,Y$2)=1,INDEX(tkbc,1,MATCH(Y$2,_tn4,0)),""))</f>
        <v/>
      </c>
      <c r="Z53" s="444" t="str">
        <f t="array" ref="Z53">IF(COUNTIF(_tn4,Z$2)&gt;1,"sai",IF(COUNTIF(_tn4,Z$2)=1,INDEX(tkbc,1,MATCH(Z$2,_tn4,0)),""))</f>
        <v/>
      </c>
      <c r="AA53" s="444" t="str">
        <f t="array" ref="AA53">IF(COUNTIF(_tn4,AA$2)&gt;1,"sai",IF(COUNTIF(_tn4,AA$2)=1,INDEX(tkbc,1,MATCH(AA$2,_tn4,0)),""))</f>
        <v/>
      </c>
      <c r="AB53" s="444" t="str">
        <f t="array" ref="AB53">IF(COUNTIF(_tn4,AB$2)&gt;1,"sai",IF(COUNTIF(_tn4,AB$2)=1,INDEX(tkbc,1,MATCH(AB$2,_tn4,0)),""))</f>
        <v/>
      </c>
      <c r="AC53" s="444" t="str">
        <f t="array" ref="AC53">IF(COUNTIF(_tn4,AC$2)&gt;1,"sai",IF(COUNTIF(_tn4,AC$2)=1,INDEX(tkbc,1,MATCH(AC$2,_tn4,0)),""))</f>
        <v/>
      </c>
      <c r="AD53" s="444" t="str">
        <f t="array" ref="AD53">IF(COUNTIF(_tn4,AD$2)&gt;1,"sai",IF(COUNTIF(_tn4,AD$2)=1,INDEX(tkbc,1,MATCH(AD$2,_tn4,0)),""))</f>
        <v/>
      </c>
      <c r="AE53" s="444" t="str">
        <f t="array" ref="AE53">IF(COUNTIF(_tn4,AE$2)&gt;1,"sai",IF(COUNTIF(_tn4,AE$2)=1,INDEX(tkbc,1,MATCH(AE$2,_tn4,0)),""))</f>
        <v/>
      </c>
      <c r="AF53" s="444" t="str">
        <f t="array" ref="AF53">IF(COUNTIF(_tn4,AF$2)&gt;1,"sai",IF(COUNTIF(_tn4,AF$2)=1,INDEX(tkbc,1,MATCH(AF$2,_tn4,0)),""))</f>
        <v/>
      </c>
      <c r="AG53" s="444" t="str">
        <f t="array" ref="AG53">IF(COUNTIF(_tn4,AG$2)&gt;1,"sai",IF(COUNTIF(_tn4,AG$2)=1,INDEX(tkbc,1,MATCH(AG$2,_tn4,0)),""))</f>
        <v/>
      </c>
      <c r="AH53" s="444" t="str">
        <f t="array" ref="AH53">IF(COUNTIF(_tn4,AH$2)&gt;1,"sai",IF(COUNTIF(_tn4,AH$2)=1,INDEX(tkbc,1,MATCH(AH$2,_tn4,0)),""))</f>
        <v/>
      </c>
      <c r="AI53" s="444" t="str">
        <f t="array" ref="AI53">IF(COUNTIF(_tn4,AI$2)&gt;1,"sai",IF(COUNTIF(_tn4,AI$2)=1,INDEX(tkbc,1,MATCH(AI$2,_tn4,0)),""))</f>
        <v/>
      </c>
      <c r="AJ53" s="444" t="str">
        <f t="array" ref="AJ53">IF(COUNTIF(_tn4,AJ$2)&gt;1,"sai",IF(COUNTIF(_tn4,AJ$2)=1,INDEX(tkbc,1,MATCH(AJ$2,_tn4,0)),""))</f>
        <v/>
      </c>
      <c r="AK53" s="444" t="str">
        <f t="array" ref="AK53">IF(COUNTIF(_tn4,AK$2)&gt;1,"sai",IF(COUNTIF(_tn4,AK$2)=1,INDEX(tkbc,1,MATCH(AK$2,_tn4,0)),""))</f>
        <v/>
      </c>
      <c r="AL53" s="444" t="str">
        <f t="array" ref="AL53">IF(COUNTIF(_tn4,AL$2)&gt;1,"sai",IF(COUNTIF(_tn4,AL$2)=1,INDEX(tkbc,1,MATCH(AL$2,_tn4,0)),""))</f>
        <v/>
      </c>
      <c r="AM53" s="444" t="str">
        <f t="array" ref="AM53">IF(COUNTIF(_tn4,AM$2)&gt;1,"sai",IF(COUNTIF(_tn4,AM$2)=1,INDEX(tkbc,1,MATCH(AM$2,_tn4,0)),""))</f>
        <v/>
      </c>
      <c r="AN53" s="444" t="str">
        <f t="array" ref="AN53">IF(COUNTIF(_tn4,AN$2)&gt;1,"sai",IF(COUNTIF(_tn4,AN$2)=1,INDEX(tkbc,1,MATCH(AN$2,_tn4,0)),""))</f>
        <v/>
      </c>
      <c r="AO53" s="444" t="str">
        <f t="array" ref="AO53">IF(COUNTIF(_tn4,AO$2)&gt;1,"sai",IF(COUNTIF(_tn4,AO$2)=1,INDEX(tkbc,1,MATCH(AO$2,_tn4,0)),""))</f>
        <v/>
      </c>
      <c r="AP53" s="444" t="str">
        <f t="array" ref="AP53">IF(COUNTIF(_tn4,AP$2)&gt;1,"sai",IF(COUNTIF(_tn4,AP$2)=1,INDEX(tkbc,1,MATCH(AP$2,_tn4,0)),""))</f>
        <v/>
      </c>
      <c r="AQ53" s="444" t="str">
        <f t="array" ref="AQ53">IF(COUNTIF(_tn4,AQ$2)&gt;1,"sai",IF(COUNTIF(_tn4,AQ$2)=1,INDEX(tkbc,1,MATCH(AQ$2,_tn4,0)),""))</f>
        <v/>
      </c>
      <c r="AR53" s="444" t="str">
        <f t="array" ref="AR53">IF(COUNTIF(_tn4,AR$2)&gt;1,"sai",IF(COUNTIF(_tn4,AR$2)=1,INDEX(tkbc,1,MATCH(AR$2,_tn4,0)),""))</f>
        <v/>
      </c>
      <c r="AS53" s="444" t="str">
        <f t="array" ref="AS53">IF(COUNTIF(_tn4,AS$2)&gt;1,"sai",IF(COUNTIF(_tn4,AS$2)=1,INDEX(tkbc,1,MATCH(AS$2,_tn4,0)),""))</f>
        <v/>
      </c>
      <c r="AT53" s="444" t="str">
        <f t="array" ref="AT53">IF(COUNTIF(_tn4,AT$2)&gt;1,"sai",IF(COUNTIF(_tn4,AT$2)=1,INDEX(tkbc,1,MATCH(AT$2,_tn4,0)),""))</f>
        <v/>
      </c>
      <c r="AU53" s="444" t="str">
        <f t="array" ref="AU53">IF(COUNTIF(_tn4,AU$2)&gt;1,"sai",IF(COUNTIF(_tn4,AU$2)=1,INDEX(tkbc,1,MATCH(AU$2,_tn4,0)),""))</f>
        <v/>
      </c>
      <c r="AV53" s="444" t="str">
        <f t="array" ref="AV53">IF(COUNTIF(_tn4,AV$2)&gt;1,"sai",IF(COUNTIF(_tn4,AV$2)=1,INDEX(tkbc,1,MATCH(AV$2,_tn4,0)),""))</f>
        <v/>
      </c>
      <c r="AW53" s="444" t="str">
        <f t="array" ref="AW53">IF(COUNTIF(_tn4,AW$2)&gt;1,"sai",IF(COUNTIF(_tn4,AW$2)=1,INDEX(tkbc,1,MATCH(AW$2,_tn4,0)),""))</f>
        <v/>
      </c>
      <c r="AX53" s="444" t="str">
        <f t="array" ref="AX53">IF(COUNTIF(_tn4,AX$2)&gt;1,"sai",IF(COUNTIF(_tn4,AX$2)=1,INDEX(tkbc,1,MATCH(AX$2,_tn4,0)),""))</f>
        <v/>
      </c>
      <c r="AY53" s="444" t="str">
        <f t="array" ref="AY53">IF(COUNTIF(_tn4,AY$2)&gt;1,"sai",IF(COUNTIF(_tn4,AY$2)=1,INDEX(tkbc,1,MATCH(AY$2,_tn4,0)),""))</f>
        <v/>
      </c>
      <c r="AZ53" s="444" t="str">
        <f t="array" ref="AZ53">IF(COUNTIF(_tn4,AZ$2)&gt;1,"sai",IF(COUNTIF(_tn4,AZ$2)=1,INDEX(tkbc,1,MATCH(AZ$2,_tn4,0)),""))</f>
        <v/>
      </c>
      <c r="BA53" s="444" t="str">
        <f t="array" ref="BA53">IF(COUNTIF(_tn4,BA$2)&gt;1,"sai",IF(COUNTIF(_tn4,BA$2)=1,INDEX(tkbc,1,MATCH(BA$2,_tn4,0)),""))</f>
        <v/>
      </c>
      <c r="BB53" s="444" t="str">
        <f t="array" ref="BB53">IF(COUNTIF(_tn4,BB$2)&gt;1,"sai",IF(COUNTIF(_tn4,BB$2)=1,INDEX(tkbc,1,MATCH(BB$2,_tn4,0)),""))</f>
        <v/>
      </c>
      <c r="BC53" s="444" t="str">
        <f t="array" ref="BC53">IF(COUNTIF(_tn4,BC$2)&gt;1,"sai",IF(COUNTIF(_tn4,BC$2)=1,INDEX(tkbc,1,MATCH(BC$2,_tn4,0)),""))</f>
        <v/>
      </c>
      <c r="BD53" s="444" t="str">
        <f t="array" ref="BD53">IF(COUNTIF(_tn4,BD$2)&gt;1,"sai",IF(COUNTIF(_tn4,BD$2)=1,INDEX(tkbc,1,MATCH(BD$2,_tn4,0)),""))</f>
        <v/>
      </c>
      <c r="BE53" s="444" t="str">
        <f t="array" ref="BE53">IF(COUNTIF(_tn4,BE$2)&gt;1,"sai",IF(COUNTIF(_tn4,BE$2)=1,INDEX(tkbc,1,MATCH(BE$2,_tn4,0)),""))</f>
        <v/>
      </c>
      <c r="BF53" s="444" t="str">
        <f t="array" ref="BF53">IF(COUNTIF(_tn4,BF$2)&gt;1,"sai",IF(COUNTIF(_tn4,BF$2)=1,INDEX(tkbc,1,MATCH(BF$2,_tn4,0)),""))</f>
        <v/>
      </c>
      <c r="BG53" s="444" t="str">
        <f t="array" ref="BG53">IF(COUNTIF(_tn4,BG$2)&gt;1,"sai",IF(COUNTIF(_tn4,BG$2)=1,INDEX(tkbc,1,MATCH(BG$2,_tn4,0)),""))</f>
        <v/>
      </c>
      <c r="BH53" s="444" t="str">
        <f t="array" ref="BH53">IF(COUNTIF(_tn4,BH$2)&gt;1,"sai",IF(COUNTIF(_tn4,BH$2)=1,INDEX(tkbc,1,MATCH(BH$2,_tn4,0)),""))</f>
        <v/>
      </c>
      <c r="BI53" s="444" t="str">
        <f t="array" ref="BI53">IF(COUNTIF(_tn4,BI$2)&gt;1,"sai",IF(COUNTIF(_tn4,BI$2)=1,INDEX(tkbc,1,MATCH(BI$2,_tn4,0)),""))</f>
        <v/>
      </c>
      <c r="BJ53" s="444" t="str">
        <f t="array" ref="BJ53">IF(COUNTIF(_tn4,BJ$2)&gt;1,"sai",IF(COUNTIF(_tn4,BJ$2)=1,INDEX(tkbc,1,MATCH(BJ$2,_tn4,0)),""))</f>
        <v/>
      </c>
      <c r="BK53" s="444" t="str">
        <f t="array" ref="BK53">IF(COUNTIF(_tn4,BK$2)&gt;1,"sai",IF(COUNTIF(_tn4,BK$2)=1,INDEX(tkbc,1,MATCH(BK$2,_tn4,0)),""))</f>
        <v/>
      </c>
      <c r="BL53" s="444" t="str">
        <f t="array" ref="BL53">IF(COUNTIF(_tn4,BL$2)&gt;1,"sai",IF(COUNTIF(_tn4,BL$2)=1,INDEX(tkbc,1,MATCH(BL$2,_tn4,0)),""))</f>
        <v/>
      </c>
      <c r="BM53" s="444" t="str">
        <f t="array" ref="BM53">IF(COUNTIF(_tn4,BM$2)&gt;1,"sai",IF(COUNTIF(_tn4,BM$2)=1,INDEX(tkbc,1,MATCH(BM$2,_tn4,0)),""))</f>
        <v/>
      </c>
      <c r="BN53" s="444" t="str">
        <f t="array" ref="BN53">IF(COUNTIF(_tn4,BN$2)&gt;1,"sai",IF(COUNTIF(_tn4,BN$2)=1,INDEX(tkbc,1,MATCH(BN$2,_tn4,0)),""))</f>
        <v/>
      </c>
      <c r="BO53" s="444" t="str">
        <f t="array" ref="BO53">IF(COUNTIF(_tn4,BO$2)&gt;1,"sai",IF(COUNTIF(_tn4,BO$2)=1,INDEX(tkbc,1,MATCH(BO$2,_tn4,0)),""))</f>
        <v/>
      </c>
      <c r="BP53" s="444" t="str">
        <f t="array" ref="BP53">IF(COUNTIF(_tn4,BP$2)&gt;1,"sai",IF(COUNTIF(_tn4,BP$2)=1,INDEX(tkbc,1,MATCH(BP$2,_tn4,0)),""))</f>
        <v/>
      </c>
      <c r="BQ53" s="444" t="str">
        <f t="array" ref="BQ53">IF(COUNTIF(_tn4,BQ$2)&gt;1,"sai",IF(COUNTIF(_tn4,BQ$2)=1,INDEX(tkbc,1,MATCH(BQ$2,_tn4,0)),""))</f>
        <v/>
      </c>
      <c r="BR53" s="444" t="str">
        <f t="array" ref="BR53">IF(COUNTIF(_tn4,BR$2)&gt;1,"sai",IF(COUNTIF(_tn4,BR$2)=1,INDEX(tkbc,1,MATCH(BR$2,_tn4,0)),""))</f>
        <v/>
      </c>
      <c r="BS53" s="444" t="str">
        <f t="array" ref="BS53">IF(COUNTIF(_tn4,BS$2)&gt;1,"sai",IF(COUNTIF(_tn4,BS$2)=1,INDEX(tkbc,1,MATCH(BS$2,_tn4,0)),""))</f>
        <v/>
      </c>
      <c r="BT53" s="444" t="str">
        <f t="array" ref="BT53">IF(COUNTIF(_tn4,BT$2)&gt;1,"sai",IF(COUNTIF(_tn4,BT$2)=1,INDEX(tkbc,1,MATCH(BT$2,_tn4,0)),""))</f>
        <v/>
      </c>
      <c r="BU53" s="444" t="str">
        <f t="array" ref="BU53">IF(COUNTIF(_tn4,BU$2)&gt;1,"sai",IF(COUNTIF(_tn4,BU$2)=1,INDEX(tkbc,1,MATCH(BU$2,_tn4,0)),""))</f>
        <v/>
      </c>
      <c r="BV53" s="444" t="str">
        <f t="array" ref="BV53">IF(COUNTIF(_tn4,BV$2)&gt;1,"sai",IF(COUNTIF(_tn4,BV$2)=1,INDEX(tkbc,1,MATCH(BV$2,_tn4,0)),""))</f>
        <v/>
      </c>
      <c r="BW53" s="444" t="str">
        <f t="array" ref="BW53">IF(COUNTIF(_tn4,BW$2)&gt;1,"sai",IF(COUNTIF(_tn4,BW$2)=1,INDEX(tkbc,1,MATCH(BW$2,_tn4,0)),""))</f>
        <v/>
      </c>
      <c r="BX53" s="444" t="str">
        <f t="array" ref="BX53">IF(COUNTIF(_tn4,BX$2)&gt;1,"sai",IF(COUNTIF(_tn4,BX$2)=1,INDEX(tkbc,1,MATCH(BX$2,_tn4,0)),""))</f>
        <v/>
      </c>
      <c r="BY53" s="444" t="str">
        <f t="array" ref="BY53">IF(COUNTIF(_tn4,BY$2)&gt;1,"sai",IF(COUNTIF(_tn4,BY$2)=1,INDEX(tkbc,1,MATCH(BY$2,_tn4,0)),""))</f>
        <v/>
      </c>
      <c r="BZ53" s="444" t="str">
        <f t="array" ref="BZ53">IF(COUNTIF(_tn4,BZ$2)&gt;1,"sai",IF(COUNTIF(_tn4,BZ$2)=1,INDEX(tkbc,1,MATCH(BZ$2,_tn4,0)),""))</f>
        <v/>
      </c>
      <c r="CA53" s="444" t="str">
        <f t="array" ref="CA53">IF(COUNTIF(_tn4,CA$2)&gt;1,"sai",IF(COUNTIF(_tn4,CA$2)=1,INDEX(tkbc,1,MATCH(CA$2,_tn4,0)),""))</f>
        <v/>
      </c>
      <c r="CB53" s="444" t="str">
        <f t="array" ref="CB53">IF(COUNTIF(_tn4,CB$2)&gt;1,"sai",IF(COUNTIF(_tn4,CB$2)=1,INDEX(tkbc,1,MATCH(CB$2,_tn4,0)),""))</f>
        <v/>
      </c>
      <c r="CC53" s="444" t="str">
        <f t="array" ref="CC53">IF(COUNTIF(_tn4,CC$2)&gt;1,"sai",IF(COUNTIF(_tn4,CC$2)=1,INDEX(tkbc,1,MATCH(CC$2,_tn4,0)),""))</f>
        <v/>
      </c>
      <c r="CD53" s="444" t="str">
        <f t="array" ref="CD53">IF(COUNTIF(_tn4,CD$2)&gt;1,"sai",IF(COUNTIF(_tn4,CD$2)=1,INDEX(tkbc,1,MATCH(CD$2,_tn4,0)),""))</f>
        <v/>
      </c>
      <c r="CE53" s="444" t="str">
        <f t="array" ref="CE53">IF(COUNTIF(_tn4,CE$2)&gt;1,"sai",IF(COUNTIF(_tn4,CE$2)=1,INDEX(tkbc,1,MATCH(CE$2,_tn4,0)),""))</f>
        <v/>
      </c>
      <c r="CF53" s="444" t="str">
        <f t="array" ref="CF53">IF(COUNTIF(_tn4,CF$2)&gt;1,"sai",IF(COUNTIF(_tn4,CF$2)=1,INDEX(tkbc,1,MATCH(CF$2,_tn4,0)),""))</f>
        <v/>
      </c>
      <c r="CG53" s="444" t="str">
        <f t="array" ref="CG53">IF(COUNTIF(_tn4,CG$2)&gt;1,"sai",IF(COUNTIF(_tn4,CG$2)=1,INDEX(tkbc,1,MATCH(CG$2,_tn4,0)),""))</f>
        <v/>
      </c>
      <c r="CH53" s="444" t="str">
        <f t="array" ref="CH53">IF(COUNTIF(_tn4,CH$2)&gt;1,"sai",IF(COUNTIF(_tn4,CH$2)=1,INDEX(tkbc,1,MATCH(CH$2,_tn4,0)),""))</f>
        <v/>
      </c>
      <c r="CI53" s="444" t="str">
        <f t="array" ref="CI53">IF(COUNTIF(_tn4,CI$2)&gt;1,"sai",IF(COUNTIF(_tn4,CI$2)=1,INDEX(tkbc,1,MATCH(CI$2,_tn4,0)),""))</f>
        <v/>
      </c>
      <c r="CJ53" s="444" t="str">
        <f t="array" ref="CJ53">IF(COUNTIF(_tn4,CJ$2)&gt;1,"sai",IF(COUNTIF(_tn4,CJ$2)=1,INDEX(tkbc,1,MATCH(CJ$2,_tn4,0)),""))</f>
        <v/>
      </c>
      <c r="CK53" s="444" t="str">
        <f t="array" ref="CK53">IF(COUNTIF(_tn4,CK$2)&gt;1,"sai",IF(COUNTIF(_tn4,CK$2)=1,INDEX(tkbc,1,MATCH(CK$2,_tn4,0)),""))</f>
        <v/>
      </c>
      <c r="CL53" s="444" t="str">
        <f t="array" ref="CL53">IF(COUNTIF(_tn4,CL$2)&gt;1,"sai",IF(COUNTIF(_tn4,CL$2)=1,INDEX(tkbc,1,MATCH(CL$2,_tn4,0)),""))</f>
        <v/>
      </c>
      <c r="CM53" s="444" t="str">
        <f t="array" ref="CM53">IF(COUNTIF(_tn4,CM$2)&gt;1,"sai",IF(COUNTIF(_tn4,CM$2)=1,INDEX(tkbc,1,MATCH(CM$2,_tn4,0)),""))</f>
        <v/>
      </c>
      <c r="CN53" s="444" t="str">
        <f t="array" ref="CN53">IF(COUNTIF(_tn4,CN$2)&gt;1,"sai",IF(COUNTIF(_tn4,CN$2)=1,INDEX(tkbc,1,MATCH(CN$2,_tn4,0)),""))</f>
        <v/>
      </c>
      <c r="CO53" s="444" t="str">
        <f t="array" ref="CO53">IF(COUNTIF(_tn4,CO$2)&gt;1,"sai",IF(COUNTIF(_tn4,CO$2)=1,INDEX(tkbc,1,MATCH(CO$2,_tn4,0)),""))</f>
        <v/>
      </c>
      <c r="CP53" s="444" t="str">
        <f t="array" ref="CP53">IF(COUNTIF(_tn4,CP$2)&gt;1,"sai",IF(COUNTIF(_tn4,CP$2)=1,INDEX(tkbc,1,MATCH(CP$2,_tn4,0)),""))</f>
        <v/>
      </c>
      <c r="CQ53" s="444" t="str">
        <f t="array" ref="CQ53">IF(COUNTIF(_tn4,CQ$2)&gt;1,"sai",IF(COUNTIF(_tn4,CQ$2)=1,INDEX(tkbc,1,MATCH(CQ$2,_tn4,0)),""))</f>
        <v/>
      </c>
      <c r="CR53" s="444" t="str">
        <f t="array" ref="CR53">IF(COUNTIF(_tn4,CR$2)&gt;1,"sai",IF(COUNTIF(_tn4,CR$2)=1,INDEX(tkbc,1,MATCH(CR$2,_tn4,0)),""))</f>
        <v/>
      </c>
      <c r="CS53" s="444" t="str">
        <f t="array" ref="CS53">IF(COUNTIF(_tn4,CS$2)&gt;1,"sai",IF(COUNTIF(_tn4,CS$2)=1,INDEX(tkbc,1,MATCH(CS$2,_tn4,0)),""))</f>
        <v/>
      </c>
      <c r="CT53" s="444" t="str">
        <f t="array" ref="CT53">IF(COUNTIF(_tn4,CT$2)&gt;1,"sai",IF(COUNTIF(_tn4,CT$2)=1,INDEX(tkbc,1,MATCH(CT$2,_tn4,0)),""))</f>
        <v/>
      </c>
      <c r="CU53" s="444" t="str">
        <f t="array" ref="CU53">IF(COUNTIF(_tn4,CU$2)&gt;1,"sai",IF(COUNTIF(_tn4,CU$2)=1,INDEX(tkbc,1,MATCH(CU$2,_tn4,0)),""))</f>
        <v/>
      </c>
      <c r="CV53" s="444" t="str">
        <f t="array" ref="CV53">IF(COUNTIF(_tn4,CV$2)&gt;1,"sai",IF(COUNTIF(_tn4,CV$2)=1,INDEX(tkbc,1,MATCH(CV$2,_tn4,0)),""))</f>
        <v/>
      </c>
      <c r="CW53" s="444" t="str">
        <f t="array" ref="CW53">IF(COUNTIF(_tn4,CW$2)&gt;1,"sai",IF(COUNTIF(_tn4,CW$2)=1,INDEX(tkbc,1,MATCH(CW$2,_tn4,0)),""))</f>
        <v/>
      </c>
      <c r="CX53" s="444" t="str">
        <f t="array" ref="CX53">IF(COUNTIF(_tn4,CX$2)&gt;1,"sai",IF(COUNTIF(_tn4,CX$2)=1,INDEX(tkbc,1,MATCH(CX$2,_tn4,0)),""))</f>
        <v/>
      </c>
      <c r="CY53" s="444" t="str">
        <f t="array" ref="CY53">IF(COUNTIF(_tn4,CY$2)&gt;1,"sai",IF(COUNTIF(_tn4,CY$2)=1,INDEX(tkbc,1,MATCH(CY$2,_tn4,0)),""))</f>
        <v/>
      </c>
    </row>
    <row r="54" ht="12.0" customHeight="1">
      <c r="A54" s="396"/>
      <c r="B54" s="460">
        <v>5.0</v>
      </c>
      <c r="C54" s="450" t="str">
        <f t="array" ref="C54">IF(COUNTIF(_tn5,C$2)&gt;1,"sai",IF(COUNTIF(_tn5,C$2)=1,INDEX(tkbc,1,MATCH(C$2,_tn5,0)),""))</f>
        <v/>
      </c>
      <c r="D54" s="450" t="str">
        <f t="array" ref="D54">IF(COUNTIF(_tn5,D$2)&gt;1,"sai",IF(COUNTIF(_tn5,D$2)=1,INDEX(tkbc,1,MATCH(D$2,_tn5,0)),""))</f>
        <v/>
      </c>
      <c r="E54" s="450" t="str">
        <f t="array" ref="E54">IF(COUNTIF(_tn5,E$2)&gt;1,"sai",IF(COUNTIF(_tn5,E$2)=1,INDEX(tkbc,1,MATCH(E$2,_tn5,0)),""))</f>
        <v/>
      </c>
      <c r="F54" s="450" t="str">
        <f t="array" ref="F54">IF(COUNTIF(_tn5,F$2)&gt;1,"sai",IF(COUNTIF(_tn5,F$2)=1,INDEX(tkbc,1,MATCH(F$2,_tn5,0)),""))</f>
        <v/>
      </c>
      <c r="G54" s="450" t="str">
        <f t="array" ref="G54">IF(COUNTIF(_tn5,G$2)&gt;1,"sai",IF(COUNTIF(_tn5,G$2)=1,INDEX(tkbc,1,MATCH(G$2,_tn5,0)),""))</f>
        <v/>
      </c>
      <c r="H54" s="450" t="str">
        <f t="array" ref="H54">IF(COUNTIF(_tn5,H$2)&gt;1,"sai",IF(COUNTIF(_tn5,H$2)=1,INDEX(tkbc,1,MATCH(H$2,_tn5,0)),""))</f>
        <v/>
      </c>
      <c r="I54" s="450" t="str">
        <f t="array" ref="I54">IF(COUNTIF(_tn5,I$2)&gt;1,"sai",IF(COUNTIF(_tn5,I$2)=1,INDEX(tkbc,1,MATCH(I$2,_tn5,0)),""))</f>
        <v/>
      </c>
      <c r="J54" s="450" t="str">
        <f t="array" ref="J54">IF(COUNTIF(_tn5,J$2)&gt;1,"sai",IF(COUNTIF(_tn5,J$2)=1,INDEX(tkbc,1,MATCH(J$2,_tn5,0)),""))</f>
        <v/>
      </c>
      <c r="K54" s="450" t="str">
        <f t="array" ref="K54">IF(COUNTIF(_tn5,K$2)&gt;1,"sai",IF(COUNTIF(_tn5,K$2)=1,INDEX(tkbc,1,MATCH(K$2,_tn5,0)),""))</f>
        <v/>
      </c>
      <c r="L54" s="450" t="str">
        <f t="array" ref="L54">IF(COUNTIF(_tn5,L$2)&gt;1,"sai",IF(COUNTIF(_tn5,L$2)=1,INDEX(tkbc,1,MATCH(L$2,_tn5,0)),""))</f>
        <v/>
      </c>
      <c r="M54" s="450" t="str">
        <f t="array" ref="M54">IF(COUNTIF(_tn5,M$2)&gt;1,"sai",IF(COUNTIF(_tn5,M$2)=1,INDEX(tkbc,1,MATCH(M$2,_tn5,0)),""))</f>
        <v/>
      </c>
      <c r="N54" s="450" t="str">
        <f t="array" ref="N54">IF(COUNTIF(_tn5,N$2)&gt;1,"sai",IF(COUNTIF(_tn5,N$2)=1,INDEX(tkbc,1,MATCH(N$2,_tn5,0)),""))</f>
        <v/>
      </c>
      <c r="O54" s="450" t="str">
        <f t="array" ref="O54">IF(COUNTIF(_tn5,O$2)&gt;1,"sai",IF(COUNTIF(_tn5,O$2)=1,INDEX(tkbc,1,MATCH(O$2,_tn5,0)),""))</f>
        <v/>
      </c>
      <c r="P54" s="450" t="str">
        <f t="array" ref="P54">IF(COUNTIF(_tn5,P$2)&gt;1,"sai",IF(COUNTIF(_tn5,P$2)=1,INDEX(tkbc,1,MATCH(P$2,_tn5,0)),""))</f>
        <v/>
      </c>
      <c r="Q54" s="450" t="str">
        <f t="array" ref="Q54">IF(COUNTIF(_tn5,Q$2)&gt;1,"sai",IF(COUNTIF(_tn5,Q$2)=1,INDEX(tkbc,1,MATCH(Q$2,_tn5,0)),""))</f>
        <v/>
      </c>
      <c r="R54" s="450" t="str">
        <f t="array" ref="R54">IF(COUNTIF(_tn5,R$2)&gt;1,"sai",IF(COUNTIF(_tn5,R$2)=1,INDEX(tkbc,1,MATCH(R$2,_tn5,0)),""))</f>
        <v/>
      </c>
      <c r="S54" s="450" t="str">
        <f t="array" ref="S54">IF(COUNTIF(_tn5,S$2)&gt;1,"sai",IF(COUNTIF(_tn5,S$2)=1,INDEX(tkbc,1,MATCH(S$2,_tn5,0)),""))</f>
        <v/>
      </c>
      <c r="T54" s="450" t="str">
        <f t="array" ref="T54">IF(COUNTIF(_tn5,T$2)&gt;1,"sai",IF(COUNTIF(_tn5,T$2)=1,INDEX(tkbc,1,MATCH(T$2,_tn5,0)),""))</f>
        <v/>
      </c>
      <c r="U54" s="450" t="str">
        <f t="array" ref="U54">IF(COUNTIF(_tn5,U$2)&gt;1,"sai",IF(COUNTIF(_tn5,U$2)=1,INDEX(tkbc,1,MATCH(U$2,_tn5,0)),""))</f>
        <v/>
      </c>
      <c r="V54" s="450" t="str">
        <f t="array" ref="V54">IF(COUNTIF(_tn5,V$2)&gt;1,"sai",IF(COUNTIF(_tn5,V$2)=1,INDEX(tkbc,1,MATCH(V$2,_tn5,0)),""))</f>
        <v/>
      </c>
      <c r="W54" s="450" t="str">
        <f t="array" ref="W54">IF(COUNTIF(_tn5,W$2)&gt;1,"sai",IF(COUNTIF(_tn5,W$2)=1,INDEX(tkbc,1,MATCH(W$2,_tn5,0)),""))</f>
        <v/>
      </c>
      <c r="X54" s="450" t="str">
        <f t="array" ref="X54">IF(COUNTIF(_tn5,X$2)&gt;1,"sai",IF(COUNTIF(_tn5,X$2)=1,INDEX(tkbc,1,MATCH(X$2,_tn5,0)),""))</f>
        <v/>
      </c>
      <c r="Y54" s="450" t="str">
        <f t="array" ref="Y54">IF(COUNTIF(_tn5,Y$2)&gt;1,"sai",IF(COUNTIF(_tn5,Y$2)=1,INDEX(tkbc,1,MATCH(Y$2,_tn5,0)),""))</f>
        <v/>
      </c>
      <c r="Z54" s="450" t="str">
        <f t="array" ref="Z54">IF(COUNTIF(_tn5,Z$2)&gt;1,"sai",IF(COUNTIF(_tn5,Z$2)=1,INDEX(tkbc,1,MATCH(Z$2,_tn5,0)),""))</f>
        <v/>
      </c>
      <c r="AA54" s="450" t="str">
        <f t="array" ref="AA54">IF(COUNTIF(_tn5,AA$2)&gt;1,"sai",IF(COUNTIF(_tn5,AA$2)=1,INDEX(tkbc,1,MATCH(AA$2,_tn5,0)),""))</f>
        <v/>
      </c>
      <c r="AB54" s="450" t="str">
        <f t="array" ref="AB54">IF(COUNTIF(_tn5,AB$2)&gt;1,"sai",IF(COUNTIF(_tn5,AB$2)=1,INDEX(tkbc,1,MATCH(AB$2,_tn5,0)),""))</f>
        <v/>
      </c>
      <c r="AC54" s="450" t="str">
        <f t="array" ref="AC54">IF(COUNTIF(_tn5,AC$2)&gt;1,"sai",IF(COUNTIF(_tn5,AC$2)=1,INDEX(tkbc,1,MATCH(AC$2,_tn5,0)),""))</f>
        <v/>
      </c>
      <c r="AD54" s="450" t="str">
        <f t="array" ref="AD54">IF(COUNTIF(_tn5,AD$2)&gt;1,"sai",IF(COUNTIF(_tn5,AD$2)=1,INDEX(tkbc,1,MATCH(AD$2,_tn5,0)),""))</f>
        <v/>
      </c>
      <c r="AE54" s="450" t="str">
        <f t="array" ref="AE54">IF(COUNTIF(_tn5,AE$2)&gt;1,"sai",IF(COUNTIF(_tn5,AE$2)=1,INDEX(tkbc,1,MATCH(AE$2,_tn5,0)),""))</f>
        <v/>
      </c>
      <c r="AF54" s="450" t="str">
        <f t="array" ref="AF54">IF(COUNTIF(_tn5,AF$2)&gt;1,"sai",IF(COUNTIF(_tn5,AF$2)=1,INDEX(tkbc,1,MATCH(AF$2,_tn5,0)),""))</f>
        <v/>
      </c>
      <c r="AG54" s="450" t="str">
        <f t="array" ref="AG54">IF(COUNTIF(_tn5,AG$2)&gt;1,"sai",IF(COUNTIF(_tn5,AG$2)=1,INDEX(tkbc,1,MATCH(AG$2,_tn5,0)),""))</f>
        <v/>
      </c>
      <c r="AH54" s="450" t="str">
        <f t="array" ref="AH54">IF(COUNTIF(_tn5,AH$2)&gt;1,"sai",IF(COUNTIF(_tn5,AH$2)=1,INDEX(tkbc,1,MATCH(AH$2,_tn5,0)),""))</f>
        <v/>
      </c>
      <c r="AI54" s="450" t="str">
        <f t="array" ref="AI54">IF(COUNTIF(_tn5,AI$2)&gt;1,"sai",IF(COUNTIF(_tn5,AI$2)=1,INDEX(tkbc,1,MATCH(AI$2,_tn5,0)),""))</f>
        <v/>
      </c>
      <c r="AJ54" s="450" t="str">
        <f t="array" ref="AJ54">IF(COUNTIF(_tn5,AJ$2)&gt;1,"sai",IF(COUNTIF(_tn5,AJ$2)=1,INDEX(tkbc,1,MATCH(AJ$2,_tn5,0)),""))</f>
        <v/>
      </c>
      <c r="AK54" s="450" t="str">
        <f t="array" ref="AK54">IF(COUNTIF(_tn5,AK$2)&gt;1,"sai",IF(COUNTIF(_tn5,AK$2)=1,INDEX(tkbc,1,MATCH(AK$2,_tn5,0)),""))</f>
        <v/>
      </c>
      <c r="AL54" s="450" t="str">
        <f t="array" ref="AL54">IF(COUNTIF(_tn5,AL$2)&gt;1,"sai",IF(COUNTIF(_tn5,AL$2)=1,INDEX(tkbc,1,MATCH(AL$2,_tn5,0)),""))</f>
        <v/>
      </c>
      <c r="AM54" s="450" t="str">
        <f t="array" ref="AM54">IF(COUNTIF(_tn5,AM$2)&gt;1,"sai",IF(COUNTIF(_tn5,AM$2)=1,INDEX(tkbc,1,MATCH(AM$2,_tn5,0)),""))</f>
        <v/>
      </c>
      <c r="AN54" s="450" t="str">
        <f t="array" ref="AN54">IF(COUNTIF(_tn5,AN$2)&gt;1,"sai",IF(COUNTIF(_tn5,AN$2)=1,INDEX(tkbc,1,MATCH(AN$2,_tn5,0)),""))</f>
        <v/>
      </c>
      <c r="AO54" s="450" t="str">
        <f t="array" ref="AO54">IF(COUNTIF(_tn5,AO$2)&gt;1,"sai",IF(COUNTIF(_tn5,AO$2)=1,INDEX(tkbc,1,MATCH(AO$2,_tn5,0)),""))</f>
        <v/>
      </c>
      <c r="AP54" s="450" t="str">
        <f t="array" ref="AP54">IF(COUNTIF(_tn5,AP$2)&gt;1,"sai",IF(COUNTIF(_tn5,AP$2)=1,INDEX(tkbc,1,MATCH(AP$2,_tn5,0)),""))</f>
        <v/>
      </c>
      <c r="AQ54" s="450" t="str">
        <f t="array" ref="AQ54">IF(COUNTIF(_tn5,AQ$2)&gt;1,"sai",IF(COUNTIF(_tn5,AQ$2)=1,INDEX(tkbc,1,MATCH(AQ$2,_tn5,0)),""))</f>
        <v/>
      </c>
      <c r="AR54" s="450" t="str">
        <f t="array" ref="AR54">IF(COUNTIF(_tn5,AR$2)&gt;1,"sai",IF(COUNTIF(_tn5,AR$2)=1,INDEX(tkbc,1,MATCH(AR$2,_tn5,0)),""))</f>
        <v/>
      </c>
      <c r="AS54" s="450" t="str">
        <f t="array" ref="AS54">IF(COUNTIF(_tn5,AS$2)&gt;1,"sai",IF(COUNTIF(_tn5,AS$2)=1,INDEX(tkbc,1,MATCH(AS$2,_tn5,0)),""))</f>
        <v/>
      </c>
      <c r="AT54" s="450" t="str">
        <f t="array" ref="AT54">IF(COUNTIF(_tn5,AT$2)&gt;1,"sai",IF(COUNTIF(_tn5,AT$2)=1,INDEX(tkbc,1,MATCH(AT$2,_tn5,0)),""))</f>
        <v/>
      </c>
      <c r="AU54" s="450" t="str">
        <f t="array" ref="AU54">IF(COUNTIF(_tn5,AU$2)&gt;1,"sai",IF(COUNTIF(_tn5,AU$2)=1,INDEX(tkbc,1,MATCH(AU$2,_tn5,0)),""))</f>
        <v/>
      </c>
      <c r="AV54" s="450" t="str">
        <f t="array" ref="AV54">IF(COUNTIF(_tn5,AV$2)&gt;1,"sai",IF(COUNTIF(_tn5,AV$2)=1,INDEX(tkbc,1,MATCH(AV$2,_tn5,0)),""))</f>
        <v/>
      </c>
      <c r="AW54" s="450" t="str">
        <f t="array" ref="AW54">IF(COUNTIF(_tn5,AW$2)&gt;1,"sai",IF(COUNTIF(_tn5,AW$2)=1,INDEX(tkbc,1,MATCH(AW$2,_tn5,0)),""))</f>
        <v/>
      </c>
      <c r="AX54" s="450" t="str">
        <f t="array" ref="AX54">IF(COUNTIF(_tn5,AX$2)&gt;1,"sai",IF(COUNTIF(_tn5,AX$2)=1,INDEX(tkbc,1,MATCH(AX$2,_tn5,0)),""))</f>
        <v/>
      </c>
      <c r="AY54" s="450" t="str">
        <f t="array" ref="AY54">IF(COUNTIF(_tn5,AY$2)&gt;1,"sai",IF(COUNTIF(_tn5,AY$2)=1,INDEX(tkbc,1,MATCH(AY$2,_tn5,0)),""))</f>
        <v/>
      </c>
      <c r="AZ54" s="450" t="str">
        <f t="array" ref="AZ54">IF(COUNTIF(_tn5,AZ$2)&gt;1,"sai",IF(COUNTIF(_tn5,AZ$2)=1,INDEX(tkbc,1,MATCH(AZ$2,_tn5,0)),""))</f>
        <v/>
      </c>
      <c r="BA54" s="450" t="str">
        <f t="array" ref="BA54">IF(COUNTIF(_tn5,BA$2)&gt;1,"sai",IF(COUNTIF(_tn5,BA$2)=1,INDEX(tkbc,1,MATCH(BA$2,_tn5,0)),""))</f>
        <v/>
      </c>
      <c r="BB54" s="450" t="str">
        <f t="array" ref="BB54">IF(COUNTIF(_tn5,BB$2)&gt;1,"sai",IF(COUNTIF(_tn5,BB$2)=1,INDEX(tkbc,1,MATCH(BB$2,_tn5,0)),""))</f>
        <v/>
      </c>
      <c r="BC54" s="450" t="str">
        <f t="array" ref="BC54">IF(COUNTIF(_tn5,BC$2)&gt;1,"sai",IF(COUNTIF(_tn5,BC$2)=1,INDEX(tkbc,1,MATCH(BC$2,_tn5,0)),""))</f>
        <v/>
      </c>
      <c r="BD54" s="450" t="str">
        <f t="array" ref="BD54">IF(COUNTIF(_tn5,BD$2)&gt;1,"sai",IF(COUNTIF(_tn5,BD$2)=1,INDEX(tkbc,1,MATCH(BD$2,_tn5,0)),""))</f>
        <v/>
      </c>
      <c r="BE54" s="450" t="str">
        <f t="array" ref="BE54">IF(COUNTIF(_tn5,BE$2)&gt;1,"sai",IF(COUNTIF(_tn5,BE$2)=1,INDEX(tkbc,1,MATCH(BE$2,_tn5,0)),""))</f>
        <v/>
      </c>
      <c r="BF54" s="450" t="str">
        <f t="array" ref="BF54">IF(COUNTIF(_tn5,BF$2)&gt;1,"sai",IF(COUNTIF(_tn5,BF$2)=1,INDEX(tkbc,1,MATCH(BF$2,_tn5,0)),""))</f>
        <v/>
      </c>
      <c r="BG54" s="450" t="str">
        <f t="array" ref="BG54">IF(COUNTIF(_tn5,BG$2)&gt;1,"sai",IF(COUNTIF(_tn5,BG$2)=1,INDEX(tkbc,1,MATCH(BG$2,_tn5,0)),""))</f>
        <v/>
      </c>
      <c r="BH54" s="450" t="str">
        <f t="array" ref="BH54">IF(COUNTIF(_tn5,BH$2)&gt;1,"sai",IF(COUNTIF(_tn5,BH$2)=1,INDEX(tkbc,1,MATCH(BH$2,_tn5,0)),""))</f>
        <v/>
      </c>
      <c r="BI54" s="450" t="str">
        <f t="array" ref="BI54">IF(COUNTIF(_tn5,BI$2)&gt;1,"sai",IF(COUNTIF(_tn5,BI$2)=1,INDEX(tkbc,1,MATCH(BI$2,_tn5,0)),""))</f>
        <v/>
      </c>
      <c r="BJ54" s="450" t="str">
        <f t="array" ref="BJ54">IF(COUNTIF(_tn5,BJ$2)&gt;1,"sai",IF(COUNTIF(_tn5,BJ$2)=1,INDEX(tkbc,1,MATCH(BJ$2,_tn5,0)),""))</f>
        <v/>
      </c>
      <c r="BK54" s="450" t="str">
        <f t="array" ref="BK54">IF(COUNTIF(_tn5,BK$2)&gt;1,"sai",IF(COUNTIF(_tn5,BK$2)=1,INDEX(tkbc,1,MATCH(BK$2,_tn5,0)),""))</f>
        <v/>
      </c>
      <c r="BL54" s="450" t="str">
        <f t="array" ref="BL54">IF(COUNTIF(_tn5,BL$2)&gt;1,"sai",IF(COUNTIF(_tn5,BL$2)=1,INDEX(tkbc,1,MATCH(BL$2,_tn5,0)),""))</f>
        <v/>
      </c>
      <c r="BM54" s="450" t="str">
        <f t="array" ref="BM54">IF(COUNTIF(_tn5,BM$2)&gt;1,"sai",IF(COUNTIF(_tn5,BM$2)=1,INDEX(tkbc,1,MATCH(BM$2,_tn5,0)),""))</f>
        <v/>
      </c>
      <c r="BN54" s="450" t="str">
        <f t="array" ref="BN54">IF(COUNTIF(_tn5,BN$2)&gt;1,"sai",IF(COUNTIF(_tn5,BN$2)=1,INDEX(tkbc,1,MATCH(BN$2,_tn5,0)),""))</f>
        <v/>
      </c>
      <c r="BO54" s="450" t="str">
        <f t="array" ref="BO54">IF(COUNTIF(_tn5,BO$2)&gt;1,"sai",IF(COUNTIF(_tn5,BO$2)=1,INDEX(tkbc,1,MATCH(BO$2,_tn5,0)),""))</f>
        <v/>
      </c>
      <c r="BP54" s="450" t="str">
        <f t="array" ref="BP54">IF(COUNTIF(_tn5,BP$2)&gt;1,"sai",IF(COUNTIF(_tn5,BP$2)=1,INDEX(tkbc,1,MATCH(BP$2,_tn5,0)),""))</f>
        <v/>
      </c>
      <c r="BQ54" s="450" t="str">
        <f t="array" ref="BQ54">IF(COUNTIF(_tn5,BQ$2)&gt;1,"sai",IF(COUNTIF(_tn5,BQ$2)=1,INDEX(tkbc,1,MATCH(BQ$2,_tn5,0)),""))</f>
        <v/>
      </c>
      <c r="BR54" s="450" t="str">
        <f t="array" ref="BR54">IF(COUNTIF(_tn5,BR$2)&gt;1,"sai",IF(COUNTIF(_tn5,BR$2)=1,INDEX(tkbc,1,MATCH(BR$2,_tn5,0)),""))</f>
        <v/>
      </c>
      <c r="BS54" s="450" t="str">
        <f t="array" ref="BS54">IF(COUNTIF(_tn5,BS$2)&gt;1,"sai",IF(COUNTIF(_tn5,BS$2)=1,INDEX(tkbc,1,MATCH(BS$2,_tn5,0)),""))</f>
        <v/>
      </c>
      <c r="BT54" s="450" t="str">
        <f t="array" ref="BT54">IF(COUNTIF(_tn5,BT$2)&gt;1,"sai",IF(COUNTIF(_tn5,BT$2)=1,INDEX(tkbc,1,MATCH(BT$2,_tn5,0)),""))</f>
        <v/>
      </c>
      <c r="BU54" s="450" t="str">
        <f t="array" ref="BU54">IF(COUNTIF(_tn5,BU$2)&gt;1,"sai",IF(COUNTIF(_tn5,BU$2)=1,INDEX(tkbc,1,MATCH(BU$2,_tn5,0)),""))</f>
        <v/>
      </c>
      <c r="BV54" s="450" t="str">
        <f t="array" ref="BV54">IF(COUNTIF(_tn5,BV$2)&gt;1,"sai",IF(COUNTIF(_tn5,BV$2)=1,INDEX(tkbc,1,MATCH(BV$2,_tn5,0)),""))</f>
        <v/>
      </c>
      <c r="BW54" s="450" t="str">
        <f t="array" ref="BW54">IF(COUNTIF(_tn5,BW$2)&gt;1,"sai",IF(COUNTIF(_tn5,BW$2)=1,INDEX(tkbc,1,MATCH(BW$2,_tn5,0)),""))</f>
        <v/>
      </c>
      <c r="BX54" s="450" t="str">
        <f t="array" ref="BX54">IF(COUNTIF(_tn5,BX$2)&gt;1,"sai",IF(COUNTIF(_tn5,BX$2)=1,INDEX(tkbc,1,MATCH(BX$2,_tn5,0)),""))</f>
        <v/>
      </c>
      <c r="BY54" s="450" t="str">
        <f t="array" ref="BY54">IF(COUNTIF(_tn5,BY$2)&gt;1,"sai",IF(COUNTIF(_tn5,BY$2)=1,INDEX(tkbc,1,MATCH(BY$2,_tn5,0)),""))</f>
        <v/>
      </c>
      <c r="BZ54" s="450" t="str">
        <f t="array" ref="BZ54">IF(COUNTIF(_tn5,BZ$2)&gt;1,"sai",IF(COUNTIF(_tn5,BZ$2)=1,INDEX(tkbc,1,MATCH(BZ$2,_tn5,0)),""))</f>
        <v/>
      </c>
      <c r="CA54" s="450" t="str">
        <f t="array" ref="CA54">IF(COUNTIF(_tn5,CA$2)&gt;1,"sai",IF(COUNTIF(_tn5,CA$2)=1,INDEX(tkbc,1,MATCH(CA$2,_tn5,0)),""))</f>
        <v/>
      </c>
      <c r="CB54" s="450" t="str">
        <f t="array" ref="CB54">IF(COUNTIF(_tn5,CB$2)&gt;1,"sai",IF(COUNTIF(_tn5,CB$2)=1,INDEX(tkbc,1,MATCH(CB$2,_tn5,0)),""))</f>
        <v/>
      </c>
      <c r="CC54" s="450" t="str">
        <f t="array" ref="CC54">IF(COUNTIF(_tn5,CC$2)&gt;1,"sai",IF(COUNTIF(_tn5,CC$2)=1,INDEX(tkbc,1,MATCH(CC$2,_tn5,0)),""))</f>
        <v/>
      </c>
      <c r="CD54" s="450" t="str">
        <f t="array" ref="CD54">IF(COUNTIF(_tn5,CD$2)&gt;1,"sai",IF(COUNTIF(_tn5,CD$2)=1,INDEX(tkbc,1,MATCH(CD$2,_tn5,0)),""))</f>
        <v/>
      </c>
      <c r="CE54" s="450" t="str">
        <f t="array" ref="CE54">IF(COUNTIF(_tn5,CE$2)&gt;1,"sai",IF(COUNTIF(_tn5,CE$2)=1,INDEX(tkbc,1,MATCH(CE$2,_tn5,0)),""))</f>
        <v/>
      </c>
      <c r="CF54" s="450" t="str">
        <f t="array" ref="CF54">IF(COUNTIF(_tn5,CF$2)&gt;1,"sai",IF(COUNTIF(_tn5,CF$2)=1,INDEX(tkbc,1,MATCH(CF$2,_tn5,0)),""))</f>
        <v/>
      </c>
      <c r="CG54" s="450" t="str">
        <f t="array" ref="CG54">IF(COUNTIF(_tn5,CG$2)&gt;1,"sai",IF(COUNTIF(_tn5,CG$2)=1,INDEX(tkbc,1,MATCH(CG$2,_tn5,0)),""))</f>
        <v/>
      </c>
      <c r="CH54" s="450" t="str">
        <f t="array" ref="CH54">IF(COUNTIF(_tn5,CH$2)&gt;1,"sai",IF(COUNTIF(_tn5,CH$2)=1,INDEX(tkbc,1,MATCH(CH$2,_tn5,0)),""))</f>
        <v/>
      </c>
      <c r="CI54" s="450" t="str">
        <f t="array" ref="CI54">IF(COUNTIF(_tn5,CI$2)&gt;1,"sai",IF(COUNTIF(_tn5,CI$2)=1,INDEX(tkbc,1,MATCH(CI$2,_tn5,0)),""))</f>
        <v/>
      </c>
      <c r="CJ54" s="450" t="str">
        <f t="array" ref="CJ54">IF(COUNTIF(_tn5,CJ$2)&gt;1,"sai",IF(COUNTIF(_tn5,CJ$2)=1,INDEX(tkbc,1,MATCH(CJ$2,_tn5,0)),""))</f>
        <v/>
      </c>
      <c r="CK54" s="450" t="str">
        <f t="array" ref="CK54">IF(COUNTIF(_tn5,CK$2)&gt;1,"sai",IF(COUNTIF(_tn5,CK$2)=1,INDEX(tkbc,1,MATCH(CK$2,_tn5,0)),""))</f>
        <v/>
      </c>
      <c r="CL54" s="450" t="str">
        <f t="array" ref="CL54">IF(COUNTIF(_tn5,CL$2)&gt;1,"sai",IF(COUNTIF(_tn5,CL$2)=1,INDEX(tkbc,1,MATCH(CL$2,_tn5,0)),""))</f>
        <v/>
      </c>
      <c r="CM54" s="450" t="str">
        <f t="array" ref="CM54">IF(COUNTIF(_tn5,CM$2)&gt;1,"sai",IF(COUNTIF(_tn5,CM$2)=1,INDEX(tkbc,1,MATCH(CM$2,_tn5,0)),""))</f>
        <v/>
      </c>
      <c r="CN54" s="450" t="str">
        <f t="array" ref="CN54">IF(COUNTIF(_tn5,CN$2)&gt;1,"sai",IF(COUNTIF(_tn5,CN$2)=1,INDEX(tkbc,1,MATCH(CN$2,_tn5,0)),""))</f>
        <v/>
      </c>
      <c r="CO54" s="450" t="str">
        <f t="array" ref="CO54">IF(COUNTIF(_tn5,CO$2)&gt;1,"sai",IF(COUNTIF(_tn5,CO$2)=1,INDEX(tkbc,1,MATCH(CO$2,_tn5,0)),""))</f>
        <v/>
      </c>
      <c r="CP54" s="450" t="str">
        <f t="array" ref="CP54">IF(COUNTIF(_tn5,CP$2)&gt;1,"sai",IF(COUNTIF(_tn5,CP$2)=1,INDEX(tkbc,1,MATCH(CP$2,_tn5,0)),""))</f>
        <v/>
      </c>
      <c r="CQ54" s="450" t="str">
        <f t="array" ref="CQ54">IF(COUNTIF(_tn5,CQ$2)&gt;1,"sai",IF(COUNTIF(_tn5,CQ$2)=1,INDEX(tkbc,1,MATCH(CQ$2,_tn5,0)),""))</f>
        <v/>
      </c>
      <c r="CR54" s="450" t="str">
        <f t="array" ref="CR54">IF(COUNTIF(_tn5,CR$2)&gt;1,"sai",IF(COUNTIF(_tn5,CR$2)=1,INDEX(tkbc,1,MATCH(CR$2,_tn5,0)),""))</f>
        <v/>
      </c>
      <c r="CS54" s="450" t="str">
        <f t="array" ref="CS54">IF(COUNTIF(_tn5,CS$2)&gt;1,"sai",IF(COUNTIF(_tn5,CS$2)=1,INDEX(tkbc,1,MATCH(CS$2,_tn5,0)),""))</f>
        <v/>
      </c>
      <c r="CT54" s="450" t="str">
        <f t="array" ref="CT54">IF(COUNTIF(_tn5,CT$2)&gt;1,"sai",IF(COUNTIF(_tn5,CT$2)=1,INDEX(tkbc,1,MATCH(CT$2,_tn5,0)),""))</f>
        <v/>
      </c>
      <c r="CU54" s="450" t="str">
        <f t="array" ref="CU54">IF(COUNTIF(_tn5,CU$2)&gt;1,"sai",IF(COUNTIF(_tn5,CU$2)=1,INDEX(tkbc,1,MATCH(CU$2,_tn5,0)),""))</f>
        <v/>
      </c>
      <c r="CV54" s="450" t="str">
        <f t="array" ref="CV54">IF(COUNTIF(_tn5,CV$2)&gt;1,"sai",IF(COUNTIF(_tn5,CV$2)=1,INDEX(tkbc,1,MATCH(CV$2,_tn5,0)),""))</f>
        <v/>
      </c>
      <c r="CW54" s="450" t="str">
        <f t="array" ref="CW54">IF(COUNTIF(_tn5,CW$2)&gt;1,"sai",IF(COUNTIF(_tn5,CW$2)=1,INDEX(tkbc,1,MATCH(CW$2,_tn5,0)),""))</f>
        <v/>
      </c>
      <c r="CX54" s="450" t="str">
        <f t="array" ref="CX54">IF(COUNTIF(_tn5,CX$2)&gt;1,"sai",IF(COUNTIF(_tn5,CX$2)=1,INDEX(tkbc,1,MATCH(CX$2,_tn5,0)),""))</f>
        <v/>
      </c>
      <c r="CY54" s="450" t="str">
        <f t="array" ref="CY54">IF(COUNTIF(_tn5,CY$2)&gt;1,"sai",IF(COUNTIF(_tn5,CY$2)=1,INDEX(tkbc,1,MATCH(CY$2,_tn5,0)),""))</f>
        <v/>
      </c>
    </row>
    <row r="55" ht="12.0" customHeight="1">
      <c r="A55" s="456" t="s">
        <v>586</v>
      </c>
      <c r="B55" s="443">
        <v>1.0</v>
      </c>
      <c r="C55" s="452" t="str">
        <f t="array" ref="C55">IF(COUNTIF(_ts1,C$2)&gt;1,"sai",IF(COUNTIF(_ts1,C$2)=1,INDEX(tkbc,1,MATCH(C$2,_ts1,0)),""))</f>
        <v/>
      </c>
      <c r="D55" s="452" t="str">
        <f t="array" ref="D55">IF(COUNTIF(_ts1,D$2)&gt;1,"sai",IF(COUNTIF(_ts1,D$2)=1,INDEX(tkbc,1,MATCH(D$2,_ts1,0)),""))</f>
        <v/>
      </c>
      <c r="E55" s="452" t="str">
        <f t="array" ref="E55">IF(COUNTIF(_ts1,E$2)&gt;1,"sai",IF(COUNTIF(_ts1,E$2)=1,INDEX(tkbc,1,MATCH(E$2,_ts1,0)),""))</f>
        <v/>
      </c>
      <c r="F55" s="452" t="str">
        <f t="array" ref="F55">IF(COUNTIF(_ts1,F$2)&gt;1,"sai",IF(COUNTIF(_ts1,F$2)=1,INDEX(tkbc,1,MATCH(F$2,_ts1,0)),""))</f>
        <v/>
      </c>
      <c r="G55" s="452" t="str">
        <f t="array" ref="G55">IF(COUNTIF(_ts1,G$2)&gt;1,"sai",IF(COUNTIF(_ts1,G$2)=1,INDEX(tkbc,1,MATCH(G$2,_ts1,0)),""))</f>
        <v/>
      </c>
      <c r="H55" s="452" t="str">
        <f t="array" ref="H55">IF(COUNTIF(_ts1,H$2)&gt;1,"sai",IF(COUNTIF(_ts1,H$2)=1,INDEX(tkbc,1,MATCH(H$2,_ts1,0)),""))</f>
        <v/>
      </c>
      <c r="I55" s="452" t="str">
        <f t="array" ref="I55">IF(COUNTIF(_ts1,I$2)&gt;1,"sai",IF(COUNTIF(_ts1,I$2)=1,INDEX(tkbc,1,MATCH(I$2,_ts1,0)),""))</f>
        <v/>
      </c>
      <c r="J55" s="452" t="str">
        <f t="array" ref="J55">IF(COUNTIF(_ts1,J$2)&gt;1,"sai",IF(COUNTIF(_ts1,J$2)=1,INDEX(tkbc,1,MATCH(J$2,_ts1,0)),""))</f>
        <v/>
      </c>
      <c r="K55" s="452" t="str">
        <f t="array" ref="K55">IF(COUNTIF(_ts1,K$2)&gt;1,"sai",IF(COUNTIF(_ts1,K$2)=1,INDEX(tkbc,1,MATCH(K$2,_ts1,0)),""))</f>
        <v/>
      </c>
      <c r="L55" s="452" t="str">
        <f t="array" ref="L55">IF(COUNTIF(_ts1,L$2)&gt;1,"sai",IF(COUNTIF(_ts1,L$2)=1,INDEX(tkbc,1,MATCH(L$2,_ts1,0)),""))</f>
        <v/>
      </c>
      <c r="M55" s="452" t="str">
        <f t="array" ref="M55">IF(COUNTIF(_ts1,M$2)&gt;1,"sai",IF(COUNTIF(_ts1,M$2)=1,INDEX(tkbc,1,MATCH(M$2,_ts1,0)),""))</f>
        <v/>
      </c>
      <c r="N55" s="452" t="str">
        <f t="array" ref="N55">IF(COUNTIF(_ts1,N$2)&gt;1,"sai",IF(COUNTIF(_ts1,N$2)=1,INDEX(tkbc,1,MATCH(N$2,_ts1,0)),""))</f>
        <v/>
      </c>
      <c r="O55" s="452" t="str">
        <f t="array" ref="O55">IF(COUNTIF(_ts1,O$2)&gt;1,"sai",IF(COUNTIF(_ts1,O$2)=1,INDEX(tkbc,1,MATCH(O$2,_ts1,0)),""))</f>
        <v/>
      </c>
      <c r="P55" s="452" t="str">
        <f t="array" ref="P55">IF(COUNTIF(_ts1,P$2)&gt;1,"sai",IF(COUNTIF(_ts1,P$2)=1,INDEX(tkbc,1,MATCH(P$2,_ts1,0)),""))</f>
        <v/>
      </c>
      <c r="Q55" s="452" t="str">
        <f t="array" ref="Q55">IF(COUNTIF(_ts1,Q$2)&gt;1,"sai",IF(COUNTIF(_ts1,Q$2)=1,INDEX(tkbc,1,MATCH(Q$2,_ts1,0)),""))</f>
        <v/>
      </c>
      <c r="R55" s="452" t="str">
        <f t="array" ref="R55">IF(COUNTIF(_ts1,R$2)&gt;1,"sai",IF(COUNTIF(_ts1,R$2)=1,INDEX(tkbc,1,MATCH(R$2,_ts1,0)),""))</f>
        <v/>
      </c>
      <c r="S55" s="452" t="str">
        <f t="array" ref="S55">IF(COUNTIF(_ts1,S$2)&gt;1,"sai",IF(COUNTIF(_ts1,S$2)=1,INDEX(tkbc,1,MATCH(S$2,_ts1,0)),""))</f>
        <v/>
      </c>
      <c r="T55" s="452" t="str">
        <f t="array" ref="T55">IF(COUNTIF(_ts1,T$2)&gt;1,"sai",IF(COUNTIF(_ts1,T$2)=1,INDEX(tkbc,1,MATCH(T$2,_ts1,0)),""))</f>
        <v/>
      </c>
      <c r="U55" s="452" t="str">
        <f t="array" ref="U55">IF(COUNTIF(_ts1,U$2)&gt;1,"sai",IF(COUNTIF(_ts1,U$2)=1,INDEX(tkbc,1,MATCH(U$2,_ts1,0)),""))</f>
        <v/>
      </c>
      <c r="V55" s="452" t="str">
        <f t="array" ref="V55">IF(COUNTIF(_ts1,V$2)&gt;1,"sai",IF(COUNTIF(_ts1,V$2)=1,INDEX(tkbc,1,MATCH(V$2,_ts1,0)),""))</f>
        <v/>
      </c>
      <c r="W55" s="452" t="str">
        <f t="array" ref="W55">IF(COUNTIF(_ts1,W$2)&gt;1,"sai",IF(COUNTIF(_ts1,W$2)=1,INDEX(tkbc,1,MATCH(W$2,_ts1,0)),""))</f>
        <v/>
      </c>
      <c r="X55" s="452" t="str">
        <f t="array" ref="X55">IF(COUNTIF(_ts1,X$2)&gt;1,"sai",IF(COUNTIF(_ts1,X$2)=1,INDEX(tkbc,1,MATCH(X$2,_ts1,0)),""))</f>
        <v/>
      </c>
      <c r="Y55" s="452" t="str">
        <f t="array" ref="Y55">IF(COUNTIF(_ts1,Y$2)&gt;1,"sai",IF(COUNTIF(_ts1,Y$2)=1,INDEX(tkbc,1,MATCH(Y$2,_ts1,0)),""))</f>
        <v/>
      </c>
      <c r="Z55" s="452" t="str">
        <f t="array" ref="Z55">IF(COUNTIF(_ts1,Z$2)&gt;1,"sai",IF(COUNTIF(_ts1,Z$2)=1,INDEX(tkbc,1,MATCH(Z$2,_ts1,0)),""))</f>
        <v/>
      </c>
      <c r="AA55" s="452" t="str">
        <f t="array" ref="AA55">IF(COUNTIF(_ts1,AA$2)&gt;1,"sai",IF(COUNTIF(_ts1,AA$2)=1,INDEX(tkbc,1,MATCH(AA$2,_ts1,0)),""))</f>
        <v/>
      </c>
      <c r="AB55" s="452" t="str">
        <f t="array" ref="AB55">IF(COUNTIF(_ts1,AB$2)&gt;1,"sai",IF(COUNTIF(_ts1,AB$2)=1,INDEX(tkbc,1,MATCH(AB$2,_ts1,0)),""))</f>
        <v/>
      </c>
      <c r="AC55" s="452" t="str">
        <f t="array" ref="AC55">IF(COUNTIF(_ts1,AC$2)&gt;1,"sai",IF(COUNTIF(_ts1,AC$2)=1,INDEX(tkbc,1,MATCH(AC$2,_ts1,0)),""))</f>
        <v/>
      </c>
      <c r="AD55" s="452" t="str">
        <f t="array" ref="AD55">IF(COUNTIF(_ts1,AD$2)&gt;1,"sai",IF(COUNTIF(_ts1,AD$2)=1,INDEX(tkbc,1,MATCH(AD$2,_ts1,0)),""))</f>
        <v/>
      </c>
      <c r="AE55" s="452" t="str">
        <f t="array" ref="AE55">IF(COUNTIF(_ts1,AE$2)&gt;1,"sai",IF(COUNTIF(_ts1,AE$2)=1,INDEX(tkbc,1,MATCH(AE$2,_ts1,0)),""))</f>
        <v/>
      </c>
      <c r="AF55" s="452" t="str">
        <f t="array" ref="AF55">IF(COUNTIF(_ts1,AF$2)&gt;1,"sai",IF(COUNTIF(_ts1,AF$2)=1,INDEX(tkbc,1,MATCH(AF$2,_ts1,0)),""))</f>
        <v/>
      </c>
      <c r="AG55" s="452" t="str">
        <f t="array" ref="AG55">IF(COUNTIF(_ts1,AG$2)&gt;1,"sai",IF(COUNTIF(_ts1,AG$2)=1,INDEX(tkbc,1,MATCH(AG$2,_ts1,0)),""))</f>
        <v/>
      </c>
      <c r="AH55" s="452" t="str">
        <f t="array" ref="AH55">IF(COUNTIF(_ts1,AH$2)&gt;1,"sai",IF(COUNTIF(_ts1,AH$2)=1,INDEX(tkbc,1,MATCH(AH$2,_ts1,0)),""))</f>
        <v/>
      </c>
      <c r="AI55" s="452" t="str">
        <f t="array" ref="AI55">IF(COUNTIF(_ts1,AI$2)&gt;1,"sai",IF(COUNTIF(_ts1,AI$2)=1,INDEX(tkbc,1,MATCH(AI$2,_ts1,0)),""))</f>
        <v/>
      </c>
      <c r="AJ55" s="452" t="str">
        <f t="array" ref="AJ55">IF(COUNTIF(_ts1,AJ$2)&gt;1,"sai",IF(COUNTIF(_ts1,AJ$2)=1,INDEX(tkbc,1,MATCH(AJ$2,_ts1,0)),""))</f>
        <v/>
      </c>
      <c r="AK55" s="452" t="str">
        <f t="array" ref="AK55">IF(COUNTIF(_ts1,AK$2)&gt;1,"sai",IF(COUNTIF(_ts1,AK$2)=1,INDEX(tkbc,1,MATCH(AK$2,_ts1,0)),""))</f>
        <v/>
      </c>
      <c r="AL55" s="452" t="str">
        <f t="array" ref="AL55">IF(COUNTIF(_ts1,AL$2)&gt;1,"sai",IF(COUNTIF(_ts1,AL$2)=1,INDEX(tkbc,1,MATCH(AL$2,_ts1,0)),""))</f>
        <v/>
      </c>
      <c r="AM55" s="452" t="str">
        <f t="array" ref="AM55">IF(COUNTIF(_ts1,AM$2)&gt;1,"sai",IF(COUNTIF(_ts1,AM$2)=1,INDEX(tkbc,1,MATCH(AM$2,_ts1,0)),""))</f>
        <v/>
      </c>
      <c r="AN55" s="452" t="str">
        <f t="array" ref="AN55">IF(COUNTIF(_ts1,AN$2)&gt;1,"sai",IF(COUNTIF(_ts1,AN$2)=1,INDEX(tkbc,1,MATCH(AN$2,_ts1,0)),""))</f>
        <v/>
      </c>
      <c r="AO55" s="452" t="str">
        <f t="array" ref="AO55">IF(COUNTIF(_ts1,AO$2)&gt;1,"sai",IF(COUNTIF(_ts1,AO$2)=1,INDEX(tkbc,1,MATCH(AO$2,_ts1,0)),""))</f>
        <v/>
      </c>
      <c r="AP55" s="452" t="str">
        <f t="array" ref="AP55">IF(COUNTIF(_ts1,AP$2)&gt;1,"sai",IF(COUNTIF(_ts1,AP$2)=1,INDEX(tkbc,1,MATCH(AP$2,_ts1,0)),""))</f>
        <v/>
      </c>
      <c r="AQ55" s="452" t="str">
        <f t="array" ref="AQ55">IF(COUNTIF(_ts1,AQ$2)&gt;1,"sai",IF(COUNTIF(_ts1,AQ$2)=1,INDEX(tkbc,1,MATCH(AQ$2,_ts1,0)),""))</f>
        <v/>
      </c>
      <c r="AR55" s="452" t="str">
        <f t="array" ref="AR55">IF(COUNTIF(_ts1,AR$2)&gt;1,"sai",IF(COUNTIF(_ts1,AR$2)=1,INDEX(tkbc,1,MATCH(AR$2,_ts1,0)),""))</f>
        <v/>
      </c>
      <c r="AS55" s="452" t="str">
        <f t="array" ref="AS55">IF(COUNTIF(_ts1,AS$2)&gt;1,"sai",IF(COUNTIF(_ts1,AS$2)=1,INDEX(tkbc,1,MATCH(AS$2,_ts1,0)),""))</f>
        <v/>
      </c>
      <c r="AT55" s="452" t="str">
        <f t="array" ref="AT55">IF(COUNTIF(_ts1,AT$2)&gt;1,"sai",IF(COUNTIF(_ts1,AT$2)=1,INDEX(tkbc,1,MATCH(AT$2,_ts1,0)),""))</f>
        <v/>
      </c>
      <c r="AU55" s="452" t="str">
        <f t="array" ref="AU55">IF(COUNTIF(_ts1,AU$2)&gt;1,"sai",IF(COUNTIF(_ts1,AU$2)=1,INDEX(tkbc,1,MATCH(AU$2,_ts1,0)),""))</f>
        <v/>
      </c>
      <c r="AV55" s="452" t="str">
        <f t="array" ref="AV55">IF(COUNTIF(_ts1,AV$2)&gt;1,"sai",IF(COUNTIF(_ts1,AV$2)=1,INDEX(tkbc,1,MATCH(AV$2,_ts1,0)),""))</f>
        <v/>
      </c>
      <c r="AW55" s="452" t="str">
        <f t="array" ref="AW55">IF(COUNTIF(_ts1,AW$2)&gt;1,"sai",IF(COUNTIF(_ts1,AW$2)=1,INDEX(tkbc,1,MATCH(AW$2,_ts1,0)),""))</f>
        <v/>
      </c>
      <c r="AX55" s="452" t="str">
        <f t="array" ref="AX55">IF(COUNTIF(_ts1,AX$2)&gt;1,"sai",IF(COUNTIF(_ts1,AX$2)=1,INDEX(tkbc,1,MATCH(AX$2,_ts1,0)),""))</f>
        <v/>
      </c>
      <c r="AY55" s="452" t="str">
        <f t="array" ref="AY55">IF(COUNTIF(_ts1,AY$2)&gt;1,"sai",IF(COUNTIF(_ts1,AY$2)=1,INDEX(tkbc,1,MATCH(AY$2,_ts1,0)),""))</f>
        <v/>
      </c>
      <c r="AZ55" s="452" t="str">
        <f t="array" ref="AZ55">IF(COUNTIF(_ts1,AZ$2)&gt;1,"sai",IF(COUNTIF(_ts1,AZ$2)=1,INDEX(tkbc,1,MATCH(AZ$2,_ts1,0)),""))</f>
        <v/>
      </c>
      <c r="BA55" s="452" t="str">
        <f t="array" ref="BA55">IF(COUNTIF(_ts1,BA$2)&gt;1,"sai",IF(COUNTIF(_ts1,BA$2)=1,INDEX(tkbc,1,MATCH(BA$2,_ts1,0)),""))</f>
        <v/>
      </c>
      <c r="BB55" s="452" t="str">
        <f t="array" ref="BB55">IF(COUNTIF(_ts1,BB$2)&gt;1,"sai",IF(COUNTIF(_ts1,BB$2)=1,INDEX(tkbc,1,MATCH(BB$2,_ts1,0)),""))</f>
        <v/>
      </c>
      <c r="BC55" s="452" t="str">
        <f t="array" ref="BC55">IF(COUNTIF(_ts1,BC$2)&gt;1,"sai",IF(COUNTIF(_ts1,BC$2)=1,INDEX(tkbc,1,MATCH(BC$2,_ts1,0)),""))</f>
        <v/>
      </c>
      <c r="BD55" s="452" t="str">
        <f t="array" ref="BD55">IF(COUNTIF(_ts1,BD$2)&gt;1,"sai",IF(COUNTIF(_ts1,BD$2)=1,INDEX(tkbc,1,MATCH(BD$2,_ts1,0)),""))</f>
        <v/>
      </c>
      <c r="BE55" s="452" t="str">
        <f t="array" ref="BE55">IF(COUNTIF(_ts1,BE$2)&gt;1,"sai",IF(COUNTIF(_ts1,BE$2)=1,INDEX(tkbc,1,MATCH(BE$2,_ts1,0)),""))</f>
        <v/>
      </c>
      <c r="BF55" s="452" t="str">
        <f t="array" ref="BF55">IF(COUNTIF(_ts1,BF$2)&gt;1,"sai",IF(COUNTIF(_ts1,BF$2)=1,INDEX(tkbc,1,MATCH(BF$2,_ts1,0)),""))</f>
        <v/>
      </c>
      <c r="BG55" s="452" t="str">
        <f t="array" ref="BG55">IF(COUNTIF(_ts1,BG$2)&gt;1,"sai",IF(COUNTIF(_ts1,BG$2)=1,INDEX(tkbc,1,MATCH(BG$2,_ts1,0)),""))</f>
        <v/>
      </c>
      <c r="BH55" s="452" t="str">
        <f t="array" ref="BH55">IF(COUNTIF(_ts1,BH$2)&gt;1,"sai",IF(COUNTIF(_ts1,BH$2)=1,INDEX(tkbc,1,MATCH(BH$2,_ts1,0)),""))</f>
        <v/>
      </c>
      <c r="BI55" s="452" t="str">
        <f t="array" ref="BI55">IF(COUNTIF(_ts1,BI$2)&gt;1,"sai",IF(COUNTIF(_ts1,BI$2)=1,INDEX(tkbc,1,MATCH(BI$2,_ts1,0)),""))</f>
        <v/>
      </c>
      <c r="BJ55" s="452" t="str">
        <f t="array" ref="BJ55">IF(COUNTIF(_ts1,BJ$2)&gt;1,"sai",IF(COUNTIF(_ts1,BJ$2)=1,INDEX(tkbc,1,MATCH(BJ$2,_ts1,0)),""))</f>
        <v/>
      </c>
      <c r="BK55" s="452" t="str">
        <f t="array" ref="BK55">IF(COUNTIF(_ts1,BK$2)&gt;1,"sai",IF(COUNTIF(_ts1,BK$2)=1,INDEX(tkbc,1,MATCH(BK$2,_ts1,0)),""))</f>
        <v/>
      </c>
      <c r="BL55" s="452" t="str">
        <f t="array" ref="BL55">IF(COUNTIF(_ts1,BL$2)&gt;1,"sai",IF(COUNTIF(_ts1,BL$2)=1,INDEX(tkbc,1,MATCH(BL$2,_ts1,0)),""))</f>
        <v/>
      </c>
      <c r="BM55" s="452" t="str">
        <f t="array" ref="BM55">IF(COUNTIF(_ts1,BM$2)&gt;1,"sai",IF(COUNTIF(_ts1,BM$2)=1,INDEX(tkbc,1,MATCH(BM$2,_ts1,0)),""))</f>
        <v/>
      </c>
      <c r="BN55" s="452" t="str">
        <f t="array" ref="BN55">IF(COUNTIF(_ts1,BN$2)&gt;1,"sai",IF(COUNTIF(_ts1,BN$2)=1,INDEX(tkbc,1,MATCH(BN$2,_ts1,0)),""))</f>
        <v/>
      </c>
      <c r="BO55" s="452" t="str">
        <f t="array" ref="BO55">IF(COUNTIF(_ts1,BO$2)&gt;1,"sai",IF(COUNTIF(_ts1,BO$2)=1,INDEX(tkbc,1,MATCH(BO$2,_ts1,0)),""))</f>
        <v/>
      </c>
      <c r="BP55" s="452" t="str">
        <f t="array" ref="BP55">IF(COUNTIF(_ts1,BP$2)&gt;1,"sai",IF(COUNTIF(_ts1,BP$2)=1,INDEX(tkbc,1,MATCH(BP$2,_ts1,0)),""))</f>
        <v/>
      </c>
      <c r="BQ55" s="452" t="str">
        <f t="array" ref="BQ55">IF(COUNTIF(_ts1,BQ$2)&gt;1,"sai",IF(COUNTIF(_ts1,BQ$2)=1,INDEX(tkbc,1,MATCH(BQ$2,_ts1,0)),""))</f>
        <v/>
      </c>
      <c r="BR55" s="452" t="str">
        <f t="array" ref="BR55">IF(COUNTIF(_ts1,BR$2)&gt;1,"sai",IF(COUNTIF(_ts1,BR$2)=1,INDEX(tkbc,1,MATCH(BR$2,_ts1,0)),""))</f>
        <v/>
      </c>
      <c r="BS55" s="452" t="str">
        <f t="array" ref="BS55">IF(COUNTIF(_ts1,BS$2)&gt;1,"sai",IF(COUNTIF(_ts1,BS$2)=1,INDEX(tkbc,1,MATCH(BS$2,_ts1,0)),""))</f>
        <v/>
      </c>
      <c r="BT55" s="452" t="str">
        <f t="array" ref="BT55">IF(COUNTIF(_ts1,BT$2)&gt;1,"sai",IF(COUNTIF(_ts1,BT$2)=1,INDEX(tkbc,1,MATCH(BT$2,_ts1,0)),""))</f>
        <v/>
      </c>
      <c r="BU55" s="452" t="str">
        <f t="array" ref="BU55">IF(COUNTIF(_ts1,BU$2)&gt;1,"sai",IF(COUNTIF(_ts1,BU$2)=1,INDEX(tkbc,1,MATCH(BU$2,_ts1,0)),""))</f>
        <v/>
      </c>
      <c r="BV55" s="452" t="str">
        <f t="array" ref="BV55">IF(COUNTIF(_ts1,BV$2)&gt;1,"sai",IF(COUNTIF(_ts1,BV$2)=1,INDEX(tkbc,1,MATCH(BV$2,_ts1,0)),""))</f>
        <v/>
      </c>
      <c r="BW55" s="452" t="str">
        <f t="array" ref="BW55">IF(COUNTIF(_ts1,BW$2)&gt;1,"sai",IF(COUNTIF(_ts1,BW$2)=1,INDEX(tkbc,1,MATCH(BW$2,_ts1,0)),""))</f>
        <v/>
      </c>
      <c r="BX55" s="452" t="str">
        <f t="array" ref="BX55">IF(COUNTIF(_ts1,BX$2)&gt;1,"sai",IF(COUNTIF(_ts1,BX$2)=1,INDEX(tkbc,1,MATCH(BX$2,_ts1,0)),""))</f>
        <v/>
      </c>
      <c r="BY55" s="452" t="str">
        <f t="array" ref="BY55">IF(COUNTIF(_ts1,BY$2)&gt;1,"sai",IF(COUNTIF(_ts1,BY$2)=1,INDEX(tkbc,1,MATCH(BY$2,_ts1,0)),""))</f>
        <v/>
      </c>
      <c r="BZ55" s="452" t="str">
        <f t="array" ref="BZ55">IF(COUNTIF(_ts1,BZ$2)&gt;1,"sai",IF(COUNTIF(_ts1,BZ$2)=1,INDEX(tkbc,1,MATCH(BZ$2,_ts1,0)),""))</f>
        <v/>
      </c>
      <c r="CA55" s="452" t="str">
        <f t="array" ref="CA55">IF(COUNTIF(_ts1,CA$2)&gt;1,"sai",IF(COUNTIF(_ts1,CA$2)=1,INDEX(tkbc,1,MATCH(CA$2,_ts1,0)),""))</f>
        <v/>
      </c>
      <c r="CB55" s="452" t="str">
        <f t="array" ref="CB55">IF(COUNTIF(_ts1,CB$2)&gt;1,"sai",IF(COUNTIF(_ts1,CB$2)=1,INDEX(tkbc,1,MATCH(CB$2,_ts1,0)),""))</f>
        <v/>
      </c>
      <c r="CC55" s="452" t="str">
        <f t="array" ref="CC55">IF(COUNTIF(_ts1,CC$2)&gt;1,"sai",IF(COUNTIF(_ts1,CC$2)=1,INDEX(tkbc,1,MATCH(CC$2,_ts1,0)),""))</f>
        <v/>
      </c>
      <c r="CD55" s="452" t="str">
        <f t="array" ref="CD55">IF(COUNTIF(_ts1,CD$2)&gt;1,"sai",IF(COUNTIF(_ts1,CD$2)=1,INDEX(tkbc,1,MATCH(CD$2,_ts1,0)),""))</f>
        <v/>
      </c>
      <c r="CE55" s="452" t="str">
        <f t="array" ref="CE55">IF(COUNTIF(_ts1,CE$2)&gt;1,"sai",IF(COUNTIF(_ts1,CE$2)=1,INDEX(tkbc,1,MATCH(CE$2,_ts1,0)),""))</f>
        <v/>
      </c>
      <c r="CF55" s="452" t="str">
        <f t="array" ref="CF55">IF(COUNTIF(_ts1,CF$2)&gt;1,"sai",IF(COUNTIF(_ts1,CF$2)=1,INDEX(tkbc,1,MATCH(CF$2,_ts1,0)),""))</f>
        <v/>
      </c>
      <c r="CG55" s="452" t="str">
        <f t="array" ref="CG55">IF(COUNTIF(_ts1,CG$2)&gt;1,"sai",IF(COUNTIF(_ts1,CG$2)=1,INDEX(tkbc,1,MATCH(CG$2,_ts1,0)),""))</f>
        <v/>
      </c>
      <c r="CH55" s="452" t="str">
        <f t="array" ref="CH55">IF(COUNTIF(_ts1,CH$2)&gt;1,"sai",IF(COUNTIF(_ts1,CH$2)=1,INDEX(tkbc,1,MATCH(CH$2,_ts1,0)),""))</f>
        <v/>
      </c>
      <c r="CI55" s="452" t="str">
        <f t="array" ref="CI55">IF(COUNTIF(_ts1,CI$2)&gt;1,"sai",IF(COUNTIF(_ts1,CI$2)=1,INDEX(tkbc,1,MATCH(CI$2,_ts1,0)),""))</f>
        <v/>
      </c>
      <c r="CJ55" s="452" t="str">
        <f t="array" ref="CJ55">IF(COUNTIF(_ts1,CJ$2)&gt;1,"sai",IF(COUNTIF(_ts1,CJ$2)=1,INDEX(tkbc,1,MATCH(CJ$2,_ts1,0)),""))</f>
        <v/>
      </c>
      <c r="CK55" s="452" t="str">
        <f t="array" ref="CK55">IF(COUNTIF(_ts1,CK$2)&gt;1,"sai",IF(COUNTIF(_ts1,CK$2)=1,INDEX(tkbc,1,MATCH(CK$2,_ts1,0)),""))</f>
        <v/>
      </c>
      <c r="CL55" s="452" t="str">
        <f t="array" ref="CL55">IF(COUNTIF(_ts1,CL$2)&gt;1,"sai",IF(COUNTIF(_ts1,CL$2)=1,INDEX(tkbc,1,MATCH(CL$2,_ts1,0)),""))</f>
        <v/>
      </c>
      <c r="CM55" s="452" t="str">
        <f t="array" ref="CM55">IF(COUNTIF(_ts1,CM$2)&gt;1,"sai",IF(COUNTIF(_ts1,CM$2)=1,INDEX(tkbc,1,MATCH(CM$2,_ts1,0)),""))</f>
        <v/>
      </c>
      <c r="CN55" s="452" t="str">
        <f t="array" ref="CN55">IF(COUNTIF(_ts1,CN$2)&gt;1,"sai",IF(COUNTIF(_ts1,CN$2)=1,INDEX(tkbc,1,MATCH(CN$2,_ts1,0)),""))</f>
        <v/>
      </c>
      <c r="CO55" s="452" t="str">
        <f t="array" ref="CO55">IF(COUNTIF(_ts1,CO$2)&gt;1,"sai",IF(COUNTIF(_ts1,CO$2)=1,INDEX(tkbc,1,MATCH(CO$2,_ts1,0)),""))</f>
        <v/>
      </c>
      <c r="CP55" s="452" t="str">
        <f t="array" ref="CP55">IF(COUNTIF(_ts1,CP$2)&gt;1,"sai",IF(COUNTIF(_ts1,CP$2)=1,INDEX(tkbc,1,MATCH(CP$2,_ts1,0)),""))</f>
        <v/>
      </c>
      <c r="CQ55" s="452" t="str">
        <f t="array" ref="CQ55">IF(COUNTIF(_ts1,CQ$2)&gt;1,"sai",IF(COUNTIF(_ts1,CQ$2)=1,INDEX(tkbc,1,MATCH(CQ$2,_ts1,0)),""))</f>
        <v/>
      </c>
      <c r="CR55" s="452" t="str">
        <f t="array" ref="CR55">IF(COUNTIF(_ts1,CR$2)&gt;1,"sai",IF(COUNTIF(_ts1,CR$2)=1,INDEX(tkbc,1,MATCH(CR$2,_ts1,0)),""))</f>
        <v/>
      </c>
      <c r="CS55" s="452" t="str">
        <f t="array" ref="CS55">IF(COUNTIF(_ts1,CS$2)&gt;1,"sai",IF(COUNTIF(_ts1,CS$2)=1,INDEX(tkbc,1,MATCH(CS$2,_ts1,0)),""))</f>
        <v/>
      </c>
      <c r="CT55" s="452" t="str">
        <f t="array" ref="CT55">IF(COUNTIF(_ts1,CT$2)&gt;1,"sai",IF(COUNTIF(_ts1,CT$2)=1,INDEX(tkbc,1,MATCH(CT$2,_ts1,0)),""))</f>
        <v/>
      </c>
      <c r="CU55" s="452" t="str">
        <f t="array" ref="CU55">IF(COUNTIF(_ts1,CU$2)&gt;1,"sai",IF(COUNTIF(_ts1,CU$2)=1,INDEX(tkbc,1,MATCH(CU$2,_ts1,0)),""))</f>
        <v/>
      </c>
      <c r="CV55" s="452" t="str">
        <f t="array" ref="CV55">IF(COUNTIF(_ts1,CV$2)&gt;1,"sai",IF(COUNTIF(_ts1,CV$2)=1,INDEX(tkbc,1,MATCH(CV$2,_ts1,0)),""))</f>
        <v/>
      </c>
      <c r="CW55" s="452" t="str">
        <f t="array" ref="CW55">IF(COUNTIF(_ts1,CW$2)&gt;1,"sai",IF(COUNTIF(_ts1,CW$2)=1,INDEX(tkbc,1,MATCH(CW$2,_ts1,0)),""))</f>
        <v/>
      </c>
      <c r="CX55" s="452" t="str">
        <f t="array" ref="CX55">IF(COUNTIF(_ts1,CX$2)&gt;1,"sai",IF(COUNTIF(_ts1,CX$2)=1,INDEX(tkbc,1,MATCH(CX$2,_ts1,0)),""))</f>
        <v/>
      </c>
      <c r="CY55" s="452" t="str">
        <f t="array" ref="CY55">IF(COUNTIF(_ts1,CY$2)&gt;1,"sai",IF(COUNTIF(_ts1,CY$2)=1,INDEX(tkbc,1,MATCH(CY$2,_ts1,0)),""))</f>
        <v/>
      </c>
    </row>
    <row r="56" ht="12.0" customHeight="1">
      <c r="A56" s="127"/>
      <c r="B56" s="445">
        <v>2.0</v>
      </c>
      <c r="C56" s="446" t="str">
        <f t="array" ref="C56">IF(COUNTIF(_ts2,C$2)&gt;1,"sai",IF(COUNTIF(_ts2,C$2)=1,INDEX(tkbc,1,MATCH(C$2,_ts2,0)),""))</f>
        <v>A7</v>
      </c>
      <c r="D56" s="444" t="str">
        <f t="array" ref="D56">IF(COUNTIF(_ts2,D$2)&gt;1,"sai",IF(COUNTIF(_ts2,D$2)=1,INDEX(tkbc,1,MATCH(D$2,_ts2,0)),""))</f>
        <v/>
      </c>
      <c r="E56" s="444" t="str">
        <f t="array" ref="E56">IF(COUNTIF(_ts2,E$2)&gt;1,"sai",IF(COUNTIF(_ts2,E$2)=1,INDEX(tkbc,1,MATCH(E$2,_ts2,0)),""))</f>
        <v/>
      </c>
      <c r="F56" s="446" t="str">
        <f t="array" ref="F56">IF(COUNTIF(_ts2,F$2)&gt;1,"sai",IF(COUNTIF(_ts2,F$2)=1,INDEX(tkbc,1,MATCH(F$2,_ts2,0)),""))</f>
        <v>A6</v>
      </c>
      <c r="G56" s="446" t="str">
        <f t="array" ref="G56">IF(COUNTIF(_ts2,G$2)&gt;1,"sai",IF(COUNTIF(_ts2,G$2)=1,INDEX(tkbc,1,MATCH(G$2,_ts2,0)),""))</f>
        <v>A1</v>
      </c>
      <c r="H56" s="444" t="str">
        <f t="array" ref="H56">IF(COUNTIF(_ts2,H$2)&gt;1,"sai",IF(COUNTIF(_ts2,H$2)=1,INDEX(tkbc,1,MATCH(H$2,_ts2,0)),""))</f>
        <v/>
      </c>
      <c r="I56" s="446" t="str">
        <f t="array" ref="I56">IF(COUNTIF(_ts2,I$2)&gt;1,"sai",IF(COUNTIF(_ts2,I$2)=1,INDEX(tkbc,1,MATCH(I$2,_ts2,0)),""))</f>
        <v>A3</v>
      </c>
      <c r="J56" s="444" t="str">
        <f t="array" ref="J56">IF(COUNTIF(_ts2,J$2)&gt;1,"sai",IF(COUNTIF(_ts2,J$2)=1,INDEX(tkbc,1,MATCH(J$2,_ts2,0)),""))</f>
        <v/>
      </c>
      <c r="K56" s="444" t="str">
        <f t="array" ref="K56">IF(COUNTIF(_ts2,K$2)&gt;1,"sai",IF(COUNTIF(_ts2,K$2)=1,INDEX(tkbc,1,MATCH(K$2,_ts2,0)),""))</f>
        <v/>
      </c>
      <c r="L56" s="444" t="str">
        <f t="array" ref="L56">IF(COUNTIF(_ts2,L$2)&gt;1,"sai",IF(COUNTIF(_ts2,L$2)=1,INDEX(tkbc,1,MATCH(L$2,_ts2,0)),""))</f>
        <v/>
      </c>
      <c r="M56" s="444" t="str">
        <f t="array" ref="M56">IF(COUNTIF(_ts2,M$2)&gt;1,"sai",IF(COUNTIF(_ts2,M$2)=1,INDEX(tkbc,1,MATCH(M$2,_ts2,0)),""))</f>
        <v/>
      </c>
      <c r="N56" s="444" t="str">
        <f t="array" ref="N56">IF(COUNTIF(_ts2,N$2)&gt;1,"sai",IF(COUNTIF(_ts2,N$2)=1,INDEX(tkbc,1,MATCH(N$2,_ts2,0)),""))</f>
        <v/>
      </c>
      <c r="O56" s="444" t="str">
        <f t="array" ref="O56">IF(COUNTIF(_ts2,O$2)&gt;1,"sai",IF(COUNTIF(_ts2,O$2)=1,INDEX(tkbc,1,MATCH(O$2,_ts2,0)),""))</f>
        <v/>
      </c>
      <c r="P56" s="444" t="str">
        <f t="array" ref="P56">IF(COUNTIF(_ts2,P$2)&gt;1,"sai",IF(COUNTIF(_ts2,P$2)=1,INDEX(tkbc,1,MATCH(P$2,_ts2,0)),""))</f>
        <v/>
      </c>
      <c r="Q56" s="444" t="str">
        <f t="array" ref="Q56">IF(COUNTIF(_ts2,Q$2)&gt;1,"sai",IF(COUNTIF(_ts2,Q$2)=1,INDEX(tkbc,1,MATCH(Q$2,_ts2,0)),""))</f>
        <v/>
      </c>
      <c r="R56" s="444" t="str">
        <f t="array" ref="R56">IF(COUNTIF(_ts2,R$2)&gt;1,"sai",IF(COUNTIF(_ts2,R$2)=1,INDEX(tkbc,1,MATCH(R$2,_ts2,0)),""))</f>
        <v/>
      </c>
      <c r="S56" s="444" t="str">
        <f t="array" ref="S56">IF(COUNTIF(_ts2,S$2)&gt;1,"sai",IF(COUNTIF(_ts2,S$2)=1,INDEX(tkbc,1,MATCH(S$2,_ts2,0)),""))</f>
        <v/>
      </c>
      <c r="T56" s="444" t="str">
        <f t="array" ref="T56">IF(COUNTIF(_ts2,T$2)&gt;1,"sai",IF(COUNTIF(_ts2,T$2)=1,INDEX(tkbc,1,MATCH(T$2,_ts2,0)),""))</f>
        <v/>
      </c>
      <c r="U56" s="444" t="str">
        <f t="array" ref="U56">IF(COUNTIF(_ts2,U$2)&gt;1,"sai",IF(COUNTIF(_ts2,U$2)=1,INDEX(tkbc,1,MATCH(U$2,_ts2,0)),""))</f>
        <v/>
      </c>
      <c r="V56" s="444" t="str">
        <f t="array" ref="V56">IF(COUNTIF(_ts2,V$2)&gt;1,"sai",IF(COUNTIF(_ts2,V$2)=1,INDEX(tkbc,1,MATCH(V$2,_ts2,0)),""))</f>
        <v/>
      </c>
      <c r="W56" s="444" t="str">
        <f t="array" ref="W56">IF(COUNTIF(_ts2,W$2)&gt;1,"sai",IF(COUNTIF(_ts2,W$2)=1,INDEX(tkbc,1,MATCH(W$2,_ts2,0)),""))</f>
        <v/>
      </c>
      <c r="X56" s="444" t="str">
        <f t="array" ref="X56">IF(COUNTIF(_ts2,X$2)&gt;1,"sai",IF(COUNTIF(_ts2,X$2)=1,INDEX(tkbc,1,MATCH(X$2,_ts2,0)),""))</f>
        <v/>
      </c>
      <c r="Y56" s="446" t="str">
        <f t="array" ref="Y56">IF(COUNTIF(_ts2,Y$2)&gt;1,"sai",IF(COUNTIF(_ts2,Y$2)=1,INDEX(tkbc,1,MATCH(Y$2,_ts2,0)),""))</f>
        <v>A2</v>
      </c>
      <c r="Z56" s="444" t="str">
        <f t="array" ref="Z56">IF(COUNTIF(_ts2,Z$2)&gt;1,"sai",IF(COUNTIF(_ts2,Z$2)=1,INDEX(tkbc,1,MATCH(Z$2,_ts2,0)),""))</f>
        <v/>
      </c>
      <c r="AA56" s="444" t="str">
        <f t="array" ref="AA56">IF(COUNTIF(_ts2,AA$2)&gt;1,"sai",IF(COUNTIF(_ts2,AA$2)=1,INDEX(tkbc,1,MATCH(AA$2,_ts2,0)),""))</f>
        <v/>
      </c>
      <c r="AB56" s="444" t="str">
        <f t="array" ref="AB56">IF(COUNTIF(_ts2,AB$2)&gt;1,"sai",IF(COUNTIF(_ts2,AB$2)=1,INDEX(tkbc,1,MATCH(AB$2,_ts2,0)),""))</f>
        <v/>
      </c>
      <c r="AC56" s="444" t="str">
        <f t="array" ref="AC56">IF(COUNTIF(_ts2,AC$2)&gt;1,"sai",IF(COUNTIF(_ts2,AC$2)=1,INDEX(tkbc,1,MATCH(AC$2,_ts2,0)),""))</f>
        <v/>
      </c>
      <c r="AD56" s="444" t="str">
        <f t="array" ref="AD56">IF(COUNTIF(_ts2,AD$2)&gt;1,"sai",IF(COUNTIF(_ts2,AD$2)=1,INDEX(tkbc,1,MATCH(AD$2,_ts2,0)),""))</f>
        <v/>
      </c>
      <c r="AE56" s="444" t="str">
        <f t="array" ref="AE56">IF(COUNTIF(_ts2,AE$2)&gt;1,"sai",IF(COUNTIF(_ts2,AE$2)=1,INDEX(tkbc,1,MATCH(AE$2,_ts2,0)),""))</f>
        <v/>
      </c>
      <c r="AF56" s="444" t="str">
        <f t="array" ref="AF56">IF(COUNTIF(_ts2,AF$2)&gt;1,"sai",IF(COUNTIF(_ts2,AF$2)=1,INDEX(tkbc,1,MATCH(AF$2,_ts2,0)),""))</f>
        <v/>
      </c>
      <c r="AG56" s="444" t="str">
        <f t="array" ref="AG56">IF(COUNTIF(_ts2,AG$2)&gt;1,"sai",IF(COUNTIF(_ts2,AG$2)=1,INDEX(tkbc,1,MATCH(AG$2,_ts2,0)),""))</f>
        <v/>
      </c>
      <c r="AH56" s="444" t="str">
        <f t="array" ref="AH56">IF(COUNTIF(_ts2,AH$2)&gt;1,"sai",IF(COUNTIF(_ts2,AH$2)=1,INDEX(tkbc,1,MATCH(AH$2,_ts2,0)),""))</f>
        <v/>
      </c>
      <c r="AI56" s="444" t="str">
        <f t="array" ref="AI56">IF(COUNTIF(_ts2,AI$2)&gt;1,"sai",IF(COUNTIF(_ts2,AI$2)=1,INDEX(tkbc,1,MATCH(AI$2,_ts2,0)),""))</f>
        <v/>
      </c>
      <c r="AJ56" s="444" t="str">
        <f t="array" ref="AJ56">IF(COUNTIF(_ts2,AJ$2)&gt;1,"sai",IF(COUNTIF(_ts2,AJ$2)=1,INDEX(tkbc,1,MATCH(AJ$2,_ts2,0)),""))</f>
        <v/>
      </c>
      <c r="AK56" s="444" t="str">
        <f t="array" ref="AK56">IF(COUNTIF(_ts2,AK$2)&gt;1,"sai",IF(COUNTIF(_ts2,AK$2)=1,INDEX(tkbc,1,MATCH(AK$2,_ts2,0)),""))</f>
        <v/>
      </c>
      <c r="AL56" s="444" t="str">
        <f t="array" ref="AL56">IF(COUNTIF(_ts2,AL$2)&gt;1,"sai",IF(COUNTIF(_ts2,AL$2)=1,INDEX(tkbc,1,MATCH(AL$2,_ts2,0)),""))</f>
        <v/>
      </c>
      <c r="AM56" s="444" t="str">
        <f t="array" ref="AM56">IF(COUNTIF(_ts2,AM$2)&gt;1,"sai",IF(COUNTIF(_ts2,AM$2)=1,INDEX(tkbc,1,MATCH(AM$2,_ts2,0)),""))</f>
        <v/>
      </c>
      <c r="AN56" s="444" t="str">
        <f t="array" ref="AN56">IF(COUNTIF(_ts2,AN$2)&gt;1,"sai",IF(COUNTIF(_ts2,AN$2)=1,INDEX(tkbc,1,MATCH(AN$2,_ts2,0)),""))</f>
        <v/>
      </c>
      <c r="AO56" s="444" t="str">
        <f t="array" ref="AO56">IF(COUNTIF(_ts2,AO$2)&gt;1,"sai",IF(COUNTIF(_ts2,AO$2)=1,INDEX(tkbc,1,MATCH(AO$2,_ts2,0)),""))</f>
        <v/>
      </c>
      <c r="AP56" s="444" t="str">
        <f t="array" ref="AP56">IF(COUNTIF(_ts2,AP$2)&gt;1,"sai",IF(COUNTIF(_ts2,AP$2)=1,INDEX(tkbc,1,MATCH(AP$2,_ts2,0)),""))</f>
        <v/>
      </c>
      <c r="AQ56" s="444" t="str">
        <f t="array" ref="AQ56">IF(COUNTIF(_ts2,AQ$2)&gt;1,"sai",IF(COUNTIF(_ts2,AQ$2)=1,INDEX(tkbc,1,MATCH(AQ$2,_ts2,0)),""))</f>
        <v/>
      </c>
      <c r="AR56" s="444" t="str">
        <f t="array" ref="AR56">IF(COUNTIF(_ts2,AR$2)&gt;1,"sai",IF(COUNTIF(_ts2,AR$2)=1,INDEX(tkbc,1,MATCH(AR$2,_ts2,0)),""))</f>
        <v/>
      </c>
      <c r="AS56" s="444" t="str">
        <f t="array" ref="AS56">IF(COUNTIF(_ts2,AS$2)&gt;1,"sai",IF(COUNTIF(_ts2,AS$2)=1,INDEX(tkbc,1,MATCH(AS$2,_ts2,0)),""))</f>
        <v/>
      </c>
      <c r="AT56" s="444" t="str">
        <f t="array" ref="AT56">IF(COUNTIF(_ts2,AT$2)&gt;1,"sai",IF(COUNTIF(_ts2,AT$2)=1,INDEX(tkbc,1,MATCH(AT$2,_ts2,0)),""))</f>
        <v/>
      </c>
      <c r="AU56" s="446" t="str">
        <f t="array" ref="AU56">IF(COUNTIF(_ts2,AU$2)&gt;1,"sai",IF(COUNTIF(_ts2,AU$2)=1,INDEX(tkbc,1,MATCH(AU$2,_ts2,0)),""))</f>
        <v>A5</v>
      </c>
      <c r="AV56" s="444" t="str">
        <f t="array" ref="AV56">IF(COUNTIF(_ts2,AV$2)&gt;1,"sai",IF(COUNTIF(_ts2,AV$2)=1,INDEX(tkbc,1,MATCH(AV$2,_ts2,0)),""))</f>
        <v/>
      </c>
      <c r="AW56" s="446" t="str">
        <f t="array" ref="AW56">IF(COUNTIF(_ts2,AW$2)&gt;1,"sai",IF(COUNTIF(_ts2,AW$2)=1,INDEX(tkbc,1,MATCH(AW$2,_ts2,0)),""))</f>
        <v>A9</v>
      </c>
      <c r="AX56" s="446" t="str">
        <f t="array" ref="AX56">IF(COUNTIF(_ts2,AX$2)&gt;1,"sai",IF(COUNTIF(_ts2,AX$2)=1,INDEX(tkbc,1,MATCH(AX$2,_ts2,0)),""))</f>
        <v>A10</v>
      </c>
      <c r="AY56" s="444" t="str">
        <f t="array" ref="AY56">IF(COUNTIF(_ts2,AY$2)&gt;1,"sai",IF(COUNTIF(_ts2,AY$2)=1,INDEX(tkbc,1,MATCH(AY$2,_ts2,0)),""))</f>
        <v/>
      </c>
      <c r="AZ56" s="444" t="str">
        <f t="array" ref="AZ56">IF(COUNTIF(_ts2,AZ$2)&gt;1,"sai",IF(COUNTIF(_ts2,AZ$2)=1,INDEX(tkbc,1,MATCH(AZ$2,_ts2,0)),""))</f>
        <v/>
      </c>
      <c r="BA56" s="444" t="str">
        <f t="array" ref="BA56">IF(COUNTIF(_ts2,BA$2)&gt;1,"sai",IF(COUNTIF(_ts2,BA$2)=1,INDEX(tkbc,1,MATCH(BA$2,_ts2,0)),""))</f>
        <v/>
      </c>
      <c r="BB56" s="444" t="str">
        <f t="array" ref="BB56">IF(COUNTIF(_ts2,BB$2)&gt;1,"sai",IF(COUNTIF(_ts2,BB$2)=1,INDEX(tkbc,1,MATCH(BB$2,_ts2,0)),""))</f>
        <v/>
      </c>
      <c r="BC56" s="446" t="str">
        <f t="array" ref="BC56">IF(COUNTIF(_ts2,BC$2)&gt;1,"sai",IF(COUNTIF(_ts2,BC$2)=1,INDEX(tkbc,1,MATCH(BC$2,_ts2,0)),""))</f>
        <v>A13</v>
      </c>
      <c r="BD56" s="444" t="str">
        <f t="array" ref="BD56">IF(COUNTIF(_ts2,BD$2)&gt;1,"sai",IF(COUNTIF(_ts2,BD$2)=1,INDEX(tkbc,1,MATCH(BD$2,_ts2,0)),""))</f>
        <v/>
      </c>
      <c r="BE56" s="444" t="str">
        <f t="array" ref="BE56">IF(COUNTIF(_ts2,BE$2)&gt;1,"sai",IF(COUNTIF(_ts2,BE$2)=1,INDEX(tkbc,1,MATCH(BE$2,_ts2,0)),""))</f>
        <v/>
      </c>
      <c r="BF56" s="444" t="str">
        <f t="array" ref="BF56">IF(COUNTIF(_ts2,BF$2)&gt;1,"sai",IF(COUNTIF(_ts2,BF$2)=1,INDEX(tkbc,1,MATCH(BF$2,_ts2,0)),""))</f>
        <v/>
      </c>
      <c r="BG56" s="444" t="str">
        <f t="array" ref="BG56">IF(COUNTIF(_ts2,BG$2)&gt;1,"sai",IF(COUNTIF(_ts2,BG$2)=1,INDEX(tkbc,1,MATCH(BG$2,_ts2,0)),""))</f>
        <v/>
      </c>
      <c r="BH56" s="444" t="str">
        <f t="array" ref="BH56">IF(COUNTIF(_ts2,BH$2)&gt;1,"sai",IF(COUNTIF(_ts2,BH$2)=1,INDEX(tkbc,1,MATCH(BH$2,_ts2,0)),""))</f>
        <v/>
      </c>
      <c r="BI56" s="444" t="str">
        <f t="array" ref="BI56">IF(COUNTIF(_ts2,BI$2)&gt;1,"sai",IF(COUNTIF(_ts2,BI$2)=1,INDEX(tkbc,1,MATCH(BI$2,_ts2,0)),""))</f>
        <v/>
      </c>
      <c r="BJ56" s="444" t="str">
        <f t="array" ref="BJ56">IF(COUNTIF(_ts2,BJ$2)&gt;1,"sai",IF(COUNTIF(_ts2,BJ$2)=1,INDEX(tkbc,1,MATCH(BJ$2,_ts2,0)),""))</f>
        <v/>
      </c>
      <c r="BK56" s="446" t="str">
        <f t="array" ref="BK56">IF(COUNTIF(_ts2,BK$2)&gt;1,"sai",IF(COUNTIF(_ts2,BK$2)=1,INDEX(tkbc,1,MATCH(BK$2,_ts2,0)),""))</f>
        <v>A4</v>
      </c>
      <c r="BL56" s="444" t="str">
        <f t="array" ref="BL56">IF(COUNTIF(_ts2,BL$2)&gt;1,"sai",IF(COUNTIF(_ts2,BL$2)=1,INDEX(tkbc,1,MATCH(BL$2,_ts2,0)),""))</f>
        <v/>
      </c>
      <c r="BM56" s="444" t="str">
        <f t="array" ref="BM56">IF(COUNTIF(_ts2,BM$2)&gt;1,"sai",IF(COUNTIF(_ts2,BM$2)=1,INDEX(tkbc,1,MATCH(BM$2,_ts2,0)),""))</f>
        <v/>
      </c>
      <c r="BN56" s="444" t="str">
        <f t="array" ref="BN56">IF(COUNTIF(_ts2,BN$2)&gt;1,"sai",IF(COUNTIF(_ts2,BN$2)=1,INDEX(tkbc,1,MATCH(BN$2,_ts2,0)),""))</f>
        <v/>
      </c>
      <c r="BO56" s="444" t="str">
        <f t="array" ref="BO56">IF(COUNTIF(_ts2,BO$2)&gt;1,"sai",IF(COUNTIF(_ts2,BO$2)=1,INDEX(tkbc,1,MATCH(BO$2,_ts2,0)),""))</f>
        <v/>
      </c>
      <c r="BP56" s="444" t="str">
        <f t="array" ref="BP56">IF(COUNTIF(_ts2,BP$2)&gt;1,"sai",IF(COUNTIF(_ts2,BP$2)=1,INDEX(tkbc,1,MATCH(BP$2,_ts2,0)),""))</f>
        <v/>
      </c>
      <c r="BQ56" s="446" t="str">
        <f t="array" ref="BQ56">IF(COUNTIF(_ts2,BQ$2)&gt;1,"sai",IF(COUNTIF(_ts2,BQ$2)=1,INDEX(tkbc,1,MATCH(BQ$2,_ts2,0)),""))</f>
        <v>A8</v>
      </c>
      <c r="BR56" s="444" t="str">
        <f t="array" ref="BR56">IF(COUNTIF(_ts2,BR$2)&gt;1,"sai",IF(COUNTIF(_ts2,BR$2)=1,INDEX(tkbc,1,MATCH(BR$2,_ts2,0)),""))</f>
        <v/>
      </c>
      <c r="BS56" s="446" t="str">
        <f t="array" ref="BS56">IF(COUNTIF(_ts2,BS$2)&gt;1,"sai",IF(COUNTIF(_ts2,BS$2)=1,INDEX(tkbc,1,MATCH(BS$2,_ts2,0)),""))</f>
        <v>A12</v>
      </c>
      <c r="BT56" s="444" t="str">
        <f t="array" ref="BT56">IF(COUNTIF(_ts2,BT$2)&gt;1,"sai",IF(COUNTIF(_ts2,BT$2)=1,INDEX(tkbc,1,MATCH(BT$2,_ts2,0)),""))</f>
        <v/>
      </c>
      <c r="BU56" s="446" t="str">
        <f t="array" ref="BU56">IF(COUNTIF(_ts2,BU$2)&gt;1,"sai",IF(COUNTIF(_ts2,BU$2)=1,INDEX(tkbc,1,MATCH(BU$2,_ts2,0)),""))</f>
        <v>A11</v>
      </c>
      <c r="BV56" s="444" t="str">
        <f t="array" ref="BV56">IF(COUNTIF(_ts2,BV$2)&gt;1,"sai",IF(COUNTIF(_ts2,BV$2)=1,INDEX(tkbc,1,MATCH(BV$2,_ts2,0)),""))</f>
        <v/>
      </c>
      <c r="BW56" s="444" t="str">
        <f t="array" ref="BW56">IF(COUNTIF(_ts2,BW$2)&gt;1,"sai",IF(COUNTIF(_ts2,BW$2)=1,INDEX(tkbc,1,MATCH(BW$2,_ts2,0)),""))</f>
        <v/>
      </c>
      <c r="BX56" s="444" t="str">
        <f t="array" ref="BX56">IF(COUNTIF(_ts2,BX$2)&gt;1,"sai",IF(COUNTIF(_ts2,BX$2)=1,INDEX(tkbc,1,MATCH(BX$2,_ts2,0)),""))</f>
        <v/>
      </c>
      <c r="BY56" s="444" t="str">
        <f t="array" ref="BY56">IF(COUNTIF(_ts2,BY$2)&gt;1,"sai",IF(COUNTIF(_ts2,BY$2)=1,INDEX(tkbc,1,MATCH(BY$2,_ts2,0)),""))</f>
        <v/>
      </c>
      <c r="BZ56" s="444" t="str">
        <f t="array" ref="BZ56">IF(COUNTIF(_ts2,BZ$2)&gt;1,"sai",IF(COUNTIF(_ts2,BZ$2)=1,INDEX(tkbc,1,MATCH(BZ$2,_ts2,0)),""))</f>
        <v/>
      </c>
      <c r="CA56" s="444" t="str">
        <f t="array" ref="CA56">IF(COUNTIF(_ts2,CA$2)&gt;1,"sai",IF(COUNTIF(_ts2,CA$2)=1,INDEX(tkbc,1,MATCH(CA$2,_ts2,0)),""))</f>
        <v/>
      </c>
      <c r="CB56" s="444" t="str">
        <f t="array" ref="CB56">IF(COUNTIF(_ts2,CB$2)&gt;1,"sai",IF(COUNTIF(_ts2,CB$2)=1,INDEX(tkbc,1,MATCH(CB$2,_ts2,0)),""))</f>
        <v/>
      </c>
      <c r="CC56" s="444" t="str">
        <f t="array" ref="CC56">IF(COUNTIF(_ts2,CC$2)&gt;1,"sai",IF(COUNTIF(_ts2,CC$2)=1,INDEX(tkbc,1,MATCH(CC$2,_ts2,0)),""))</f>
        <v/>
      </c>
      <c r="CD56" s="444" t="str">
        <f t="array" ref="CD56">IF(COUNTIF(_ts2,CD$2)&gt;1,"sai",IF(COUNTIF(_ts2,CD$2)=1,INDEX(tkbc,1,MATCH(CD$2,_ts2,0)),""))</f>
        <v/>
      </c>
      <c r="CE56" s="444" t="str">
        <f t="array" ref="CE56">IF(COUNTIF(_ts2,CE$2)&gt;1,"sai",IF(COUNTIF(_ts2,CE$2)=1,INDEX(tkbc,1,MATCH(CE$2,_ts2,0)),""))</f>
        <v/>
      </c>
      <c r="CF56" s="444" t="str">
        <f t="array" ref="CF56">IF(COUNTIF(_ts2,CF$2)&gt;1,"sai",IF(COUNTIF(_ts2,CF$2)=1,INDEX(tkbc,1,MATCH(CF$2,_ts2,0)),""))</f>
        <v/>
      </c>
      <c r="CG56" s="444" t="str">
        <f t="array" ref="CG56">IF(COUNTIF(_ts2,CG$2)&gt;1,"sai",IF(COUNTIF(_ts2,CG$2)=1,INDEX(tkbc,1,MATCH(CG$2,_ts2,0)),""))</f>
        <v/>
      </c>
      <c r="CH56" s="444" t="str">
        <f t="array" ref="CH56">IF(COUNTIF(_ts2,CH$2)&gt;1,"sai",IF(COUNTIF(_ts2,CH$2)=1,INDEX(tkbc,1,MATCH(CH$2,_ts2,0)),""))</f>
        <v/>
      </c>
      <c r="CI56" s="444" t="str">
        <f t="array" ref="CI56">IF(COUNTIF(_ts2,CI$2)&gt;1,"sai",IF(COUNTIF(_ts2,CI$2)=1,INDEX(tkbc,1,MATCH(CI$2,_ts2,0)),""))</f>
        <v/>
      </c>
      <c r="CJ56" s="444" t="str">
        <f t="array" ref="CJ56">IF(COUNTIF(_ts2,CJ$2)&gt;1,"sai",IF(COUNTIF(_ts2,CJ$2)=1,INDEX(tkbc,1,MATCH(CJ$2,_ts2,0)),""))</f>
        <v/>
      </c>
      <c r="CK56" s="444" t="str">
        <f t="array" ref="CK56">IF(COUNTIF(_ts2,CK$2)&gt;1,"sai",IF(COUNTIF(_ts2,CK$2)=1,INDEX(tkbc,1,MATCH(CK$2,_ts2,0)),""))</f>
        <v/>
      </c>
      <c r="CL56" s="444" t="str">
        <f t="array" ref="CL56">IF(COUNTIF(_ts2,CL$2)&gt;1,"sai",IF(COUNTIF(_ts2,CL$2)=1,INDEX(tkbc,1,MATCH(CL$2,_ts2,0)),""))</f>
        <v/>
      </c>
      <c r="CM56" s="444" t="str">
        <f t="array" ref="CM56">IF(COUNTIF(_ts2,CM$2)&gt;1,"sai",IF(COUNTIF(_ts2,CM$2)=1,INDEX(tkbc,1,MATCH(CM$2,_ts2,0)),""))</f>
        <v/>
      </c>
      <c r="CN56" s="444" t="str">
        <f t="array" ref="CN56">IF(COUNTIF(_ts2,CN$2)&gt;1,"sai",IF(COUNTIF(_ts2,CN$2)=1,INDEX(tkbc,1,MATCH(CN$2,_ts2,0)),""))</f>
        <v/>
      </c>
      <c r="CO56" s="444" t="str">
        <f t="array" ref="CO56">IF(COUNTIF(_ts2,CO$2)&gt;1,"sai",IF(COUNTIF(_ts2,CO$2)=1,INDEX(tkbc,1,MATCH(CO$2,_ts2,0)),""))</f>
        <v/>
      </c>
      <c r="CP56" s="444" t="str">
        <f t="array" ref="CP56">IF(COUNTIF(_ts2,CP$2)&gt;1,"sai",IF(COUNTIF(_ts2,CP$2)=1,INDEX(tkbc,1,MATCH(CP$2,_ts2,0)),""))</f>
        <v/>
      </c>
      <c r="CQ56" s="444" t="str">
        <f t="array" ref="CQ56">IF(COUNTIF(_ts2,CQ$2)&gt;1,"sai",IF(COUNTIF(_ts2,CQ$2)=1,INDEX(tkbc,1,MATCH(CQ$2,_ts2,0)),""))</f>
        <v/>
      </c>
      <c r="CR56" s="444" t="str">
        <f t="array" ref="CR56">IF(COUNTIF(_ts2,CR$2)&gt;1,"sai",IF(COUNTIF(_ts2,CR$2)=1,INDEX(tkbc,1,MATCH(CR$2,_ts2,0)),""))</f>
        <v/>
      </c>
      <c r="CS56" s="444" t="str">
        <f t="array" ref="CS56">IF(COUNTIF(_ts2,CS$2)&gt;1,"sai",IF(COUNTIF(_ts2,CS$2)=1,INDEX(tkbc,1,MATCH(CS$2,_ts2,0)),""))</f>
        <v/>
      </c>
      <c r="CT56" s="444" t="str">
        <f t="array" ref="CT56">IF(COUNTIF(_ts2,CT$2)&gt;1,"sai",IF(COUNTIF(_ts2,CT$2)=1,INDEX(tkbc,1,MATCH(CT$2,_ts2,0)),""))</f>
        <v/>
      </c>
      <c r="CU56" s="444" t="str">
        <f t="array" ref="CU56">IF(COUNTIF(_ts2,CU$2)&gt;1,"sai",IF(COUNTIF(_ts2,CU$2)=1,INDEX(tkbc,1,MATCH(CU$2,_ts2,0)),""))</f>
        <v/>
      </c>
      <c r="CV56" s="444" t="str">
        <f t="array" ref="CV56">IF(COUNTIF(_ts2,CV$2)&gt;1,"sai",IF(COUNTIF(_ts2,CV$2)=1,INDEX(tkbc,1,MATCH(CV$2,_ts2,0)),""))</f>
        <v/>
      </c>
      <c r="CW56" s="444" t="str">
        <f t="array" ref="CW56">IF(COUNTIF(_ts2,CW$2)&gt;1,"sai",IF(COUNTIF(_ts2,CW$2)=1,INDEX(tkbc,1,MATCH(CW$2,_ts2,0)),""))</f>
        <v/>
      </c>
      <c r="CX56" s="444" t="str">
        <f t="array" ref="CX56">IF(COUNTIF(_ts2,CX$2)&gt;1,"sai",IF(COUNTIF(_ts2,CX$2)=1,INDEX(tkbc,1,MATCH(CX$2,_ts2,0)),""))</f>
        <v/>
      </c>
      <c r="CY56" s="444" t="str">
        <f t="array" ref="CY56">IF(COUNTIF(_ts2,CY$2)&gt;1,"sai",IF(COUNTIF(_ts2,CY$2)=1,INDEX(tkbc,1,MATCH(CY$2,_ts2,0)),""))</f>
        <v/>
      </c>
    </row>
    <row r="57" ht="12.0" customHeight="1">
      <c r="A57" s="127"/>
      <c r="B57" s="445">
        <v>3.0</v>
      </c>
      <c r="C57" s="446" t="str">
        <f t="array" ref="C57">IF(COUNTIF(_ts3,C$2)&gt;1,"sai",IF(COUNTIF(_ts3,C$2)=1,INDEX(tkbc,1,MATCH(C$2,_ts3,0)),""))</f>
        <v>A7</v>
      </c>
      <c r="D57" s="444" t="str">
        <f t="array" ref="D57">IF(COUNTIF(_ts3,D$2)&gt;1,"sai",IF(COUNTIF(_ts3,D$2)=1,INDEX(tkbc,1,MATCH(D$2,_ts3,0)),""))</f>
        <v/>
      </c>
      <c r="E57" s="444" t="str">
        <f t="array" ref="E57">IF(COUNTIF(_ts3,E$2)&gt;1,"sai",IF(COUNTIF(_ts3,E$2)=1,INDEX(tkbc,1,MATCH(E$2,_ts3,0)),""))</f>
        <v/>
      </c>
      <c r="F57" s="446" t="str">
        <f t="array" ref="F57">IF(COUNTIF(_ts3,F$2)&gt;1,"sai",IF(COUNTIF(_ts3,F$2)=1,INDEX(tkbc,1,MATCH(F$2,_ts3,0)),""))</f>
        <v>A6</v>
      </c>
      <c r="G57" s="446" t="str">
        <f t="array" ref="G57">IF(COUNTIF(_ts3,G$2)&gt;1,"sai",IF(COUNTIF(_ts3,G$2)=1,INDEX(tkbc,1,MATCH(G$2,_ts3,0)),""))</f>
        <v>A1</v>
      </c>
      <c r="H57" s="444" t="str">
        <f t="array" ref="H57">IF(COUNTIF(_ts3,H$2)&gt;1,"sai",IF(COUNTIF(_ts3,H$2)=1,INDEX(tkbc,1,MATCH(H$2,_ts3,0)),""))</f>
        <v/>
      </c>
      <c r="I57" s="446" t="str">
        <f t="array" ref="I57">IF(COUNTIF(_ts3,I$2)&gt;1,"sai",IF(COUNTIF(_ts3,I$2)=1,INDEX(tkbc,1,MATCH(I$2,_ts3,0)),""))</f>
        <v>A3</v>
      </c>
      <c r="J57" s="444" t="str">
        <f t="array" ref="J57">IF(COUNTIF(_ts3,J$2)&gt;1,"sai",IF(COUNTIF(_ts3,J$2)=1,INDEX(tkbc,1,MATCH(J$2,_ts3,0)),""))</f>
        <v/>
      </c>
      <c r="K57" s="444" t="str">
        <f t="array" ref="K57">IF(COUNTIF(_ts3,K$2)&gt;1,"sai",IF(COUNTIF(_ts3,K$2)=1,INDEX(tkbc,1,MATCH(K$2,_ts3,0)),""))</f>
        <v/>
      </c>
      <c r="L57" s="444" t="str">
        <f t="array" ref="L57">IF(COUNTIF(_ts3,L$2)&gt;1,"sai",IF(COUNTIF(_ts3,L$2)=1,INDEX(tkbc,1,MATCH(L$2,_ts3,0)),""))</f>
        <v/>
      </c>
      <c r="M57" s="444" t="str">
        <f t="array" ref="M57">IF(COUNTIF(_ts3,M$2)&gt;1,"sai",IF(COUNTIF(_ts3,M$2)=1,INDEX(tkbc,1,MATCH(M$2,_ts3,0)),""))</f>
        <v/>
      </c>
      <c r="N57" s="444" t="str">
        <f t="array" ref="N57">IF(COUNTIF(_ts3,N$2)&gt;1,"sai",IF(COUNTIF(_ts3,N$2)=1,INDEX(tkbc,1,MATCH(N$2,_ts3,0)),""))</f>
        <v/>
      </c>
      <c r="O57" s="444" t="str">
        <f t="array" ref="O57">IF(COUNTIF(_ts3,O$2)&gt;1,"sai",IF(COUNTIF(_ts3,O$2)=1,INDEX(tkbc,1,MATCH(O$2,_ts3,0)),""))</f>
        <v/>
      </c>
      <c r="P57" s="444" t="str">
        <f t="array" ref="P57">IF(COUNTIF(_ts3,P$2)&gt;1,"sai",IF(COUNTIF(_ts3,P$2)=1,INDEX(tkbc,1,MATCH(P$2,_ts3,0)),""))</f>
        <v/>
      </c>
      <c r="Q57" s="444" t="str">
        <f t="array" ref="Q57">IF(COUNTIF(_ts3,Q$2)&gt;1,"sai",IF(COUNTIF(_ts3,Q$2)=1,INDEX(tkbc,1,MATCH(Q$2,_ts3,0)),""))</f>
        <v/>
      </c>
      <c r="R57" s="444" t="str">
        <f t="array" ref="R57">IF(COUNTIF(_ts3,R$2)&gt;1,"sai",IF(COUNTIF(_ts3,R$2)=1,INDEX(tkbc,1,MATCH(R$2,_ts3,0)),""))</f>
        <v/>
      </c>
      <c r="S57" s="444" t="str">
        <f t="array" ref="S57">IF(COUNTIF(_ts3,S$2)&gt;1,"sai",IF(COUNTIF(_ts3,S$2)=1,INDEX(tkbc,1,MATCH(S$2,_ts3,0)),""))</f>
        <v/>
      </c>
      <c r="T57" s="444" t="str">
        <f t="array" ref="T57">IF(COUNTIF(_ts3,T$2)&gt;1,"sai",IF(COUNTIF(_ts3,T$2)=1,INDEX(tkbc,1,MATCH(T$2,_ts3,0)),""))</f>
        <v/>
      </c>
      <c r="U57" s="444" t="str">
        <f t="array" ref="U57">IF(COUNTIF(_ts3,U$2)&gt;1,"sai",IF(COUNTIF(_ts3,U$2)=1,INDEX(tkbc,1,MATCH(U$2,_ts3,0)),""))</f>
        <v/>
      </c>
      <c r="V57" s="444" t="str">
        <f t="array" ref="V57">IF(COUNTIF(_ts3,V$2)&gt;1,"sai",IF(COUNTIF(_ts3,V$2)=1,INDEX(tkbc,1,MATCH(V$2,_ts3,0)),""))</f>
        <v/>
      </c>
      <c r="W57" s="444" t="str">
        <f t="array" ref="W57">IF(COUNTIF(_ts3,W$2)&gt;1,"sai",IF(COUNTIF(_ts3,W$2)=1,INDEX(tkbc,1,MATCH(W$2,_ts3,0)),""))</f>
        <v/>
      </c>
      <c r="X57" s="444" t="str">
        <f t="array" ref="X57">IF(COUNTIF(_ts3,X$2)&gt;1,"sai",IF(COUNTIF(_ts3,X$2)=1,INDEX(tkbc,1,MATCH(X$2,_ts3,0)),""))</f>
        <v/>
      </c>
      <c r="Y57" s="446" t="str">
        <f t="array" ref="Y57">IF(COUNTIF(_ts3,Y$2)&gt;1,"sai",IF(COUNTIF(_ts3,Y$2)=1,INDEX(tkbc,1,MATCH(Y$2,_ts3,0)),""))</f>
        <v>A4</v>
      </c>
      <c r="Z57" s="444" t="str">
        <f t="array" ref="Z57">IF(COUNTIF(_ts3,Z$2)&gt;1,"sai",IF(COUNTIF(_ts3,Z$2)=1,INDEX(tkbc,1,MATCH(Z$2,_ts3,0)),""))</f>
        <v/>
      </c>
      <c r="AA57" s="444" t="str">
        <f t="array" ref="AA57">IF(COUNTIF(_ts3,AA$2)&gt;1,"sai",IF(COUNTIF(_ts3,AA$2)=1,INDEX(tkbc,1,MATCH(AA$2,_ts3,0)),""))</f>
        <v/>
      </c>
      <c r="AB57" s="444" t="str">
        <f t="array" ref="AB57">IF(COUNTIF(_ts3,AB$2)&gt;1,"sai",IF(COUNTIF(_ts3,AB$2)=1,INDEX(tkbc,1,MATCH(AB$2,_ts3,0)),""))</f>
        <v/>
      </c>
      <c r="AC57" s="444" t="str">
        <f t="array" ref="AC57">IF(COUNTIF(_ts3,AC$2)&gt;1,"sai",IF(COUNTIF(_ts3,AC$2)=1,INDEX(tkbc,1,MATCH(AC$2,_ts3,0)),""))</f>
        <v/>
      </c>
      <c r="AD57" s="444" t="str">
        <f t="array" ref="AD57">IF(COUNTIF(_ts3,AD$2)&gt;1,"sai",IF(COUNTIF(_ts3,AD$2)=1,INDEX(tkbc,1,MATCH(AD$2,_ts3,0)),""))</f>
        <v/>
      </c>
      <c r="AE57" s="444" t="str">
        <f t="array" ref="AE57">IF(COUNTIF(_ts3,AE$2)&gt;1,"sai",IF(COUNTIF(_ts3,AE$2)=1,INDEX(tkbc,1,MATCH(AE$2,_ts3,0)),""))</f>
        <v/>
      </c>
      <c r="AF57" s="444" t="str">
        <f t="array" ref="AF57">IF(COUNTIF(_ts3,AF$2)&gt;1,"sai",IF(COUNTIF(_ts3,AF$2)=1,INDEX(tkbc,1,MATCH(AF$2,_ts3,0)),""))</f>
        <v/>
      </c>
      <c r="AG57" s="444" t="str">
        <f t="array" ref="AG57">IF(COUNTIF(_ts3,AG$2)&gt;1,"sai",IF(COUNTIF(_ts3,AG$2)=1,INDEX(tkbc,1,MATCH(AG$2,_ts3,0)),""))</f>
        <v/>
      </c>
      <c r="AH57" s="444" t="str">
        <f t="array" ref="AH57">IF(COUNTIF(_ts3,AH$2)&gt;1,"sai",IF(COUNTIF(_ts3,AH$2)=1,INDEX(tkbc,1,MATCH(AH$2,_ts3,0)),""))</f>
        <v/>
      </c>
      <c r="AI57" s="444" t="str">
        <f t="array" ref="AI57">IF(COUNTIF(_ts3,AI$2)&gt;1,"sai",IF(COUNTIF(_ts3,AI$2)=1,INDEX(tkbc,1,MATCH(AI$2,_ts3,0)),""))</f>
        <v/>
      </c>
      <c r="AJ57" s="444" t="str">
        <f t="array" ref="AJ57">IF(COUNTIF(_ts3,AJ$2)&gt;1,"sai",IF(COUNTIF(_ts3,AJ$2)=1,INDEX(tkbc,1,MATCH(AJ$2,_ts3,0)),""))</f>
        <v/>
      </c>
      <c r="AK57" s="444" t="str">
        <f t="array" ref="AK57">IF(COUNTIF(_ts3,AK$2)&gt;1,"sai",IF(COUNTIF(_ts3,AK$2)=1,INDEX(tkbc,1,MATCH(AK$2,_ts3,0)),""))</f>
        <v/>
      </c>
      <c r="AL57" s="444" t="str">
        <f t="array" ref="AL57">IF(COUNTIF(_ts3,AL$2)&gt;1,"sai",IF(COUNTIF(_ts3,AL$2)=1,INDEX(tkbc,1,MATCH(AL$2,_ts3,0)),""))</f>
        <v/>
      </c>
      <c r="AM57" s="444" t="str">
        <f t="array" ref="AM57">IF(COUNTIF(_ts3,AM$2)&gt;1,"sai",IF(COUNTIF(_ts3,AM$2)=1,INDEX(tkbc,1,MATCH(AM$2,_ts3,0)),""))</f>
        <v/>
      </c>
      <c r="AN57" s="444" t="str">
        <f t="array" ref="AN57">IF(COUNTIF(_ts3,AN$2)&gt;1,"sai",IF(COUNTIF(_ts3,AN$2)=1,INDEX(tkbc,1,MATCH(AN$2,_ts3,0)),""))</f>
        <v/>
      </c>
      <c r="AO57" s="444" t="str">
        <f t="array" ref="AO57">IF(COUNTIF(_ts3,AO$2)&gt;1,"sai",IF(COUNTIF(_ts3,AO$2)=1,INDEX(tkbc,1,MATCH(AO$2,_ts3,0)),""))</f>
        <v/>
      </c>
      <c r="AP57" s="444" t="str">
        <f t="array" ref="AP57">IF(COUNTIF(_ts3,AP$2)&gt;1,"sai",IF(COUNTIF(_ts3,AP$2)=1,INDEX(tkbc,1,MATCH(AP$2,_ts3,0)),""))</f>
        <v/>
      </c>
      <c r="AQ57" s="444" t="str">
        <f t="array" ref="AQ57">IF(COUNTIF(_ts3,AQ$2)&gt;1,"sai",IF(COUNTIF(_ts3,AQ$2)=1,INDEX(tkbc,1,MATCH(AQ$2,_ts3,0)),""))</f>
        <v/>
      </c>
      <c r="AR57" s="444" t="str">
        <f t="array" ref="AR57">IF(COUNTIF(_ts3,AR$2)&gt;1,"sai",IF(COUNTIF(_ts3,AR$2)=1,INDEX(tkbc,1,MATCH(AR$2,_ts3,0)),""))</f>
        <v/>
      </c>
      <c r="AS57" s="444" t="str">
        <f t="array" ref="AS57">IF(COUNTIF(_ts3,AS$2)&gt;1,"sai",IF(COUNTIF(_ts3,AS$2)=1,INDEX(tkbc,1,MATCH(AS$2,_ts3,0)),""))</f>
        <v/>
      </c>
      <c r="AT57" s="444" t="str">
        <f t="array" ref="AT57">IF(COUNTIF(_ts3,AT$2)&gt;1,"sai",IF(COUNTIF(_ts3,AT$2)=1,INDEX(tkbc,1,MATCH(AT$2,_ts3,0)),""))</f>
        <v/>
      </c>
      <c r="AU57" s="446" t="str">
        <f t="array" ref="AU57">IF(COUNTIF(_ts3,AU$2)&gt;1,"sai",IF(COUNTIF(_ts3,AU$2)=1,INDEX(tkbc,1,MATCH(AU$2,_ts3,0)),""))</f>
        <v>A5</v>
      </c>
      <c r="AV57" s="444" t="str">
        <f t="array" ref="AV57">IF(COUNTIF(_ts3,AV$2)&gt;1,"sai",IF(COUNTIF(_ts3,AV$2)=1,INDEX(tkbc,1,MATCH(AV$2,_ts3,0)),""))</f>
        <v/>
      </c>
      <c r="AW57" s="446" t="str">
        <f t="array" ref="AW57">IF(COUNTIF(_ts3,AW$2)&gt;1,"sai",IF(COUNTIF(_ts3,AW$2)=1,INDEX(tkbc,1,MATCH(AW$2,_ts3,0)),""))</f>
        <v>A9</v>
      </c>
      <c r="AX57" s="446" t="str">
        <f t="array" ref="AX57">IF(COUNTIF(_ts3,AX$2)&gt;1,"sai",IF(COUNTIF(_ts3,AX$2)=1,INDEX(tkbc,1,MATCH(AX$2,_ts3,0)),""))</f>
        <v>A10</v>
      </c>
      <c r="AY57" s="444" t="str">
        <f t="array" ref="AY57">IF(COUNTIF(_ts3,AY$2)&gt;1,"sai",IF(COUNTIF(_ts3,AY$2)=1,INDEX(tkbc,1,MATCH(AY$2,_ts3,0)),""))</f>
        <v/>
      </c>
      <c r="AZ57" s="444" t="str">
        <f t="array" ref="AZ57">IF(COUNTIF(_ts3,AZ$2)&gt;1,"sai",IF(COUNTIF(_ts3,AZ$2)=1,INDEX(tkbc,1,MATCH(AZ$2,_ts3,0)),""))</f>
        <v/>
      </c>
      <c r="BA57" s="444" t="str">
        <f t="array" ref="BA57">IF(COUNTIF(_ts3,BA$2)&gt;1,"sai",IF(COUNTIF(_ts3,BA$2)=1,INDEX(tkbc,1,MATCH(BA$2,_ts3,0)),""))</f>
        <v/>
      </c>
      <c r="BB57" s="444" t="str">
        <f t="array" ref="BB57">IF(COUNTIF(_ts3,BB$2)&gt;1,"sai",IF(COUNTIF(_ts3,BB$2)=1,INDEX(tkbc,1,MATCH(BB$2,_ts3,0)),""))</f>
        <v/>
      </c>
      <c r="BC57" s="446" t="str">
        <f t="array" ref="BC57">IF(COUNTIF(_ts3,BC$2)&gt;1,"sai",IF(COUNTIF(_ts3,BC$2)=1,INDEX(tkbc,1,MATCH(BC$2,_ts3,0)),""))</f>
        <v>A13</v>
      </c>
      <c r="BD57" s="444" t="str">
        <f t="array" ref="BD57">IF(COUNTIF(_ts3,BD$2)&gt;1,"sai",IF(COUNTIF(_ts3,BD$2)=1,INDEX(tkbc,1,MATCH(BD$2,_ts3,0)),""))</f>
        <v/>
      </c>
      <c r="BE57" s="444" t="str">
        <f t="array" ref="BE57">IF(COUNTIF(_ts3,BE$2)&gt;1,"sai",IF(COUNTIF(_ts3,BE$2)=1,INDEX(tkbc,1,MATCH(BE$2,_ts3,0)),""))</f>
        <v/>
      </c>
      <c r="BF57" s="444" t="str">
        <f t="array" ref="BF57">IF(COUNTIF(_ts3,BF$2)&gt;1,"sai",IF(COUNTIF(_ts3,BF$2)=1,INDEX(tkbc,1,MATCH(BF$2,_ts3,0)),""))</f>
        <v/>
      </c>
      <c r="BG57" s="444" t="str">
        <f t="array" ref="BG57">IF(COUNTIF(_ts3,BG$2)&gt;1,"sai",IF(COUNTIF(_ts3,BG$2)=1,INDEX(tkbc,1,MATCH(BG$2,_ts3,0)),""))</f>
        <v/>
      </c>
      <c r="BH57" s="444" t="str">
        <f t="array" ref="BH57">IF(COUNTIF(_ts3,BH$2)&gt;1,"sai",IF(COUNTIF(_ts3,BH$2)=1,INDEX(tkbc,1,MATCH(BH$2,_ts3,0)),""))</f>
        <v/>
      </c>
      <c r="BI57" s="444" t="str">
        <f t="array" ref="BI57">IF(COUNTIF(_ts3,BI$2)&gt;1,"sai",IF(COUNTIF(_ts3,BI$2)=1,INDEX(tkbc,1,MATCH(BI$2,_ts3,0)),""))</f>
        <v/>
      </c>
      <c r="BJ57" s="444" t="str">
        <f t="array" ref="BJ57">IF(COUNTIF(_ts3,BJ$2)&gt;1,"sai",IF(COUNTIF(_ts3,BJ$2)=1,INDEX(tkbc,1,MATCH(BJ$2,_ts3,0)),""))</f>
        <v/>
      </c>
      <c r="BK57" s="446" t="str">
        <f t="array" ref="BK57">IF(COUNTIF(_ts3,BK$2)&gt;1,"sai",IF(COUNTIF(_ts3,BK$2)=1,INDEX(tkbc,1,MATCH(BK$2,_ts3,0)),""))</f>
        <v>A2</v>
      </c>
      <c r="BL57" s="444" t="str">
        <f t="array" ref="BL57">IF(COUNTIF(_ts3,BL$2)&gt;1,"sai",IF(COUNTIF(_ts3,BL$2)=1,INDEX(tkbc,1,MATCH(BL$2,_ts3,0)),""))</f>
        <v/>
      </c>
      <c r="BM57" s="444" t="str">
        <f t="array" ref="BM57">IF(COUNTIF(_ts3,BM$2)&gt;1,"sai",IF(COUNTIF(_ts3,BM$2)=1,INDEX(tkbc,1,MATCH(BM$2,_ts3,0)),""))</f>
        <v/>
      </c>
      <c r="BN57" s="444" t="str">
        <f t="array" ref="BN57">IF(COUNTIF(_ts3,BN$2)&gt;1,"sai",IF(COUNTIF(_ts3,BN$2)=1,INDEX(tkbc,1,MATCH(BN$2,_ts3,0)),""))</f>
        <v/>
      </c>
      <c r="BO57" s="444" t="str">
        <f t="array" ref="BO57">IF(COUNTIF(_ts3,BO$2)&gt;1,"sai",IF(COUNTIF(_ts3,BO$2)=1,INDEX(tkbc,1,MATCH(BO$2,_ts3,0)),""))</f>
        <v/>
      </c>
      <c r="BP57" s="444" t="str">
        <f t="array" ref="BP57">IF(COUNTIF(_ts3,BP$2)&gt;1,"sai",IF(COUNTIF(_ts3,BP$2)=1,INDEX(tkbc,1,MATCH(BP$2,_ts3,0)),""))</f>
        <v/>
      </c>
      <c r="BQ57" s="446" t="str">
        <f t="array" ref="BQ57">IF(COUNTIF(_ts3,BQ$2)&gt;1,"sai",IF(COUNTIF(_ts3,BQ$2)=1,INDEX(tkbc,1,MATCH(BQ$2,_ts3,0)),""))</f>
        <v>A8</v>
      </c>
      <c r="BR57" s="444" t="str">
        <f t="array" ref="BR57">IF(COUNTIF(_ts3,BR$2)&gt;1,"sai",IF(COUNTIF(_ts3,BR$2)=1,INDEX(tkbc,1,MATCH(BR$2,_ts3,0)),""))</f>
        <v/>
      </c>
      <c r="BS57" s="446" t="str">
        <f t="array" ref="BS57">IF(COUNTIF(_ts3,BS$2)&gt;1,"sai",IF(COUNTIF(_ts3,BS$2)=1,INDEX(tkbc,1,MATCH(BS$2,_ts3,0)),""))</f>
        <v>A12</v>
      </c>
      <c r="BT57" s="444" t="str">
        <f t="array" ref="BT57">IF(COUNTIF(_ts3,BT$2)&gt;1,"sai",IF(COUNTIF(_ts3,BT$2)=1,INDEX(tkbc,1,MATCH(BT$2,_ts3,0)),""))</f>
        <v/>
      </c>
      <c r="BU57" s="446" t="str">
        <f t="array" ref="BU57">IF(COUNTIF(_ts3,BU$2)&gt;1,"sai",IF(COUNTIF(_ts3,BU$2)=1,INDEX(tkbc,1,MATCH(BU$2,_ts3,0)),""))</f>
        <v>A11</v>
      </c>
      <c r="BV57" s="444" t="str">
        <f t="array" ref="BV57">IF(COUNTIF(_ts3,BV$2)&gt;1,"sai",IF(COUNTIF(_ts3,BV$2)=1,INDEX(tkbc,1,MATCH(BV$2,_ts3,0)),""))</f>
        <v/>
      </c>
      <c r="BW57" s="444" t="str">
        <f t="array" ref="BW57">IF(COUNTIF(_ts3,BW$2)&gt;1,"sai",IF(COUNTIF(_ts3,BW$2)=1,INDEX(tkbc,1,MATCH(BW$2,_ts3,0)),""))</f>
        <v/>
      </c>
      <c r="BX57" s="444" t="str">
        <f t="array" ref="BX57">IF(COUNTIF(_ts3,BX$2)&gt;1,"sai",IF(COUNTIF(_ts3,BX$2)=1,INDEX(tkbc,1,MATCH(BX$2,_ts3,0)),""))</f>
        <v/>
      </c>
      <c r="BY57" s="444" t="str">
        <f t="array" ref="BY57">IF(COUNTIF(_ts3,BY$2)&gt;1,"sai",IF(COUNTIF(_ts3,BY$2)=1,INDEX(tkbc,1,MATCH(BY$2,_ts3,0)),""))</f>
        <v/>
      </c>
      <c r="BZ57" s="444" t="str">
        <f t="array" ref="BZ57">IF(COUNTIF(_ts3,BZ$2)&gt;1,"sai",IF(COUNTIF(_ts3,BZ$2)=1,INDEX(tkbc,1,MATCH(BZ$2,_ts3,0)),""))</f>
        <v/>
      </c>
      <c r="CA57" s="444" t="str">
        <f t="array" ref="CA57">IF(COUNTIF(_ts3,CA$2)&gt;1,"sai",IF(COUNTIF(_ts3,CA$2)=1,INDEX(tkbc,1,MATCH(CA$2,_ts3,0)),""))</f>
        <v/>
      </c>
      <c r="CB57" s="444" t="str">
        <f t="array" ref="CB57">IF(COUNTIF(_ts3,CB$2)&gt;1,"sai",IF(COUNTIF(_ts3,CB$2)=1,INDEX(tkbc,1,MATCH(CB$2,_ts3,0)),""))</f>
        <v/>
      </c>
      <c r="CC57" s="444" t="str">
        <f t="array" ref="CC57">IF(COUNTIF(_ts3,CC$2)&gt;1,"sai",IF(COUNTIF(_ts3,CC$2)=1,INDEX(tkbc,1,MATCH(CC$2,_ts3,0)),""))</f>
        <v/>
      </c>
      <c r="CD57" s="444" t="str">
        <f t="array" ref="CD57">IF(COUNTIF(_ts3,CD$2)&gt;1,"sai",IF(COUNTIF(_ts3,CD$2)=1,INDEX(tkbc,1,MATCH(CD$2,_ts3,0)),""))</f>
        <v/>
      </c>
      <c r="CE57" s="444" t="str">
        <f t="array" ref="CE57">IF(COUNTIF(_ts3,CE$2)&gt;1,"sai",IF(COUNTIF(_ts3,CE$2)=1,INDEX(tkbc,1,MATCH(CE$2,_ts3,0)),""))</f>
        <v/>
      </c>
      <c r="CF57" s="444" t="str">
        <f t="array" ref="CF57">IF(COUNTIF(_ts3,CF$2)&gt;1,"sai",IF(COUNTIF(_ts3,CF$2)=1,INDEX(tkbc,1,MATCH(CF$2,_ts3,0)),""))</f>
        <v/>
      </c>
      <c r="CG57" s="444" t="str">
        <f t="array" ref="CG57">IF(COUNTIF(_ts3,CG$2)&gt;1,"sai",IF(COUNTIF(_ts3,CG$2)=1,INDEX(tkbc,1,MATCH(CG$2,_ts3,0)),""))</f>
        <v/>
      </c>
      <c r="CH57" s="444" t="str">
        <f t="array" ref="CH57">IF(COUNTIF(_ts3,CH$2)&gt;1,"sai",IF(COUNTIF(_ts3,CH$2)=1,INDEX(tkbc,1,MATCH(CH$2,_ts3,0)),""))</f>
        <v/>
      </c>
      <c r="CI57" s="444" t="str">
        <f t="array" ref="CI57">IF(COUNTIF(_ts3,CI$2)&gt;1,"sai",IF(COUNTIF(_ts3,CI$2)=1,INDEX(tkbc,1,MATCH(CI$2,_ts3,0)),""))</f>
        <v/>
      </c>
      <c r="CJ57" s="444" t="str">
        <f t="array" ref="CJ57">IF(COUNTIF(_ts3,CJ$2)&gt;1,"sai",IF(COUNTIF(_ts3,CJ$2)=1,INDEX(tkbc,1,MATCH(CJ$2,_ts3,0)),""))</f>
        <v/>
      </c>
      <c r="CK57" s="444" t="str">
        <f t="array" ref="CK57">IF(COUNTIF(_ts3,CK$2)&gt;1,"sai",IF(COUNTIF(_ts3,CK$2)=1,INDEX(tkbc,1,MATCH(CK$2,_ts3,0)),""))</f>
        <v/>
      </c>
      <c r="CL57" s="444" t="str">
        <f t="array" ref="CL57">IF(COUNTIF(_ts3,CL$2)&gt;1,"sai",IF(COUNTIF(_ts3,CL$2)=1,INDEX(tkbc,1,MATCH(CL$2,_ts3,0)),""))</f>
        <v/>
      </c>
      <c r="CM57" s="444" t="str">
        <f t="array" ref="CM57">IF(COUNTIF(_ts3,CM$2)&gt;1,"sai",IF(COUNTIF(_ts3,CM$2)=1,INDEX(tkbc,1,MATCH(CM$2,_ts3,0)),""))</f>
        <v/>
      </c>
      <c r="CN57" s="444" t="str">
        <f t="array" ref="CN57">IF(COUNTIF(_ts3,CN$2)&gt;1,"sai",IF(COUNTIF(_ts3,CN$2)=1,INDEX(tkbc,1,MATCH(CN$2,_ts3,0)),""))</f>
        <v/>
      </c>
      <c r="CO57" s="444" t="str">
        <f t="array" ref="CO57">IF(COUNTIF(_ts3,CO$2)&gt;1,"sai",IF(COUNTIF(_ts3,CO$2)=1,INDEX(tkbc,1,MATCH(CO$2,_ts3,0)),""))</f>
        <v/>
      </c>
      <c r="CP57" s="444" t="str">
        <f t="array" ref="CP57">IF(COUNTIF(_ts3,CP$2)&gt;1,"sai",IF(COUNTIF(_ts3,CP$2)=1,INDEX(tkbc,1,MATCH(CP$2,_ts3,0)),""))</f>
        <v/>
      </c>
      <c r="CQ57" s="444" t="str">
        <f t="array" ref="CQ57">IF(COUNTIF(_ts3,CQ$2)&gt;1,"sai",IF(COUNTIF(_ts3,CQ$2)=1,INDEX(tkbc,1,MATCH(CQ$2,_ts3,0)),""))</f>
        <v/>
      </c>
      <c r="CR57" s="444" t="str">
        <f t="array" ref="CR57">IF(COUNTIF(_ts3,CR$2)&gt;1,"sai",IF(COUNTIF(_ts3,CR$2)=1,INDEX(tkbc,1,MATCH(CR$2,_ts3,0)),""))</f>
        <v/>
      </c>
      <c r="CS57" s="444" t="str">
        <f t="array" ref="CS57">IF(COUNTIF(_ts3,CS$2)&gt;1,"sai",IF(COUNTIF(_ts3,CS$2)=1,INDEX(tkbc,1,MATCH(CS$2,_ts3,0)),""))</f>
        <v/>
      </c>
      <c r="CT57" s="444" t="str">
        <f t="array" ref="CT57">IF(COUNTIF(_ts3,CT$2)&gt;1,"sai",IF(COUNTIF(_ts3,CT$2)=1,INDEX(tkbc,1,MATCH(CT$2,_ts3,0)),""))</f>
        <v/>
      </c>
      <c r="CU57" s="444" t="str">
        <f t="array" ref="CU57">IF(COUNTIF(_ts3,CU$2)&gt;1,"sai",IF(COUNTIF(_ts3,CU$2)=1,INDEX(tkbc,1,MATCH(CU$2,_ts3,0)),""))</f>
        <v/>
      </c>
      <c r="CV57" s="444" t="str">
        <f t="array" ref="CV57">IF(COUNTIF(_ts3,CV$2)&gt;1,"sai",IF(COUNTIF(_ts3,CV$2)=1,INDEX(tkbc,1,MATCH(CV$2,_ts3,0)),""))</f>
        <v/>
      </c>
      <c r="CW57" s="444" t="str">
        <f t="array" ref="CW57">IF(COUNTIF(_ts3,CW$2)&gt;1,"sai",IF(COUNTIF(_ts3,CW$2)=1,INDEX(tkbc,1,MATCH(CW$2,_ts3,0)),""))</f>
        <v/>
      </c>
      <c r="CX57" s="444" t="str">
        <f t="array" ref="CX57">IF(COUNTIF(_ts3,CX$2)&gt;1,"sai",IF(COUNTIF(_ts3,CX$2)=1,INDEX(tkbc,1,MATCH(CX$2,_ts3,0)),""))</f>
        <v/>
      </c>
      <c r="CY57" s="444" t="str">
        <f t="array" ref="CY57">IF(COUNTIF(_ts3,CY$2)&gt;1,"sai",IF(COUNTIF(_ts3,CY$2)=1,INDEX(tkbc,1,MATCH(CY$2,_ts3,0)),""))</f>
        <v/>
      </c>
    </row>
    <row r="58" ht="12.0" customHeight="1">
      <c r="A58" s="127"/>
      <c r="B58" s="445">
        <v>4.0</v>
      </c>
      <c r="C58" s="446" t="str">
        <f t="array" ref="C58">IF(COUNTIF(_ts4,C$2)&gt;1,"sai",IF(COUNTIF(_ts4,C$2)=1,INDEX(tkbc,1,MATCH(C$2,_ts4,0)),""))</f>
        <v>A11</v>
      </c>
      <c r="D58" s="444" t="str">
        <f t="array" ref="D58">IF(COUNTIF(_ts4,D$2)&gt;1,"sai",IF(COUNTIF(_ts4,D$2)=1,INDEX(tkbc,1,MATCH(D$2,_ts4,0)),""))</f>
        <v/>
      </c>
      <c r="E58" s="444" t="str">
        <f t="array" ref="E58">IF(COUNTIF(_ts4,E$2)&gt;1,"sai",IF(COUNTIF(_ts4,E$2)=1,INDEX(tkbc,1,MATCH(E$2,_ts4,0)),""))</f>
        <v/>
      </c>
      <c r="F58" s="444" t="str">
        <f t="array" ref="F58">IF(COUNTIF(_ts4,F$2)&gt;1,"sai",IF(COUNTIF(_ts4,F$2)=1,INDEX(tkbc,1,MATCH(F$2,_ts4,0)),""))</f>
        <v/>
      </c>
      <c r="G58" s="446" t="str">
        <f t="array" ref="G58">IF(COUNTIF(_ts4,G$2)&gt;1,"sai",IF(COUNTIF(_ts4,G$2)=1,INDEX(tkbc,1,MATCH(G$2,_ts4,0)),""))</f>
        <v>A12</v>
      </c>
      <c r="H58" s="444" t="str">
        <f t="array" ref="H58">IF(COUNTIF(_ts4,H$2)&gt;1,"sai",IF(COUNTIF(_ts4,H$2)=1,INDEX(tkbc,1,MATCH(H$2,_ts4,0)),""))</f>
        <v/>
      </c>
      <c r="I58" s="446" t="str">
        <f t="array" ref="I58">IF(COUNTIF(_ts4,I$2)&gt;1,"sai",IF(COUNTIF(_ts4,I$2)=1,INDEX(tkbc,1,MATCH(I$2,_ts4,0)),""))</f>
        <v>A10</v>
      </c>
      <c r="J58" s="444" t="str">
        <f t="array" ref="J58">IF(COUNTIF(_ts4,J$2)&gt;1,"sai",IF(COUNTIF(_ts4,J$2)=1,INDEX(tkbc,1,MATCH(J$2,_ts4,0)),""))</f>
        <v/>
      </c>
      <c r="K58" s="446" t="str">
        <f t="array" ref="K58">IF(COUNTIF(_ts4,K$2)&gt;1,"sai",IF(COUNTIF(_ts4,K$2)=1,INDEX(tkbc,1,MATCH(K$2,_ts4,0)),""))</f>
        <v>A8</v>
      </c>
      <c r="L58" s="446" t="str">
        <f t="array" ref="L58">IF(COUNTIF(_ts4,L$2)&gt;1,"sai",IF(COUNTIF(_ts4,L$2)=1,INDEX(tkbc,1,MATCH(L$2,_ts4,0)),""))</f>
        <v>A9</v>
      </c>
      <c r="M58" s="444" t="str">
        <f t="array" ref="M58">IF(COUNTIF(_ts4,M$2)&gt;1,"sai",IF(COUNTIF(_ts4,M$2)=1,INDEX(tkbc,1,MATCH(M$2,_ts4,0)),""))</f>
        <v/>
      </c>
      <c r="N58" s="444" t="str">
        <f t="array" ref="N58">IF(COUNTIF(_ts4,N$2)&gt;1,"sai",IF(COUNTIF(_ts4,N$2)=1,INDEX(tkbc,1,MATCH(N$2,_ts4,0)),""))</f>
        <v/>
      </c>
      <c r="O58" s="444" t="str">
        <f t="array" ref="O58">IF(COUNTIF(_ts4,O$2)&gt;1,"sai",IF(COUNTIF(_ts4,O$2)=1,INDEX(tkbc,1,MATCH(O$2,_ts4,0)),""))</f>
        <v/>
      </c>
      <c r="P58" s="444" t="str">
        <f t="array" ref="P58">IF(COUNTIF(_ts4,P$2)&gt;1,"sai",IF(COUNTIF(_ts4,P$2)=1,INDEX(tkbc,1,MATCH(P$2,_ts4,0)),""))</f>
        <v/>
      </c>
      <c r="Q58" s="444" t="str">
        <f t="array" ref="Q58">IF(COUNTIF(_ts4,Q$2)&gt;1,"sai",IF(COUNTIF(_ts4,Q$2)=1,INDEX(tkbc,1,MATCH(Q$2,_ts4,0)),""))</f>
        <v/>
      </c>
      <c r="R58" s="444" t="str">
        <f t="array" ref="R58">IF(COUNTIF(_ts4,R$2)&gt;1,"sai",IF(COUNTIF(_ts4,R$2)=1,INDEX(tkbc,1,MATCH(R$2,_ts4,0)),""))</f>
        <v/>
      </c>
      <c r="S58" s="444" t="str">
        <f t="array" ref="S58">IF(COUNTIF(_ts4,S$2)&gt;1,"sai",IF(COUNTIF(_ts4,S$2)=1,INDEX(tkbc,1,MATCH(S$2,_ts4,0)),""))</f>
        <v/>
      </c>
      <c r="T58" s="444" t="str">
        <f t="array" ref="T58">IF(COUNTIF(_ts4,T$2)&gt;1,"sai",IF(COUNTIF(_ts4,T$2)=1,INDEX(tkbc,1,MATCH(T$2,_ts4,0)),""))</f>
        <v/>
      </c>
      <c r="U58" s="444" t="str">
        <f t="array" ref="U58">IF(COUNTIF(_ts4,U$2)&gt;1,"sai",IF(COUNTIF(_ts4,U$2)=1,INDEX(tkbc,1,MATCH(U$2,_ts4,0)),""))</f>
        <v/>
      </c>
      <c r="V58" s="444" t="str">
        <f t="array" ref="V58">IF(COUNTIF(_ts4,V$2)&gt;1,"sai",IF(COUNTIF(_ts4,V$2)=1,INDEX(tkbc,1,MATCH(V$2,_ts4,0)),""))</f>
        <v/>
      </c>
      <c r="W58" s="444" t="str">
        <f t="array" ref="W58">IF(COUNTIF(_ts4,W$2)&gt;1,"sai",IF(COUNTIF(_ts4,W$2)=1,INDEX(tkbc,1,MATCH(W$2,_ts4,0)),""))</f>
        <v/>
      </c>
      <c r="X58" s="444" t="str">
        <f t="array" ref="X58">IF(COUNTIF(_ts4,X$2)&gt;1,"sai",IF(COUNTIF(_ts4,X$2)=1,INDEX(tkbc,1,MATCH(X$2,_ts4,0)),""))</f>
        <v/>
      </c>
      <c r="Y58" s="444" t="str">
        <f t="array" ref="Y58">IF(COUNTIF(_ts4,Y$2)&gt;1,"sai",IF(COUNTIF(_ts4,Y$2)=1,INDEX(tkbc,1,MATCH(Y$2,_ts4,0)),""))</f>
        <v/>
      </c>
      <c r="Z58" s="444" t="str">
        <f t="array" ref="Z58">IF(COUNTIF(_ts4,Z$2)&gt;1,"sai",IF(COUNTIF(_ts4,Z$2)=1,INDEX(tkbc,1,MATCH(Z$2,_ts4,0)),""))</f>
        <v/>
      </c>
      <c r="AA58" s="444" t="str">
        <f t="array" ref="AA58">IF(COUNTIF(_ts4,AA$2)&gt;1,"sai",IF(COUNTIF(_ts4,AA$2)=1,INDEX(tkbc,1,MATCH(AA$2,_ts4,0)),""))</f>
        <v/>
      </c>
      <c r="AB58" s="444" t="str">
        <f t="array" ref="AB58">IF(COUNTIF(_ts4,AB$2)&gt;1,"sai",IF(COUNTIF(_ts4,AB$2)=1,INDEX(tkbc,1,MATCH(AB$2,_ts4,0)),""))</f>
        <v/>
      </c>
      <c r="AC58" s="444" t="str">
        <f t="array" ref="AC58">IF(COUNTIF(_ts4,AC$2)&gt;1,"sai",IF(COUNTIF(_ts4,AC$2)=1,INDEX(tkbc,1,MATCH(AC$2,_ts4,0)),""))</f>
        <v/>
      </c>
      <c r="AD58" s="444" t="str">
        <f t="array" ref="AD58">IF(COUNTIF(_ts4,AD$2)&gt;1,"sai",IF(COUNTIF(_ts4,AD$2)=1,INDEX(tkbc,1,MATCH(AD$2,_ts4,0)),""))</f>
        <v/>
      </c>
      <c r="AE58" s="444" t="str">
        <f t="array" ref="AE58">IF(COUNTIF(_ts4,AE$2)&gt;1,"sai",IF(COUNTIF(_ts4,AE$2)=1,INDEX(tkbc,1,MATCH(AE$2,_ts4,0)),""))</f>
        <v/>
      </c>
      <c r="AF58" s="444" t="str">
        <f t="array" ref="AF58">IF(COUNTIF(_ts4,AF$2)&gt;1,"sai",IF(COUNTIF(_ts4,AF$2)=1,INDEX(tkbc,1,MATCH(AF$2,_ts4,0)),""))</f>
        <v/>
      </c>
      <c r="AG58" s="444" t="str">
        <f t="array" ref="AG58">IF(COUNTIF(_ts4,AG$2)&gt;1,"sai",IF(COUNTIF(_ts4,AG$2)=1,INDEX(tkbc,1,MATCH(AG$2,_ts4,0)),""))</f>
        <v/>
      </c>
      <c r="AH58" s="444" t="str">
        <f t="array" ref="AH58">IF(COUNTIF(_ts4,AH$2)&gt;1,"sai",IF(COUNTIF(_ts4,AH$2)=1,INDEX(tkbc,1,MATCH(AH$2,_ts4,0)),""))</f>
        <v/>
      </c>
      <c r="AI58" s="446" t="str">
        <f t="array" ref="AI58">IF(COUNTIF(_ts4,AI$2)&gt;1,"sai",IF(COUNTIF(_ts4,AI$2)=1,INDEX(tkbc,1,MATCH(AI$2,_ts4,0)),""))</f>
        <v>A13</v>
      </c>
      <c r="AJ58" s="444" t="str">
        <f t="array" ref="AJ58">IF(COUNTIF(_ts4,AJ$2)&gt;1,"sai",IF(COUNTIF(_ts4,AJ$2)=1,INDEX(tkbc,1,MATCH(AJ$2,_ts4,0)),""))</f>
        <v/>
      </c>
      <c r="AK58" s="444" t="str">
        <f t="array" ref="AK58">IF(COUNTIF(_ts4,AK$2)&gt;1,"sai",IF(COUNTIF(_ts4,AK$2)=1,INDEX(tkbc,1,MATCH(AK$2,_ts4,0)),""))</f>
        <v/>
      </c>
      <c r="AL58" s="444" t="str">
        <f t="array" ref="AL58">IF(COUNTIF(_ts4,AL$2)&gt;1,"sai",IF(COUNTIF(_ts4,AL$2)=1,INDEX(tkbc,1,MATCH(AL$2,_ts4,0)),""))</f>
        <v/>
      </c>
      <c r="AM58" s="444" t="str">
        <f t="array" ref="AM58">IF(COUNTIF(_ts4,AM$2)&gt;1,"sai",IF(COUNTIF(_ts4,AM$2)=1,INDEX(tkbc,1,MATCH(AM$2,_ts4,0)),""))</f>
        <v/>
      </c>
      <c r="AN58" s="444" t="str">
        <f t="array" ref="AN58">IF(COUNTIF(_ts4,AN$2)&gt;1,"sai",IF(COUNTIF(_ts4,AN$2)=1,INDEX(tkbc,1,MATCH(AN$2,_ts4,0)),""))</f>
        <v/>
      </c>
      <c r="AO58" s="444" t="str">
        <f t="array" ref="AO58">IF(COUNTIF(_ts4,AO$2)&gt;1,"sai",IF(COUNTIF(_ts4,AO$2)=1,INDEX(tkbc,1,MATCH(AO$2,_ts4,0)),""))</f>
        <v/>
      </c>
      <c r="AP58" s="444" t="str">
        <f t="array" ref="AP58">IF(COUNTIF(_ts4,AP$2)&gt;1,"sai",IF(COUNTIF(_ts4,AP$2)=1,INDEX(tkbc,1,MATCH(AP$2,_ts4,0)),""))</f>
        <v/>
      </c>
      <c r="AQ58" s="444" t="str">
        <f t="array" ref="AQ58">IF(COUNTIF(_ts4,AQ$2)&gt;1,"sai",IF(COUNTIF(_ts4,AQ$2)=1,INDEX(tkbc,1,MATCH(AQ$2,_ts4,0)),""))</f>
        <v/>
      </c>
      <c r="AR58" s="444" t="str">
        <f t="array" ref="AR58">IF(COUNTIF(_ts4,AR$2)&gt;1,"sai",IF(COUNTIF(_ts4,AR$2)=1,INDEX(tkbc,1,MATCH(AR$2,_ts4,0)),""))</f>
        <v/>
      </c>
      <c r="AS58" s="444" t="str">
        <f t="array" ref="AS58">IF(COUNTIF(_ts4,AS$2)&gt;1,"sai",IF(COUNTIF(_ts4,AS$2)=1,INDEX(tkbc,1,MATCH(AS$2,_ts4,0)),""))</f>
        <v/>
      </c>
      <c r="AT58" s="444" t="str">
        <f t="array" ref="AT58">IF(COUNTIF(_ts4,AT$2)&gt;1,"sai",IF(COUNTIF(_ts4,AT$2)=1,INDEX(tkbc,1,MATCH(AT$2,_ts4,0)),""))</f>
        <v/>
      </c>
      <c r="AU58" s="446" t="str">
        <f t="array" ref="AU58">IF(COUNTIF(_ts4,AU$2)&gt;1,"sai",IF(COUNTIF(_ts4,AU$2)=1,INDEX(tkbc,1,MATCH(AU$2,_ts4,0)),""))</f>
        <v>A1</v>
      </c>
      <c r="AV58" s="444" t="str">
        <f t="array" ref="AV58">IF(COUNTIF(_ts4,AV$2)&gt;1,"sai",IF(COUNTIF(_ts4,AV$2)=1,INDEX(tkbc,1,MATCH(AV$2,_ts4,0)),""))</f>
        <v/>
      </c>
      <c r="AW58" s="446" t="str">
        <f t="array" ref="AW58">IF(COUNTIF(_ts4,AW$2)&gt;1,"sai",IF(COUNTIF(_ts4,AW$2)=1,INDEX(tkbc,1,MATCH(AW$2,_ts4,0)),""))</f>
        <v>A4</v>
      </c>
      <c r="AX58" s="446" t="str">
        <f t="array" ref="AX58">IF(COUNTIF(_ts4,AX$2)&gt;1,"sai",IF(COUNTIF(_ts4,AX$2)=1,INDEX(tkbc,1,MATCH(AX$2,_ts4,0)),""))</f>
        <v>A2</v>
      </c>
      <c r="AY58" s="444" t="str">
        <f t="array" ref="AY58">IF(COUNTIF(_ts4,AY$2)&gt;1,"sai",IF(COUNTIF(_ts4,AY$2)=1,INDEX(tkbc,1,MATCH(AY$2,_ts4,0)),""))</f>
        <v/>
      </c>
      <c r="AZ58" s="444" t="str">
        <f t="array" ref="AZ58">IF(COUNTIF(_ts4,AZ$2)&gt;1,"sai",IF(COUNTIF(_ts4,AZ$2)=1,INDEX(tkbc,1,MATCH(AZ$2,_ts4,0)),""))</f>
        <v/>
      </c>
      <c r="BA58" s="444" t="str">
        <f t="array" ref="BA58">IF(COUNTIF(_ts4,BA$2)&gt;1,"sai",IF(COUNTIF(_ts4,BA$2)=1,INDEX(tkbc,1,MATCH(BA$2,_ts4,0)),""))</f>
        <v/>
      </c>
      <c r="BB58" s="444" t="str">
        <f t="array" ref="BB58">IF(COUNTIF(_ts4,BB$2)&gt;1,"sai",IF(COUNTIF(_ts4,BB$2)=1,INDEX(tkbc,1,MATCH(BB$2,_ts4,0)),""))</f>
        <v/>
      </c>
      <c r="BC58" s="446" t="str">
        <f t="array" ref="BC58">IF(COUNTIF(_ts4,BC$2)&gt;1,"sai",IF(COUNTIF(_ts4,BC$2)=1,INDEX(tkbc,1,MATCH(BC$2,_ts4,0)),""))</f>
        <v>A7</v>
      </c>
      <c r="BD58" s="444" t="str">
        <f t="array" ref="BD58">IF(COUNTIF(_ts4,BD$2)&gt;1,"sai",IF(COUNTIF(_ts4,BD$2)=1,INDEX(tkbc,1,MATCH(BD$2,_ts4,0)),""))</f>
        <v/>
      </c>
      <c r="BE58" s="444" t="str">
        <f t="array" ref="BE58">IF(COUNTIF(_ts4,BE$2)&gt;1,"sai",IF(COUNTIF(_ts4,BE$2)=1,INDEX(tkbc,1,MATCH(BE$2,_ts4,0)),""))</f>
        <v/>
      </c>
      <c r="BF58" s="444" t="str">
        <f t="array" ref="BF58">IF(COUNTIF(_ts4,BF$2)&gt;1,"sai",IF(COUNTIF(_ts4,BF$2)=1,INDEX(tkbc,1,MATCH(BF$2,_ts4,0)),""))</f>
        <v/>
      </c>
      <c r="BG58" s="444" t="str">
        <f t="array" ref="BG58">IF(COUNTIF(_ts4,BG$2)&gt;1,"sai",IF(COUNTIF(_ts4,BG$2)=1,INDEX(tkbc,1,MATCH(BG$2,_ts4,0)),""))</f>
        <v/>
      </c>
      <c r="BH58" s="444" t="str">
        <f t="array" ref="BH58">IF(COUNTIF(_ts4,BH$2)&gt;1,"sai",IF(COUNTIF(_ts4,BH$2)=1,INDEX(tkbc,1,MATCH(BH$2,_ts4,0)),""))</f>
        <v/>
      </c>
      <c r="BI58" s="444" t="str">
        <f t="array" ref="BI58">IF(COUNTIF(_ts4,BI$2)&gt;1,"sai",IF(COUNTIF(_ts4,BI$2)=1,INDEX(tkbc,1,MATCH(BI$2,_ts4,0)),""))</f>
        <v/>
      </c>
      <c r="BJ58" s="446" t="str">
        <f t="array" ref="BJ58">IF(COUNTIF(_ts4,BJ$2)&gt;1,"sai",IF(COUNTIF(_ts4,BJ$2)=1,INDEX(tkbc,1,MATCH(BJ$2,_ts4,0)),""))</f>
        <v>A6</v>
      </c>
      <c r="BK58" s="444" t="str">
        <f t="array" ref="BK58">IF(COUNTIF(_ts4,BK$2)&gt;1,"sai",IF(COUNTIF(_ts4,BK$2)=1,INDEX(tkbc,1,MATCH(BK$2,_ts4,0)),""))</f>
        <v/>
      </c>
      <c r="BL58" s="444" t="str">
        <f t="array" ref="BL58">IF(COUNTIF(_ts4,BL$2)&gt;1,"sai",IF(COUNTIF(_ts4,BL$2)=1,INDEX(tkbc,1,MATCH(BL$2,_ts4,0)),""))</f>
        <v/>
      </c>
      <c r="BM58" s="444" t="str">
        <f t="array" ref="BM58">IF(COUNTIF(_ts4,BM$2)&gt;1,"sai",IF(COUNTIF(_ts4,BM$2)=1,INDEX(tkbc,1,MATCH(BM$2,_ts4,0)),""))</f>
        <v/>
      </c>
      <c r="BN58" s="444" t="str">
        <f t="array" ref="BN58">IF(COUNTIF(_ts4,BN$2)&gt;1,"sai",IF(COUNTIF(_ts4,BN$2)=1,INDEX(tkbc,1,MATCH(BN$2,_ts4,0)),""))</f>
        <v/>
      </c>
      <c r="BO58" s="444" t="str">
        <f t="array" ref="BO58">IF(COUNTIF(_ts4,BO$2)&gt;1,"sai",IF(COUNTIF(_ts4,BO$2)=1,INDEX(tkbc,1,MATCH(BO$2,_ts4,0)),""))</f>
        <v/>
      </c>
      <c r="BP58" s="444" t="str">
        <f t="array" ref="BP58">IF(COUNTIF(_ts4,BP$2)&gt;1,"sai",IF(COUNTIF(_ts4,BP$2)=1,INDEX(tkbc,1,MATCH(BP$2,_ts4,0)),""))</f>
        <v/>
      </c>
      <c r="BQ58" s="446" t="str">
        <f t="array" ref="BQ58">IF(COUNTIF(_ts4,BQ$2)&gt;1,"sai",IF(COUNTIF(_ts4,BQ$2)=1,INDEX(tkbc,1,MATCH(BQ$2,_ts4,0)),""))</f>
        <v>A3</v>
      </c>
      <c r="BR58" s="444" t="str">
        <f t="array" ref="BR58">IF(COUNTIF(_ts4,BR$2)&gt;1,"sai",IF(COUNTIF(_ts4,BR$2)=1,INDEX(tkbc,1,MATCH(BR$2,_ts4,0)),""))</f>
        <v/>
      </c>
      <c r="BS58" s="444" t="str">
        <f t="array" ref="BS58">IF(COUNTIF(_ts4,BS$2)&gt;1,"sai",IF(COUNTIF(_ts4,BS$2)=1,INDEX(tkbc,1,MATCH(BS$2,_ts4,0)),""))</f>
        <v/>
      </c>
      <c r="BT58" s="444" t="str">
        <f t="array" ref="BT58">IF(COUNTIF(_ts4,BT$2)&gt;1,"sai",IF(COUNTIF(_ts4,BT$2)=1,INDEX(tkbc,1,MATCH(BT$2,_ts4,0)),""))</f>
        <v/>
      </c>
      <c r="BU58" s="446" t="str">
        <f t="array" ref="BU58">IF(COUNTIF(_ts4,BU$2)&gt;1,"sai",IF(COUNTIF(_ts4,BU$2)=1,INDEX(tkbc,1,MATCH(BU$2,_ts4,0)),""))</f>
        <v>A5</v>
      </c>
      <c r="BV58" s="444" t="str">
        <f t="array" ref="BV58">IF(COUNTIF(_ts4,BV$2)&gt;1,"sai",IF(COUNTIF(_ts4,BV$2)=1,INDEX(tkbc,1,MATCH(BV$2,_ts4,0)),""))</f>
        <v/>
      </c>
      <c r="BW58" s="444" t="str">
        <f t="array" ref="BW58">IF(COUNTIF(_ts4,BW$2)&gt;1,"sai",IF(COUNTIF(_ts4,BW$2)=1,INDEX(tkbc,1,MATCH(BW$2,_ts4,0)),""))</f>
        <v/>
      </c>
      <c r="BX58" s="444" t="str">
        <f t="array" ref="BX58">IF(COUNTIF(_ts4,BX$2)&gt;1,"sai",IF(COUNTIF(_ts4,BX$2)=1,INDEX(tkbc,1,MATCH(BX$2,_ts4,0)),""))</f>
        <v/>
      </c>
      <c r="BY58" s="444" t="str">
        <f t="array" ref="BY58">IF(COUNTIF(_ts4,BY$2)&gt;1,"sai",IF(COUNTIF(_ts4,BY$2)=1,INDEX(tkbc,1,MATCH(BY$2,_ts4,0)),""))</f>
        <v/>
      </c>
      <c r="BZ58" s="444" t="str">
        <f t="array" ref="BZ58">IF(COUNTIF(_ts4,BZ$2)&gt;1,"sai",IF(COUNTIF(_ts4,BZ$2)=1,INDEX(tkbc,1,MATCH(BZ$2,_ts4,0)),""))</f>
        <v/>
      </c>
      <c r="CA58" s="444" t="str">
        <f t="array" ref="CA58">IF(COUNTIF(_ts4,CA$2)&gt;1,"sai",IF(COUNTIF(_ts4,CA$2)=1,INDEX(tkbc,1,MATCH(CA$2,_ts4,0)),""))</f>
        <v/>
      </c>
      <c r="CB58" s="444" t="str">
        <f t="array" ref="CB58">IF(COUNTIF(_ts4,CB$2)&gt;1,"sai",IF(COUNTIF(_ts4,CB$2)=1,INDEX(tkbc,1,MATCH(CB$2,_ts4,0)),""))</f>
        <v/>
      </c>
      <c r="CC58" s="444" t="str">
        <f t="array" ref="CC58">IF(COUNTIF(_ts4,CC$2)&gt;1,"sai",IF(COUNTIF(_ts4,CC$2)=1,INDEX(tkbc,1,MATCH(CC$2,_ts4,0)),""))</f>
        <v/>
      </c>
      <c r="CD58" s="444" t="str">
        <f t="array" ref="CD58">IF(COUNTIF(_ts4,CD$2)&gt;1,"sai",IF(COUNTIF(_ts4,CD$2)=1,INDEX(tkbc,1,MATCH(CD$2,_ts4,0)),""))</f>
        <v/>
      </c>
      <c r="CE58" s="444" t="str">
        <f t="array" ref="CE58">IF(COUNTIF(_ts4,CE$2)&gt;1,"sai",IF(COUNTIF(_ts4,CE$2)=1,INDEX(tkbc,1,MATCH(CE$2,_ts4,0)),""))</f>
        <v/>
      </c>
      <c r="CF58" s="444" t="str">
        <f t="array" ref="CF58">IF(COUNTIF(_ts4,CF$2)&gt;1,"sai",IF(COUNTIF(_ts4,CF$2)=1,INDEX(tkbc,1,MATCH(CF$2,_ts4,0)),""))</f>
        <v/>
      </c>
      <c r="CG58" s="444" t="str">
        <f t="array" ref="CG58">IF(COUNTIF(_ts4,CG$2)&gt;1,"sai",IF(COUNTIF(_ts4,CG$2)=1,INDEX(tkbc,1,MATCH(CG$2,_ts4,0)),""))</f>
        <v/>
      </c>
      <c r="CH58" s="444" t="str">
        <f t="array" ref="CH58">IF(COUNTIF(_ts4,CH$2)&gt;1,"sai",IF(COUNTIF(_ts4,CH$2)=1,INDEX(tkbc,1,MATCH(CH$2,_ts4,0)),""))</f>
        <v/>
      </c>
      <c r="CI58" s="444" t="str">
        <f t="array" ref="CI58">IF(COUNTIF(_ts4,CI$2)&gt;1,"sai",IF(COUNTIF(_ts4,CI$2)=1,INDEX(tkbc,1,MATCH(CI$2,_ts4,0)),""))</f>
        <v/>
      </c>
      <c r="CJ58" s="444" t="str">
        <f t="array" ref="CJ58">IF(COUNTIF(_ts4,CJ$2)&gt;1,"sai",IF(COUNTIF(_ts4,CJ$2)=1,INDEX(tkbc,1,MATCH(CJ$2,_ts4,0)),""))</f>
        <v/>
      </c>
      <c r="CK58" s="444" t="str">
        <f t="array" ref="CK58">IF(COUNTIF(_ts4,CK$2)&gt;1,"sai",IF(COUNTIF(_ts4,CK$2)=1,INDEX(tkbc,1,MATCH(CK$2,_ts4,0)),""))</f>
        <v/>
      </c>
      <c r="CL58" s="444" t="str">
        <f t="array" ref="CL58">IF(COUNTIF(_ts4,CL$2)&gt;1,"sai",IF(COUNTIF(_ts4,CL$2)=1,INDEX(tkbc,1,MATCH(CL$2,_ts4,0)),""))</f>
        <v/>
      </c>
      <c r="CM58" s="444" t="str">
        <f t="array" ref="CM58">IF(COUNTIF(_ts4,CM$2)&gt;1,"sai",IF(COUNTIF(_ts4,CM$2)=1,INDEX(tkbc,1,MATCH(CM$2,_ts4,0)),""))</f>
        <v/>
      </c>
      <c r="CN58" s="444" t="str">
        <f t="array" ref="CN58">IF(COUNTIF(_ts4,CN$2)&gt;1,"sai",IF(COUNTIF(_ts4,CN$2)=1,INDEX(tkbc,1,MATCH(CN$2,_ts4,0)),""))</f>
        <v/>
      </c>
      <c r="CO58" s="444" t="str">
        <f t="array" ref="CO58">IF(COUNTIF(_ts4,CO$2)&gt;1,"sai",IF(COUNTIF(_ts4,CO$2)=1,INDEX(tkbc,1,MATCH(CO$2,_ts4,0)),""))</f>
        <v/>
      </c>
      <c r="CP58" s="444" t="str">
        <f t="array" ref="CP58">IF(COUNTIF(_ts4,CP$2)&gt;1,"sai",IF(COUNTIF(_ts4,CP$2)=1,INDEX(tkbc,1,MATCH(CP$2,_ts4,0)),""))</f>
        <v/>
      </c>
      <c r="CQ58" s="444" t="str">
        <f t="array" ref="CQ58">IF(COUNTIF(_ts4,CQ$2)&gt;1,"sai",IF(COUNTIF(_ts4,CQ$2)=1,INDEX(tkbc,1,MATCH(CQ$2,_ts4,0)),""))</f>
        <v/>
      </c>
      <c r="CR58" s="444" t="str">
        <f t="array" ref="CR58">IF(COUNTIF(_ts4,CR$2)&gt;1,"sai",IF(COUNTIF(_ts4,CR$2)=1,INDEX(tkbc,1,MATCH(CR$2,_ts4,0)),""))</f>
        <v/>
      </c>
      <c r="CS58" s="444" t="str">
        <f t="array" ref="CS58">IF(COUNTIF(_ts4,CS$2)&gt;1,"sai",IF(COUNTIF(_ts4,CS$2)=1,INDEX(tkbc,1,MATCH(CS$2,_ts4,0)),""))</f>
        <v/>
      </c>
      <c r="CT58" s="444" t="str">
        <f t="array" ref="CT58">IF(COUNTIF(_ts4,CT$2)&gt;1,"sai",IF(COUNTIF(_ts4,CT$2)=1,INDEX(tkbc,1,MATCH(CT$2,_ts4,0)),""))</f>
        <v/>
      </c>
      <c r="CU58" s="444" t="str">
        <f t="array" ref="CU58">IF(COUNTIF(_ts4,CU$2)&gt;1,"sai",IF(COUNTIF(_ts4,CU$2)=1,INDEX(tkbc,1,MATCH(CU$2,_ts4,0)),""))</f>
        <v/>
      </c>
      <c r="CV58" s="444" t="str">
        <f t="array" ref="CV58">IF(COUNTIF(_ts4,CV$2)&gt;1,"sai",IF(COUNTIF(_ts4,CV$2)=1,INDEX(tkbc,1,MATCH(CV$2,_ts4,0)),""))</f>
        <v/>
      </c>
      <c r="CW58" s="444" t="str">
        <f t="array" ref="CW58">IF(COUNTIF(_ts4,CW$2)&gt;1,"sai",IF(COUNTIF(_ts4,CW$2)=1,INDEX(tkbc,1,MATCH(CW$2,_ts4,0)),""))</f>
        <v/>
      </c>
      <c r="CX58" s="444" t="str">
        <f t="array" ref="CX58">IF(COUNTIF(_ts4,CX$2)&gt;1,"sai",IF(COUNTIF(_ts4,CX$2)=1,INDEX(tkbc,1,MATCH(CX$2,_ts4,0)),""))</f>
        <v/>
      </c>
      <c r="CY58" s="444" t="str">
        <f t="array" ref="CY58">IF(COUNTIF(_ts4,CY$2)&gt;1,"sai",IF(COUNTIF(_ts4,CY$2)=1,INDEX(tkbc,1,MATCH(CY$2,_ts4,0)),""))</f>
        <v/>
      </c>
    </row>
    <row r="59" ht="12.0" customHeight="1">
      <c r="A59" s="447"/>
      <c r="B59" s="460">
        <v>5.0</v>
      </c>
      <c r="C59" s="449" t="str">
        <f t="array" ref="C59">IF(COUNTIF(_ts5,C$2)&gt;1,"sai",IF(COUNTIF(_ts5,C$2)=1,INDEX(tkbc,1,MATCH(C$2,_ts5,0)),""))</f>
        <v>A11</v>
      </c>
      <c r="D59" s="450" t="str">
        <f t="array" ref="D59">IF(COUNTIF(_ts5,D$2)&gt;1,"sai",IF(COUNTIF(_ts5,D$2)=1,INDEX(tkbc,1,MATCH(D$2,_ts5,0)),""))</f>
        <v/>
      </c>
      <c r="E59" s="450" t="str">
        <f t="array" ref="E59">IF(COUNTIF(_ts5,E$2)&gt;1,"sai",IF(COUNTIF(_ts5,E$2)=1,INDEX(tkbc,1,MATCH(E$2,_ts5,0)),""))</f>
        <v/>
      </c>
      <c r="F59" s="450" t="str">
        <f t="array" ref="F59">IF(COUNTIF(_ts5,F$2)&gt;1,"sai",IF(COUNTIF(_ts5,F$2)=1,INDEX(tkbc,1,MATCH(F$2,_ts5,0)),""))</f>
        <v/>
      </c>
      <c r="G59" s="449" t="str">
        <f t="array" ref="G59">IF(COUNTIF(_ts5,G$2)&gt;1,"sai",IF(COUNTIF(_ts5,G$2)=1,INDEX(tkbc,1,MATCH(G$2,_ts5,0)),""))</f>
        <v>A12</v>
      </c>
      <c r="H59" s="450" t="str">
        <f t="array" ref="H59">IF(COUNTIF(_ts5,H$2)&gt;1,"sai",IF(COUNTIF(_ts5,H$2)=1,INDEX(tkbc,1,MATCH(H$2,_ts5,0)),""))</f>
        <v/>
      </c>
      <c r="I59" s="449" t="str">
        <f t="array" ref="I59">IF(COUNTIF(_ts5,I$2)&gt;1,"sai",IF(COUNTIF(_ts5,I$2)=1,INDEX(tkbc,1,MATCH(I$2,_ts5,0)),""))</f>
        <v>A10</v>
      </c>
      <c r="J59" s="450" t="str">
        <f t="array" ref="J59">IF(COUNTIF(_ts5,J$2)&gt;1,"sai",IF(COUNTIF(_ts5,J$2)=1,INDEX(tkbc,1,MATCH(J$2,_ts5,0)),""))</f>
        <v/>
      </c>
      <c r="K59" s="449" t="str">
        <f t="array" ref="K59">IF(COUNTIF(_ts5,K$2)&gt;1,"sai",IF(COUNTIF(_ts5,K$2)=1,INDEX(tkbc,1,MATCH(K$2,_ts5,0)),""))</f>
        <v>A8</v>
      </c>
      <c r="L59" s="449" t="str">
        <f t="array" ref="L59">IF(COUNTIF(_ts5,L$2)&gt;1,"sai",IF(COUNTIF(_ts5,L$2)=1,INDEX(tkbc,1,MATCH(L$2,_ts5,0)),""))</f>
        <v>A9</v>
      </c>
      <c r="M59" s="450" t="str">
        <f t="array" ref="M59">IF(COUNTIF(_ts5,M$2)&gt;1,"sai",IF(COUNTIF(_ts5,M$2)=1,INDEX(tkbc,1,MATCH(M$2,_ts5,0)),""))</f>
        <v/>
      </c>
      <c r="N59" s="450" t="str">
        <f t="array" ref="N59">IF(COUNTIF(_ts5,N$2)&gt;1,"sai",IF(COUNTIF(_ts5,N$2)=1,INDEX(tkbc,1,MATCH(N$2,_ts5,0)),""))</f>
        <v/>
      </c>
      <c r="O59" s="450" t="str">
        <f t="array" ref="O59">IF(COUNTIF(_ts5,O$2)&gt;1,"sai",IF(COUNTIF(_ts5,O$2)=1,INDEX(tkbc,1,MATCH(O$2,_ts5,0)),""))</f>
        <v/>
      </c>
      <c r="P59" s="450" t="str">
        <f t="array" ref="P59">IF(COUNTIF(_ts5,P$2)&gt;1,"sai",IF(COUNTIF(_ts5,P$2)=1,INDEX(tkbc,1,MATCH(P$2,_ts5,0)),""))</f>
        <v/>
      </c>
      <c r="Q59" s="450" t="str">
        <f t="array" ref="Q59">IF(COUNTIF(_ts5,Q$2)&gt;1,"sai",IF(COUNTIF(_ts5,Q$2)=1,INDEX(tkbc,1,MATCH(Q$2,_ts5,0)),""))</f>
        <v/>
      </c>
      <c r="R59" s="450" t="str">
        <f t="array" ref="R59">IF(COUNTIF(_ts5,R$2)&gt;1,"sai",IF(COUNTIF(_ts5,R$2)=1,INDEX(tkbc,1,MATCH(R$2,_ts5,0)),""))</f>
        <v/>
      </c>
      <c r="S59" s="450" t="str">
        <f t="array" ref="S59">IF(COUNTIF(_ts5,S$2)&gt;1,"sai",IF(COUNTIF(_ts5,S$2)=1,INDEX(tkbc,1,MATCH(S$2,_ts5,0)),""))</f>
        <v/>
      </c>
      <c r="T59" s="450" t="str">
        <f t="array" ref="T59">IF(COUNTIF(_ts5,T$2)&gt;1,"sai",IF(COUNTIF(_ts5,T$2)=1,INDEX(tkbc,1,MATCH(T$2,_ts5,0)),""))</f>
        <v/>
      </c>
      <c r="U59" s="450" t="str">
        <f t="array" ref="U59">IF(COUNTIF(_ts5,U$2)&gt;1,"sai",IF(COUNTIF(_ts5,U$2)=1,INDEX(tkbc,1,MATCH(U$2,_ts5,0)),""))</f>
        <v/>
      </c>
      <c r="V59" s="450" t="str">
        <f t="array" ref="V59">IF(COUNTIF(_ts5,V$2)&gt;1,"sai",IF(COUNTIF(_ts5,V$2)=1,INDEX(tkbc,1,MATCH(V$2,_ts5,0)),""))</f>
        <v/>
      </c>
      <c r="W59" s="450" t="str">
        <f t="array" ref="W59">IF(COUNTIF(_ts5,W$2)&gt;1,"sai",IF(COUNTIF(_ts5,W$2)=1,INDEX(tkbc,1,MATCH(W$2,_ts5,0)),""))</f>
        <v/>
      </c>
      <c r="X59" s="450" t="str">
        <f t="array" ref="X59">IF(COUNTIF(_ts5,X$2)&gt;1,"sai",IF(COUNTIF(_ts5,X$2)=1,INDEX(tkbc,1,MATCH(X$2,_ts5,0)),""))</f>
        <v/>
      </c>
      <c r="Y59" s="450" t="str">
        <f t="array" ref="Y59">IF(COUNTIF(_ts5,Y$2)&gt;1,"sai",IF(COUNTIF(_ts5,Y$2)=1,INDEX(tkbc,1,MATCH(Y$2,_ts5,0)),""))</f>
        <v/>
      </c>
      <c r="Z59" s="450" t="str">
        <f t="array" ref="Z59">IF(COUNTIF(_ts5,Z$2)&gt;1,"sai",IF(COUNTIF(_ts5,Z$2)=1,INDEX(tkbc,1,MATCH(Z$2,_ts5,0)),""))</f>
        <v/>
      </c>
      <c r="AA59" s="450" t="str">
        <f t="array" ref="AA59">IF(COUNTIF(_ts5,AA$2)&gt;1,"sai",IF(COUNTIF(_ts5,AA$2)=1,INDEX(tkbc,1,MATCH(AA$2,_ts5,0)),""))</f>
        <v/>
      </c>
      <c r="AB59" s="450" t="str">
        <f t="array" ref="AB59">IF(COUNTIF(_ts5,AB$2)&gt;1,"sai",IF(COUNTIF(_ts5,AB$2)=1,INDEX(tkbc,1,MATCH(AB$2,_ts5,0)),""))</f>
        <v/>
      </c>
      <c r="AC59" s="450" t="str">
        <f t="array" ref="AC59">IF(COUNTIF(_ts5,AC$2)&gt;1,"sai",IF(COUNTIF(_ts5,AC$2)=1,INDEX(tkbc,1,MATCH(AC$2,_ts5,0)),""))</f>
        <v/>
      </c>
      <c r="AD59" s="450" t="str">
        <f t="array" ref="AD59">IF(COUNTIF(_ts5,AD$2)&gt;1,"sai",IF(COUNTIF(_ts5,AD$2)=1,INDEX(tkbc,1,MATCH(AD$2,_ts5,0)),""))</f>
        <v/>
      </c>
      <c r="AE59" s="450" t="str">
        <f t="array" ref="AE59">IF(COUNTIF(_ts5,AE$2)&gt;1,"sai",IF(COUNTIF(_ts5,AE$2)=1,INDEX(tkbc,1,MATCH(AE$2,_ts5,0)),""))</f>
        <v/>
      </c>
      <c r="AF59" s="450" t="str">
        <f t="array" ref="AF59">IF(COUNTIF(_ts5,AF$2)&gt;1,"sai",IF(COUNTIF(_ts5,AF$2)=1,INDEX(tkbc,1,MATCH(AF$2,_ts5,0)),""))</f>
        <v/>
      </c>
      <c r="AG59" s="450" t="str">
        <f t="array" ref="AG59">IF(COUNTIF(_ts5,AG$2)&gt;1,"sai",IF(COUNTIF(_ts5,AG$2)=1,INDEX(tkbc,1,MATCH(AG$2,_ts5,0)),""))</f>
        <v/>
      </c>
      <c r="AH59" s="450" t="str">
        <f t="array" ref="AH59">IF(COUNTIF(_ts5,AH$2)&gt;1,"sai",IF(COUNTIF(_ts5,AH$2)=1,INDEX(tkbc,1,MATCH(AH$2,_ts5,0)),""))</f>
        <v/>
      </c>
      <c r="AI59" s="449" t="str">
        <f t="array" ref="AI59">IF(COUNTIF(_ts5,AI$2)&gt;1,"sai",IF(COUNTIF(_ts5,AI$2)=1,INDEX(tkbc,1,MATCH(AI$2,_ts5,0)),""))</f>
        <v>A6</v>
      </c>
      <c r="AJ59" s="450" t="str">
        <f t="array" ref="AJ59">IF(COUNTIF(_ts5,AJ$2)&gt;1,"sai",IF(COUNTIF(_ts5,AJ$2)=1,INDEX(tkbc,1,MATCH(AJ$2,_ts5,0)),""))</f>
        <v/>
      </c>
      <c r="AK59" s="450" t="str">
        <f t="array" ref="AK59">IF(COUNTIF(_ts5,AK$2)&gt;1,"sai",IF(COUNTIF(_ts5,AK$2)=1,INDEX(tkbc,1,MATCH(AK$2,_ts5,0)),""))</f>
        <v/>
      </c>
      <c r="AL59" s="450" t="str">
        <f t="array" ref="AL59">IF(COUNTIF(_ts5,AL$2)&gt;1,"sai",IF(COUNTIF(_ts5,AL$2)=1,INDEX(tkbc,1,MATCH(AL$2,_ts5,0)),""))</f>
        <v/>
      </c>
      <c r="AM59" s="450" t="str">
        <f t="array" ref="AM59">IF(COUNTIF(_ts5,AM$2)&gt;1,"sai",IF(COUNTIF(_ts5,AM$2)=1,INDEX(tkbc,1,MATCH(AM$2,_ts5,0)),""))</f>
        <v/>
      </c>
      <c r="AN59" s="450" t="str">
        <f t="array" ref="AN59">IF(COUNTIF(_ts5,AN$2)&gt;1,"sai",IF(COUNTIF(_ts5,AN$2)=1,INDEX(tkbc,1,MATCH(AN$2,_ts5,0)),""))</f>
        <v/>
      </c>
      <c r="AO59" s="450" t="str">
        <f t="array" ref="AO59">IF(COUNTIF(_ts5,AO$2)&gt;1,"sai",IF(COUNTIF(_ts5,AO$2)=1,INDEX(tkbc,1,MATCH(AO$2,_ts5,0)),""))</f>
        <v/>
      </c>
      <c r="AP59" s="450" t="str">
        <f t="array" ref="AP59">IF(COUNTIF(_ts5,AP$2)&gt;1,"sai",IF(COUNTIF(_ts5,AP$2)=1,INDEX(tkbc,1,MATCH(AP$2,_ts5,0)),""))</f>
        <v/>
      </c>
      <c r="AQ59" s="450" t="str">
        <f t="array" ref="AQ59">IF(COUNTIF(_ts5,AQ$2)&gt;1,"sai",IF(COUNTIF(_ts5,AQ$2)=1,INDEX(tkbc,1,MATCH(AQ$2,_ts5,0)),""))</f>
        <v/>
      </c>
      <c r="AR59" s="450" t="str">
        <f t="array" ref="AR59">IF(COUNTIF(_ts5,AR$2)&gt;1,"sai",IF(COUNTIF(_ts5,AR$2)=1,INDEX(tkbc,1,MATCH(AR$2,_ts5,0)),""))</f>
        <v/>
      </c>
      <c r="AS59" s="450" t="str">
        <f t="array" ref="AS59">IF(COUNTIF(_ts5,AS$2)&gt;1,"sai",IF(COUNTIF(_ts5,AS$2)=1,INDEX(tkbc,1,MATCH(AS$2,_ts5,0)),""))</f>
        <v/>
      </c>
      <c r="AT59" s="450" t="str">
        <f t="array" ref="AT59">IF(COUNTIF(_ts5,AT$2)&gt;1,"sai",IF(COUNTIF(_ts5,AT$2)=1,INDEX(tkbc,1,MATCH(AT$2,_ts5,0)),""))</f>
        <v/>
      </c>
      <c r="AU59" s="449" t="str">
        <f t="array" ref="AU59">IF(COUNTIF(_ts5,AU$2)&gt;1,"sai",IF(COUNTIF(_ts5,AU$2)=1,INDEX(tkbc,1,MATCH(AU$2,_ts5,0)),""))</f>
        <v>A1</v>
      </c>
      <c r="AV59" s="450" t="str">
        <f t="array" ref="AV59">IF(COUNTIF(_ts5,AV$2)&gt;1,"sai",IF(COUNTIF(_ts5,AV$2)=1,INDEX(tkbc,1,MATCH(AV$2,_ts5,0)),""))</f>
        <v/>
      </c>
      <c r="AW59" s="449" t="str">
        <f t="array" ref="AW59">IF(COUNTIF(_ts5,AW$2)&gt;1,"sai",IF(COUNTIF(_ts5,AW$2)=1,INDEX(tkbc,1,MATCH(AW$2,_ts5,0)),""))</f>
        <v>A4</v>
      </c>
      <c r="AX59" s="449" t="str">
        <f t="array" ref="AX59">IF(COUNTIF(_ts5,AX$2)&gt;1,"sai",IF(COUNTIF(_ts5,AX$2)=1,INDEX(tkbc,1,MATCH(AX$2,_ts5,0)),""))</f>
        <v>A2</v>
      </c>
      <c r="AY59" s="450" t="str">
        <f t="array" ref="AY59">IF(COUNTIF(_ts5,AY$2)&gt;1,"sai",IF(COUNTIF(_ts5,AY$2)=1,INDEX(tkbc,1,MATCH(AY$2,_ts5,0)),""))</f>
        <v/>
      </c>
      <c r="AZ59" s="450" t="str">
        <f t="array" ref="AZ59">IF(COUNTIF(_ts5,AZ$2)&gt;1,"sai",IF(COUNTIF(_ts5,AZ$2)=1,INDEX(tkbc,1,MATCH(AZ$2,_ts5,0)),""))</f>
        <v/>
      </c>
      <c r="BA59" s="450" t="str">
        <f t="array" ref="BA59">IF(COUNTIF(_ts5,BA$2)&gt;1,"sai",IF(COUNTIF(_ts5,BA$2)=1,INDEX(tkbc,1,MATCH(BA$2,_ts5,0)),""))</f>
        <v/>
      </c>
      <c r="BB59" s="450" t="str">
        <f t="array" ref="BB59">IF(COUNTIF(_ts5,BB$2)&gt;1,"sai",IF(COUNTIF(_ts5,BB$2)=1,INDEX(tkbc,1,MATCH(BB$2,_ts5,0)),""))</f>
        <v/>
      </c>
      <c r="BC59" s="449" t="str">
        <f t="array" ref="BC59">IF(COUNTIF(_ts5,BC$2)&gt;1,"sai",IF(COUNTIF(_ts5,BC$2)=1,INDEX(tkbc,1,MATCH(BC$2,_ts5,0)),""))</f>
        <v>A7</v>
      </c>
      <c r="BD59" s="450" t="str">
        <f t="array" ref="BD59">IF(COUNTIF(_ts5,BD$2)&gt;1,"sai",IF(COUNTIF(_ts5,BD$2)=1,INDEX(tkbc,1,MATCH(BD$2,_ts5,0)),""))</f>
        <v/>
      </c>
      <c r="BE59" s="450" t="str">
        <f t="array" ref="BE59">IF(COUNTIF(_ts5,BE$2)&gt;1,"sai",IF(COUNTIF(_ts5,BE$2)=1,INDEX(tkbc,1,MATCH(BE$2,_ts5,0)),""))</f>
        <v/>
      </c>
      <c r="BF59" s="450" t="str">
        <f t="array" ref="BF59">IF(COUNTIF(_ts5,BF$2)&gt;1,"sai",IF(COUNTIF(_ts5,BF$2)=1,INDEX(tkbc,1,MATCH(BF$2,_ts5,0)),""))</f>
        <v/>
      </c>
      <c r="BG59" s="450" t="str">
        <f t="array" ref="BG59">IF(COUNTIF(_ts5,BG$2)&gt;1,"sai",IF(COUNTIF(_ts5,BG$2)=1,INDEX(tkbc,1,MATCH(BG$2,_ts5,0)),""))</f>
        <v/>
      </c>
      <c r="BH59" s="450" t="str">
        <f t="array" ref="BH59">IF(COUNTIF(_ts5,BH$2)&gt;1,"sai",IF(COUNTIF(_ts5,BH$2)=1,INDEX(tkbc,1,MATCH(BH$2,_ts5,0)),""))</f>
        <v/>
      </c>
      <c r="BI59" s="450" t="str">
        <f t="array" ref="BI59">IF(COUNTIF(_ts5,BI$2)&gt;1,"sai",IF(COUNTIF(_ts5,BI$2)=1,INDEX(tkbc,1,MATCH(BI$2,_ts5,0)),""))</f>
        <v/>
      </c>
      <c r="BJ59" s="449" t="str">
        <f t="array" ref="BJ59">IF(COUNTIF(_ts5,BJ$2)&gt;1,"sai",IF(COUNTIF(_ts5,BJ$2)=1,INDEX(tkbc,1,MATCH(BJ$2,_ts5,0)),""))</f>
        <v>A13</v>
      </c>
      <c r="BK59" s="450" t="str">
        <f t="array" ref="BK59">IF(COUNTIF(_ts5,BK$2)&gt;1,"sai",IF(COUNTIF(_ts5,BK$2)=1,INDEX(tkbc,1,MATCH(BK$2,_ts5,0)),""))</f>
        <v/>
      </c>
      <c r="BL59" s="450" t="str">
        <f t="array" ref="BL59">IF(COUNTIF(_ts5,BL$2)&gt;1,"sai",IF(COUNTIF(_ts5,BL$2)=1,INDEX(tkbc,1,MATCH(BL$2,_ts5,0)),""))</f>
        <v/>
      </c>
      <c r="BM59" s="450" t="str">
        <f t="array" ref="BM59">IF(COUNTIF(_ts5,BM$2)&gt;1,"sai",IF(COUNTIF(_ts5,BM$2)=1,INDEX(tkbc,1,MATCH(BM$2,_ts5,0)),""))</f>
        <v/>
      </c>
      <c r="BN59" s="450" t="str">
        <f t="array" ref="BN59">IF(COUNTIF(_ts5,BN$2)&gt;1,"sai",IF(COUNTIF(_ts5,BN$2)=1,INDEX(tkbc,1,MATCH(BN$2,_ts5,0)),""))</f>
        <v/>
      </c>
      <c r="BO59" s="450" t="str">
        <f t="array" ref="BO59">IF(COUNTIF(_ts5,BO$2)&gt;1,"sai",IF(COUNTIF(_ts5,BO$2)=1,INDEX(tkbc,1,MATCH(BO$2,_ts5,0)),""))</f>
        <v/>
      </c>
      <c r="BP59" s="450" t="str">
        <f t="array" ref="BP59">IF(COUNTIF(_ts5,BP$2)&gt;1,"sai",IF(COUNTIF(_ts5,BP$2)=1,INDEX(tkbc,1,MATCH(BP$2,_ts5,0)),""))</f>
        <v/>
      </c>
      <c r="BQ59" s="449" t="str">
        <f t="array" ref="BQ59">IF(COUNTIF(_ts5,BQ$2)&gt;1,"sai",IF(COUNTIF(_ts5,BQ$2)=1,INDEX(tkbc,1,MATCH(BQ$2,_ts5,0)),""))</f>
        <v>A3</v>
      </c>
      <c r="BR59" s="450" t="str">
        <f t="array" ref="BR59">IF(COUNTIF(_ts5,BR$2)&gt;1,"sai",IF(COUNTIF(_ts5,BR$2)=1,INDEX(tkbc,1,MATCH(BR$2,_ts5,0)),""))</f>
        <v/>
      </c>
      <c r="BS59" s="450" t="str">
        <f t="array" ref="BS59">IF(COUNTIF(_ts5,BS$2)&gt;1,"sai",IF(COUNTIF(_ts5,BS$2)=1,INDEX(tkbc,1,MATCH(BS$2,_ts5,0)),""))</f>
        <v/>
      </c>
      <c r="BT59" s="450" t="str">
        <f t="array" ref="BT59">IF(COUNTIF(_ts5,BT$2)&gt;1,"sai",IF(COUNTIF(_ts5,BT$2)=1,INDEX(tkbc,1,MATCH(BT$2,_ts5,0)),""))</f>
        <v/>
      </c>
      <c r="BU59" s="449" t="str">
        <f t="array" ref="BU59">IF(COUNTIF(_ts5,BU$2)&gt;1,"sai",IF(COUNTIF(_ts5,BU$2)=1,INDEX(tkbc,1,MATCH(BU$2,_ts5,0)),""))</f>
        <v>A5</v>
      </c>
      <c r="BV59" s="450" t="str">
        <f t="array" ref="BV59">IF(COUNTIF(_ts5,BV$2)&gt;1,"sai",IF(COUNTIF(_ts5,BV$2)=1,INDEX(tkbc,1,MATCH(BV$2,_ts5,0)),""))</f>
        <v/>
      </c>
      <c r="BW59" s="450" t="str">
        <f t="array" ref="BW59">IF(COUNTIF(_ts5,BW$2)&gt;1,"sai",IF(COUNTIF(_ts5,BW$2)=1,INDEX(tkbc,1,MATCH(BW$2,_ts5,0)),""))</f>
        <v/>
      </c>
      <c r="BX59" s="450" t="str">
        <f t="array" ref="BX59">IF(COUNTIF(_ts5,BX$2)&gt;1,"sai",IF(COUNTIF(_ts5,BX$2)=1,INDEX(tkbc,1,MATCH(BX$2,_ts5,0)),""))</f>
        <v/>
      </c>
      <c r="BY59" s="450" t="str">
        <f t="array" ref="BY59">IF(COUNTIF(_ts5,BY$2)&gt;1,"sai",IF(COUNTIF(_ts5,BY$2)=1,INDEX(tkbc,1,MATCH(BY$2,_ts5,0)),""))</f>
        <v/>
      </c>
      <c r="BZ59" s="450" t="str">
        <f t="array" ref="BZ59">IF(COUNTIF(_ts5,BZ$2)&gt;1,"sai",IF(COUNTIF(_ts5,BZ$2)=1,INDEX(tkbc,1,MATCH(BZ$2,_ts5,0)),""))</f>
        <v/>
      </c>
      <c r="CA59" s="450" t="str">
        <f t="array" ref="CA59">IF(COUNTIF(_ts5,CA$2)&gt;1,"sai",IF(COUNTIF(_ts5,CA$2)=1,INDEX(tkbc,1,MATCH(CA$2,_ts5,0)),""))</f>
        <v/>
      </c>
      <c r="CB59" s="450" t="str">
        <f t="array" ref="CB59">IF(COUNTIF(_ts5,CB$2)&gt;1,"sai",IF(COUNTIF(_ts5,CB$2)=1,INDEX(tkbc,1,MATCH(CB$2,_ts5,0)),""))</f>
        <v/>
      </c>
      <c r="CC59" s="450" t="str">
        <f t="array" ref="CC59">IF(COUNTIF(_ts5,CC$2)&gt;1,"sai",IF(COUNTIF(_ts5,CC$2)=1,INDEX(tkbc,1,MATCH(CC$2,_ts5,0)),""))</f>
        <v/>
      </c>
      <c r="CD59" s="450" t="str">
        <f t="array" ref="CD59">IF(COUNTIF(_ts5,CD$2)&gt;1,"sai",IF(COUNTIF(_ts5,CD$2)=1,INDEX(tkbc,1,MATCH(CD$2,_ts5,0)),""))</f>
        <v/>
      </c>
      <c r="CE59" s="450" t="str">
        <f t="array" ref="CE59">IF(COUNTIF(_ts5,CE$2)&gt;1,"sai",IF(COUNTIF(_ts5,CE$2)=1,INDEX(tkbc,1,MATCH(CE$2,_ts5,0)),""))</f>
        <v/>
      </c>
      <c r="CF59" s="450" t="str">
        <f t="array" ref="CF59">IF(COUNTIF(_ts5,CF$2)&gt;1,"sai",IF(COUNTIF(_ts5,CF$2)=1,INDEX(tkbc,1,MATCH(CF$2,_ts5,0)),""))</f>
        <v/>
      </c>
      <c r="CG59" s="450" t="str">
        <f t="array" ref="CG59">IF(COUNTIF(_ts5,CG$2)&gt;1,"sai",IF(COUNTIF(_ts5,CG$2)=1,INDEX(tkbc,1,MATCH(CG$2,_ts5,0)),""))</f>
        <v/>
      </c>
      <c r="CH59" s="450" t="str">
        <f t="array" ref="CH59">IF(COUNTIF(_ts5,CH$2)&gt;1,"sai",IF(COUNTIF(_ts5,CH$2)=1,INDEX(tkbc,1,MATCH(CH$2,_ts5,0)),""))</f>
        <v/>
      </c>
      <c r="CI59" s="450" t="str">
        <f t="array" ref="CI59">IF(COUNTIF(_ts5,CI$2)&gt;1,"sai",IF(COUNTIF(_ts5,CI$2)=1,INDEX(tkbc,1,MATCH(CI$2,_ts5,0)),""))</f>
        <v/>
      </c>
      <c r="CJ59" s="450" t="str">
        <f t="array" ref="CJ59">IF(COUNTIF(_ts5,CJ$2)&gt;1,"sai",IF(COUNTIF(_ts5,CJ$2)=1,INDEX(tkbc,1,MATCH(CJ$2,_ts5,0)),""))</f>
        <v/>
      </c>
      <c r="CK59" s="450" t="str">
        <f t="array" ref="CK59">IF(COUNTIF(_ts5,CK$2)&gt;1,"sai",IF(COUNTIF(_ts5,CK$2)=1,INDEX(tkbc,1,MATCH(CK$2,_ts5,0)),""))</f>
        <v/>
      </c>
      <c r="CL59" s="450" t="str">
        <f t="array" ref="CL59">IF(COUNTIF(_ts5,CL$2)&gt;1,"sai",IF(COUNTIF(_ts5,CL$2)=1,INDEX(tkbc,1,MATCH(CL$2,_ts5,0)),""))</f>
        <v/>
      </c>
      <c r="CM59" s="450" t="str">
        <f t="array" ref="CM59">IF(COUNTIF(_ts5,CM$2)&gt;1,"sai",IF(COUNTIF(_ts5,CM$2)=1,INDEX(tkbc,1,MATCH(CM$2,_ts5,0)),""))</f>
        <v/>
      </c>
      <c r="CN59" s="450" t="str">
        <f t="array" ref="CN59">IF(COUNTIF(_ts5,CN$2)&gt;1,"sai",IF(COUNTIF(_ts5,CN$2)=1,INDEX(tkbc,1,MATCH(CN$2,_ts5,0)),""))</f>
        <v/>
      </c>
      <c r="CO59" s="450" t="str">
        <f t="array" ref="CO59">IF(COUNTIF(_ts5,CO$2)&gt;1,"sai",IF(COUNTIF(_ts5,CO$2)=1,INDEX(tkbc,1,MATCH(CO$2,_ts5,0)),""))</f>
        <v/>
      </c>
      <c r="CP59" s="450" t="str">
        <f t="array" ref="CP59">IF(COUNTIF(_ts5,CP$2)&gt;1,"sai",IF(COUNTIF(_ts5,CP$2)=1,INDEX(tkbc,1,MATCH(CP$2,_ts5,0)),""))</f>
        <v/>
      </c>
      <c r="CQ59" s="450" t="str">
        <f t="array" ref="CQ59">IF(COUNTIF(_ts5,CQ$2)&gt;1,"sai",IF(COUNTIF(_ts5,CQ$2)=1,INDEX(tkbc,1,MATCH(CQ$2,_ts5,0)),""))</f>
        <v/>
      </c>
      <c r="CR59" s="450" t="str">
        <f t="array" ref="CR59">IF(COUNTIF(_ts5,CR$2)&gt;1,"sai",IF(COUNTIF(_ts5,CR$2)=1,INDEX(tkbc,1,MATCH(CR$2,_ts5,0)),""))</f>
        <v/>
      </c>
      <c r="CS59" s="450" t="str">
        <f t="array" ref="CS59">IF(COUNTIF(_ts5,CS$2)&gt;1,"sai",IF(COUNTIF(_ts5,CS$2)=1,INDEX(tkbc,1,MATCH(CS$2,_ts5,0)),""))</f>
        <v/>
      </c>
      <c r="CT59" s="450" t="str">
        <f t="array" ref="CT59">IF(COUNTIF(_ts5,CT$2)&gt;1,"sai",IF(COUNTIF(_ts5,CT$2)=1,INDEX(tkbc,1,MATCH(CT$2,_ts5,0)),""))</f>
        <v/>
      </c>
      <c r="CU59" s="450" t="str">
        <f t="array" ref="CU59">IF(COUNTIF(_ts5,CU$2)&gt;1,"sai",IF(COUNTIF(_ts5,CU$2)=1,INDEX(tkbc,1,MATCH(CU$2,_ts5,0)),""))</f>
        <v/>
      </c>
      <c r="CV59" s="450" t="str">
        <f t="array" ref="CV59">IF(COUNTIF(_ts5,CV$2)&gt;1,"sai",IF(COUNTIF(_ts5,CV$2)=1,INDEX(tkbc,1,MATCH(CV$2,_ts5,0)),""))</f>
        <v/>
      </c>
      <c r="CW59" s="450" t="str">
        <f t="array" ref="CW59">IF(COUNTIF(_ts5,CW$2)&gt;1,"sai",IF(COUNTIF(_ts5,CW$2)=1,INDEX(tkbc,1,MATCH(CW$2,_ts5,0)),""))</f>
        <v/>
      </c>
      <c r="CX59" s="450" t="str">
        <f t="array" ref="CX59">IF(COUNTIF(_ts5,CX$2)&gt;1,"sai",IF(COUNTIF(_ts5,CX$2)=1,INDEX(tkbc,1,MATCH(CX$2,_ts5,0)),""))</f>
        <v/>
      </c>
      <c r="CY59" s="450" t="str">
        <f t="array" ref="CY59">IF(COUNTIF(_ts5,CY$2)&gt;1,"sai",IF(COUNTIF(_ts5,CY$2)=1,INDEX(tkbc,1,MATCH(CY$2,_ts5,0)),""))</f>
        <v/>
      </c>
    </row>
    <row r="60" ht="12.0" customHeight="1">
      <c r="A60" s="442" t="s">
        <v>587</v>
      </c>
      <c r="B60" s="443">
        <v>1.0</v>
      </c>
      <c r="C60" s="452" t="str">
        <f t="array" ref="C60">IF(COUNTIF(_tb1,C$2)&gt;1,"sai",IF(COUNTIF(_tb1,C$2)=1,INDEX(tkbc,1,MATCH(C$2,_tb1,0)),""))</f>
        <v/>
      </c>
      <c r="D60" s="452" t="str">
        <f t="array" ref="D60">IF(COUNTIF(_tb1,D$2)&gt;1,"sai",IF(COUNTIF(_tb1,D$2)=1,INDEX(tkbc,1,MATCH(D$2,_tb1,0)),""))</f>
        <v/>
      </c>
      <c r="E60" s="452" t="str">
        <f t="array" ref="E60">IF(COUNTIF(_tb1,E$2)&gt;1,"sai",IF(COUNTIF(_tb1,E$2)=1,INDEX(tkbc,1,MATCH(E$2,_tb1,0)),""))</f>
        <v/>
      </c>
      <c r="F60" s="452" t="str">
        <f t="array" ref="F60">IF(COUNTIF(_tb1,F$2)&gt;1,"sai",IF(COUNTIF(_tb1,F$2)=1,INDEX(tkbc,1,MATCH(F$2,_tb1,0)),""))</f>
        <v/>
      </c>
      <c r="G60" s="452" t="str">
        <f t="array" ref="G60">IF(COUNTIF(_tb1,G$2)&gt;1,"sai",IF(COUNTIF(_tb1,G$2)=1,INDEX(tkbc,1,MATCH(G$2,_tb1,0)),""))</f>
        <v/>
      </c>
      <c r="H60" s="452" t="str">
        <f t="array" ref="H60">IF(COUNTIF(_tb1,H$2)&gt;1,"sai",IF(COUNTIF(_tb1,H$2)=1,INDEX(tkbc,1,MATCH(H$2,_tb1,0)),""))</f>
        <v/>
      </c>
      <c r="I60" s="452" t="str">
        <f t="array" ref="I60">IF(COUNTIF(_tb1,I$2)&gt;1,"sai",IF(COUNTIF(_tb1,I$2)=1,INDEX(tkbc,1,MATCH(I$2,_tb1,0)),""))</f>
        <v/>
      </c>
      <c r="J60" s="452" t="str">
        <f t="array" ref="J60">IF(COUNTIF(_tb1,J$2)&gt;1,"sai",IF(COUNTIF(_tb1,J$2)=1,INDEX(tkbc,1,MATCH(J$2,_tb1,0)),""))</f>
        <v/>
      </c>
      <c r="K60" s="452" t="str">
        <f t="array" ref="K60">IF(COUNTIF(_tb1,K$2)&gt;1,"sai",IF(COUNTIF(_tb1,K$2)=1,INDEX(tkbc,1,MATCH(K$2,_tb1,0)),""))</f>
        <v/>
      </c>
      <c r="L60" s="452" t="str">
        <f t="array" ref="L60">IF(COUNTIF(_tb1,L$2)&gt;1,"sai",IF(COUNTIF(_tb1,L$2)=1,INDEX(tkbc,1,MATCH(L$2,_tb1,0)),""))</f>
        <v/>
      </c>
      <c r="M60" s="452" t="str">
        <f t="array" ref="M60">IF(COUNTIF(_tb1,M$2)&gt;1,"sai",IF(COUNTIF(_tb1,M$2)=1,INDEX(tkbc,1,MATCH(M$2,_tb1,0)),""))</f>
        <v/>
      </c>
      <c r="N60" s="452" t="str">
        <f t="array" ref="N60">IF(COUNTIF(_tb1,N$2)&gt;1,"sai",IF(COUNTIF(_tb1,N$2)=1,INDEX(tkbc,1,MATCH(N$2,_tb1,0)),""))</f>
        <v/>
      </c>
      <c r="O60" s="452" t="str">
        <f t="array" ref="O60">IF(COUNTIF(_tb1,O$2)&gt;1,"sai",IF(COUNTIF(_tb1,O$2)=1,INDEX(tkbc,1,MATCH(O$2,_tb1,0)),""))</f>
        <v/>
      </c>
      <c r="P60" s="452" t="str">
        <f t="array" ref="P60">IF(COUNTIF(_tb1,P$2)&gt;1,"sai",IF(COUNTIF(_tb1,P$2)=1,INDEX(tkbc,1,MATCH(P$2,_tb1,0)),""))</f>
        <v/>
      </c>
      <c r="Q60" s="452" t="str">
        <f t="array" ref="Q60">IF(COUNTIF(_tb1,Q$2)&gt;1,"sai",IF(COUNTIF(_tb1,Q$2)=1,INDEX(tkbc,1,MATCH(Q$2,_tb1,0)),""))</f>
        <v/>
      </c>
      <c r="R60" s="452" t="str">
        <f t="array" ref="R60">IF(COUNTIF(_tb1,R$2)&gt;1,"sai",IF(COUNTIF(_tb1,R$2)=1,INDEX(tkbc,1,MATCH(R$2,_tb1,0)),""))</f>
        <v/>
      </c>
      <c r="S60" s="452" t="str">
        <f t="array" ref="S60">IF(COUNTIF(_tb1,S$2)&gt;1,"sai",IF(COUNTIF(_tb1,S$2)=1,INDEX(tkbc,1,MATCH(S$2,_tb1,0)),""))</f>
        <v/>
      </c>
      <c r="T60" s="452" t="str">
        <f t="array" ref="T60">IF(COUNTIF(_tb1,T$2)&gt;1,"sai",IF(COUNTIF(_tb1,T$2)=1,INDEX(tkbc,1,MATCH(T$2,_tb1,0)),""))</f>
        <v/>
      </c>
      <c r="U60" s="452" t="str">
        <f t="array" ref="U60">IF(COUNTIF(_tb1,U$2)&gt;1,"sai",IF(COUNTIF(_tb1,U$2)=1,INDEX(tkbc,1,MATCH(U$2,_tb1,0)),""))</f>
        <v/>
      </c>
      <c r="V60" s="452" t="str">
        <f t="array" ref="V60">IF(COUNTIF(_tb1,V$2)&gt;1,"sai",IF(COUNTIF(_tb1,V$2)=1,INDEX(tkbc,1,MATCH(V$2,_tb1,0)),""))</f>
        <v/>
      </c>
      <c r="W60" s="452" t="str">
        <f t="array" ref="W60">IF(COUNTIF(_tb1,W$2)&gt;1,"sai",IF(COUNTIF(_tb1,W$2)=1,INDEX(tkbc,1,MATCH(W$2,_tb1,0)),""))</f>
        <v/>
      </c>
      <c r="X60" s="452" t="str">
        <f t="array" ref="X60">IF(COUNTIF(_tb1,X$2)&gt;1,"sai",IF(COUNTIF(_tb1,X$2)=1,INDEX(tkbc,1,MATCH(X$2,_tb1,0)),""))</f>
        <v/>
      </c>
      <c r="Y60" s="452" t="str">
        <f t="array" ref="Y60">IF(COUNTIF(_tb1,Y$2)&gt;1,"sai",IF(COUNTIF(_tb1,Y$2)=1,INDEX(tkbc,1,MATCH(Y$2,_tb1,0)),""))</f>
        <v/>
      </c>
      <c r="Z60" s="452" t="str">
        <f t="array" ref="Z60">IF(COUNTIF(_tb1,Z$2)&gt;1,"sai",IF(COUNTIF(_tb1,Z$2)=1,INDEX(tkbc,1,MATCH(Z$2,_tb1,0)),""))</f>
        <v/>
      </c>
      <c r="AA60" s="452" t="str">
        <f t="array" ref="AA60">IF(COUNTIF(_tb1,AA$2)&gt;1,"sai",IF(COUNTIF(_tb1,AA$2)=1,INDEX(tkbc,1,MATCH(AA$2,_tb1,0)),""))</f>
        <v/>
      </c>
      <c r="AB60" s="452" t="str">
        <f t="array" ref="AB60">IF(COUNTIF(_tb1,AB$2)&gt;1,"sai",IF(COUNTIF(_tb1,AB$2)=1,INDEX(tkbc,1,MATCH(AB$2,_tb1,0)),""))</f>
        <v/>
      </c>
      <c r="AC60" s="452" t="str">
        <f t="array" ref="AC60">IF(COUNTIF(_tb1,AC$2)&gt;1,"sai",IF(COUNTIF(_tb1,AC$2)=1,INDEX(tkbc,1,MATCH(AC$2,_tb1,0)),""))</f>
        <v/>
      </c>
      <c r="AD60" s="452" t="str">
        <f t="array" ref="AD60">IF(COUNTIF(_tb1,AD$2)&gt;1,"sai",IF(COUNTIF(_tb1,AD$2)=1,INDEX(tkbc,1,MATCH(AD$2,_tb1,0)),""))</f>
        <v/>
      </c>
      <c r="AE60" s="452" t="str">
        <f t="array" ref="AE60">IF(COUNTIF(_tb1,AE$2)&gt;1,"sai",IF(COUNTIF(_tb1,AE$2)=1,INDEX(tkbc,1,MATCH(AE$2,_tb1,0)),""))</f>
        <v/>
      </c>
      <c r="AF60" s="452" t="str">
        <f t="array" ref="AF60">IF(COUNTIF(_tb1,AF$2)&gt;1,"sai",IF(COUNTIF(_tb1,AF$2)=1,INDEX(tkbc,1,MATCH(AF$2,_tb1,0)),""))</f>
        <v/>
      </c>
      <c r="AG60" s="452" t="str">
        <f t="array" ref="AG60">IF(COUNTIF(_tb1,AG$2)&gt;1,"sai",IF(COUNTIF(_tb1,AG$2)=1,INDEX(tkbc,1,MATCH(AG$2,_tb1,0)),""))</f>
        <v/>
      </c>
      <c r="AH60" s="452" t="str">
        <f t="array" ref="AH60">IF(COUNTIF(_tb1,AH$2)&gt;1,"sai",IF(COUNTIF(_tb1,AH$2)=1,INDEX(tkbc,1,MATCH(AH$2,_tb1,0)),""))</f>
        <v/>
      </c>
      <c r="AI60" s="452" t="str">
        <f t="array" ref="AI60">IF(COUNTIF(_tb1,AI$2)&gt;1,"sai",IF(COUNTIF(_tb1,AI$2)=1,INDEX(tkbc,1,MATCH(AI$2,_tb1,0)),""))</f>
        <v/>
      </c>
      <c r="AJ60" s="452" t="str">
        <f t="array" ref="AJ60">IF(COUNTIF(_tb1,AJ$2)&gt;1,"sai",IF(COUNTIF(_tb1,AJ$2)=1,INDEX(tkbc,1,MATCH(AJ$2,_tb1,0)),""))</f>
        <v/>
      </c>
      <c r="AK60" s="452" t="str">
        <f t="array" ref="AK60">IF(COUNTIF(_tb1,AK$2)&gt;1,"sai",IF(COUNTIF(_tb1,AK$2)=1,INDEX(tkbc,1,MATCH(AK$2,_tb1,0)),""))</f>
        <v/>
      </c>
      <c r="AL60" s="452" t="str">
        <f t="array" ref="AL60">IF(COUNTIF(_tb1,AL$2)&gt;1,"sai",IF(COUNTIF(_tb1,AL$2)=1,INDEX(tkbc,1,MATCH(AL$2,_tb1,0)),""))</f>
        <v/>
      </c>
      <c r="AM60" s="452" t="str">
        <f t="array" ref="AM60">IF(COUNTIF(_tb1,AM$2)&gt;1,"sai",IF(COUNTIF(_tb1,AM$2)=1,INDEX(tkbc,1,MATCH(AM$2,_tb1,0)),""))</f>
        <v/>
      </c>
      <c r="AN60" s="452" t="str">
        <f t="array" ref="AN60">IF(COUNTIF(_tb1,AN$2)&gt;1,"sai",IF(COUNTIF(_tb1,AN$2)=1,INDEX(tkbc,1,MATCH(AN$2,_tb1,0)),""))</f>
        <v/>
      </c>
      <c r="AO60" s="452" t="str">
        <f t="array" ref="AO60">IF(COUNTIF(_tb1,AO$2)&gt;1,"sai",IF(COUNTIF(_tb1,AO$2)=1,INDEX(tkbc,1,MATCH(AO$2,_tb1,0)),""))</f>
        <v/>
      </c>
      <c r="AP60" s="452" t="str">
        <f t="array" ref="AP60">IF(COUNTIF(_tb1,AP$2)&gt;1,"sai",IF(COUNTIF(_tb1,AP$2)=1,INDEX(tkbc,1,MATCH(AP$2,_tb1,0)),""))</f>
        <v/>
      </c>
      <c r="AQ60" s="452" t="str">
        <f t="array" ref="AQ60">IF(COUNTIF(_tb1,AQ$2)&gt;1,"sai",IF(COUNTIF(_tb1,AQ$2)=1,INDEX(tkbc,1,MATCH(AQ$2,_tb1,0)),""))</f>
        <v/>
      </c>
      <c r="AR60" s="452" t="str">
        <f t="array" ref="AR60">IF(COUNTIF(_tb1,AR$2)&gt;1,"sai",IF(COUNTIF(_tb1,AR$2)=1,INDEX(tkbc,1,MATCH(AR$2,_tb1,0)),""))</f>
        <v/>
      </c>
      <c r="AS60" s="452" t="str">
        <f t="array" ref="AS60">IF(COUNTIF(_tb1,AS$2)&gt;1,"sai",IF(COUNTIF(_tb1,AS$2)=1,INDEX(tkbc,1,MATCH(AS$2,_tb1,0)),""))</f>
        <v/>
      </c>
      <c r="AT60" s="452" t="str">
        <f t="array" ref="AT60">IF(COUNTIF(_tb1,AT$2)&gt;1,"sai",IF(COUNTIF(_tb1,AT$2)=1,INDEX(tkbc,1,MATCH(AT$2,_tb1,0)),""))</f>
        <v/>
      </c>
      <c r="AU60" s="452" t="str">
        <f t="array" ref="AU60">IF(COUNTIF(_tb1,AU$2)&gt;1,"sai",IF(COUNTIF(_tb1,AU$2)=1,INDEX(tkbc,1,MATCH(AU$2,_tb1,0)),""))</f>
        <v/>
      </c>
      <c r="AV60" s="452" t="str">
        <f t="array" ref="AV60">IF(COUNTIF(_tb1,AV$2)&gt;1,"sai",IF(COUNTIF(_tb1,AV$2)=1,INDEX(tkbc,1,MATCH(AV$2,_tb1,0)),""))</f>
        <v/>
      </c>
      <c r="AW60" s="452" t="str">
        <f t="array" ref="AW60">IF(COUNTIF(_tb1,AW$2)&gt;1,"sai",IF(COUNTIF(_tb1,AW$2)=1,INDEX(tkbc,1,MATCH(AW$2,_tb1,0)),""))</f>
        <v/>
      </c>
      <c r="AX60" s="452" t="str">
        <f t="array" ref="AX60">IF(COUNTIF(_tb1,AX$2)&gt;1,"sai",IF(COUNTIF(_tb1,AX$2)=1,INDEX(tkbc,1,MATCH(AX$2,_tb1,0)),""))</f>
        <v/>
      </c>
      <c r="AY60" s="452" t="str">
        <f t="array" ref="AY60">IF(COUNTIF(_tb1,AY$2)&gt;1,"sai",IF(COUNTIF(_tb1,AY$2)=1,INDEX(tkbc,1,MATCH(AY$2,_tb1,0)),""))</f>
        <v/>
      </c>
      <c r="AZ60" s="452" t="str">
        <f t="array" ref="AZ60">IF(COUNTIF(_tb1,AZ$2)&gt;1,"sai",IF(COUNTIF(_tb1,AZ$2)=1,INDEX(tkbc,1,MATCH(AZ$2,_tb1,0)),""))</f>
        <v/>
      </c>
      <c r="BA60" s="452" t="str">
        <f t="array" ref="BA60">IF(COUNTIF(_tb1,BA$2)&gt;1,"sai",IF(COUNTIF(_tb1,BA$2)=1,INDEX(tkbc,1,MATCH(BA$2,_tb1,0)),""))</f>
        <v/>
      </c>
      <c r="BB60" s="452" t="str">
        <f t="array" ref="BB60">IF(COUNTIF(_tb1,BB$2)&gt;1,"sai",IF(COUNTIF(_tb1,BB$2)=1,INDEX(tkbc,1,MATCH(BB$2,_tb1,0)),""))</f>
        <v/>
      </c>
      <c r="BC60" s="452" t="str">
        <f t="array" ref="BC60">IF(COUNTIF(_tb1,BC$2)&gt;1,"sai",IF(COUNTIF(_tb1,BC$2)=1,INDEX(tkbc,1,MATCH(BC$2,_tb1,0)),""))</f>
        <v/>
      </c>
      <c r="BD60" s="452" t="str">
        <f t="array" ref="BD60">IF(COUNTIF(_tb1,BD$2)&gt;1,"sai",IF(COUNTIF(_tb1,BD$2)=1,INDEX(tkbc,1,MATCH(BD$2,_tb1,0)),""))</f>
        <v/>
      </c>
      <c r="BE60" s="452" t="str">
        <f t="array" ref="BE60">IF(COUNTIF(_tb1,BE$2)&gt;1,"sai",IF(COUNTIF(_tb1,BE$2)=1,INDEX(tkbc,1,MATCH(BE$2,_tb1,0)),""))</f>
        <v/>
      </c>
      <c r="BF60" s="452" t="str">
        <f t="array" ref="BF60">IF(COUNTIF(_tb1,BF$2)&gt;1,"sai",IF(COUNTIF(_tb1,BF$2)=1,INDEX(tkbc,1,MATCH(BF$2,_tb1,0)),""))</f>
        <v/>
      </c>
      <c r="BG60" s="452" t="str">
        <f t="array" ref="BG60">IF(COUNTIF(_tb1,BG$2)&gt;1,"sai",IF(COUNTIF(_tb1,BG$2)=1,INDEX(tkbc,1,MATCH(BG$2,_tb1,0)),""))</f>
        <v/>
      </c>
      <c r="BH60" s="452" t="str">
        <f t="array" ref="BH60">IF(COUNTIF(_tb1,BH$2)&gt;1,"sai",IF(COUNTIF(_tb1,BH$2)=1,INDEX(tkbc,1,MATCH(BH$2,_tb1,0)),""))</f>
        <v/>
      </c>
      <c r="BI60" s="452" t="str">
        <f t="array" ref="BI60">IF(COUNTIF(_tb1,BI$2)&gt;1,"sai",IF(COUNTIF(_tb1,BI$2)=1,INDEX(tkbc,1,MATCH(BI$2,_tb1,0)),""))</f>
        <v/>
      </c>
      <c r="BJ60" s="452" t="str">
        <f t="array" ref="BJ60">IF(COUNTIF(_tb1,BJ$2)&gt;1,"sai",IF(COUNTIF(_tb1,BJ$2)=1,INDEX(tkbc,1,MATCH(BJ$2,_tb1,0)),""))</f>
        <v/>
      </c>
      <c r="BK60" s="452" t="str">
        <f t="array" ref="BK60">IF(COUNTIF(_tb1,BK$2)&gt;1,"sai",IF(COUNTIF(_tb1,BK$2)=1,INDEX(tkbc,1,MATCH(BK$2,_tb1,0)),""))</f>
        <v/>
      </c>
      <c r="BL60" s="452" t="str">
        <f t="array" ref="BL60">IF(COUNTIF(_tb1,BL$2)&gt;1,"sai",IF(COUNTIF(_tb1,BL$2)=1,INDEX(tkbc,1,MATCH(BL$2,_tb1,0)),""))</f>
        <v/>
      </c>
      <c r="BM60" s="452" t="str">
        <f t="array" ref="BM60">IF(COUNTIF(_tb1,BM$2)&gt;1,"sai",IF(COUNTIF(_tb1,BM$2)=1,INDEX(tkbc,1,MATCH(BM$2,_tb1,0)),""))</f>
        <v/>
      </c>
      <c r="BN60" s="452" t="str">
        <f t="array" ref="BN60">IF(COUNTIF(_tb1,BN$2)&gt;1,"sai",IF(COUNTIF(_tb1,BN$2)=1,INDEX(tkbc,1,MATCH(BN$2,_tb1,0)),""))</f>
        <v/>
      </c>
      <c r="BO60" s="452" t="str">
        <f t="array" ref="BO60">IF(COUNTIF(_tb1,BO$2)&gt;1,"sai",IF(COUNTIF(_tb1,BO$2)=1,INDEX(tkbc,1,MATCH(BO$2,_tb1,0)),""))</f>
        <v/>
      </c>
      <c r="BP60" s="452" t="str">
        <f t="array" ref="BP60">IF(COUNTIF(_tb1,BP$2)&gt;1,"sai",IF(COUNTIF(_tb1,BP$2)=1,INDEX(tkbc,1,MATCH(BP$2,_tb1,0)),""))</f>
        <v/>
      </c>
      <c r="BQ60" s="452" t="str">
        <f t="array" ref="BQ60">IF(COUNTIF(_tb1,BQ$2)&gt;1,"sai",IF(COUNTIF(_tb1,BQ$2)=1,INDEX(tkbc,1,MATCH(BQ$2,_tb1,0)),""))</f>
        <v/>
      </c>
      <c r="BR60" s="452" t="str">
        <f t="array" ref="BR60">IF(COUNTIF(_tb1,BR$2)&gt;1,"sai",IF(COUNTIF(_tb1,BR$2)=1,INDEX(tkbc,1,MATCH(BR$2,_tb1,0)),""))</f>
        <v/>
      </c>
      <c r="BS60" s="452" t="str">
        <f t="array" ref="BS60">IF(COUNTIF(_tb1,BS$2)&gt;1,"sai",IF(COUNTIF(_tb1,BS$2)=1,INDEX(tkbc,1,MATCH(BS$2,_tb1,0)),""))</f>
        <v/>
      </c>
      <c r="BT60" s="452" t="str">
        <f t="array" ref="BT60">IF(COUNTIF(_tb1,BT$2)&gt;1,"sai",IF(COUNTIF(_tb1,BT$2)=1,INDEX(tkbc,1,MATCH(BT$2,_tb1,0)),""))</f>
        <v/>
      </c>
      <c r="BU60" s="452" t="str">
        <f t="array" ref="BU60">IF(COUNTIF(_tb1,BU$2)&gt;1,"sai",IF(COUNTIF(_tb1,BU$2)=1,INDEX(tkbc,1,MATCH(BU$2,_tb1,0)),""))</f>
        <v/>
      </c>
      <c r="BV60" s="452" t="str">
        <f t="array" ref="BV60">IF(COUNTIF(_tb1,BV$2)&gt;1,"sai",IF(COUNTIF(_tb1,BV$2)=1,INDEX(tkbc,1,MATCH(BV$2,_tb1,0)),""))</f>
        <v/>
      </c>
      <c r="BW60" s="452" t="str">
        <f t="array" ref="BW60">IF(COUNTIF(_tb1,BW$2)&gt;1,"sai",IF(COUNTIF(_tb1,BW$2)=1,INDEX(tkbc,1,MATCH(BW$2,_tb1,0)),""))</f>
        <v/>
      </c>
      <c r="BX60" s="452" t="str">
        <f t="array" ref="BX60">IF(COUNTIF(_tb1,BX$2)&gt;1,"sai",IF(COUNTIF(_tb1,BX$2)=1,INDEX(tkbc,1,MATCH(BX$2,_tb1,0)),""))</f>
        <v/>
      </c>
      <c r="BY60" s="452" t="str">
        <f t="array" ref="BY60">IF(COUNTIF(_tb1,BY$2)&gt;1,"sai",IF(COUNTIF(_tb1,BY$2)=1,INDEX(tkbc,1,MATCH(BY$2,_tb1,0)),""))</f>
        <v/>
      </c>
      <c r="BZ60" s="452" t="str">
        <f t="array" ref="BZ60">IF(COUNTIF(_tb1,BZ$2)&gt;1,"sai",IF(COUNTIF(_tb1,BZ$2)=1,INDEX(tkbc,1,MATCH(BZ$2,_tb1,0)),""))</f>
        <v/>
      </c>
      <c r="CA60" s="452" t="str">
        <f t="array" ref="CA60">IF(COUNTIF(_tb1,CA$2)&gt;1,"sai",IF(COUNTIF(_tb1,CA$2)=1,INDEX(tkbc,1,MATCH(CA$2,_tb1,0)),""))</f>
        <v/>
      </c>
      <c r="CB60" s="452" t="str">
        <f t="array" ref="CB60">IF(COUNTIF(_tb1,CB$2)&gt;1,"sai",IF(COUNTIF(_tb1,CB$2)=1,INDEX(tkbc,1,MATCH(CB$2,_tb1,0)),""))</f>
        <v/>
      </c>
      <c r="CC60" s="452" t="str">
        <f t="array" ref="CC60">IF(COUNTIF(_tb1,CC$2)&gt;1,"sai",IF(COUNTIF(_tb1,CC$2)=1,INDEX(tkbc,1,MATCH(CC$2,_tb1,0)),""))</f>
        <v/>
      </c>
      <c r="CD60" s="452" t="str">
        <f t="array" ref="CD60">IF(COUNTIF(_tb1,CD$2)&gt;1,"sai",IF(COUNTIF(_tb1,CD$2)=1,INDEX(tkbc,1,MATCH(CD$2,_tb1,0)),""))</f>
        <v/>
      </c>
      <c r="CE60" s="452" t="str">
        <f t="array" ref="CE60">IF(COUNTIF(_tb1,CE$2)&gt;1,"sai",IF(COUNTIF(_tb1,CE$2)=1,INDEX(tkbc,1,MATCH(CE$2,_tb1,0)),""))</f>
        <v/>
      </c>
      <c r="CF60" s="452" t="str">
        <f t="array" ref="CF60">IF(COUNTIF(_tb1,CF$2)&gt;1,"sai",IF(COUNTIF(_tb1,CF$2)=1,INDEX(tkbc,1,MATCH(CF$2,_tb1,0)),""))</f>
        <v/>
      </c>
      <c r="CG60" s="452" t="str">
        <f t="array" ref="CG60">IF(COUNTIF(_tb1,CG$2)&gt;1,"sai",IF(COUNTIF(_tb1,CG$2)=1,INDEX(tkbc,1,MATCH(CG$2,_tb1,0)),""))</f>
        <v/>
      </c>
      <c r="CH60" s="452" t="str">
        <f t="array" ref="CH60">IF(COUNTIF(_tb1,CH$2)&gt;1,"sai",IF(COUNTIF(_tb1,CH$2)=1,INDEX(tkbc,1,MATCH(CH$2,_tb1,0)),""))</f>
        <v/>
      </c>
      <c r="CI60" s="452" t="str">
        <f t="array" ref="CI60">IF(COUNTIF(_tb1,CI$2)&gt;1,"sai",IF(COUNTIF(_tb1,CI$2)=1,INDEX(tkbc,1,MATCH(CI$2,_tb1,0)),""))</f>
        <v/>
      </c>
      <c r="CJ60" s="452" t="str">
        <f t="array" ref="CJ60">IF(COUNTIF(_tb1,CJ$2)&gt;1,"sai",IF(COUNTIF(_tb1,CJ$2)=1,INDEX(tkbc,1,MATCH(CJ$2,_tb1,0)),""))</f>
        <v/>
      </c>
      <c r="CK60" s="452" t="str">
        <f t="array" ref="CK60">IF(COUNTIF(_tb1,CK$2)&gt;1,"sai",IF(COUNTIF(_tb1,CK$2)=1,INDEX(tkbc,1,MATCH(CK$2,_tb1,0)),""))</f>
        <v/>
      </c>
      <c r="CL60" s="452" t="str">
        <f t="array" ref="CL60">IF(COUNTIF(_tb1,CL$2)&gt;1,"sai",IF(COUNTIF(_tb1,CL$2)=1,INDEX(tkbc,1,MATCH(CL$2,_tb1,0)),""))</f>
        <v/>
      </c>
      <c r="CM60" s="452" t="str">
        <f t="array" ref="CM60">IF(COUNTIF(_tb1,CM$2)&gt;1,"sai",IF(COUNTIF(_tb1,CM$2)=1,INDEX(tkbc,1,MATCH(CM$2,_tb1,0)),""))</f>
        <v/>
      </c>
      <c r="CN60" s="452" t="str">
        <f t="array" ref="CN60">IF(COUNTIF(_tb1,CN$2)&gt;1,"sai",IF(COUNTIF(_tb1,CN$2)=1,INDEX(tkbc,1,MATCH(CN$2,_tb1,0)),""))</f>
        <v/>
      </c>
      <c r="CO60" s="452" t="str">
        <f t="array" ref="CO60">IF(COUNTIF(_tb1,CO$2)&gt;1,"sai",IF(COUNTIF(_tb1,CO$2)=1,INDEX(tkbc,1,MATCH(CO$2,_tb1,0)),""))</f>
        <v/>
      </c>
      <c r="CP60" s="452" t="str">
        <f t="array" ref="CP60">IF(COUNTIF(_tb1,CP$2)&gt;1,"sai",IF(COUNTIF(_tb1,CP$2)=1,INDEX(tkbc,1,MATCH(CP$2,_tb1,0)),""))</f>
        <v/>
      </c>
      <c r="CQ60" s="452" t="str">
        <f t="array" ref="CQ60">IF(COUNTIF(_tb1,CQ$2)&gt;1,"sai",IF(COUNTIF(_tb1,CQ$2)=1,INDEX(tkbc,1,MATCH(CQ$2,_tb1,0)),""))</f>
        <v/>
      </c>
      <c r="CR60" s="452" t="str">
        <f t="array" ref="CR60">IF(COUNTIF(_tb1,CR$2)&gt;1,"sai",IF(COUNTIF(_tb1,CR$2)=1,INDEX(tkbc,1,MATCH(CR$2,_tb1,0)),""))</f>
        <v/>
      </c>
      <c r="CS60" s="452" t="str">
        <f t="array" ref="CS60">IF(COUNTIF(_tb1,CS$2)&gt;1,"sai",IF(COUNTIF(_tb1,CS$2)=1,INDEX(tkbc,1,MATCH(CS$2,_tb1,0)),""))</f>
        <v/>
      </c>
      <c r="CT60" s="452" t="str">
        <f t="array" ref="CT60">IF(COUNTIF(_tb1,CT$2)&gt;1,"sai",IF(COUNTIF(_tb1,CT$2)=1,INDEX(tkbc,1,MATCH(CT$2,_tb1,0)),""))</f>
        <v/>
      </c>
      <c r="CU60" s="452" t="str">
        <f t="array" ref="CU60">IF(COUNTIF(_tb1,CU$2)&gt;1,"sai",IF(COUNTIF(_tb1,CU$2)=1,INDEX(tkbc,1,MATCH(CU$2,_tb1,0)),""))</f>
        <v/>
      </c>
      <c r="CV60" s="452" t="str">
        <f t="array" ref="CV60">IF(COUNTIF(_tb1,CV$2)&gt;1,"sai",IF(COUNTIF(_tb1,CV$2)=1,INDEX(tkbc,1,MATCH(CV$2,_tb1,0)),""))</f>
        <v/>
      </c>
      <c r="CW60" s="452" t="str">
        <f t="array" ref="CW60">IF(COUNTIF(_tb1,CW$2)&gt;1,"sai",IF(COUNTIF(_tb1,CW$2)=1,INDEX(tkbc,1,MATCH(CW$2,_tb1,0)),""))</f>
        <v/>
      </c>
      <c r="CX60" s="452" t="str">
        <f t="array" ref="CX60">IF(COUNTIF(_tb1,CX$2)&gt;1,"sai",IF(COUNTIF(_tb1,CX$2)=1,INDEX(tkbc,1,MATCH(CX$2,_tb1,0)),""))</f>
        <v/>
      </c>
      <c r="CY60" s="452" t="str">
        <f t="array" ref="CY60">IF(COUNTIF(_tb1,CY$2)&gt;1,"sai",IF(COUNTIF(_tb1,CY$2)=1,INDEX(tkbc,1,MATCH(CY$2,_tb1,0)),""))</f>
        <v/>
      </c>
    </row>
    <row r="61" ht="12.0" customHeight="1">
      <c r="A61" s="127"/>
      <c r="B61" s="445">
        <v>2.0</v>
      </c>
      <c r="C61" s="444" t="str">
        <f t="array" ref="C61">IF(COUNTIF(_tb2,C$2)&gt;1,"sai",IF(COUNTIF(_tb2,C$2)=1,INDEX(tkbc,1,MATCH(C$2,_tb2,0)),""))</f>
        <v/>
      </c>
      <c r="D61" s="444" t="str">
        <f t="array" ref="D61">IF(COUNTIF(_tb2,D$2)&gt;1,"sai",IF(COUNTIF(_tb2,D$2)=1,INDEX(tkbc,1,MATCH(D$2,_tb2,0)),""))</f>
        <v/>
      </c>
      <c r="E61" s="444" t="str">
        <f t="array" ref="E61">IF(COUNTIF(_tb2,E$2)&gt;1,"sai",IF(COUNTIF(_tb2,E$2)=1,INDEX(tkbc,1,MATCH(E$2,_tb2,0)),""))</f>
        <v/>
      </c>
      <c r="F61" s="444" t="str">
        <f t="array" ref="F61">IF(COUNTIF(_tb2,F$2)&gt;1,"sai",IF(COUNTIF(_tb2,F$2)=1,INDEX(tkbc,1,MATCH(F$2,_tb2,0)),""))</f>
        <v/>
      </c>
      <c r="G61" s="444" t="str">
        <f t="array" ref="G61">IF(COUNTIF(_tb2,G$2)&gt;1,"sai",IF(COUNTIF(_tb2,G$2)=1,INDEX(tkbc,1,MATCH(G$2,_tb2,0)),""))</f>
        <v/>
      </c>
      <c r="H61" s="444" t="str">
        <f t="array" ref="H61">IF(COUNTIF(_tb2,H$2)&gt;1,"sai",IF(COUNTIF(_tb2,H$2)=1,INDEX(tkbc,1,MATCH(H$2,_tb2,0)),""))</f>
        <v/>
      </c>
      <c r="I61" s="444" t="str">
        <f t="array" ref="I61">IF(COUNTIF(_tb2,I$2)&gt;1,"sai",IF(COUNTIF(_tb2,I$2)=1,INDEX(tkbc,1,MATCH(I$2,_tb2,0)),""))</f>
        <v/>
      </c>
      <c r="J61" s="444" t="str">
        <f t="array" ref="J61">IF(COUNTIF(_tb2,J$2)&gt;1,"sai",IF(COUNTIF(_tb2,J$2)=1,INDEX(tkbc,1,MATCH(J$2,_tb2,0)),""))</f>
        <v/>
      </c>
      <c r="K61" s="444" t="str">
        <f t="array" ref="K61">IF(COUNTIF(_tb2,K$2)&gt;1,"sai",IF(COUNTIF(_tb2,K$2)=1,INDEX(tkbc,1,MATCH(K$2,_tb2,0)),""))</f>
        <v/>
      </c>
      <c r="L61" s="444" t="str">
        <f t="array" ref="L61">IF(COUNTIF(_tb2,L$2)&gt;1,"sai",IF(COUNTIF(_tb2,L$2)=1,INDEX(tkbc,1,MATCH(L$2,_tb2,0)),""))</f>
        <v/>
      </c>
      <c r="M61" s="444" t="str">
        <f t="array" ref="M61">IF(COUNTIF(_tb2,M$2)&gt;1,"sai",IF(COUNTIF(_tb2,M$2)=1,INDEX(tkbc,1,MATCH(M$2,_tb2,0)),""))</f>
        <v/>
      </c>
      <c r="N61" s="444" t="str">
        <f t="array" ref="N61">IF(COUNTIF(_tb2,N$2)&gt;1,"sai",IF(COUNTIF(_tb2,N$2)=1,INDEX(tkbc,1,MATCH(N$2,_tb2,0)),""))</f>
        <v/>
      </c>
      <c r="O61" s="444" t="str">
        <f t="array" ref="O61">IF(COUNTIF(_tb2,O$2)&gt;1,"sai",IF(COUNTIF(_tb2,O$2)=1,INDEX(tkbc,1,MATCH(O$2,_tb2,0)),""))</f>
        <v/>
      </c>
      <c r="P61" s="444" t="str">
        <f t="array" ref="P61">IF(COUNTIF(_tb2,P$2)&gt;1,"sai",IF(COUNTIF(_tb2,P$2)=1,INDEX(tkbc,1,MATCH(P$2,_tb2,0)),""))</f>
        <v/>
      </c>
      <c r="Q61" s="444" t="str">
        <f t="array" ref="Q61">IF(COUNTIF(_tb2,Q$2)&gt;1,"sai",IF(COUNTIF(_tb2,Q$2)=1,INDEX(tkbc,1,MATCH(Q$2,_tb2,0)),""))</f>
        <v/>
      </c>
      <c r="R61" s="444" t="str">
        <f t="array" ref="R61">IF(COUNTIF(_tb2,R$2)&gt;1,"sai",IF(COUNTIF(_tb2,R$2)=1,INDEX(tkbc,1,MATCH(R$2,_tb2,0)),""))</f>
        <v/>
      </c>
      <c r="S61" s="444" t="str">
        <f t="array" ref="S61">IF(COUNTIF(_tb2,S$2)&gt;1,"sai",IF(COUNTIF(_tb2,S$2)=1,INDEX(tkbc,1,MATCH(S$2,_tb2,0)),""))</f>
        <v/>
      </c>
      <c r="T61" s="444" t="str">
        <f t="array" ref="T61">IF(COUNTIF(_tb2,T$2)&gt;1,"sai",IF(COUNTIF(_tb2,T$2)=1,INDEX(tkbc,1,MATCH(T$2,_tb2,0)),""))</f>
        <v/>
      </c>
      <c r="U61" s="444" t="str">
        <f t="array" ref="U61">IF(COUNTIF(_tb2,U$2)&gt;1,"sai",IF(COUNTIF(_tb2,U$2)=1,INDEX(tkbc,1,MATCH(U$2,_tb2,0)),""))</f>
        <v/>
      </c>
      <c r="V61" s="444" t="str">
        <f t="array" ref="V61">IF(COUNTIF(_tb2,V$2)&gt;1,"sai",IF(COUNTIF(_tb2,V$2)=1,INDEX(tkbc,1,MATCH(V$2,_tb2,0)),""))</f>
        <v/>
      </c>
      <c r="W61" s="444" t="str">
        <f t="array" ref="W61">IF(COUNTIF(_tb2,W$2)&gt;1,"sai",IF(COUNTIF(_tb2,W$2)=1,INDEX(tkbc,1,MATCH(W$2,_tb2,0)),""))</f>
        <v/>
      </c>
      <c r="X61" s="444" t="str">
        <f t="array" ref="X61">IF(COUNTIF(_tb2,X$2)&gt;1,"sai",IF(COUNTIF(_tb2,X$2)=1,INDEX(tkbc,1,MATCH(X$2,_tb2,0)),""))</f>
        <v/>
      </c>
      <c r="Y61" s="444" t="str">
        <f t="array" ref="Y61">IF(COUNTIF(_tb2,Y$2)&gt;1,"sai",IF(COUNTIF(_tb2,Y$2)=1,INDEX(tkbc,1,MATCH(Y$2,_tb2,0)),""))</f>
        <v/>
      </c>
      <c r="Z61" s="444" t="str">
        <f t="array" ref="Z61">IF(COUNTIF(_tb2,Z$2)&gt;1,"sai",IF(COUNTIF(_tb2,Z$2)=1,INDEX(tkbc,1,MATCH(Z$2,_tb2,0)),""))</f>
        <v/>
      </c>
      <c r="AA61" s="444" t="str">
        <f t="array" ref="AA61">IF(COUNTIF(_tb2,AA$2)&gt;1,"sai",IF(COUNTIF(_tb2,AA$2)=1,INDEX(tkbc,1,MATCH(AA$2,_tb2,0)),""))</f>
        <v/>
      </c>
      <c r="AB61" s="444" t="str">
        <f t="array" ref="AB61">IF(COUNTIF(_tb2,AB$2)&gt;1,"sai",IF(COUNTIF(_tb2,AB$2)=1,INDEX(tkbc,1,MATCH(AB$2,_tb2,0)),""))</f>
        <v/>
      </c>
      <c r="AC61" s="444" t="str">
        <f t="array" ref="AC61">IF(COUNTIF(_tb2,AC$2)&gt;1,"sai",IF(COUNTIF(_tb2,AC$2)=1,INDEX(tkbc,1,MATCH(AC$2,_tb2,0)),""))</f>
        <v/>
      </c>
      <c r="AD61" s="444" t="str">
        <f t="array" ref="AD61">IF(COUNTIF(_tb2,AD$2)&gt;1,"sai",IF(COUNTIF(_tb2,AD$2)=1,INDEX(tkbc,1,MATCH(AD$2,_tb2,0)),""))</f>
        <v/>
      </c>
      <c r="AE61" s="444" t="str">
        <f t="array" ref="AE61">IF(COUNTIF(_tb2,AE$2)&gt;1,"sai",IF(COUNTIF(_tb2,AE$2)=1,INDEX(tkbc,1,MATCH(AE$2,_tb2,0)),""))</f>
        <v/>
      </c>
      <c r="AF61" s="444" t="str">
        <f t="array" ref="AF61">IF(COUNTIF(_tb2,AF$2)&gt;1,"sai",IF(COUNTIF(_tb2,AF$2)=1,INDEX(tkbc,1,MATCH(AF$2,_tb2,0)),""))</f>
        <v/>
      </c>
      <c r="AG61" s="444" t="str">
        <f t="array" ref="AG61">IF(COUNTIF(_tb2,AG$2)&gt;1,"sai",IF(COUNTIF(_tb2,AG$2)=1,INDEX(tkbc,1,MATCH(AG$2,_tb2,0)),""))</f>
        <v/>
      </c>
      <c r="AH61" s="444" t="str">
        <f t="array" ref="AH61">IF(COUNTIF(_tb2,AH$2)&gt;1,"sai",IF(COUNTIF(_tb2,AH$2)=1,INDEX(tkbc,1,MATCH(AH$2,_tb2,0)),""))</f>
        <v/>
      </c>
      <c r="AI61" s="444" t="str">
        <f t="array" ref="AI61">IF(COUNTIF(_tb2,AI$2)&gt;1,"sai",IF(COUNTIF(_tb2,AI$2)=1,INDEX(tkbc,1,MATCH(AI$2,_tb2,0)),""))</f>
        <v/>
      </c>
      <c r="AJ61" s="444" t="str">
        <f t="array" ref="AJ61">IF(COUNTIF(_tb2,AJ$2)&gt;1,"sai",IF(COUNTIF(_tb2,AJ$2)=1,INDEX(tkbc,1,MATCH(AJ$2,_tb2,0)),""))</f>
        <v/>
      </c>
      <c r="AK61" s="444" t="str">
        <f t="array" ref="AK61">IF(COUNTIF(_tb2,AK$2)&gt;1,"sai",IF(COUNTIF(_tb2,AK$2)=1,INDEX(tkbc,1,MATCH(AK$2,_tb2,0)),""))</f>
        <v/>
      </c>
      <c r="AL61" s="444" t="str">
        <f t="array" ref="AL61">IF(COUNTIF(_tb2,AL$2)&gt;1,"sai",IF(COUNTIF(_tb2,AL$2)=1,INDEX(tkbc,1,MATCH(AL$2,_tb2,0)),""))</f>
        <v/>
      </c>
      <c r="AM61" s="444" t="str">
        <f t="array" ref="AM61">IF(COUNTIF(_tb2,AM$2)&gt;1,"sai",IF(COUNTIF(_tb2,AM$2)=1,INDEX(tkbc,1,MATCH(AM$2,_tb2,0)),""))</f>
        <v/>
      </c>
      <c r="AN61" s="444" t="str">
        <f t="array" ref="AN61">IF(COUNTIF(_tb2,AN$2)&gt;1,"sai",IF(COUNTIF(_tb2,AN$2)=1,INDEX(tkbc,1,MATCH(AN$2,_tb2,0)),""))</f>
        <v/>
      </c>
      <c r="AO61" s="444" t="str">
        <f t="array" ref="AO61">IF(COUNTIF(_tb2,AO$2)&gt;1,"sai",IF(COUNTIF(_tb2,AO$2)=1,INDEX(tkbc,1,MATCH(AO$2,_tb2,0)),""))</f>
        <v/>
      </c>
      <c r="AP61" s="444" t="str">
        <f t="array" ref="AP61">IF(COUNTIF(_tb2,AP$2)&gt;1,"sai",IF(COUNTIF(_tb2,AP$2)=1,INDEX(tkbc,1,MATCH(AP$2,_tb2,0)),""))</f>
        <v/>
      </c>
      <c r="AQ61" s="444" t="str">
        <f t="array" ref="AQ61">IF(COUNTIF(_tb2,AQ$2)&gt;1,"sai",IF(COUNTIF(_tb2,AQ$2)=1,INDEX(tkbc,1,MATCH(AQ$2,_tb2,0)),""))</f>
        <v/>
      </c>
      <c r="AR61" s="444" t="str">
        <f t="array" ref="AR61">IF(COUNTIF(_tb2,AR$2)&gt;1,"sai",IF(COUNTIF(_tb2,AR$2)=1,INDEX(tkbc,1,MATCH(AR$2,_tb2,0)),""))</f>
        <v/>
      </c>
      <c r="AS61" s="444" t="str">
        <f t="array" ref="AS61">IF(COUNTIF(_tb2,AS$2)&gt;1,"sai",IF(COUNTIF(_tb2,AS$2)=1,INDEX(tkbc,1,MATCH(AS$2,_tb2,0)),""))</f>
        <v/>
      </c>
      <c r="AT61" s="444" t="str">
        <f t="array" ref="AT61">IF(COUNTIF(_tb2,AT$2)&gt;1,"sai",IF(COUNTIF(_tb2,AT$2)=1,INDEX(tkbc,1,MATCH(AT$2,_tb2,0)),""))</f>
        <v/>
      </c>
      <c r="AU61" s="444" t="str">
        <f t="array" ref="AU61">IF(COUNTIF(_tb2,AU$2)&gt;1,"sai",IF(COUNTIF(_tb2,AU$2)=1,INDEX(tkbc,1,MATCH(AU$2,_tb2,0)),""))</f>
        <v/>
      </c>
      <c r="AV61" s="444" t="str">
        <f t="array" ref="AV61">IF(COUNTIF(_tb2,AV$2)&gt;1,"sai",IF(COUNTIF(_tb2,AV$2)=1,INDEX(tkbc,1,MATCH(AV$2,_tb2,0)),""))</f>
        <v/>
      </c>
      <c r="AW61" s="444" t="str">
        <f t="array" ref="AW61">IF(COUNTIF(_tb2,AW$2)&gt;1,"sai",IF(COUNTIF(_tb2,AW$2)=1,INDEX(tkbc,1,MATCH(AW$2,_tb2,0)),""))</f>
        <v/>
      </c>
      <c r="AX61" s="444" t="str">
        <f t="array" ref="AX61">IF(COUNTIF(_tb2,AX$2)&gt;1,"sai",IF(COUNTIF(_tb2,AX$2)=1,INDEX(tkbc,1,MATCH(AX$2,_tb2,0)),""))</f>
        <v/>
      </c>
      <c r="AY61" s="444" t="str">
        <f t="array" ref="AY61">IF(COUNTIF(_tb2,AY$2)&gt;1,"sai",IF(COUNTIF(_tb2,AY$2)=1,INDEX(tkbc,1,MATCH(AY$2,_tb2,0)),""))</f>
        <v/>
      </c>
      <c r="AZ61" s="444" t="str">
        <f t="array" ref="AZ61">IF(COUNTIF(_tb2,AZ$2)&gt;1,"sai",IF(COUNTIF(_tb2,AZ$2)=1,INDEX(tkbc,1,MATCH(AZ$2,_tb2,0)),""))</f>
        <v/>
      </c>
      <c r="BA61" s="444" t="str">
        <f t="array" ref="BA61">IF(COUNTIF(_tb2,BA$2)&gt;1,"sai",IF(COUNTIF(_tb2,BA$2)=1,INDEX(tkbc,1,MATCH(BA$2,_tb2,0)),""))</f>
        <v/>
      </c>
      <c r="BB61" s="444" t="str">
        <f t="array" ref="BB61">IF(COUNTIF(_tb2,BB$2)&gt;1,"sai",IF(COUNTIF(_tb2,BB$2)=1,INDEX(tkbc,1,MATCH(BB$2,_tb2,0)),""))</f>
        <v/>
      </c>
      <c r="BC61" s="444" t="str">
        <f t="array" ref="BC61">IF(COUNTIF(_tb2,BC$2)&gt;1,"sai",IF(COUNTIF(_tb2,BC$2)=1,INDEX(tkbc,1,MATCH(BC$2,_tb2,0)),""))</f>
        <v/>
      </c>
      <c r="BD61" s="444" t="str">
        <f t="array" ref="BD61">IF(COUNTIF(_tb2,BD$2)&gt;1,"sai",IF(COUNTIF(_tb2,BD$2)=1,INDEX(tkbc,1,MATCH(BD$2,_tb2,0)),""))</f>
        <v/>
      </c>
      <c r="BE61" s="444" t="str">
        <f t="array" ref="BE61">IF(COUNTIF(_tb2,BE$2)&gt;1,"sai",IF(COUNTIF(_tb2,BE$2)=1,INDEX(tkbc,1,MATCH(BE$2,_tb2,0)),""))</f>
        <v/>
      </c>
      <c r="BF61" s="444" t="str">
        <f t="array" ref="BF61">IF(COUNTIF(_tb2,BF$2)&gt;1,"sai",IF(COUNTIF(_tb2,BF$2)=1,INDEX(tkbc,1,MATCH(BF$2,_tb2,0)),""))</f>
        <v/>
      </c>
      <c r="BG61" s="444" t="str">
        <f t="array" ref="BG61">IF(COUNTIF(_tb2,BG$2)&gt;1,"sai",IF(COUNTIF(_tb2,BG$2)=1,INDEX(tkbc,1,MATCH(BG$2,_tb2,0)),""))</f>
        <v/>
      </c>
      <c r="BH61" s="444" t="str">
        <f t="array" ref="BH61">IF(COUNTIF(_tb2,BH$2)&gt;1,"sai",IF(COUNTIF(_tb2,BH$2)=1,INDEX(tkbc,1,MATCH(BH$2,_tb2,0)),""))</f>
        <v/>
      </c>
      <c r="BI61" s="444" t="str">
        <f t="array" ref="BI61">IF(COUNTIF(_tb2,BI$2)&gt;1,"sai",IF(COUNTIF(_tb2,BI$2)=1,INDEX(tkbc,1,MATCH(BI$2,_tb2,0)),""))</f>
        <v/>
      </c>
      <c r="BJ61" s="444" t="str">
        <f t="array" ref="BJ61">IF(COUNTIF(_tb2,BJ$2)&gt;1,"sai",IF(COUNTIF(_tb2,BJ$2)=1,INDEX(tkbc,1,MATCH(BJ$2,_tb2,0)),""))</f>
        <v/>
      </c>
      <c r="BK61" s="444" t="str">
        <f t="array" ref="BK61">IF(COUNTIF(_tb2,BK$2)&gt;1,"sai",IF(COUNTIF(_tb2,BK$2)=1,INDEX(tkbc,1,MATCH(BK$2,_tb2,0)),""))</f>
        <v/>
      </c>
      <c r="BL61" s="444" t="str">
        <f t="array" ref="BL61">IF(COUNTIF(_tb2,BL$2)&gt;1,"sai",IF(COUNTIF(_tb2,BL$2)=1,INDEX(tkbc,1,MATCH(BL$2,_tb2,0)),""))</f>
        <v/>
      </c>
      <c r="BM61" s="444" t="str">
        <f t="array" ref="BM61">IF(COUNTIF(_tb2,BM$2)&gt;1,"sai",IF(COUNTIF(_tb2,BM$2)=1,INDEX(tkbc,1,MATCH(BM$2,_tb2,0)),""))</f>
        <v/>
      </c>
      <c r="BN61" s="444" t="str">
        <f t="array" ref="BN61">IF(COUNTIF(_tb2,BN$2)&gt;1,"sai",IF(COUNTIF(_tb2,BN$2)=1,INDEX(tkbc,1,MATCH(BN$2,_tb2,0)),""))</f>
        <v/>
      </c>
      <c r="BO61" s="444" t="str">
        <f t="array" ref="BO61">IF(COUNTIF(_tb2,BO$2)&gt;1,"sai",IF(COUNTIF(_tb2,BO$2)=1,INDEX(tkbc,1,MATCH(BO$2,_tb2,0)),""))</f>
        <v/>
      </c>
      <c r="BP61" s="444" t="str">
        <f t="array" ref="BP61">IF(COUNTIF(_tb2,BP$2)&gt;1,"sai",IF(COUNTIF(_tb2,BP$2)=1,INDEX(tkbc,1,MATCH(BP$2,_tb2,0)),""))</f>
        <v/>
      </c>
      <c r="BQ61" s="444" t="str">
        <f t="array" ref="BQ61">IF(COUNTIF(_tb2,BQ$2)&gt;1,"sai",IF(COUNTIF(_tb2,BQ$2)=1,INDEX(tkbc,1,MATCH(BQ$2,_tb2,0)),""))</f>
        <v/>
      </c>
      <c r="BR61" s="444" t="str">
        <f t="array" ref="BR61">IF(COUNTIF(_tb2,BR$2)&gt;1,"sai",IF(COUNTIF(_tb2,BR$2)=1,INDEX(tkbc,1,MATCH(BR$2,_tb2,0)),""))</f>
        <v/>
      </c>
      <c r="BS61" s="444" t="str">
        <f t="array" ref="BS61">IF(COUNTIF(_tb2,BS$2)&gt;1,"sai",IF(COUNTIF(_tb2,BS$2)=1,INDEX(tkbc,1,MATCH(BS$2,_tb2,0)),""))</f>
        <v/>
      </c>
      <c r="BT61" s="444" t="str">
        <f t="array" ref="BT61">IF(COUNTIF(_tb2,BT$2)&gt;1,"sai",IF(COUNTIF(_tb2,BT$2)=1,INDEX(tkbc,1,MATCH(BT$2,_tb2,0)),""))</f>
        <v/>
      </c>
      <c r="BU61" s="444" t="str">
        <f t="array" ref="BU61">IF(COUNTIF(_tb2,BU$2)&gt;1,"sai",IF(COUNTIF(_tb2,BU$2)=1,INDEX(tkbc,1,MATCH(BU$2,_tb2,0)),""))</f>
        <v/>
      </c>
      <c r="BV61" s="444" t="str">
        <f t="array" ref="BV61">IF(COUNTIF(_tb2,BV$2)&gt;1,"sai",IF(COUNTIF(_tb2,BV$2)=1,INDEX(tkbc,1,MATCH(BV$2,_tb2,0)),""))</f>
        <v/>
      </c>
      <c r="BW61" s="444" t="str">
        <f t="array" ref="BW61">IF(COUNTIF(_tb2,BW$2)&gt;1,"sai",IF(COUNTIF(_tb2,BW$2)=1,INDEX(tkbc,1,MATCH(BW$2,_tb2,0)),""))</f>
        <v/>
      </c>
      <c r="BX61" s="444" t="str">
        <f t="array" ref="BX61">IF(COUNTIF(_tb2,BX$2)&gt;1,"sai",IF(COUNTIF(_tb2,BX$2)=1,INDEX(tkbc,1,MATCH(BX$2,_tb2,0)),""))</f>
        <v/>
      </c>
      <c r="BY61" s="444" t="str">
        <f t="array" ref="BY61">IF(COUNTIF(_tb2,BY$2)&gt;1,"sai",IF(COUNTIF(_tb2,BY$2)=1,INDEX(tkbc,1,MATCH(BY$2,_tb2,0)),""))</f>
        <v/>
      </c>
      <c r="BZ61" s="444" t="str">
        <f t="array" ref="BZ61">IF(COUNTIF(_tb2,BZ$2)&gt;1,"sai",IF(COUNTIF(_tb2,BZ$2)=1,INDEX(tkbc,1,MATCH(BZ$2,_tb2,0)),""))</f>
        <v/>
      </c>
      <c r="CA61" s="444" t="str">
        <f t="array" ref="CA61">IF(COUNTIF(_tb2,CA$2)&gt;1,"sai",IF(COUNTIF(_tb2,CA$2)=1,INDEX(tkbc,1,MATCH(CA$2,_tb2,0)),""))</f>
        <v/>
      </c>
      <c r="CB61" s="444" t="str">
        <f t="array" ref="CB61">IF(COUNTIF(_tb2,CB$2)&gt;1,"sai",IF(COUNTIF(_tb2,CB$2)=1,INDEX(tkbc,1,MATCH(CB$2,_tb2,0)),""))</f>
        <v/>
      </c>
      <c r="CC61" s="444" t="str">
        <f t="array" ref="CC61">IF(COUNTIF(_tb2,CC$2)&gt;1,"sai",IF(COUNTIF(_tb2,CC$2)=1,INDEX(tkbc,1,MATCH(CC$2,_tb2,0)),""))</f>
        <v/>
      </c>
      <c r="CD61" s="444" t="str">
        <f t="array" ref="CD61">IF(COUNTIF(_tb2,CD$2)&gt;1,"sai",IF(COUNTIF(_tb2,CD$2)=1,INDEX(tkbc,1,MATCH(CD$2,_tb2,0)),""))</f>
        <v/>
      </c>
      <c r="CE61" s="444" t="str">
        <f t="array" ref="CE61">IF(COUNTIF(_tb2,CE$2)&gt;1,"sai",IF(COUNTIF(_tb2,CE$2)=1,INDEX(tkbc,1,MATCH(CE$2,_tb2,0)),""))</f>
        <v/>
      </c>
      <c r="CF61" s="444" t="str">
        <f t="array" ref="CF61">IF(COUNTIF(_tb2,CF$2)&gt;1,"sai",IF(COUNTIF(_tb2,CF$2)=1,INDEX(tkbc,1,MATCH(CF$2,_tb2,0)),""))</f>
        <v/>
      </c>
      <c r="CG61" s="444" t="str">
        <f t="array" ref="CG61">IF(COUNTIF(_tb2,CG$2)&gt;1,"sai",IF(COUNTIF(_tb2,CG$2)=1,INDEX(tkbc,1,MATCH(CG$2,_tb2,0)),""))</f>
        <v/>
      </c>
      <c r="CH61" s="444" t="str">
        <f t="array" ref="CH61">IF(COUNTIF(_tb2,CH$2)&gt;1,"sai",IF(COUNTIF(_tb2,CH$2)=1,INDEX(tkbc,1,MATCH(CH$2,_tb2,0)),""))</f>
        <v/>
      </c>
      <c r="CI61" s="444" t="str">
        <f t="array" ref="CI61">IF(COUNTIF(_tb2,CI$2)&gt;1,"sai",IF(COUNTIF(_tb2,CI$2)=1,INDEX(tkbc,1,MATCH(CI$2,_tb2,0)),""))</f>
        <v/>
      </c>
      <c r="CJ61" s="444" t="str">
        <f t="array" ref="CJ61">IF(COUNTIF(_tb2,CJ$2)&gt;1,"sai",IF(COUNTIF(_tb2,CJ$2)=1,INDEX(tkbc,1,MATCH(CJ$2,_tb2,0)),""))</f>
        <v/>
      </c>
      <c r="CK61" s="444" t="str">
        <f t="array" ref="CK61">IF(COUNTIF(_tb2,CK$2)&gt;1,"sai",IF(COUNTIF(_tb2,CK$2)=1,INDEX(tkbc,1,MATCH(CK$2,_tb2,0)),""))</f>
        <v/>
      </c>
      <c r="CL61" s="444" t="str">
        <f t="array" ref="CL61">IF(COUNTIF(_tb2,CL$2)&gt;1,"sai",IF(COUNTIF(_tb2,CL$2)=1,INDEX(tkbc,1,MATCH(CL$2,_tb2,0)),""))</f>
        <v/>
      </c>
      <c r="CM61" s="444" t="str">
        <f t="array" ref="CM61">IF(COUNTIF(_tb2,CM$2)&gt;1,"sai",IF(COUNTIF(_tb2,CM$2)=1,INDEX(tkbc,1,MATCH(CM$2,_tb2,0)),""))</f>
        <v/>
      </c>
      <c r="CN61" s="444" t="str">
        <f t="array" ref="CN61">IF(COUNTIF(_tb2,CN$2)&gt;1,"sai",IF(COUNTIF(_tb2,CN$2)=1,INDEX(tkbc,1,MATCH(CN$2,_tb2,0)),""))</f>
        <v/>
      </c>
      <c r="CO61" s="444" t="str">
        <f t="array" ref="CO61">IF(COUNTIF(_tb2,CO$2)&gt;1,"sai",IF(COUNTIF(_tb2,CO$2)=1,INDEX(tkbc,1,MATCH(CO$2,_tb2,0)),""))</f>
        <v/>
      </c>
      <c r="CP61" s="444" t="str">
        <f t="array" ref="CP61">IF(COUNTIF(_tb2,CP$2)&gt;1,"sai",IF(COUNTIF(_tb2,CP$2)=1,INDEX(tkbc,1,MATCH(CP$2,_tb2,0)),""))</f>
        <v/>
      </c>
      <c r="CQ61" s="444" t="str">
        <f t="array" ref="CQ61">IF(COUNTIF(_tb2,CQ$2)&gt;1,"sai",IF(COUNTIF(_tb2,CQ$2)=1,INDEX(tkbc,1,MATCH(CQ$2,_tb2,0)),""))</f>
        <v/>
      </c>
      <c r="CR61" s="444" t="str">
        <f t="array" ref="CR61">IF(COUNTIF(_tb2,CR$2)&gt;1,"sai",IF(COUNTIF(_tb2,CR$2)=1,INDEX(tkbc,1,MATCH(CR$2,_tb2,0)),""))</f>
        <v/>
      </c>
      <c r="CS61" s="444" t="str">
        <f t="array" ref="CS61">IF(COUNTIF(_tb2,CS$2)&gt;1,"sai",IF(COUNTIF(_tb2,CS$2)=1,INDEX(tkbc,1,MATCH(CS$2,_tb2,0)),""))</f>
        <v/>
      </c>
      <c r="CT61" s="444" t="str">
        <f t="array" ref="CT61">IF(COUNTIF(_tb2,CT$2)&gt;1,"sai",IF(COUNTIF(_tb2,CT$2)=1,INDEX(tkbc,1,MATCH(CT$2,_tb2,0)),""))</f>
        <v/>
      </c>
      <c r="CU61" s="444" t="str">
        <f t="array" ref="CU61">IF(COUNTIF(_tb2,CU$2)&gt;1,"sai",IF(COUNTIF(_tb2,CU$2)=1,INDEX(tkbc,1,MATCH(CU$2,_tb2,0)),""))</f>
        <v/>
      </c>
      <c r="CV61" s="444" t="str">
        <f t="array" ref="CV61">IF(COUNTIF(_tb2,CV$2)&gt;1,"sai",IF(COUNTIF(_tb2,CV$2)=1,INDEX(tkbc,1,MATCH(CV$2,_tb2,0)),""))</f>
        <v/>
      </c>
      <c r="CW61" s="444" t="str">
        <f t="array" ref="CW61">IF(COUNTIF(_tb2,CW$2)&gt;1,"sai",IF(COUNTIF(_tb2,CW$2)=1,INDEX(tkbc,1,MATCH(CW$2,_tb2,0)),""))</f>
        <v/>
      </c>
      <c r="CX61" s="444" t="str">
        <f t="array" ref="CX61">IF(COUNTIF(_tb2,CX$2)&gt;1,"sai",IF(COUNTIF(_tb2,CX$2)=1,INDEX(tkbc,1,MATCH(CX$2,_tb2,0)),""))</f>
        <v/>
      </c>
      <c r="CY61" s="444" t="str">
        <f t="array" ref="CY61">IF(COUNTIF(_tb2,CY$2)&gt;1,"sai",IF(COUNTIF(_tb2,CY$2)=1,INDEX(tkbc,1,MATCH(CY$2,_tb2,0)),""))</f>
        <v/>
      </c>
    </row>
    <row r="62" ht="12.0" customHeight="1">
      <c r="A62" s="127"/>
      <c r="B62" s="445">
        <v>3.0</v>
      </c>
      <c r="C62" s="444" t="str">
        <f t="array" ref="C62">IF(COUNTIF(_tb3,C$2)&gt;1,"sai",IF(COUNTIF(_tb3,C$2)=1,INDEX(tkbc,1,MATCH(C$2,_tb3,0)),""))</f>
        <v/>
      </c>
      <c r="D62" s="444" t="str">
        <f t="array" ref="D62">IF(COUNTIF(_tb3,D$2)&gt;1,"sai",IF(COUNTIF(_tb3,D$2)=1,INDEX(tkbc,1,MATCH(D$2,_tb3,0)),""))</f>
        <v/>
      </c>
      <c r="E62" s="444" t="str">
        <f t="array" ref="E62">IF(COUNTIF(_tb3,E$2)&gt;1,"sai",IF(COUNTIF(_tb3,E$2)=1,INDEX(tkbc,1,MATCH(E$2,_tb3,0)),""))</f>
        <v/>
      </c>
      <c r="F62" s="444" t="str">
        <f t="array" ref="F62">IF(COUNTIF(_tb3,F$2)&gt;1,"sai",IF(COUNTIF(_tb3,F$2)=1,INDEX(tkbc,1,MATCH(F$2,_tb3,0)),""))</f>
        <v/>
      </c>
      <c r="G62" s="444" t="str">
        <f t="array" ref="G62">IF(COUNTIF(_tb3,G$2)&gt;1,"sai",IF(COUNTIF(_tb3,G$2)=1,INDEX(tkbc,1,MATCH(G$2,_tb3,0)),""))</f>
        <v/>
      </c>
      <c r="H62" s="444" t="str">
        <f t="array" ref="H62">IF(COUNTIF(_tb3,H$2)&gt;1,"sai",IF(COUNTIF(_tb3,H$2)=1,INDEX(tkbc,1,MATCH(H$2,_tb3,0)),""))</f>
        <v/>
      </c>
      <c r="I62" s="444" t="str">
        <f t="array" ref="I62">IF(COUNTIF(_tb3,I$2)&gt;1,"sai",IF(COUNTIF(_tb3,I$2)=1,INDEX(tkbc,1,MATCH(I$2,_tb3,0)),""))</f>
        <v/>
      </c>
      <c r="J62" s="444" t="str">
        <f t="array" ref="J62">IF(COUNTIF(_tb3,J$2)&gt;1,"sai",IF(COUNTIF(_tb3,J$2)=1,INDEX(tkbc,1,MATCH(J$2,_tb3,0)),""))</f>
        <v/>
      </c>
      <c r="K62" s="444" t="str">
        <f t="array" ref="K62">IF(COUNTIF(_tb3,K$2)&gt;1,"sai",IF(COUNTIF(_tb3,K$2)=1,INDEX(tkbc,1,MATCH(K$2,_tb3,0)),""))</f>
        <v/>
      </c>
      <c r="L62" s="444" t="str">
        <f t="array" ref="L62">IF(COUNTIF(_tb3,L$2)&gt;1,"sai",IF(COUNTIF(_tb3,L$2)=1,INDEX(tkbc,1,MATCH(L$2,_tb3,0)),""))</f>
        <v/>
      </c>
      <c r="M62" s="444" t="str">
        <f t="array" ref="M62">IF(COUNTIF(_tb3,M$2)&gt;1,"sai",IF(COUNTIF(_tb3,M$2)=1,INDEX(tkbc,1,MATCH(M$2,_tb3,0)),""))</f>
        <v/>
      </c>
      <c r="N62" s="444" t="str">
        <f t="array" ref="N62">IF(COUNTIF(_tb3,N$2)&gt;1,"sai",IF(COUNTIF(_tb3,N$2)=1,INDEX(tkbc,1,MATCH(N$2,_tb3,0)),""))</f>
        <v/>
      </c>
      <c r="O62" s="444" t="str">
        <f t="array" ref="O62">IF(COUNTIF(_tb3,O$2)&gt;1,"sai",IF(COUNTIF(_tb3,O$2)=1,INDEX(tkbc,1,MATCH(O$2,_tb3,0)),""))</f>
        <v/>
      </c>
      <c r="P62" s="444" t="str">
        <f t="array" ref="P62">IF(COUNTIF(_tb3,P$2)&gt;1,"sai",IF(COUNTIF(_tb3,P$2)=1,INDEX(tkbc,1,MATCH(P$2,_tb3,0)),""))</f>
        <v/>
      </c>
      <c r="Q62" s="444" t="str">
        <f t="array" ref="Q62">IF(COUNTIF(_tb3,Q$2)&gt;1,"sai",IF(COUNTIF(_tb3,Q$2)=1,INDEX(tkbc,1,MATCH(Q$2,_tb3,0)),""))</f>
        <v/>
      </c>
      <c r="R62" s="444" t="str">
        <f t="array" ref="R62">IF(COUNTIF(_tb3,R$2)&gt;1,"sai",IF(COUNTIF(_tb3,R$2)=1,INDEX(tkbc,1,MATCH(R$2,_tb3,0)),""))</f>
        <v/>
      </c>
      <c r="S62" s="444" t="str">
        <f t="array" ref="S62">IF(COUNTIF(_tb3,S$2)&gt;1,"sai",IF(COUNTIF(_tb3,S$2)=1,INDEX(tkbc,1,MATCH(S$2,_tb3,0)),""))</f>
        <v/>
      </c>
      <c r="T62" s="444" t="str">
        <f t="array" ref="T62">IF(COUNTIF(_tb3,T$2)&gt;1,"sai",IF(COUNTIF(_tb3,T$2)=1,INDEX(tkbc,1,MATCH(T$2,_tb3,0)),""))</f>
        <v/>
      </c>
      <c r="U62" s="444" t="str">
        <f t="array" ref="U62">IF(COUNTIF(_tb3,U$2)&gt;1,"sai",IF(COUNTIF(_tb3,U$2)=1,INDEX(tkbc,1,MATCH(U$2,_tb3,0)),""))</f>
        <v/>
      </c>
      <c r="V62" s="444" t="str">
        <f t="array" ref="V62">IF(COUNTIF(_tb3,V$2)&gt;1,"sai",IF(COUNTIF(_tb3,V$2)=1,INDEX(tkbc,1,MATCH(V$2,_tb3,0)),""))</f>
        <v/>
      </c>
      <c r="W62" s="444" t="str">
        <f t="array" ref="W62">IF(COUNTIF(_tb3,W$2)&gt;1,"sai",IF(COUNTIF(_tb3,W$2)=1,INDEX(tkbc,1,MATCH(W$2,_tb3,0)),""))</f>
        <v/>
      </c>
      <c r="X62" s="444" t="str">
        <f t="array" ref="X62">IF(COUNTIF(_tb3,X$2)&gt;1,"sai",IF(COUNTIF(_tb3,X$2)=1,INDEX(tkbc,1,MATCH(X$2,_tb3,0)),""))</f>
        <v/>
      </c>
      <c r="Y62" s="444" t="str">
        <f t="array" ref="Y62">IF(COUNTIF(_tb3,Y$2)&gt;1,"sai",IF(COUNTIF(_tb3,Y$2)=1,INDEX(tkbc,1,MATCH(Y$2,_tb3,0)),""))</f>
        <v/>
      </c>
      <c r="Z62" s="444" t="str">
        <f t="array" ref="Z62">IF(COUNTIF(_tb3,Z$2)&gt;1,"sai",IF(COUNTIF(_tb3,Z$2)=1,INDEX(tkbc,1,MATCH(Z$2,_tb3,0)),""))</f>
        <v/>
      </c>
      <c r="AA62" s="444" t="str">
        <f t="array" ref="AA62">IF(COUNTIF(_tb3,AA$2)&gt;1,"sai",IF(COUNTIF(_tb3,AA$2)=1,INDEX(tkbc,1,MATCH(AA$2,_tb3,0)),""))</f>
        <v/>
      </c>
      <c r="AB62" s="444" t="str">
        <f t="array" ref="AB62">IF(COUNTIF(_tb3,AB$2)&gt;1,"sai",IF(COUNTIF(_tb3,AB$2)=1,INDEX(tkbc,1,MATCH(AB$2,_tb3,0)),""))</f>
        <v/>
      </c>
      <c r="AC62" s="444" t="str">
        <f t="array" ref="AC62">IF(COUNTIF(_tb3,AC$2)&gt;1,"sai",IF(COUNTIF(_tb3,AC$2)=1,INDEX(tkbc,1,MATCH(AC$2,_tb3,0)),""))</f>
        <v/>
      </c>
      <c r="AD62" s="444" t="str">
        <f t="array" ref="AD62">IF(COUNTIF(_tb3,AD$2)&gt;1,"sai",IF(COUNTIF(_tb3,AD$2)=1,INDEX(tkbc,1,MATCH(AD$2,_tb3,0)),""))</f>
        <v/>
      </c>
      <c r="AE62" s="444" t="str">
        <f t="array" ref="AE62">IF(COUNTIF(_tb3,AE$2)&gt;1,"sai",IF(COUNTIF(_tb3,AE$2)=1,INDEX(tkbc,1,MATCH(AE$2,_tb3,0)),""))</f>
        <v/>
      </c>
      <c r="AF62" s="444" t="str">
        <f t="array" ref="AF62">IF(COUNTIF(_tb3,AF$2)&gt;1,"sai",IF(COUNTIF(_tb3,AF$2)=1,INDEX(tkbc,1,MATCH(AF$2,_tb3,0)),""))</f>
        <v/>
      </c>
      <c r="AG62" s="444" t="str">
        <f t="array" ref="AG62">IF(COUNTIF(_tb3,AG$2)&gt;1,"sai",IF(COUNTIF(_tb3,AG$2)=1,INDEX(tkbc,1,MATCH(AG$2,_tb3,0)),""))</f>
        <v/>
      </c>
      <c r="AH62" s="444" t="str">
        <f t="array" ref="AH62">IF(COUNTIF(_tb3,AH$2)&gt;1,"sai",IF(COUNTIF(_tb3,AH$2)=1,INDEX(tkbc,1,MATCH(AH$2,_tb3,0)),""))</f>
        <v/>
      </c>
      <c r="AI62" s="444" t="str">
        <f t="array" ref="AI62">IF(COUNTIF(_tb3,AI$2)&gt;1,"sai",IF(COUNTIF(_tb3,AI$2)=1,INDEX(tkbc,1,MATCH(AI$2,_tb3,0)),""))</f>
        <v/>
      </c>
      <c r="AJ62" s="444" t="str">
        <f t="array" ref="AJ62">IF(COUNTIF(_tb3,AJ$2)&gt;1,"sai",IF(COUNTIF(_tb3,AJ$2)=1,INDEX(tkbc,1,MATCH(AJ$2,_tb3,0)),""))</f>
        <v/>
      </c>
      <c r="AK62" s="444" t="str">
        <f t="array" ref="AK62">IF(COUNTIF(_tb3,AK$2)&gt;1,"sai",IF(COUNTIF(_tb3,AK$2)=1,INDEX(tkbc,1,MATCH(AK$2,_tb3,0)),""))</f>
        <v/>
      </c>
      <c r="AL62" s="444" t="str">
        <f t="array" ref="AL62">IF(COUNTIF(_tb3,AL$2)&gt;1,"sai",IF(COUNTIF(_tb3,AL$2)=1,INDEX(tkbc,1,MATCH(AL$2,_tb3,0)),""))</f>
        <v/>
      </c>
      <c r="AM62" s="444" t="str">
        <f t="array" ref="AM62">IF(COUNTIF(_tb3,AM$2)&gt;1,"sai",IF(COUNTIF(_tb3,AM$2)=1,INDEX(tkbc,1,MATCH(AM$2,_tb3,0)),""))</f>
        <v/>
      </c>
      <c r="AN62" s="444" t="str">
        <f t="array" ref="AN62">IF(COUNTIF(_tb3,AN$2)&gt;1,"sai",IF(COUNTIF(_tb3,AN$2)=1,INDEX(tkbc,1,MATCH(AN$2,_tb3,0)),""))</f>
        <v/>
      </c>
      <c r="AO62" s="444" t="str">
        <f t="array" ref="AO62">IF(COUNTIF(_tb3,AO$2)&gt;1,"sai",IF(COUNTIF(_tb3,AO$2)=1,INDEX(tkbc,1,MATCH(AO$2,_tb3,0)),""))</f>
        <v/>
      </c>
      <c r="AP62" s="444" t="str">
        <f t="array" ref="AP62">IF(COUNTIF(_tb3,AP$2)&gt;1,"sai",IF(COUNTIF(_tb3,AP$2)=1,INDEX(tkbc,1,MATCH(AP$2,_tb3,0)),""))</f>
        <v/>
      </c>
      <c r="AQ62" s="444" t="str">
        <f t="array" ref="AQ62">IF(COUNTIF(_tb3,AQ$2)&gt;1,"sai",IF(COUNTIF(_tb3,AQ$2)=1,INDEX(tkbc,1,MATCH(AQ$2,_tb3,0)),""))</f>
        <v/>
      </c>
      <c r="AR62" s="444" t="str">
        <f t="array" ref="AR62">IF(COUNTIF(_tb3,AR$2)&gt;1,"sai",IF(COUNTIF(_tb3,AR$2)=1,INDEX(tkbc,1,MATCH(AR$2,_tb3,0)),""))</f>
        <v/>
      </c>
      <c r="AS62" s="444" t="str">
        <f t="array" ref="AS62">IF(COUNTIF(_tb3,AS$2)&gt;1,"sai",IF(COUNTIF(_tb3,AS$2)=1,INDEX(tkbc,1,MATCH(AS$2,_tb3,0)),""))</f>
        <v/>
      </c>
      <c r="AT62" s="444" t="str">
        <f t="array" ref="AT62">IF(COUNTIF(_tb3,AT$2)&gt;1,"sai",IF(COUNTIF(_tb3,AT$2)=1,INDEX(tkbc,1,MATCH(AT$2,_tb3,0)),""))</f>
        <v/>
      </c>
      <c r="AU62" s="444" t="str">
        <f t="array" ref="AU62">IF(COUNTIF(_tb3,AU$2)&gt;1,"sai",IF(COUNTIF(_tb3,AU$2)=1,INDEX(tkbc,1,MATCH(AU$2,_tb3,0)),""))</f>
        <v/>
      </c>
      <c r="AV62" s="444" t="str">
        <f t="array" ref="AV62">IF(COUNTIF(_tb3,AV$2)&gt;1,"sai",IF(COUNTIF(_tb3,AV$2)=1,INDEX(tkbc,1,MATCH(AV$2,_tb3,0)),""))</f>
        <v/>
      </c>
      <c r="AW62" s="444" t="str">
        <f t="array" ref="AW62">IF(COUNTIF(_tb3,AW$2)&gt;1,"sai",IF(COUNTIF(_tb3,AW$2)=1,INDEX(tkbc,1,MATCH(AW$2,_tb3,0)),""))</f>
        <v/>
      </c>
      <c r="AX62" s="444" t="str">
        <f t="array" ref="AX62">IF(COUNTIF(_tb3,AX$2)&gt;1,"sai",IF(COUNTIF(_tb3,AX$2)=1,INDEX(tkbc,1,MATCH(AX$2,_tb3,0)),""))</f>
        <v/>
      </c>
      <c r="AY62" s="444" t="str">
        <f t="array" ref="AY62">IF(COUNTIF(_tb3,AY$2)&gt;1,"sai",IF(COUNTIF(_tb3,AY$2)=1,INDEX(tkbc,1,MATCH(AY$2,_tb3,0)),""))</f>
        <v/>
      </c>
      <c r="AZ62" s="444" t="str">
        <f t="array" ref="AZ62">IF(COUNTIF(_tb3,AZ$2)&gt;1,"sai",IF(COUNTIF(_tb3,AZ$2)=1,INDEX(tkbc,1,MATCH(AZ$2,_tb3,0)),""))</f>
        <v/>
      </c>
      <c r="BA62" s="444" t="str">
        <f t="array" ref="BA62">IF(COUNTIF(_tb3,BA$2)&gt;1,"sai",IF(COUNTIF(_tb3,BA$2)=1,INDEX(tkbc,1,MATCH(BA$2,_tb3,0)),""))</f>
        <v/>
      </c>
      <c r="BB62" s="444" t="str">
        <f t="array" ref="BB62">IF(COUNTIF(_tb3,BB$2)&gt;1,"sai",IF(COUNTIF(_tb3,BB$2)=1,INDEX(tkbc,1,MATCH(BB$2,_tb3,0)),""))</f>
        <v/>
      </c>
      <c r="BC62" s="444" t="str">
        <f t="array" ref="BC62">IF(COUNTIF(_tb3,BC$2)&gt;1,"sai",IF(COUNTIF(_tb3,BC$2)=1,INDEX(tkbc,1,MATCH(BC$2,_tb3,0)),""))</f>
        <v/>
      </c>
      <c r="BD62" s="444" t="str">
        <f t="array" ref="BD62">IF(COUNTIF(_tb3,BD$2)&gt;1,"sai",IF(COUNTIF(_tb3,BD$2)=1,INDEX(tkbc,1,MATCH(BD$2,_tb3,0)),""))</f>
        <v/>
      </c>
      <c r="BE62" s="444" t="str">
        <f t="array" ref="BE62">IF(COUNTIF(_tb3,BE$2)&gt;1,"sai",IF(COUNTIF(_tb3,BE$2)=1,INDEX(tkbc,1,MATCH(BE$2,_tb3,0)),""))</f>
        <v/>
      </c>
      <c r="BF62" s="444" t="str">
        <f t="array" ref="BF62">IF(COUNTIF(_tb3,BF$2)&gt;1,"sai",IF(COUNTIF(_tb3,BF$2)=1,INDEX(tkbc,1,MATCH(BF$2,_tb3,0)),""))</f>
        <v/>
      </c>
      <c r="BG62" s="444" t="str">
        <f t="array" ref="BG62">IF(COUNTIF(_tb3,BG$2)&gt;1,"sai",IF(COUNTIF(_tb3,BG$2)=1,INDEX(tkbc,1,MATCH(BG$2,_tb3,0)),""))</f>
        <v/>
      </c>
      <c r="BH62" s="444" t="str">
        <f t="array" ref="BH62">IF(COUNTIF(_tb3,BH$2)&gt;1,"sai",IF(COUNTIF(_tb3,BH$2)=1,INDEX(tkbc,1,MATCH(BH$2,_tb3,0)),""))</f>
        <v/>
      </c>
      <c r="BI62" s="444" t="str">
        <f t="array" ref="BI62">IF(COUNTIF(_tb3,BI$2)&gt;1,"sai",IF(COUNTIF(_tb3,BI$2)=1,INDEX(tkbc,1,MATCH(BI$2,_tb3,0)),""))</f>
        <v/>
      </c>
      <c r="BJ62" s="444" t="str">
        <f t="array" ref="BJ62">IF(COUNTIF(_tb3,BJ$2)&gt;1,"sai",IF(COUNTIF(_tb3,BJ$2)=1,INDEX(tkbc,1,MATCH(BJ$2,_tb3,0)),""))</f>
        <v/>
      </c>
      <c r="BK62" s="444" t="str">
        <f t="array" ref="BK62">IF(COUNTIF(_tb3,BK$2)&gt;1,"sai",IF(COUNTIF(_tb3,BK$2)=1,INDEX(tkbc,1,MATCH(BK$2,_tb3,0)),""))</f>
        <v/>
      </c>
      <c r="BL62" s="444" t="str">
        <f t="array" ref="BL62">IF(COUNTIF(_tb3,BL$2)&gt;1,"sai",IF(COUNTIF(_tb3,BL$2)=1,INDEX(tkbc,1,MATCH(BL$2,_tb3,0)),""))</f>
        <v/>
      </c>
      <c r="BM62" s="444" t="str">
        <f t="array" ref="BM62">IF(COUNTIF(_tb3,BM$2)&gt;1,"sai",IF(COUNTIF(_tb3,BM$2)=1,INDEX(tkbc,1,MATCH(BM$2,_tb3,0)),""))</f>
        <v/>
      </c>
      <c r="BN62" s="444" t="str">
        <f t="array" ref="BN62">IF(COUNTIF(_tb3,BN$2)&gt;1,"sai",IF(COUNTIF(_tb3,BN$2)=1,INDEX(tkbc,1,MATCH(BN$2,_tb3,0)),""))</f>
        <v/>
      </c>
      <c r="BO62" s="444" t="str">
        <f t="array" ref="BO62">IF(COUNTIF(_tb3,BO$2)&gt;1,"sai",IF(COUNTIF(_tb3,BO$2)=1,INDEX(tkbc,1,MATCH(BO$2,_tb3,0)),""))</f>
        <v/>
      </c>
      <c r="BP62" s="444" t="str">
        <f t="array" ref="BP62">IF(COUNTIF(_tb3,BP$2)&gt;1,"sai",IF(COUNTIF(_tb3,BP$2)=1,INDEX(tkbc,1,MATCH(BP$2,_tb3,0)),""))</f>
        <v/>
      </c>
      <c r="BQ62" s="444" t="str">
        <f t="array" ref="BQ62">IF(COUNTIF(_tb3,BQ$2)&gt;1,"sai",IF(COUNTIF(_tb3,BQ$2)=1,INDEX(tkbc,1,MATCH(BQ$2,_tb3,0)),""))</f>
        <v/>
      </c>
      <c r="BR62" s="444" t="str">
        <f t="array" ref="BR62">IF(COUNTIF(_tb3,BR$2)&gt;1,"sai",IF(COUNTIF(_tb3,BR$2)=1,INDEX(tkbc,1,MATCH(BR$2,_tb3,0)),""))</f>
        <v/>
      </c>
      <c r="BS62" s="444" t="str">
        <f t="array" ref="BS62">IF(COUNTIF(_tb3,BS$2)&gt;1,"sai",IF(COUNTIF(_tb3,BS$2)=1,INDEX(tkbc,1,MATCH(BS$2,_tb3,0)),""))</f>
        <v/>
      </c>
      <c r="BT62" s="444" t="str">
        <f t="array" ref="BT62">IF(COUNTIF(_tb3,BT$2)&gt;1,"sai",IF(COUNTIF(_tb3,BT$2)=1,INDEX(tkbc,1,MATCH(BT$2,_tb3,0)),""))</f>
        <v/>
      </c>
      <c r="BU62" s="444" t="str">
        <f t="array" ref="BU62">IF(COUNTIF(_tb3,BU$2)&gt;1,"sai",IF(COUNTIF(_tb3,BU$2)=1,INDEX(tkbc,1,MATCH(BU$2,_tb3,0)),""))</f>
        <v/>
      </c>
      <c r="BV62" s="444" t="str">
        <f t="array" ref="BV62">IF(COUNTIF(_tb3,BV$2)&gt;1,"sai",IF(COUNTIF(_tb3,BV$2)=1,INDEX(tkbc,1,MATCH(BV$2,_tb3,0)),""))</f>
        <v/>
      </c>
      <c r="BW62" s="444" t="str">
        <f t="array" ref="BW62">IF(COUNTIF(_tb3,BW$2)&gt;1,"sai",IF(COUNTIF(_tb3,BW$2)=1,INDEX(tkbc,1,MATCH(BW$2,_tb3,0)),""))</f>
        <v/>
      </c>
      <c r="BX62" s="444" t="str">
        <f t="array" ref="BX62">IF(COUNTIF(_tb3,BX$2)&gt;1,"sai",IF(COUNTIF(_tb3,BX$2)=1,INDEX(tkbc,1,MATCH(BX$2,_tb3,0)),""))</f>
        <v/>
      </c>
      <c r="BY62" s="444" t="str">
        <f t="array" ref="BY62">IF(COUNTIF(_tb3,BY$2)&gt;1,"sai",IF(COUNTIF(_tb3,BY$2)=1,INDEX(tkbc,1,MATCH(BY$2,_tb3,0)),""))</f>
        <v/>
      </c>
      <c r="BZ62" s="444" t="str">
        <f t="array" ref="BZ62">IF(COUNTIF(_tb3,BZ$2)&gt;1,"sai",IF(COUNTIF(_tb3,BZ$2)=1,INDEX(tkbc,1,MATCH(BZ$2,_tb3,0)),""))</f>
        <v/>
      </c>
      <c r="CA62" s="444" t="str">
        <f t="array" ref="CA62">IF(COUNTIF(_tb3,CA$2)&gt;1,"sai",IF(COUNTIF(_tb3,CA$2)=1,INDEX(tkbc,1,MATCH(CA$2,_tb3,0)),""))</f>
        <v/>
      </c>
      <c r="CB62" s="444" t="str">
        <f t="array" ref="CB62">IF(COUNTIF(_tb3,CB$2)&gt;1,"sai",IF(COUNTIF(_tb3,CB$2)=1,INDEX(tkbc,1,MATCH(CB$2,_tb3,0)),""))</f>
        <v/>
      </c>
      <c r="CC62" s="444" t="str">
        <f t="array" ref="CC62">IF(COUNTIF(_tb3,CC$2)&gt;1,"sai",IF(COUNTIF(_tb3,CC$2)=1,INDEX(tkbc,1,MATCH(CC$2,_tb3,0)),""))</f>
        <v/>
      </c>
      <c r="CD62" s="444" t="str">
        <f t="array" ref="CD62">IF(COUNTIF(_tb3,CD$2)&gt;1,"sai",IF(COUNTIF(_tb3,CD$2)=1,INDEX(tkbc,1,MATCH(CD$2,_tb3,0)),""))</f>
        <v/>
      </c>
      <c r="CE62" s="444" t="str">
        <f t="array" ref="CE62">IF(COUNTIF(_tb3,CE$2)&gt;1,"sai",IF(COUNTIF(_tb3,CE$2)=1,INDEX(tkbc,1,MATCH(CE$2,_tb3,0)),""))</f>
        <v/>
      </c>
      <c r="CF62" s="444" t="str">
        <f t="array" ref="CF62">IF(COUNTIF(_tb3,CF$2)&gt;1,"sai",IF(COUNTIF(_tb3,CF$2)=1,INDEX(tkbc,1,MATCH(CF$2,_tb3,0)),""))</f>
        <v/>
      </c>
      <c r="CG62" s="444" t="str">
        <f t="array" ref="CG62">IF(COUNTIF(_tb3,CG$2)&gt;1,"sai",IF(COUNTIF(_tb3,CG$2)=1,INDEX(tkbc,1,MATCH(CG$2,_tb3,0)),""))</f>
        <v/>
      </c>
      <c r="CH62" s="444" t="str">
        <f t="array" ref="CH62">IF(COUNTIF(_tb3,CH$2)&gt;1,"sai",IF(COUNTIF(_tb3,CH$2)=1,INDEX(tkbc,1,MATCH(CH$2,_tb3,0)),""))</f>
        <v/>
      </c>
      <c r="CI62" s="444" t="str">
        <f t="array" ref="CI62">IF(COUNTIF(_tb3,CI$2)&gt;1,"sai",IF(COUNTIF(_tb3,CI$2)=1,INDEX(tkbc,1,MATCH(CI$2,_tb3,0)),""))</f>
        <v/>
      </c>
      <c r="CJ62" s="444" t="str">
        <f t="array" ref="CJ62">IF(COUNTIF(_tb3,CJ$2)&gt;1,"sai",IF(COUNTIF(_tb3,CJ$2)=1,INDEX(tkbc,1,MATCH(CJ$2,_tb3,0)),""))</f>
        <v/>
      </c>
      <c r="CK62" s="444" t="str">
        <f t="array" ref="CK62">IF(COUNTIF(_tb3,CK$2)&gt;1,"sai",IF(COUNTIF(_tb3,CK$2)=1,INDEX(tkbc,1,MATCH(CK$2,_tb3,0)),""))</f>
        <v/>
      </c>
      <c r="CL62" s="444" t="str">
        <f t="array" ref="CL62">IF(COUNTIF(_tb3,CL$2)&gt;1,"sai",IF(COUNTIF(_tb3,CL$2)=1,INDEX(tkbc,1,MATCH(CL$2,_tb3,0)),""))</f>
        <v/>
      </c>
      <c r="CM62" s="444" t="str">
        <f t="array" ref="CM62">IF(COUNTIF(_tb3,CM$2)&gt;1,"sai",IF(COUNTIF(_tb3,CM$2)=1,INDEX(tkbc,1,MATCH(CM$2,_tb3,0)),""))</f>
        <v/>
      </c>
      <c r="CN62" s="444" t="str">
        <f t="array" ref="CN62">IF(COUNTIF(_tb3,CN$2)&gt;1,"sai",IF(COUNTIF(_tb3,CN$2)=1,INDEX(tkbc,1,MATCH(CN$2,_tb3,0)),""))</f>
        <v/>
      </c>
      <c r="CO62" s="444" t="str">
        <f t="array" ref="CO62">IF(COUNTIF(_tb3,CO$2)&gt;1,"sai",IF(COUNTIF(_tb3,CO$2)=1,INDEX(tkbc,1,MATCH(CO$2,_tb3,0)),""))</f>
        <v/>
      </c>
      <c r="CP62" s="444" t="str">
        <f t="array" ref="CP62">IF(COUNTIF(_tb3,CP$2)&gt;1,"sai",IF(COUNTIF(_tb3,CP$2)=1,INDEX(tkbc,1,MATCH(CP$2,_tb3,0)),""))</f>
        <v/>
      </c>
      <c r="CQ62" s="444" t="str">
        <f t="array" ref="CQ62">IF(COUNTIF(_tb3,CQ$2)&gt;1,"sai",IF(COUNTIF(_tb3,CQ$2)=1,INDEX(tkbc,1,MATCH(CQ$2,_tb3,0)),""))</f>
        <v/>
      </c>
      <c r="CR62" s="444" t="str">
        <f t="array" ref="CR62">IF(COUNTIF(_tb3,CR$2)&gt;1,"sai",IF(COUNTIF(_tb3,CR$2)=1,INDEX(tkbc,1,MATCH(CR$2,_tb3,0)),""))</f>
        <v/>
      </c>
      <c r="CS62" s="444" t="str">
        <f t="array" ref="CS62">IF(COUNTIF(_tb3,CS$2)&gt;1,"sai",IF(COUNTIF(_tb3,CS$2)=1,INDEX(tkbc,1,MATCH(CS$2,_tb3,0)),""))</f>
        <v/>
      </c>
      <c r="CT62" s="444" t="str">
        <f t="array" ref="CT62">IF(COUNTIF(_tb3,CT$2)&gt;1,"sai",IF(COUNTIF(_tb3,CT$2)=1,INDEX(tkbc,1,MATCH(CT$2,_tb3,0)),""))</f>
        <v/>
      </c>
      <c r="CU62" s="444" t="str">
        <f t="array" ref="CU62">IF(COUNTIF(_tb3,CU$2)&gt;1,"sai",IF(COUNTIF(_tb3,CU$2)=1,INDEX(tkbc,1,MATCH(CU$2,_tb3,0)),""))</f>
        <v/>
      </c>
      <c r="CV62" s="444" t="str">
        <f t="array" ref="CV62">IF(COUNTIF(_tb3,CV$2)&gt;1,"sai",IF(COUNTIF(_tb3,CV$2)=1,INDEX(tkbc,1,MATCH(CV$2,_tb3,0)),""))</f>
        <v/>
      </c>
      <c r="CW62" s="444" t="str">
        <f t="array" ref="CW62">IF(COUNTIF(_tb3,CW$2)&gt;1,"sai",IF(COUNTIF(_tb3,CW$2)=1,INDEX(tkbc,1,MATCH(CW$2,_tb3,0)),""))</f>
        <v/>
      </c>
      <c r="CX62" s="444" t="str">
        <f t="array" ref="CX62">IF(COUNTIF(_tb3,CX$2)&gt;1,"sai",IF(COUNTIF(_tb3,CX$2)=1,INDEX(tkbc,1,MATCH(CX$2,_tb3,0)),""))</f>
        <v/>
      </c>
      <c r="CY62" s="444" t="str">
        <f t="array" ref="CY62">IF(COUNTIF(_tb3,CY$2)&gt;1,"sai",IF(COUNTIF(_tb3,CY$2)=1,INDEX(tkbc,1,MATCH(CY$2,_tb3,0)),""))</f>
        <v/>
      </c>
    </row>
    <row r="63" ht="12.75" customHeight="1">
      <c r="A63" s="127"/>
      <c r="B63" s="445">
        <v>4.0</v>
      </c>
      <c r="C63" s="444" t="str">
        <f t="array" ref="C63">IF(COUNTIF(_tb4,C$2)&gt;1,"sai",IF(COUNTIF(_tb4,C$2)=1,INDEX(tkbc,1,MATCH(C$2,_tb4,0)),""))</f>
        <v/>
      </c>
      <c r="D63" s="444" t="str">
        <f t="array" ref="D63">IF(COUNTIF(_tb4,D$2)&gt;1,"sai",IF(COUNTIF(_tb4,D$2)=1,INDEX(tkbc,1,MATCH(D$2,_tb4,0)),""))</f>
        <v/>
      </c>
      <c r="E63" s="444" t="str">
        <f t="array" ref="E63">IF(COUNTIF(_tb4,E$2)&gt;1,"sai",IF(COUNTIF(_tb4,E$2)=1,INDEX(tkbc,1,MATCH(E$2,_tb4,0)),""))</f>
        <v/>
      </c>
      <c r="F63" s="444" t="str">
        <f t="array" ref="F63">IF(COUNTIF(_tb4,F$2)&gt;1,"sai",IF(COUNTIF(_tb4,F$2)=1,INDEX(tkbc,1,MATCH(F$2,_tb4,0)),""))</f>
        <v/>
      </c>
      <c r="G63" s="444" t="str">
        <f t="array" ref="G63">IF(COUNTIF(_tb4,G$2)&gt;1,"sai",IF(COUNTIF(_tb4,G$2)=1,INDEX(tkbc,1,MATCH(G$2,_tb4,0)),""))</f>
        <v/>
      </c>
      <c r="H63" s="444" t="str">
        <f t="array" ref="H63">IF(COUNTIF(_tb4,H$2)&gt;1,"sai",IF(COUNTIF(_tb4,H$2)=1,INDEX(tkbc,1,MATCH(H$2,_tb4,0)),""))</f>
        <v/>
      </c>
      <c r="I63" s="444" t="str">
        <f t="array" ref="I63">IF(COUNTIF(_tb4,I$2)&gt;1,"sai",IF(COUNTIF(_tb4,I$2)=1,INDEX(tkbc,1,MATCH(I$2,_tb4,0)),""))</f>
        <v/>
      </c>
      <c r="J63" s="444" t="str">
        <f t="array" ref="J63">IF(COUNTIF(_tb4,J$2)&gt;1,"sai",IF(COUNTIF(_tb4,J$2)=1,INDEX(tkbc,1,MATCH(J$2,_tb4,0)),""))</f>
        <v/>
      </c>
      <c r="K63" s="444" t="str">
        <f t="array" ref="K63">IF(COUNTIF(_tb4,K$2)&gt;1,"sai",IF(COUNTIF(_tb4,K$2)=1,INDEX(tkbc,1,MATCH(K$2,_tb4,0)),""))</f>
        <v/>
      </c>
      <c r="L63" s="444" t="str">
        <f t="array" ref="L63">IF(COUNTIF(_tb4,L$2)&gt;1,"sai",IF(COUNTIF(_tb4,L$2)=1,INDEX(tkbc,1,MATCH(L$2,_tb4,0)),""))</f>
        <v/>
      </c>
      <c r="M63" s="444" t="str">
        <f t="array" ref="M63">IF(COUNTIF(_tb4,M$2)&gt;1,"sai",IF(COUNTIF(_tb4,M$2)=1,INDEX(tkbc,1,MATCH(M$2,_tb4,0)),""))</f>
        <v/>
      </c>
      <c r="N63" s="444" t="str">
        <f t="array" ref="N63">IF(COUNTIF(_tb4,N$2)&gt;1,"sai",IF(COUNTIF(_tb4,N$2)=1,INDEX(tkbc,1,MATCH(N$2,_tb4,0)),""))</f>
        <v/>
      </c>
      <c r="O63" s="444" t="str">
        <f t="array" ref="O63">IF(COUNTIF(_tb4,O$2)&gt;1,"sai",IF(COUNTIF(_tb4,O$2)=1,INDEX(tkbc,1,MATCH(O$2,_tb4,0)),""))</f>
        <v/>
      </c>
      <c r="P63" s="444" t="str">
        <f t="array" ref="P63">IF(COUNTIF(_tb4,P$2)&gt;1,"sai",IF(COUNTIF(_tb4,P$2)=1,INDEX(tkbc,1,MATCH(P$2,_tb4,0)),""))</f>
        <v/>
      </c>
      <c r="Q63" s="444" t="str">
        <f t="array" ref="Q63">IF(COUNTIF(_tb4,Q$2)&gt;1,"sai",IF(COUNTIF(_tb4,Q$2)=1,INDEX(tkbc,1,MATCH(Q$2,_tb4,0)),""))</f>
        <v/>
      </c>
      <c r="R63" s="444" t="str">
        <f t="array" ref="R63">IF(COUNTIF(_tb4,R$2)&gt;1,"sai",IF(COUNTIF(_tb4,R$2)=1,INDEX(tkbc,1,MATCH(R$2,_tb4,0)),""))</f>
        <v/>
      </c>
      <c r="S63" s="444" t="str">
        <f t="array" ref="S63">IF(COUNTIF(_tb4,S$2)&gt;1,"sai",IF(COUNTIF(_tb4,S$2)=1,INDEX(tkbc,1,MATCH(S$2,_tb4,0)),""))</f>
        <v/>
      </c>
      <c r="T63" s="444" t="str">
        <f t="array" ref="T63">IF(COUNTIF(_tb4,T$2)&gt;1,"sai",IF(COUNTIF(_tb4,T$2)=1,INDEX(tkbc,1,MATCH(T$2,_tb4,0)),""))</f>
        <v/>
      </c>
      <c r="U63" s="444" t="str">
        <f t="array" ref="U63">IF(COUNTIF(_tb4,U$2)&gt;1,"sai",IF(COUNTIF(_tb4,U$2)=1,INDEX(tkbc,1,MATCH(U$2,_tb4,0)),""))</f>
        <v/>
      </c>
      <c r="V63" s="444" t="str">
        <f t="array" ref="V63">IF(COUNTIF(_tb4,V$2)&gt;1,"sai",IF(COUNTIF(_tb4,V$2)=1,INDEX(tkbc,1,MATCH(V$2,_tb4,0)),""))</f>
        <v/>
      </c>
      <c r="W63" s="444" t="str">
        <f t="array" ref="W63">IF(COUNTIF(_tb4,W$2)&gt;1,"sai",IF(COUNTIF(_tb4,W$2)=1,INDEX(tkbc,1,MATCH(W$2,_tb4,0)),""))</f>
        <v/>
      </c>
      <c r="X63" s="444" t="str">
        <f t="array" ref="X63">IF(COUNTIF(_tb4,X$2)&gt;1,"sai",IF(COUNTIF(_tb4,X$2)=1,INDEX(tkbc,1,MATCH(X$2,_tb4,0)),""))</f>
        <v/>
      </c>
      <c r="Y63" s="444" t="str">
        <f t="array" ref="Y63">IF(COUNTIF(_tb4,Y$2)&gt;1,"sai",IF(COUNTIF(_tb4,Y$2)=1,INDEX(tkbc,1,MATCH(Y$2,_tb4,0)),""))</f>
        <v/>
      </c>
      <c r="Z63" s="444" t="str">
        <f t="array" ref="Z63">IF(COUNTIF(_tb4,Z$2)&gt;1,"sai",IF(COUNTIF(_tb4,Z$2)=1,INDEX(tkbc,1,MATCH(Z$2,_tb4,0)),""))</f>
        <v/>
      </c>
      <c r="AA63" s="444" t="str">
        <f t="array" ref="AA63">IF(COUNTIF(_tb4,AA$2)&gt;1,"sai",IF(COUNTIF(_tb4,AA$2)=1,INDEX(tkbc,1,MATCH(AA$2,_tb4,0)),""))</f>
        <v/>
      </c>
      <c r="AB63" s="444" t="str">
        <f t="array" ref="AB63">IF(COUNTIF(_tb4,AB$2)&gt;1,"sai",IF(COUNTIF(_tb4,AB$2)=1,INDEX(tkbc,1,MATCH(AB$2,_tb4,0)),""))</f>
        <v/>
      </c>
      <c r="AC63" s="444" t="str">
        <f t="array" ref="AC63">IF(COUNTIF(_tb4,AC$2)&gt;1,"sai",IF(COUNTIF(_tb4,AC$2)=1,INDEX(tkbc,1,MATCH(AC$2,_tb4,0)),""))</f>
        <v/>
      </c>
      <c r="AD63" s="444" t="str">
        <f t="array" ref="AD63">IF(COUNTIF(_tb4,AD$2)&gt;1,"sai",IF(COUNTIF(_tb4,AD$2)=1,INDEX(tkbc,1,MATCH(AD$2,_tb4,0)),""))</f>
        <v/>
      </c>
      <c r="AE63" s="444" t="str">
        <f t="array" ref="AE63">IF(COUNTIF(_tb4,AE$2)&gt;1,"sai",IF(COUNTIF(_tb4,AE$2)=1,INDEX(tkbc,1,MATCH(AE$2,_tb4,0)),""))</f>
        <v/>
      </c>
      <c r="AF63" s="444" t="str">
        <f t="array" ref="AF63">IF(COUNTIF(_tb4,AF$2)&gt;1,"sai",IF(COUNTIF(_tb4,AF$2)=1,INDEX(tkbc,1,MATCH(AF$2,_tb4,0)),""))</f>
        <v/>
      </c>
      <c r="AG63" s="444" t="str">
        <f t="array" ref="AG63">IF(COUNTIF(_tb4,AG$2)&gt;1,"sai",IF(COUNTIF(_tb4,AG$2)=1,INDEX(tkbc,1,MATCH(AG$2,_tb4,0)),""))</f>
        <v/>
      </c>
      <c r="AH63" s="444" t="str">
        <f t="array" ref="AH63">IF(COUNTIF(_tb4,AH$2)&gt;1,"sai",IF(COUNTIF(_tb4,AH$2)=1,INDEX(tkbc,1,MATCH(AH$2,_tb4,0)),""))</f>
        <v/>
      </c>
      <c r="AI63" s="444" t="str">
        <f t="array" ref="AI63">IF(COUNTIF(_tb4,AI$2)&gt;1,"sai",IF(COUNTIF(_tb4,AI$2)=1,INDEX(tkbc,1,MATCH(AI$2,_tb4,0)),""))</f>
        <v/>
      </c>
      <c r="AJ63" s="444" t="str">
        <f t="array" ref="AJ63">IF(COUNTIF(_tb4,AJ$2)&gt;1,"sai",IF(COUNTIF(_tb4,AJ$2)=1,INDEX(tkbc,1,MATCH(AJ$2,_tb4,0)),""))</f>
        <v/>
      </c>
      <c r="AK63" s="444" t="str">
        <f t="array" ref="AK63">IF(COUNTIF(_tb4,AK$2)&gt;1,"sai",IF(COUNTIF(_tb4,AK$2)=1,INDEX(tkbc,1,MATCH(AK$2,_tb4,0)),""))</f>
        <v/>
      </c>
      <c r="AL63" s="444" t="str">
        <f t="array" ref="AL63">IF(COUNTIF(_tb4,AL$2)&gt;1,"sai",IF(COUNTIF(_tb4,AL$2)=1,INDEX(tkbc,1,MATCH(AL$2,_tb4,0)),""))</f>
        <v/>
      </c>
      <c r="AM63" s="444" t="str">
        <f t="array" ref="AM63">IF(COUNTIF(_tb4,AM$2)&gt;1,"sai",IF(COUNTIF(_tb4,AM$2)=1,INDEX(tkbc,1,MATCH(AM$2,_tb4,0)),""))</f>
        <v/>
      </c>
      <c r="AN63" s="444" t="str">
        <f t="array" ref="AN63">IF(COUNTIF(_tb4,AN$2)&gt;1,"sai",IF(COUNTIF(_tb4,AN$2)=1,INDEX(tkbc,1,MATCH(AN$2,_tb4,0)),""))</f>
        <v/>
      </c>
      <c r="AO63" s="444" t="str">
        <f t="array" ref="AO63">IF(COUNTIF(_tb4,AO$2)&gt;1,"sai",IF(COUNTIF(_tb4,AO$2)=1,INDEX(tkbc,1,MATCH(AO$2,_tb4,0)),""))</f>
        <v/>
      </c>
      <c r="AP63" s="444" t="str">
        <f t="array" ref="AP63">IF(COUNTIF(_tb4,AP$2)&gt;1,"sai",IF(COUNTIF(_tb4,AP$2)=1,INDEX(tkbc,1,MATCH(AP$2,_tb4,0)),""))</f>
        <v/>
      </c>
      <c r="AQ63" s="444" t="str">
        <f t="array" ref="AQ63">IF(COUNTIF(_tb4,AQ$2)&gt;1,"sai",IF(COUNTIF(_tb4,AQ$2)=1,INDEX(tkbc,1,MATCH(AQ$2,_tb4,0)),""))</f>
        <v/>
      </c>
      <c r="AR63" s="444" t="str">
        <f t="array" ref="AR63">IF(COUNTIF(_tb4,AR$2)&gt;1,"sai",IF(COUNTIF(_tb4,AR$2)=1,INDEX(tkbc,1,MATCH(AR$2,_tb4,0)),""))</f>
        <v/>
      </c>
      <c r="AS63" s="444" t="str">
        <f t="array" ref="AS63">IF(COUNTIF(_tb4,AS$2)&gt;1,"sai",IF(COUNTIF(_tb4,AS$2)=1,INDEX(tkbc,1,MATCH(AS$2,_tb4,0)),""))</f>
        <v/>
      </c>
      <c r="AT63" s="444" t="str">
        <f t="array" ref="AT63">IF(COUNTIF(_tb4,AT$2)&gt;1,"sai",IF(COUNTIF(_tb4,AT$2)=1,INDEX(tkbc,1,MATCH(AT$2,_tb4,0)),""))</f>
        <v/>
      </c>
      <c r="AU63" s="444" t="str">
        <f t="array" ref="AU63">IF(COUNTIF(_tb4,AU$2)&gt;1,"sai",IF(COUNTIF(_tb4,AU$2)=1,INDEX(tkbc,1,MATCH(AU$2,_tb4,0)),""))</f>
        <v/>
      </c>
      <c r="AV63" s="444" t="str">
        <f t="array" ref="AV63">IF(COUNTIF(_tb4,AV$2)&gt;1,"sai",IF(COUNTIF(_tb4,AV$2)=1,INDEX(tkbc,1,MATCH(AV$2,_tb4,0)),""))</f>
        <v/>
      </c>
      <c r="AW63" s="444" t="str">
        <f t="array" ref="AW63">IF(COUNTIF(_tb4,AW$2)&gt;1,"sai",IF(COUNTIF(_tb4,AW$2)=1,INDEX(tkbc,1,MATCH(AW$2,_tb4,0)),""))</f>
        <v/>
      </c>
      <c r="AX63" s="444" t="str">
        <f t="array" ref="AX63">IF(COUNTIF(_tb4,AX$2)&gt;1,"sai",IF(COUNTIF(_tb4,AX$2)=1,INDEX(tkbc,1,MATCH(AX$2,_tb4,0)),""))</f>
        <v/>
      </c>
      <c r="AY63" s="444" t="str">
        <f t="array" ref="AY63">IF(COUNTIF(_tb4,AY$2)&gt;1,"sai",IF(COUNTIF(_tb4,AY$2)=1,INDEX(tkbc,1,MATCH(AY$2,_tb4,0)),""))</f>
        <v/>
      </c>
      <c r="AZ63" s="444" t="str">
        <f t="array" ref="AZ63">IF(COUNTIF(_tb4,AZ$2)&gt;1,"sai",IF(COUNTIF(_tb4,AZ$2)=1,INDEX(tkbc,1,MATCH(AZ$2,_tb4,0)),""))</f>
        <v/>
      </c>
      <c r="BA63" s="444" t="str">
        <f t="array" ref="BA63">IF(COUNTIF(_tb4,BA$2)&gt;1,"sai",IF(COUNTIF(_tb4,BA$2)=1,INDEX(tkbc,1,MATCH(BA$2,_tb4,0)),""))</f>
        <v/>
      </c>
      <c r="BB63" s="444" t="str">
        <f t="array" ref="BB63">IF(COUNTIF(_tb4,BB$2)&gt;1,"sai",IF(COUNTIF(_tb4,BB$2)=1,INDEX(tkbc,1,MATCH(BB$2,_tb4,0)),""))</f>
        <v/>
      </c>
      <c r="BC63" s="444" t="str">
        <f t="array" ref="BC63">IF(COUNTIF(_tb4,BC$2)&gt;1,"sai",IF(COUNTIF(_tb4,BC$2)=1,INDEX(tkbc,1,MATCH(BC$2,_tb4,0)),""))</f>
        <v/>
      </c>
      <c r="BD63" s="444" t="str">
        <f t="array" ref="BD63">IF(COUNTIF(_tb4,BD$2)&gt;1,"sai",IF(COUNTIF(_tb4,BD$2)=1,INDEX(tkbc,1,MATCH(BD$2,_tb4,0)),""))</f>
        <v/>
      </c>
      <c r="BE63" s="444" t="str">
        <f t="array" ref="BE63">IF(COUNTIF(_tb4,BE$2)&gt;1,"sai",IF(COUNTIF(_tb4,BE$2)=1,INDEX(tkbc,1,MATCH(BE$2,_tb4,0)),""))</f>
        <v/>
      </c>
      <c r="BF63" s="444" t="str">
        <f t="array" ref="BF63">IF(COUNTIF(_tb4,BF$2)&gt;1,"sai",IF(COUNTIF(_tb4,BF$2)=1,INDEX(tkbc,1,MATCH(BF$2,_tb4,0)),""))</f>
        <v/>
      </c>
      <c r="BG63" s="444" t="str">
        <f t="array" ref="BG63">IF(COUNTIF(_tb4,BG$2)&gt;1,"sai",IF(COUNTIF(_tb4,BG$2)=1,INDEX(tkbc,1,MATCH(BG$2,_tb4,0)),""))</f>
        <v/>
      </c>
      <c r="BH63" s="444" t="str">
        <f t="array" ref="BH63">IF(COUNTIF(_tb4,BH$2)&gt;1,"sai",IF(COUNTIF(_tb4,BH$2)=1,INDEX(tkbc,1,MATCH(BH$2,_tb4,0)),""))</f>
        <v/>
      </c>
      <c r="BI63" s="444" t="str">
        <f t="array" ref="BI63">IF(COUNTIF(_tb4,BI$2)&gt;1,"sai",IF(COUNTIF(_tb4,BI$2)=1,INDEX(tkbc,1,MATCH(BI$2,_tb4,0)),""))</f>
        <v/>
      </c>
      <c r="BJ63" s="444" t="str">
        <f t="array" ref="BJ63">IF(COUNTIF(_tb4,BJ$2)&gt;1,"sai",IF(COUNTIF(_tb4,BJ$2)=1,INDEX(tkbc,1,MATCH(BJ$2,_tb4,0)),""))</f>
        <v/>
      </c>
      <c r="BK63" s="444" t="str">
        <f t="array" ref="BK63">IF(COUNTIF(_tb4,BK$2)&gt;1,"sai",IF(COUNTIF(_tb4,BK$2)=1,INDEX(tkbc,1,MATCH(BK$2,_tb4,0)),""))</f>
        <v/>
      </c>
      <c r="BL63" s="444" t="str">
        <f t="array" ref="BL63">IF(COUNTIF(_tb4,BL$2)&gt;1,"sai",IF(COUNTIF(_tb4,BL$2)=1,INDEX(tkbc,1,MATCH(BL$2,_tb4,0)),""))</f>
        <v/>
      </c>
      <c r="BM63" s="444" t="str">
        <f t="array" ref="BM63">IF(COUNTIF(_tb4,BM$2)&gt;1,"sai",IF(COUNTIF(_tb4,BM$2)=1,INDEX(tkbc,1,MATCH(BM$2,_tb4,0)),""))</f>
        <v/>
      </c>
      <c r="BN63" s="444" t="str">
        <f t="array" ref="BN63">IF(COUNTIF(_tb4,BN$2)&gt;1,"sai",IF(COUNTIF(_tb4,BN$2)=1,INDEX(tkbc,1,MATCH(BN$2,_tb4,0)),""))</f>
        <v/>
      </c>
      <c r="BO63" s="444" t="str">
        <f t="array" ref="BO63">IF(COUNTIF(_tb4,BO$2)&gt;1,"sai",IF(COUNTIF(_tb4,BO$2)=1,INDEX(tkbc,1,MATCH(BO$2,_tb4,0)),""))</f>
        <v/>
      </c>
      <c r="BP63" s="444" t="str">
        <f t="array" ref="BP63">IF(COUNTIF(_tb4,BP$2)&gt;1,"sai",IF(COUNTIF(_tb4,BP$2)=1,INDEX(tkbc,1,MATCH(BP$2,_tb4,0)),""))</f>
        <v/>
      </c>
      <c r="BQ63" s="444" t="str">
        <f t="array" ref="BQ63">IF(COUNTIF(_tb4,BQ$2)&gt;1,"sai",IF(COUNTIF(_tb4,BQ$2)=1,INDEX(tkbc,1,MATCH(BQ$2,_tb4,0)),""))</f>
        <v/>
      </c>
      <c r="BR63" s="444" t="str">
        <f t="array" ref="BR63">IF(COUNTIF(_tb4,BR$2)&gt;1,"sai",IF(COUNTIF(_tb4,BR$2)=1,INDEX(tkbc,1,MATCH(BR$2,_tb4,0)),""))</f>
        <v/>
      </c>
      <c r="BS63" s="444" t="str">
        <f t="array" ref="BS63">IF(COUNTIF(_tb4,BS$2)&gt;1,"sai",IF(COUNTIF(_tb4,BS$2)=1,INDEX(tkbc,1,MATCH(BS$2,_tb4,0)),""))</f>
        <v/>
      </c>
      <c r="BT63" s="444" t="str">
        <f t="array" ref="BT63">IF(COUNTIF(_tb4,BT$2)&gt;1,"sai",IF(COUNTIF(_tb4,BT$2)=1,INDEX(tkbc,1,MATCH(BT$2,_tb4,0)),""))</f>
        <v/>
      </c>
      <c r="BU63" s="444" t="str">
        <f t="array" ref="BU63">IF(COUNTIF(_tb4,BU$2)&gt;1,"sai",IF(COUNTIF(_tb4,BU$2)=1,INDEX(tkbc,1,MATCH(BU$2,_tb4,0)),""))</f>
        <v/>
      </c>
      <c r="BV63" s="444" t="str">
        <f t="array" ref="BV63">IF(COUNTIF(_tb4,BV$2)&gt;1,"sai",IF(COUNTIF(_tb4,BV$2)=1,INDEX(tkbc,1,MATCH(BV$2,_tb4,0)),""))</f>
        <v/>
      </c>
      <c r="BW63" s="444" t="str">
        <f t="array" ref="BW63">IF(COUNTIF(_tb4,BW$2)&gt;1,"sai",IF(COUNTIF(_tb4,BW$2)=1,INDEX(tkbc,1,MATCH(BW$2,_tb4,0)),""))</f>
        <v/>
      </c>
      <c r="BX63" s="444" t="str">
        <f t="array" ref="BX63">IF(COUNTIF(_tb4,BX$2)&gt;1,"sai",IF(COUNTIF(_tb4,BX$2)=1,INDEX(tkbc,1,MATCH(BX$2,_tb4,0)),""))</f>
        <v/>
      </c>
      <c r="BY63" s="444" t="str">
        <f t="array" ref="BY63">IF(COUNTIF(_tb4,BY$2)&gt;1,"sai",IF(COUNTIF(_tb4,BY$2)=1,INDEX(tkbc,1,MATCH(BY$2,_tb4,0)),""))</f>
        <v/>
      </c>
      <c r="BZ63" s="444" t="str">
        <f t="array" ref="BZ63">IF(COUNTIF(_tb4,BZ$2)&gt;1,"sai",IF(COUNTIF(_tb4,BZ$2)=1,INDEX(tkbc,1,MATCH(BZ$2,_tb4,0)),""))</f>
        <v/>
      </c>
      <c r="CA63" s="444" t="str">
        <f t="array" ref="CA63">IF(COUNTIF(_tb4,CA$2)&gt;1,"sai",IF(COUNTIF(_tb4,CA$2)=1,INDEX(tkbc,1,MATCH(CA$2,_tb4,0)),""))</f>
        <v/>
      </c>
      <c r="CB63" s="444" t="str">
        <f t="array" ref="CB63">IF(COUNTIF(_tb4,CB$2)&gt;1,"sai",IF(COUNTIF(_tb4,CB$2)=1,INDEX(tkbc,1,MATCH(CB$2,_tb4,0)),""))</f>
        <v/>
      </c>
      <c r="CC63" s="444" t="str">
        <f t="array" ref="CC63">IF(COUNTIF(_tb4,CC$2)&gt;1,"sai",IF(COUNTIF(_tb4,CC$2)=1,INDEX(tkbc,1,MATCH(CC$2,_tb4,0)),""))</f>
        <v/>
      </c>
      <c r="CD63" s="444" t="str">
        <f t="array" ref="CD63">IF(COUNTIF(_tb4,CD$2)&gt;1,"sai",IF(COUNTIF(_tb4,CD$2)=1,INDEX(tkbc,1,MATCH(CD$2,_tb4,0)),""))</f>
        <v/>
      </c>
      <c r="CE63" s="444" t="str">
        <f t="array" ref="CE63">IF(COUNTIF(_tb4,CE$2)&gt;1,"sai",IF(COUNTIF(_tb4,CE$2)=1,INDEX(tkbc,1,MATCH(CE$2,_tb4,0)),""))</f>
        <v/>
      </c>
      <c r="CF63" s="444" t="str">
        <f t="array" ref="CF63">IF(COUNTIF(_tb4,CF$2)&gt;1,"sai",IF(COUNTIF(_tb4,CF$2)=1,INDEX(tkbc,1,MATCH(CF$2,_tb4,0)),""))</f>
        <v/>
      </c>
      <c r="CG63" s="444" t="str">
        <f t="array" ref="CG63">IF(COUNTIF(_tb4,CG$2)&gt;1,"sai",IF(COUNTIF(_tb4,CG$2)=1,INDEX(tkbc,1,MATCH(CG$2,_tb4,0)),""))</f>
        <v/>
      </c>
      <c r="CH63" s="444" t="str">
        <f t="array" ref="CH63">IF(COUNTIF(_tb4,CH$2)&gt;1,"sai",IF(COUNTIF(_tb4,CH$2)=1,INDEX(tkbc,1,MATCH(CH$2,_tb4,0)),""))</f>
        <v/>
      </c>
      <c r="CI63" s="444" t="str">
        <f t="array" ref="CI63">IF(COUNTIF(_tb4,CI$2)&gt;1,"sai",IF(COUNTIF(_tb4,CI$2)=1,INDEX(tkbc,1,MATCH(CI$2,_tb4,0)),""))</f>
        <v/>
      </c>
      <c r="CJ63" s="444" t="str">
        <f t="array" ref="CJ63">IF(COUNTIF(_tb4,CJ$2)&gt;1,"sai",IF(COUNTIF(_tb4,CJ$2)=1,INDEX(tkbc,1,MATCH(CJ$2,_tb4,0)),""))</f>
        <v/>
      </c>
      <c r="CK63" s="444" t="str">
        <f t="array" ref="CK63">IF(COUNTIF(_tb4,CK$2)&gt;1,"sai",IF(COUNTIF(_tb4,CK$2)=1,INDEX(tkbc,1,MATCH(CK$2,_tb4,0)),""))</f>
        <v/>
      </c>
      <c r="CL63" s="444" t="str">
        <f t="array" ref="CL63">IF(COUNTIF(_tb4,CL$2)&gt;1,"sai",IF(COUNTIF(_tb4,CL$2)=1,INDEX(tkbc,1,MATCH(CL$2,_tb4,0)),""))</f>
        <v/>
      </c>
      <c r="CM63" s="444" t="str">
        <f t="array" ref="CM63">IF(COUNTIF(_tb4,CM$2)&gt;1,"sai",IF(COUNTIF(_tb4,CM$2)=1,INDEX(tkbc,1,MATCH(CM$2,_tb4,0)),""))</f>
        <v/>
      </c>
      <c r="CN63" s="444" t="str">
        <f t="array" ref="CN63">IF(COUNTIF(_tb4,CN$2)&gt;1,"sai",IF(COUNTIF(_tb4,CN$2)=1,INDEX(tkbc,1,MATCH(CN$2,_tb4,0)),""))</f>
        <v/>
      </c>
      <c r="CO63" s="444" t="str">
        <f t="array" ref="CO63">IF(COUNTIF(_tb4,CO$2)&gt;1,"sai",IF(COUNTIF(_tb4,CO$2)=1,INDEX(tkbc,1,MATCH(CO$2,_tb4,0)),""))</f>
        <v/>
      </c>
      <c r="CP63" s="444" t="str">
        <f t="array" ref="CP63">IF(COUNTIF(_tb4,CP$2)&gt;1,"sai",IF(COUNTIF(_tb4,CP$2)=1,INDEX(tkbc,1,MATCH(CP$2,_tb4,0)),""))</f>
        <v/>
      </c>
      <c r="CQ63" s="444" t="str">
        <f t="array" ref="CQ63">IF(COUNTIF(_tb4,CQ$2)&gt;1,"sai",IF(COUNTIF(_tb4,CQ$2)=1,INDEX(tkbc,1,MATCH(CQ$2,_tb4,0)),""))</f>
        <v/>
      </c>
      <c r="CR63" s="444" t="str">
        <f t="array" ref="CR63">IF(COUNTIF(_tb4,CR$2)&gt;1,"sai",IF(COUNTIF(_tb4,CR$2)=1,INDEX(tkbc,1,MATCH(CR$2,_tb4,0)),""))</f>
        <v/>
      </c>
      <c r="CS63" s="444" t="str">
        <f t="array" ref="CS63">IF(COUNTIF(_tb4,CS$2)&gt;1,"sai",IF(COUNTIF(_tb4,CS$2)=1,INDEX(tkbc,1,MATCH(CS$2,_tb4,0)),""))</f>
        <v/>
      </c>
      <c r="CT63" s="444" t="str">
        <f t="array" ref="CT63">IF(COUNTIF(_tb4,CT$2)&gt;1,"sai",IF(COUNTIF(_tb4,CT$2)=1,INDEX(tkbc,1,MATCH(CT$2,_tb4,0)),""))</f>
        <v/>
      </c>
      <c r="CU63" s="444" t="str">
        <f t="array" ref="CU63">IF(COUNTIF(_tb4,CU$2)&gt;1,"sai",IF(COUNTIF(_tb4,CU$2)=1,INDEX(tkbc,1,MATCH(CU$2,_tb4,0)),""))</f>
        <v/>
      </c>
      <c r="CV63" s="444" t="str">
        <f t="array" ref="CV63">IF(COUNTIF(_tb4,CV$2)&gt;1,"sai",IF(COUNTIF(_tb4,CV$2)=1,INDEX(tkbc,1,MATCH(CV$2,_tb4,0)),""))</f>
        <v/>
      </c>
      <c r="CW63" s="444" t="str">
        <f t="array" ref="CW63">IF(COUNTIF(_tb4,CW$2)&gt;1,"sai",IF(COUNTIF(_tb4,CW$2)=1,INDEX(tkbc,1,MATCH(CW$2,_tb4,0)),""))</f>
        <v/>
      </c>
      <c r="CX63" s="444" t="str">
        <f t="array" ref="CX63">IF(COUNTIF(_tb4,CX$2)&gt;1,"sai",IF(COUNTIF(_tb4,CX$2)=1,INDEX(tkbc,1,MATCH(CX$2,_tb4,0)),""))</f>
        <v/>
      </c>
      <c r="CY63" s="444" t="str">
        <f t="array" ref="CY63">IF(COUNTIF(_tb4,CY$2)&gt;1,"sai",IF(COUNTIF(_tb4,CY$2)=1,INDEX(tkbc,1,MATCH(CY$2,_tb4,0)),""))</f>
        <v/>
      </c>
    </row>
    <row r="64" ht="12.0" customHeight="1">
      <c r="A64" s="396"/>
      <c r="B64" s="460">
        <v>5.0</v>
      </c>
      <c r="C64" s="450" t="str">
        <f t="array" ref="C64">IF(COUNTIF(_tb5,C$2)&gt;1,"sai",IF(COUNTIF(_tb5,C$2)=1,INDEX(tkbc,1,MATCH(C$2,_tb5,0)),""))</f>
        <v/>
      </c>
      <c r="D64" s="450" t="str">
        <f t="array" ref="D64">IF(COUNTIF(_tb5,D$2)&gt;1,"sai",IF(COUNTIF(_tb5,D$2)=1,INDEX(tkbc,1,MATCH(D$2,_tb5,0)),""))</f>
        <v/>
      </c>
      <c r="E64" s="450" t="str">
        <f t="array" ref="E64">IF(COUNTIF(_tb5,E$2)&gt;1,"sai",IF(COUNTIF(_tb5,E$2)=1,INDEX(tkbc,1,MATCH(E$2,_tb5,0)),""))</f>
        <v/>
      </c>
      <c r="F64" s="450" t="str">
        <f t="array" ref="F64">IF(COUNTIF(_tb5,F$2)&gt;1,"sai",IF(COUNTIF(_tb5,F$2)=1,INDEX(tkbc,1,MATCH(F$2,_tb5,0)),""))</f>
        <v/>
      </c>
      <c r="G64" s="450" t="str">
        <f t="array" ref="G64">IF(COUNTIF(_tb5,G$2)&gt;1,"sai",IF(COUNTIF(_tb5,G$2)=1,INDEX(tkbc,1,MATCH(G$2,_tb5,0)),""))</f>
        <v/>
      </c>
      <c r="H64" s="450" t="str">
        <f t="array" ref="H64">IF(COUNTIF(_tb5,H$2)&gt;1,"sai",IF(COUNTIF(_tb5,H$2)=1,INDEX(tkbc,1,MATCH(H$2,_tb5,0)),""))</f>
        <v/>
      </c>
      <c r="I64" s="450" t="str">
        <f t="array" ref="I64">IF(COUNTIF(_tb5,I$2)&gt;1,"sai",IF(COUNTIF(_tb5,I$2)=1,INDEX(tkbc,1,MATCH(I$2,_tb5,0)),""))</f>
        <v/>
      </c>
      <c r="J64" s="450" t="str">
        <f t="array" ref="J64">IF(COUNTIF(_tb5,J$2)&gt;1,"sai",IF(COUNTIF(_tb5,J$2)=1,INDEX(tkbc,1,MATCH(J$2,_tb5,0)),""))</f>
        <v/>
      </c>
      <c r="K64" s="450" t="str">
        <f t="array" ref="K64">IF(COUNTIF(_tb5,K$2)&gt;1,"sai",IF(COUNTIF(_tb5,K$2)=1,INDEX(tkbc,1,MATCH(K$2,_tb5,0)),""))</f>
        <v/>
      </c>
      <c r="L64" s="450" t="str">
        <f t="array" ref="L64">IF(COUNTIF(_tb5,L$2)&gt;1,"sai",IF(COUNTIF(_tb5,L$2)=1,INDEX(tkbc,1,MATCH(L$2,_tb5,0)),""))</f>
        <v/>
      </c>
      <c r="M64" s="450" t="str">
        <f t="array" ref="M64">IF(COUNTIF(_tb5,M$2)&gt;1,"sai",IF(COUNTIF(_tb5,M$2)=1,INDEX(tkbc,1,MATCH(M$2,_tb5,0)),""))</f>
        <v/>
      </c>
      <c r="N64" s="450" t="str">
        <f t="array" ref="N64">IF(COUNTIF(_tb5,N$2)&gt;1,"sai",IF(COUNTIF(_tb5,N$2)=1,INDEX(tkbc,1,MATCH(N$2,_tb5,0)),""))</f>
        <v/>
      </c>
      <c r="O64" s="450" t="str">
        <f t="array" ref="O64">IF(COUNTIF(_tb5,O$2)&gt;1,"sai",IF(COUNTIF(_tb5,O$2)=1,INDEX(tkbc,1,MATCH(O$2,_tb5,0)),""))</f>
        <v/>
      </c>
      <c r="P64" s="450" t="str">
        <f t="array" ref="P64">IF(COUNTIF(_tb5,P$2)&gt;1,"sai",IF(COUNTIF(_tb5,P$2)=1,INDEX(tkbc,1,MATCH(P$2,_tb5,0)),""))</f>
        <v/>
      </c>
      <c r="Q64" s="450" t="str">
        <f t="array" ref="Q64">IF(COUNTIF(_tb5,Q$2)&gt;1,"sai",IF(COUNTIF(_tb5,Q$2)=1,INDEX(tkbc,1,MATCH(Q$2,_tb5,0)),""))</f>
        <v/>
      </c>
      <c r="R64" s="450" t="str">
        <f t="array" ref="R64">IF(COUNTIF(_tb5,R$2)&gt;1,"sai",IF(COUNTIF(_tb5,R$2)=1,INDEX(tkbc,1,MATCH(R$2,_tb5,0)),""))</f>
        <v/>
      </c>
      <c r="S64" s="450" t="str">
        <f t="array" ref="S64">IF(COUNTIF(_tb5,S$2)&gt;1,"sai",IF(COUNTIF(_tb5,S$2)=1,INDEX(tkbc,1,MATCH(S$2,_tb5,0)),""))</f>
        <v/>
      </c>
      <c r="T64" s="450" t="str">
        <f t="array" ref="T64">IF(COUNTIF(_tb5,T$2)&gt;1,"sai",IF(COUNTIF(_tb5,T$2)=1,INDEX(tkbc,1,MATCH(T$2,_tb5,0)),""))</f>
        <v/>
      </c>
      <c r="U64" s="450" t="str">
        <f t="array" ref="U64">IF(COUNTIF(_tb5,U$2)&gt;1,"sai",IF(COUNTIF(_tb5,U$2)=1,INDEX(tkbc,1,MATCH(U$2,_tb5,0)),""))</f>
        <v/>
      </c>
      <c r="V64" s="450" t="str">
        <f t="array" ref="V64">IF(COUNTIF(_tb5,V$2)&gt;1,"sai",IF(COUNTIF(_tb5,V$2)=1,INDEX(tkbc,1,MATCH(V$2,_tb5,0)),""))</f>
        <v/>
      </c>
      <c r="W64" s="450" t="str">
        <f t="array" ref="W64">IF(COUNTIF(_tb5,W$2)&gt;1,"sai",IF(COUNTIF(_tb5,W$2)=1,INDEX(tkbc,1,MATCH(W$2,_tb5,0)),""))</f>
        <v/>
      </c>
      <c r="X64" s="450" t="str">
        <f t="array" ref="X64">IF(COUNTIF(_tb5,X$2)&gt;1,"sai",IF(COUNTIF(_tb5,X$2)=1,INDEX(tkbc,1,MATCH(X$2,_tb5,0)),""))</f>
        <v/>
      </c>
      <c r="Y64" s="450" t="str">
        <f t="array" ref="Y64">IF(COUNTIF(_tb5,Y$2)&gt;1,"sai",IF(COUNTIF(_tb5,Y$2)=1,INDEX(tkbc,1,MATCH(Y$2,_tb5,0)),""))</f>
        <v/>
      </c>
      <c r="Z64" s="450" t="str">
        <f t="array" ref="Z64">IF(COUNTIF(_tb5,Z$2)&gt;1,"sai",IF(COUNTIF(_tb5,Z$2)=1,INDEX(tkbc,1,MATCH(Z$2,_tb5,0)),""))</f>
        <v/>
      </c>
      <c r="AA64" s="450" t="str">
        <f t="array" ref="AA64">IF(COUNTIF(_tb5,AA$2)&gt;1,"sai",IF(COUNTIF(_tb5,AA$2)=1,INDEX(tkbc,1,MATCH(AA$2,_tb5,0)),""))</f>
        <v/>
      </c>
      <c r="AB64" s="450" t="str">
        <f t="array" ref="AB64">IF(COUNTIF(_tb5,AB$2)&gt;1,"sai",IF(COUNTIF(_tb5,AB$2)=1,INDEX(tkbc,1,MATCH(AB$2,_tb5,0)),""))</f>
        <v/>
      </c>
      <c r="AC64" s="450" t="str">
        <f t="array" ref="AC64">IF(COUNTIF(_tb5,AC$2)&gt;1,"sai",IF(COUNTIF(_tb5,AC$2)=1,INDEX(tkbc,1,MATCH(AC$2,_tb5,0)),""))</f>
        <v/>
      </c>
      <c r="AD64" s="450" t="str">
        <f t="array" ref="AD64">IF(COUNTIF(_tb5,AD$2)&gt;1,"sai",IF(COUNTIF(_tb5,AD$2)=1,INDEX(tkbc,1,MATCH(AD$2,_tb5,0)),""))</f>
        <v/>
      </c>
      <c r="AE64" s="450" t="str">
        <f t="array" ref="AE64">IF(COUNTIF(_tb5,AE$2)&gt;1,"sai",IF(COUNTIF(_tb5,AE$2)=1,INDEX(tkbc,1,MATCH(AE$2,_tb5,0)),""))</f>
        <v/>
      </c>
      <c r="AF64" s="450" t="str">
        <f t="array" ref="AF64">IF(COUNTIF(_tb5,AF$2)&gt;1,"sai",IF(COUNTIF(_tb5,AF$2)=1,INDEX(tkbc,1,MATCH(AF$2,_tb5,0)),""))</f>
        <v/>
      </c>
      <c r="AG64" s="450" t="str">
        <f t="array" ref="AG64">IF(COUNTIF(_tb5,AG$2)&gt;1,"sai",IF(COUNTIF(_tb5,AG$2)=1,INDEX(tkbc,1,MATCH(AG$2,_tb5,0)),""))</f>
        <v/>
      </c>
      <c r="AH64" s="450" t="str">
        <f t="array" ref="AH64">IF(COUNTIF(_tb5,AH$2)&gt;1,"sai",IF(COUNTIF(_tb5,AH$2)=1,INDEX(tkbc,1,MATCH(AH$2,_tb5,0)),""))</f>
        <v/>
      </c>
      <c r="AI64" s="450" t="str">
        <f t="array" ref="AI64">IF(COUNTIF(_tb5,AI$2)&gt;1,"sai",IF(COUNTIF(_tb5,AI$2)=1,INDEX(tkbc,1,MATCH(AI$2,_tb5,0)),""))</f>
        <v/>
      </c>
      <c r="AJ64" s="450" t="str">
        <f t="array" ref="AJ64">IF(COUNTIF(_tb5,AJ$2)&gt;1,"sai",IF(COUNTIF(_tb5,AJ$2)=1,INDEX(tkbc,1,MATCH(AJ$2,_tb5,0)),""))</f>
        <v/>
      </c>
      <c r="AK64" s="450" t="str">
        <f t="array" ref="AK64">IF(COUNTIF(_tb5,AK$2)&gt;1,"sai",IF(COUNTIF(_tb5,AK$2)=1,INDEX(tkbc,1,MATCH(AK$2,_tb5,0)),""))</f>
        <v/>
      </c>
      <c r="AL64" s="450" t="str">
        <f t="array" ref="AL64">IF(COUNTIF(_tb5,AL$2)&gt;1,"sai",IF(COUNTIF(_tb5,AL$2)=1,INDEX(tkbc,1,MATCH(AL$2,_tb5,0)),""))</f>
        <v/>
      </c>
      <c r="AM64" s="450" t="str">
        <f t="array" ref="AM64">IF(COUNTIF(_tb5,AM$2)&gt;1,"sai",IF(COUNTIF(_tb5,AM$2)=1,INDEX(tkbc,1,MATCH(AM$2,_tb5,0)),""))</f>
        <v/>
      </c>
      <c r="AN64" s="450" t="str">
        <f t="array" ref="AN64">IF(COUNTIF(_tb5,AN$2)&gt;1,"sai",IF(COUNTIF(_tb5,AN$2)=1,INDEX(tkbc,1,MATCH(AN$2,_tb5,0)),""))</f>
        <v/>
      </c>
      <c r="AO64" s="450" t="str">
        <f t="array" ref="AO64">IF(COUNTIF(_tb5,AO$2)&gt;1,"sai",IF(COUNTIF(_tb5,AO$2)=1,INDEX(tkbc,1,MATCH(AO$2,_tb5,0)),""))</f>
        <v/>
      </c>
      <c r="AP64" s="450" t="str">
        <f t="array" ref="AP64">IF(COUNTIF(_tb5,AP$2)&gt;1,"sai",IF(COUNTIF(_tb5,AP$2)=1,INDEX(tkbc,1,MATCH(AP$2,_tb5,0)),""))</f>
        <v/>
      </c>
      <c r="AQ64" s="450" t="str">
        <f t="array" ref="AQ64">IF(COUNTIF(_tb5,AQ$2)&gt;1,"sai",IF(COUNTIF(_tb5,AQ$2)=1,INDEX(tkbc,1,MATCH(AQ$2,_tb5,0)),""))</f>
        <v/>
      </c>
      <c r="AR64" s="450" t="str">
        <f t="array" ref="AR64">IF(COUNTIF(_tb5,AR$2)&gt;1,"sai",IF(COUNTIF(_tb5,AR$2)=1,INDEX(tkbc,1,MATCH(AR$2,_tb5,0)),""))</f>
        <v/>
      </c>
      <c r="AS64" s="450" t="str">
        <f t="array" ref="AS64">IF(COUNTIF(_tb5,AS$2)&gt;1,"sai",IF(COUNTIF(_tb5,AS$2)=1,INDEX(tkbc,1,MATCH(AS$2,_tb5,0)),""))</f>
        <v/>
      </c>
      <c r="AT64" s="450" t="str">
        <f t="array" ref="AT64">IF(COUNTIF(_tb5,AT$2)&gt;1,"sai",IF(COUNTIF(_tb5,AT$2)=1,INDEX(tkbc,1,MATCH(AT$2,_tb5,0)),""))</f>
        <v/>
      </c>
      <c r="AU64" s="450" t="str">
        <f t="array" ref="AU64">IF(COUNTIF(_tb5,AU$2)&gt;1,"sai",IF(COUNTIF(_tb5,AU$2)=1,INDEX(tkbc,1,MATCH(AU$2,_tb5,0)),""))</f>
        <v/>
      </c>
      <c r="AV64" s="450" t="str">
        <f t="array" ref="AV64">IF(COUNTIF(_tb5,AV$2)&gt;1,"sai",IF(COUNTIF(_tb5,AV$2)=1,INDEX(tkbc,1,MATCH(AV$2,_tb5,0)),""))</f>
        <v/>
      </c>
      <c r="AW64" s="450" t="str">
        <f t="array" ref="AW64">IF(COUNTIF(_tb5,AW$2)&gt;1,"sai",IF(COUNTIF(_tb5,AW$2)=1,INDEX(tkbc,1,MATCH(AW$2,_tb5,0)),""))</f>
        <v/>
      </c>
      <c r="AX64" s="450" t="str">
        <f t="array" ref="AX64">IF(COUNTIF(_tb5,AX$2)&gt;1,"sai",IF(COUNTIF(_tb5,AX$2)=1,INDEX(tkbc,1,MATCH(AX$2,_tb5,0)),""))</f>
        <v/>
      </c>
      <c r="AY64" s="450" t="str">
        <f t="array" ref="AY64">IF(COUNTIF(_tb5,AY$2)&gt;1,"sai",IF(COUNTIF(_tb5,AY$2)=1,INDEX(tkbc,1,MATCH(AY$2,_tb5,0)),""))</f>
        <v/>
      </c>
      <c r="AZ64" s="450" t="str">
        <f t="array" ref="AZ64">IF(COUNTIF(_tb5,AZ$2)&gt;1,"sai",IF(COUNTIF(_tb5,AZ$2)=1,INDEX(tkbc,1,MATCH(AZ$2,_tb5,0)),""))</f>
        <v/>
      </c>
      <c r="BA64" s="450" t="str">
        <f t="array" ref="BA64">IF(COUNTIF(_tb5,BA$2)&gt;1,"sai",IF(COUNTIF(_tb5,BA$2)=1,INDEX(tkbc,1,MATCH(BA$2,_tb5,0)),""))</f>
        <v/>
      </c>
      <c r="BB64" s="450" t="str">
        <f t="array" ref="BB64">IF(COUNTIF(_tb5,BB$2)&gt;1,"sai",IF(COUNTIF(_tb5,BB$2)=1,INDEX(tkbc,1,MATCH(BB$2,_tb5,0)),""))</f>
        <v/>
      </c>
      <c r="BC64" s="450" t="str">
        <f t="array" ref="BC64">IF(COUNTIF(_tb5,BC$2)&gt;1,"sai",IF(COUNTIF(_tb5,BC$2)=1,INDEX(tkbc,1,MATCH(BC$2,_tb5,0)),""))</f>
        <v/>
      </c>
      <c r="BD64" s="450" t="str">
        <f t="array" ref="BD64">IF(COUNTIF(_tb5,BD$2)&gt;1,"sai",IF(COUNTIF(_tb5,BD$2)=1,INDEX(tkbc,1,MATCH(BD$2,_tb5,0)),""))</f>
        <v/>
      </c>
      <c r="BE64" s="450" t="str">
        <f t="array" ref="BE64">IF(COUNTIF(_tb5,BE$2)&gt;1,"sai",IF(COUNTIF(_tb5,BE$2)=1,INDEX(tkbc,1,MATCH(BE$2,_tb5,0)),""))</f>
        <v/>
      </c>
      <c r="BF64" s="450" t="str">
        <f t="array" ref="BF64">IF(COUNTIF(_tb5,BF$2)&gt;1,"sai",IF(COUNTIF(_tb5,BF$2)=1,INDEX(tkbc,1,MATCH(BF$2,_tb5,0)),""))</f>
        <v/>
      </c>
      <c r="BG64" s="450" t="str">
        <f t="array" ref="BG64">IF(COUNTIF(_tb5,BG$2)&gt;1,"sai",IF(COUNTIF(_tb5,BG$2)=1,INDEX(tkbc,1,MATCH(BG$2,_tb5,0)),""))</f>
        <v/>
      </c>
      <c r="BH64" s="450" t="str">
        <f t="array" ref="BH64">IF(COUNTIF(_tb5,BH$2)&gt;1,"sai",IF(COUNTIF(_tb5,BH$2)=1,INDEX(tkbc,1,MATCH(BH$2,_tb5,0)),""))</f>
        <v/>
      </c>
      <c r="BI64" s="450" t="str">
        <f t="array" ref="BI64">IF(COUNTIF(_tb5,BI$2)&gt;1,"sai",IF(COUNTIF(_tb5,BI$2)=1,INDEX(tkbc,1,MATCH(BI$2,_tb5,0)),""))</f>
        <v/>
      </c>
      <c r="BJ64" s="450" t="str">
        <f t="array" ref="BJ64">IF(COUNTIF(_tb5,BJ$2)&gt;1,"sai",IF(COUNTIF(_tb5,BJ$2)=1,INDEX(tkbc,1,MATCH(BJ$2,_tb5,0)),""))</f>
        <v/>
      </c>
      <c r="BK64" s="450" t="str">
        <f t="array" ref="BK64">IF(COUNTIF(_tb5,BK$2)&gt;1,"sai",IF(COUNTIF(_tb5,BK$2)=1,INDEX(tkbc,1,MATCH(BK$2,_tb5,0)),""))</f>
        <v/>
      </c>
      <c r="BL64" s="450" t="str">
        <f t="array" ref="BL64">IF(COUNTIF(_tb5,BL$2)&gt;1,"sai",IF(COUNTIF(_tb5,BL$2)=1,INDEX(tkbc,1,MATCH(BL$2,_tb5,0)),""))</f>
        <v/>
      </c>
      <c r="BM64" s="450" t="str">
        <f t="array" ref="BM64">IF(COUNTIF(_tb5,BM$2)&gt;1,"sai",IF(COUNTIF(_tb5,BM$2)=1,INDEX(tkbc,1,MATCH(BM$2,_tb5,0)),""))</f>
        <v/>
      </c>
      <c r="BN64" s="450" t="str">
        <f t="array" ref="BN64">IF(COUNTIF(_tb5,BN$2)&gt;1,"sai",IF(COUNTIF(_tb5,BN$2)=1,INDEX(tkbc,1,MATCH(BN$2,_tb5,0)),""))</f>
        <v/>
      </c>
      <c r="BO64" s="450" t="str">
        <f t="array" ref="BO64">IF(COUNTIF(_tb5,BO$2)&gt;1,"sai",IF(COUNTIF(_tb5,BO$2)=1,INDEX(tkbc,1,MATCH(BO$2,_tb5,0)),""))</f>
        <v/>
      </c>
      <c r="BP64" s="450" t="str">
        <f t="array" ref="BP64">IF(COUNTIF(_tb5,BP$2)&gt;1,"sai",IF(COUNTIF(_tb5,BP$2)=1,INDEX(tkbc,1,MATCH(BP$2,_tb5,0)),""))</f>
        <v/>
      </c>
      <c r="BQ64" s="450" t="str">
        <f t="array" ref="BQ64">IF(COUNTIF(_tb5,BQ$2)&gt;1,"sai",IF(COUNTIF(_tb5,BQ$2)=1,INDEX(tkbc,1,MATCH(BQ$2,_tb5,0)),""))</f>
        <v/>
      </c>
      <c r="BR64" s="450" t="str">
        <f t="array" ref="BR64">IF(COUNTIF(_tb5,BR$2)&gt;1,"sai",IF(COUNTIF(_tb5,BR$2)=1,INDEX(tkbc,1,MATCH(BR$2,_tb5,0)),""))</f>
        <v/>
      </c>
      <c r="BS64" s="450" t="str">
        <f t="array" ref="BS64">IF(COUNTIF(_tb5,BS$2)&gt;1,"sai",IF(COUNTIF(_tb5,BS$2)=1,INDEX(tkbc,1,MATCH(BS$2,_tb5,0)),""))</f>
        <v/>
      </c>
      <c r="BT64" s="450" t="str">
        <f t="array" ref="BT64">IF(COUNTIF(_tb5,BT$2)&gt;1,"sai",IF(COUNTIF(_tb5,BT$2)=1,INDEX(tkbc,1,MATCH(BT$2,_tb5,0)),""))</f>
        <v/>
      </c>
      <c r="BU64" s="450" t="str">
        <f t="array" ref="BU64">IF(COUNTIF(_tb5,BU$2)&gt;1,"sai",IF(COUNTIF(_tb5,BU$2)=1,INDEX(tkbc,1,MATCH(BU$2,_tb5,0)),""))</f>
        <v/>
      </c>
      <c r="BV64" s="450" t="str">
        <f t="array" ref="BV64">IF(COUNTIF(_tb5,BV$2)&gt;1,"sai",IF(COUNTIF(_tb5,BV$2)=1,INDEX(tkbc,1,MATCH(BV$2,_tb5,0)),""))</f>
        <v/>
      </c>
      <c r="BW64" s="450" t="str">
        <f t="array" ref="BW64">IF(COUNTIF(_tb5,BW$2)&gt;1,"sai",IF(COUNTIF(_tb5,BW$2)=1,INDEX(tkbc,1,MATCH(BW$2,_tb5,0)),""))</f>
        <v/>
      </c>
      <c r="BX64" s="450" t="str">
        <f t="array" ref="BX64">IF(COUNTIF(_tb5,BX$2)&gt;1,"sai",IF(COUNTIF(_tb5,BX$2)=1,INDEX(tkbc,1,MATCH(BX$2,_tb5,0)),""))</f>
        <v/>
      </c>
      <c r="BY64" s="450" t="str">
        <f t="array" ref="BY64">IF(COUNTIF(_tb5,BY$2)&gt;1,"sai",IF(COUNTIF(_tb5,BY$2)=1,INDEX(tkbc,1,MATCH(BY$2,_tb5,0)),""))</f>
        <v/>
      </c>
      <c r="BZ64" s="450" t="str">
        <f t="array" ref="BZ64">IF(COUNTIF(_tb5,BZ$2)&gt;1,"sai",IF(COUNTIF(_tb5,BZ$2)=1,INDEX(tkbc,1,MATCH(BZ$2,_tb5,0)),""))</f>
        <v/>
      </c>
      <c r="CA64" s="450" t="str">
        <f t="array" ref="CA64">IF(COUNTIF(_tb5,CA$2)&gt;1,"sai",IF(COUNTIF(_tb5,CA$2)=1,INDEX(tkbc,1,MATCH(CA$2,_tb5,0)),""))</f>
        <v/>
      </c>
      <c r="CB64" s="450" t="str">
        <f t="array" ref="CB64">IF(COUNTIF(_tb5,CB$2)&gt;1,"sai",IF(COUNTIF(_tb5,CB$2)=1,INDEX(tkbc,1,MATCH(CB$2,_tb5,0)),""))</f>
        <v/>
      </c>
      <c r="CC64" s="450" t="str">
        <f t="array" ref="CC64">IF(COUNTIF(_tb5,CC$2)&gt;1,"sai",IF(COUNTIF(_tb5,CC$2)=1,INDEX(tkbc,1,MATCH(CC$2,_tb5,0)),""))</f>
        <v/>
      </c>
      <c r="CD64" s="450" t="str">
        <f t="array" ref="CD64">IF(COUNTIF(_tb5,CD$2)&gt;1,"sai",IF(COUNTIF(_tb5,CD$2)=1,INDEX(tkbc,1,MATCH(CD$2,_tb5,0)),""))</f>
        <v/>
      </c>
      <c r="CE64" s="450" t="str">
        <f t="array" ref="CE64">IF(COUNTIF(_tb5,CE$2)&gt;1,"sai",IF(COUNTIF(_tb5,CE$2)=1,INDEX(tkbc,1,MATCH(CE$2,_tb5,0)),""))</f>
        <v/>
      </c>
      <c r="CF64" s="450" t="str">
        <f t="array" ref="CF64">IF(COUNTIF(_tb5,CF$2)&gt;1,"sai",IF(COUNTIF(_tb5,CF$2)=1,INDEX(tkbc,1,MATCH(CF$2,_tb5,0)),""))</f>
        <v/>
      </c>
      <c r="CG64" s="450" t="str">
        <f t="array" ref="CG64">IF(COUNTIF(_tb5,CG$2)&gt;1,"sai",IF(COUNTIF(_tb5,CG$2)=1,INDEX(tkbc,1,MATCH(CG$2,_tb5,0)),""))</f>
        <v/>
      </c>
      <c r="CH64" s="450" t="str">
        <f t="array" ref="CH64">IF(COUNTIF(_tb5,CH$2)&gt;1,"sai",IF(COUNTIF(_tb5,CH$2)=1,INDEX(tkbc,1,MATCH(CH$2,_tb5,0)),""))</f>
        <v/>
      </c>
      <c r="CI64" s="450" t="str">
        <f t="array" ref="CI64">IF(COUNTIF(_tb5,CI$2)&gt;1,"sai",IF(COUNTIF(_tb5,CI$2)=1,INDEX(tkbc,1,MATCH(CI$2,_tb5,0)),""))</f>
        <v/>
      </c>
      <c r="CJ64" s="450" t="str">
        <f t="array" ref="CJ64">IF(COUNTIF(_tb5,CJ$2)&gt;1,"sai",IF(COUNTIF(_tb5,CJ$2)=1,INDEX(tkbc,1,MATCH(CJ$2,_tb5,0)),""))</f>
        <v/>
      </c>
      <c r="CK64" s="450" t="str">
        <f t="array" ref="CK64">IF(COUNTIF(_tb5,CK$2)&gt;1,"sai",IF(COUNTIF(_tb5,CK$2)=1,INDEX(tkbc,1,MATCH(CK$2,_tb5,0)),""))</f>
        <v/>
      </c>
      <c r="CL64" s="450" t="str">
        <f t="array" ref="CL64">IF(COUNTIF(_tb5,CL$2)&gt;1,"sai",IF(COUNTIF(_tb5,CL$2)=1,INDEX(tkbc,1,MATCH(CL$2,_tb5,0)),""))</f>
        <v/>
      </c>
      <c r="CM64" s="450" t="str">
        <f t="array" ref="CM64">IF(COUNTIF(_tb5,CM$2)&gt;1,"sai",IF(COUNTIF(_tb5,CM$2)=1,INDEX(tkbc,1,MATCH(CM$2,_tb5,0)),""))</f>
        <v/>
      </c>
      <c r="CN64" s="450" t="str">
        <f t="array" ref="CN64">IF(COUNTIF(_tb5,CN$2)&gt;1,"sai",IF(COUNTIF(_tb5,CN$2)=1,INDEX(tkbc,1,MATCH(CN$2,_tb5,0)),""))</f>
        <v/>
      </c>
      <c r="CO64" s="450" t="str">
        <f t="array" ref="CO64">IF(COUNTIF(_tb5,CO$2)&gt;1,"sai",IF(COUNTIF(_tb5,CO$2)=1,INDEX(tkbc,1,MATCH(CO$2,_tb5,0)),""))</f>
        <v/>
      </c>
      <c r="CP64" s="450" t="str">
        <f t="array" ref="CP64">IF(COUNTIF(_tb5,CP$2)&gt;1,"sai",IF(COUNTIF(_tb5,CP$2)=1,INDEX(tkbc,1,MATCH(CP$2,_tb5,0)),""))</f>
        <v/>
      </c>
      <c r="CQ64" s="450" t="str">
        <f t="array" ref="CQ64">IF(COUNTIF(_tb5,CQ$2)&gt;1,"sai",IF(COUNTIF(_tb5,CQ$2)=1,INDEX(tkbc,1,MATCH(CQ$2,_tb5,0)),""))</f>
        <v/>
      </c>
      <c r="CR64" s="450" t="str">
        <f t="array" ref="CR64">IF(COUNTIF(_tb5,CR$2)&gt;1,"sai",IF(COUNTIF(_tb5,CR$2)=1,INDEX(tkbc,1,MATCH(CR$2,_tb5,0)),""))</f>
        <v/>
      </c>
      <c r="CS64" s="450" t="str">
        <f t="array" ref="CS64">IF(COUNTIF(_tb5,CS$2)&gt;1,"sai",IF(COUNTIF(_tb5,CS$2)=1,INDEX(tkbc,1,MATCH(CS$2,_tb5,0)),""))</f>
        <v/>
      </c>
      <c r="CT64" s="450" t="str">
        <f t="array" ref="CT64">IF(COUNTIF(_tb5,CT$2)&gt;1,"sai",IF(COUNTIF(_tb5,CT$2)=1,INDEX(tkbc,1,MATCH(CT$2,_tb5,0)),""))</f>
        <v/>
      </c>
      <c r="CU64" s="450" t="str">
        <f t="array" ref="CU64">IF(COUNTIF(_tb5,CU$2)&gt;1,"sai",IF(COUNTIF(_tb5,CU$2)=1,INDEX(tkbc,1,MATCH(CU$2,_tb5,0)),""))</f>
        <v/>
      </c>
      <c r="CV64" s="450" t="str">
        <f t="array" ref="CV64">IF(COUNTIF(_tb5,CV$2)&gt;1,"sai",IF(COUNTIF(_tb5,CV$2)=1,INDEX(tkbc,1,MATCH(CV$2,_tb5,0)),""))</f>
        <v/>
      </c>
      <c r="CW64" s="450" t="str">
        <f t="array" ref="CW64">IF(COUNTIF(_tb5,CW$2)&gt;1,"sai",IF(COUNTIF(_tb5,CW$2)=1,INDEX(tkbc,1,MATCH(CW$2,_tb5,0)),""))</f>
        <v/>
      </c>
      <c r="CX64" s="450" t="str">
        <f t="array" ref="CX64">IF(COUNTIF(_tb5,CX$2)&gt;1,"sai",IF(COUNTIF(_tb5,CX$2)=1,INDEX(tkbc,1,MATCH(CX$2,_tb5,0)),""))</f>
        <v/>
      </c>
      <c r="CY64" s="450" t="str">
        <f t="array" ref="CY64">IF(COUNTIF(_tb5,CY$2)&gt;1,"sai",IF(COUNTIF(_tb5,CY$2)=1,INDEX(tkbc,1,MATCH(CY$2,_tb5,0)),""))</f>
        <v/>
      </c>
    </row>
    <row r="65" ht="14.25" customHeight="1">
      <c r="A65" s="16"/>
      <c r="B65" s="7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</row>
    <row r="66" ht="14.25" customHeight="1">
      <c r="A66" s="16"/>
      <c r="B66" s="7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</row>
    <row r="67" ht="14.25" customHeight="1">
      <c r="A67" s="16"/>
      <c r="B67" s="7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</row>
    <row r="68" ht="14.25" customHeight="1">
      <c r="A68" s="16"/>
      <c r="B68" s="7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</row>
    <row r="69" ht="14.25" customHeight="1">
      <c r="A69" s="16"/>
      <c r="B69" s="7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</row>
    <row r="70" ht="14.25" customHeight="1">
      <c r="A70" s="16"/>
      <c r="B70" s="7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</row>
    <row r="71" ht="14.25" customHeight="1">
      <c r="A71" s="16"/>
      <c r="B71" s="7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</row>
    <row r="72" ht="14.25" customHeight="1">
      <c r="A72" s="16"/>
      <c r="B72" s="7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</row>
    <row r="73" ht="14.25" customHeight="1">
      <c r="A73" s="16"/>
      <c r="B73" s="7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</row>
    <row r="74" ht="14.25" customHeight="1">
      <c r="A74" s="16"/>
      <c r="B74" s="7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</row>
    <row r="75" ht="14.25" customHeight="1">
      <c r="A75" s="16"/>
      <c r="B75" s="7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</row>
    <row r="76" ht="14.25" customHeight="1">
      <c r="A76" s="16"/>
      <c r="B76" s="7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</row>
    <row r="77" ht="14.25" customHeight="1">
      <c r="A77" s="16"/>
      <c r="B77" s="7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</row>
    <row r="78" ht="14.25" customHeight="1">
      <c r="A78" s="16"/>
      <c r="B78" s="7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</row>
    <row r="79" ht="14.25" customHeight="1">
      <c r="A79" s="16"/>
      <c r="B79" s="7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</row>
    <row r="80" ht="14.25" customHeight="1">
      <c r="A80" s="16"/>
      <c r="B80" s="7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</row>
    <row r="81" ht="14.25" customHeight="1">
      <c r="A81" s="16"/>
      <c r="B81" s="7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</row>
    <row r="82" ht="14.25" customHeight="1">
      <c r="A82" s="16"/>
      <c r="B82" s="7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</row>
    <row r="83" ht="14.25" customHeight="1">
      <c r="A83" s="16"/>
      <c r="B83" s="7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</row>
    <row r="84" ht="14.25" customHeight="1">
      <c r="A84" s="16"/>
      <c r="B84" s="7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</row>
    <row r="85" ht="14.25" customHeight="1">
      <c r="A85" s="16"/>
      <c r="B85" s="7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</row>
    <row r="86" ht="14.25" customHeight="1">
      <c r="A86" s="16"/>
      <c r="B86" s="7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</row>
    <row r="87" ht="14.25" customHeight="1">
      <c r="A87" s="16"/>
      <c r="B87" s="7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</row>
    <row r="88" ht="14.25" customHeight="1">
      <c r="A88" s="16"/>
      <c r="B88" s="7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</row>
    <row r="89" ht="14.25" customHeight="1">
      <c r="A89" s="16"/>
      <c r="B89" s="7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</row>
    <row r="90" ht="14.25" customHeight="1">
      <c r="A90" s="16"/>
      <c r="B90" s="7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</row>
    <row r="91" ht="14.25" customHeight="1">
      <c r="A91" s="16"/>
      <c r="B91" s="7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</row>
    <row r="92" ht="14.25" customHeight="1">
      <c r="A92" s="16"/>
      <c r="B92" s="7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</row>
    <row r="93" ht="14.25" customHeight="1">
      <c r="A93" s="16"/>
      <c r="B93" s="7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</row>
    <row r="94" ht="14.25" customHeight="1">
      <c r="A94" s="16"/>
      <c r="B94" s="7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</row>
    <row r="95" ht="14.25" customHeight="1">
      <c r="A95" s="16"/>
      <c r="B95" s="7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</row>
    <row r="96" ht="14.25" customHeight="1">
      <c r="A96" s="16"/>
      <c r="B96" s="7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</row>
    <row r="97" ht="14.25" customHeight="1">
      <c r="A97" s="16"/>
      <c r="B97" s="7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</row>
    <row r="98" ht="14.25" customHeight="1">
      <c r="A98" s="16"/>
      <c r="B98" s="7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</row>
    <row r="99" ht="14.25" customHeight="1">
      <c r="A99" s="16"/>
      <c r="B99" s="7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</row>
    <row r="100" ht="14.25" customHeight="1">
      <c r="A100" s="16"/>
      <c r="B100" s="7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</row>
    <row r="101" ht="14.25" customHeight="1">
      <c r="A101" s="16"/>
      <c r="B101" s="7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</row>
    <row r="102" ht="14.25" customHeight="1">
      <c r="A102" s="16"/>
      <c r="B102" s="7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</row>
    <row r="103" ht="14.25" customHeight="1">
      <c r="A103" s="16"/>
      <c r="B103" s="7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</row>
    <row r="104" ht="14.25" customHeight="1">
      <c r="A104" s="16"/>
      <c r="B104" s="7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</row>
    <row r="105" ht="14.25" customHeight="1">
      <c r="A105" s="16"/>
      <c r="B105" s="7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</row>
    <row r="106" ht="14.25" customHeight="1">
      <c r="A106" s="16"/>
      <c r="B106" s="7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</row>
    <row r="107" ht="14.25" customHeight="1">
      <c r="A107" s="16"/>
      <c r="B107" s="7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</row>
    <row r="108" ht="14.25" customHeight="1">
      <c r="A108" s="16"/>
      <c r="B108" s="7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</row>
    <row r="109" ht="14.25" customHeight="1">
      <c r="A109" s="16"/>
      <c r="B109" s="7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</row>
    <row r="110" ht="14.25" customHeight="1">
      <c r="A110" s="16"/>
      <c r="B110" s="7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</row>
    <row r="111" ht="14.25" customHeight="1">
      <c r="A111" s="16"/>
      <c r="B111" s="7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</row>
    <row r="112" ht="14.25" customHeight="1">
      <c r="A112" s="16"/>
      <c r="B112" s="7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</row>
    <row r="113" ht="14.25" customHeight="1">
      <c r="A113" s="16"/>
      <c r="B113" s="7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</row>
    <row r="114" ht="14.25" customHeight="1">
      <c r="A114" s="16"/>
      <c r="B114" s="7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</row>
    <row r="115" ht="14.25" customHeight="1">
      <c r="A115" s="16"/>
      <c r="B115" s="7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</row>
    <row r="116" ht="14.25" customHeight="1">
      <c r="A116" s="16"/>
      <c r="B116" s="7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</row>
    <row r="117" ht="14.25" customHeight="1">
      <c r="A117" s="16"/>
      <c r="B117" s="7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</row>
    <row r="118" ht="14.25" customHeight="1">
      <c r="A118" s="16"/>
      <c r="B118" s="7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</row>
    <row r="119" ht="14.25" customHeight="1">
      <c r="A119" s="16"/>
      <c r="B119" s="7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</row>
    <row r="120" ht="14.25" customHeight="1">
      <c r="A120" s="16"/>
      <c r="B120" s="7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</row>
    <row r="121" ht="14.25" customHeight="1">
      <c r="A121" s="16"/>
      <c r="B121" s="7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</row>
    <row r="122" ht="14.25" customHeight="1">
      <c r="A122" s="16"/>
      <c r="B122" s="7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</row>
    <row r="123" ht="14.25" customHeight="1">
      <c r="A123" s="16"/>
      <c r="B123" s="7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</row>
    <row r="124" ht="14.25" customHeight="1">
      <c r="A124" s="16"/>
      <c r="B124" s="7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</row>
    <row r="125" ht="14.25" customHeight="1">
      <c r="A125" s="16"/>
      <c r="B125" s="7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</row>
    <row r="126" ht="14.25" customHeight="1">
      <c r="A126" s="16"/>
      <c r="B126" s="7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</row>
    <row r="127" ht="14.25" customHeight="1">
      <c r="A127" s="16"/>
      <c r="B127" s="7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</row>
    <row r="128" ht="14.25" customHeight="1">
      <c r="A128" s="16"/>
      <c r="B128" s="7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</row>
    <row r="129" ht="14.25" customHeight="1">
      <c r="A129" s="16"/>
      <c r="B129" s="7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</row>
    <row r="130" ht="14.25" customHeight="1">
      <c r="A130" s="16"/>
      <c r="B130" s="75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</row>
    <row r="131" ht="14.25" customHeight="1">
      <c r="A131" s="16"/>
      <c r="B131" s="7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</row>
    <row r="132" ht="14.25" customHeight="1">
      <c r="A132" s="16"/>
      <c r="B132" s="7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</row>
    <row r="133" ht="14.25" customHeight="1">
      <c r="A133" s="16"/>
      <c r="B133" s="75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</row>
    <row r="134" ht="14.25" customHeight="1">
      <c r="A134" s="16"/>
      <c r="B134" s="75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</row>
    <row r="135" ht="14.25" customHeight="1">
      <c r="A135" s="16"/>
      <c r="B135" s="7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</row>
    <row r="136" ht="14.25" customHeight="1">
      <c r="A136" s="16"/>
      <c r="B136" s="7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</row>
    <row r="137" ht="14.25" customHeight="1">
      <c r="A137" s="16"/>
      <c r="B137" s="7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</row>
    <row r="138" ht="14.25" customHeight="1">
      <c r="A138" s="16"/>
      <c r="B138" s="7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</row>
    <row r="139" ht="14.25" customHeight="1">
      <c r="A139" s="16"/>
      <c r="B139" s="7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</row>
    <row r="140" ht="14.25" customHeight="1">
      <c r="A140" s="16"/>
      <c r="B140" s="7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</row>
    <row r="141" ht="14.25" customHeight="1">
      <c r="A141" s="16"/>
      <c r="B141" s="7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</row>
    <row r="142" ht="14.25" customHeight="1">
      <c r="A142" s="16"/>
      <c r="B142" s="7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</row>
    <row r="143" ht="14.25" customHeight="1">
      <c r="A143" s="16"/>
      <c r="B143" s="75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</row>
    <row r="144" ht="14.25" customHeight="1">
      <c r="A144" s="16"/>
      <c r="B144" s="7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</row>
    <row r="145" ht="14.25" customHeight="1">
      <c r="A145" s="16"/>
      <c r="B145" s="7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</row>
    <row r="146" ht="14.25" customHeight="1">
      <c r="A146" s="16"/>
      <c r="B146" s="7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</row>
    <row r="147" ht="14.25" customHeight="1">
      <c r="A147" s="16"/>
      <c r="B147" s="7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</row>
    <row r="148" ht="14.25" customHeight="1">
      <c r="A148" s="16"/>
      <c r="B148" s="7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</row>
    <row r="149" ht="14.25" customHeight="1">
      <c r="A149" s="16"/>
      <c r="B149" s="7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</row>
    <row r="150" ht="14.25" customHeight="1">
      <c r="A150" s="16"/>
      <c r="B150" s="7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</row>
    <row r="151" ht="14.25" customHeight="1">
      <c r="A151" s="16"/>
      <c r="B151" s="7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</row>
    <row r="152" ht="14.25" customHeight="1">
      <c r="A152" s="16"/>
      <c r="B152" s="7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</row>
  </sheetData>
  <mergeCells count="14">
    <mergeCell ref="A24:A28"/>
    <mergeCell ref="A14:A18"/>
    <mergeCell ref="A19:A23"/>
    <mergeCell ref="A1:B1"/>
    <mergeCell ref="A2:B2"/>
    <mergeCell ref="A4:A8"/>
    <mergeCell ref="A9:A13"/>
    <mergeCell ref="A60:A64"/>
    <mergeCell ref="A29:A33"/>
    <mergeCell ref="A35:A39"/>
    <mergeCell ref="A40:A44"/>
    <mergeCell ref="A45:A49"/>
    <mergeCell ref="A50:A54"/>
    <mergeCell ref="A55:A59"/>
  </mergeCells>
  <conditionalFormatting sqref="AT4:CR64 CV4:CY64">
    <cfRule type="expression" dxfId="1" priority="1">
      <formula>"sai"</formula>
    </cfRule>
  </conditionalFormatting>
  <conditionalFormatting sqref="CS4:CS64">
    <cfRule type="expression" dxfId="1" priority="2">
      <formula>"sai"</formula>
    </cfRule>
  </conditionalFormatting>
  <conditionalFormatting sqref="CT4:CU64">
    <cfRule type="expression" dxfId="1" priority="3">
      <formula>"sai"</formula>
    </cfRule>
  </conditionalFormatting>
  <printOptions/>
  <pageMargins bottom="0.75" footer="0.0" header="0.0" left="0.7" right="0.7" top="0.75"/>
  <pageSetup orientation="landscape"/>
  <headerFooter>
    <oddHeader>&amp;L&amp;F</oddHeader>
    <oddFooter>&amp;R&amp;P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3" width="5.57"/>
    <col customWidth="1" min="4" max="8" width="6.43"/>
    <col customWidth="1" min="9" max="9" width="5.14"/>
    <col customWidth="1" min="10" max="10" width="4.0"/>
    <col customWidth="1" min="11" max="11" width="6.43"/>
    <col customWidth="1" min="12" max="12" width="7.43"/>
    <col customWidth="1" min="13" max="18" width="6.43"/>
    <col customWidth="1" hidden="1" min="19" max="21" width="9.0"/>
    <col customWidth="1" hidden="1" min="22" max="22" width="4.57"/>
    <col customWidth="1" hidden="1" min="23" max="23" width="3.71"/>
    <col customWidth="1" hidden="1" min="24" max="31" width="4.57"/>
    <col customWidth="1" hidden="1" min="32" max="32" width="5.14"/>
    <col customWidth="1" hidden="1" min="33" max="41" width="4.57"/>
  </cols>
  <sheetData>
    <row r="1" ht="14.25" customHeight="1">
      <c r="A1" s="461"/>
      <c r="B1" s="462" t="str">
        <f>MaGv!$N$1</f>
        <v>THỜI KHÓA BIỂU ÔN TẬP KHỐI 12 - Áp dụng từ 04/05/2021</v>
      </c>
      <c r="C1" s="87"/>
      <c r="D1" s="463"/>
      <c r="E1" s="463"/>
      <c r="F1" s="463"/>
      <c r="G1" s="463"/>
      <c r="H1" s="87"/>
      <c r="I1" s="463"/>
      <c r="J1" s="464"/>
      <c r="K1" s="462" t="str">
        <f>MaGv!$N$1</f>
        <v>THỜI KHÓA BIỂU ÔN TẬP KHỐI 12 - Áp dụng từ 04/05/2021</v>
      </c>
      <c r="L1" s="87"/>
      <c r="M1" s="463"/>
      <c r="N1" s="463"/>
      <c r="O1" s="463"/>
      <c r="P1" s="463"/>
      <c r="Q1" s="465"/>
      <c r="R1" s="463"/>
      <c r="S1" s="87"/>
      <c r="T1" s="87"/>
      <c r="U1" s="87"/>
      <c r="V1" s="465"/>
      <c r="W1" s="87"/>
      <c r="X1" s="463"/>
      <c r="Y1" s="463"/>
      <c r="Z1" s="463"/>
      <c r="AA1" s="463"/>
      <c r="AB1" s="87"/>
      <c r="AC1" s="463"/>
      <c r="AD1" s="326"/>
      <c r="AE1" s="466"/>
      <c r="AF1" s="465"/>
      <c r="AG1" s="463"/>
      <c r="AH1" s="463"/>
      <c r="AI1" s="463"/>
      <c r="AJ1" s="463"/>
      <c r="AK1" s="87"/>
      <c r="AL1" s="463"/>
      <c r="AM1" s="87"/>
      <c r="AN1" s="87"/>
      <c r="AO1" s="87"/>
    </row>
    <row r="2" ht="14.25" customHeight="1">
      <c r="A2" s="461"/>
      <c r="B2" s="467" t="str">
        <f>V2</f>
        <v>LỚP:</v>
      </c>
      <c r="C2" s="468" t="str">
        <f>VLOOKUP(A4,DS!$R$1:$T$48,2,0)</f>
        <v>A1</v>
      </c>
      <c r="D2" s="467" t="str">
        <f t="shared" ref="D2:E2" si="1">Y2</f>
        <v>GVCN:</v>
      </c>
      <c r="E2" s="469" t="str">
        <f t="shared" si="1"/>
        <v>Huỳnh Thị Thúy Trang-Toán</v>
      </c>
      <c r="F2" s="87"/>
      <c r="G2" s="470"/>
      <c r="H2" s="470"/>
      <c r="I2" s="470"/>
      <c r="J2" s="464"/>
      <c r="K2" s="471" t="str">
        <f>AE2</f>
        <v>LỚP:</v>
      </c>
      <c r="L2" s="468" t="str">
        <f>VLOOKUP(J4,DS!$R$1:$T$48,2,0)</f>
        <v>A2</v>
      </c>
      <c r="M2" s="467" t="str">
        <f t="shared" ref="M2:N2" si="2">AH2</f>
        <v>GVCN:</v>
      </c>
      <c r="N2" s="472" t="str">
        <f t="shared" si="2"/>
        <v>Lê Thị Trang-Văn </v>
      </c>
      <c r="O2" s="87"/>
      <c r="P2" s="470"/>
      <c r="Q2" s="470"/>
      <c r="R2" s="470"/>
      <c r="S2" s="87"/>
      <c r="T2" s="87"/>
      <c r="U2" s="87"/>
      <c r="V2" s="470" t="s">
        <v>588</v>
      </c>
      <c r="W2" s="473" t="str">
        <f>C2</f>
        <v>A1</v>
      </c>
      <c r="X2" s="87"/>
      <c r="Y2" s="474" t="s">
        <v>589</v>
      </c>
      <c r="Z2" s="475" t="str">
        <f>VLOOKUP(W2,dscn,4,0)&amp;"-"&amp;VLOOKUP(W2,dscn,6,0)</f>
        <v>Huỳnh Thị Thúy Trang-Toán</v>
      </c>
      <c r="AA2" s="473"/>
      <c r="AB2" s="473"/>
      <c r="AC2" s="473"/>
      <c r="AD2" s="326"/>
      <c r="AE2" s="470" t="s">
        <v>588</v>
      </c>
      <c r="AF2" s="473" t="str">
        <f>L2</f>
        <v>A2</v>
      </c>
      <c r="AG2" s="87"/>
      <c r="AH2" s="474" t="s">
        <v>589</v>
      </c>
      <c r="AI2" s="475" t="str">
        <f>VLOOKUP(AF2,dscn,4,0)&amp;"-"&amp;VLOOKUP(AF2,dscn,6,0)</f>
        <v>Lê Thị Trang-Văn </v>
      </c>
      <c r="AJ2" s="473"/>
      <c r="AK2" s="473"/>
      <c r="AL2" s="473"/>
      <c r="AM2" s="87"/>
      <c r="AN2" s="87"/>
      <c r="AO2" s="87"/>
    </row>
    <row r="3" ht="14.25" customHeight="1">
      <c r="A3" s="126"/>
      <c r="B3" s="87"/>
      <c r="C3" s="87"/>
      <c r="D3" s="87"/>
      <c r="E3" s="87"/>
      <c r="F3" s="87"/>
      <c r="G3" s="87"/>
      <c r="H3" s="87"/>
      <c r="I3" s="87"/>
      <c r="J3" s="476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477"/>
      <c r="Y3" s="87"/>
      <c r="Z3" s="87"/>
      <c r="AA3" s="87"/>
      <c r="AB3" s="87"/>
      <c r="AC3" s="87"/>
      <c r="AD3" s="326"/>
      <c r="AE3" s="87"/>
      <c r="AF3" s="87"/>
      <c r="AG3" s="477"/>
      <c r="AH3" s="87"/>
      <c r="AI3" s="87"/>
      <c r="AJ3" s="87"/>
      <c r="AK3" s="87"/>
      <c r="AL3" s="87"/>
      <c r="AM3" s="87"/>
      <c r="AN3" s="478"/>
      <c r="AO3" s="478"/>
    </row>
    <row r="4" ht="14.25" customHeight="1">
      <c r="A4" s="479">
        <v>1.0</v>
      </c>
      <c r="B4" s="480"/>
      <c r="C4" s="481" t="s">
        <v>590</v>
      </c>
      <c r="D4" s="481" t="s">
        <v>591</v>
      </c>
      <c r="E4" s="481" t="s">
        <v>592</v>
      </c>
      <c r="F4" s="481" t="s">
        <v>593</v>
      </c>
      <c r="G4" s="481" t="s">
        <v>594</v>
      </c>
      <c r="H4" s="481" t="s">
        <v>595</v>
      </c>
      <c r="I4" s="481" t="s">
        <v>596</v>
      </c>
      <c r="J4" s="482">
        <v>2.0</v>
      </c>
      <c r="K4" s="480"/>
      <c r="L4" s="481" t="s">
        <v>590</v>
      </c>
      <c r="M4" s="481" t="s">
        <v>591</v>
      </c>
      <c r="N4" s="481" t="s">
        <v>592</v>
      </c>
      <c r="O4" s="481" t="s">
        <v>593</v>
      </c>
      <c r="P4" s="481" t="s">
        <v>594</v>
      </c>
      <c r="Q4" s="481" t="s">
        <v>595</v>
      </c>
      <c r="R4" s="481" t="s">
        <v>596</v>
      </c>
      <c r="S4" s="86"/>
      <c r="T4" s="86"/>
      <c r="U4" s="86"/>
      <c r="V4" s="483"/>
      <c r="W4" s="484" t="s">
        <v>590</v>
      </c>
      <c r="X4" s="484" t="s">
        <v>591</v>
      </c>
      <c r="Y4" s="484" t="s">
        <v>592</v>
      </c>
      <c r="Z4" s="484" t="s">
        <v>593</v>
      </c>
      <c r="AA4" s="484" t="s">
        <v>594</v>
      </c>
      <c r="AB4" s="484" t="s">
        <v>595</v>
      </c>
      <c r="AC4" s="484" t="s">
        <v>596</v>
      </c>
      <c r="AD4" s="485"/>
      <c r="AE4" s="483"/>
      <c r="AF4" s="484" t="s">
        <v>590</v>
      </c>
      <c r="AG4" s="484" t="s">
        <v>591</v>
      </c>
      <c r="AH4" s="484" t="s">
        <v>592</v>
      </c>
      <c r="AI4" s="484" t="s">
        <v>593</v>
      </c>
      <c r="AJ4" s="484" t="s">
        <v>594</v>
      </c>
      <c r="AK4" s="484" t="s">
        <v>595</v>
      </c>
      <c r="AL4" s="484" t="s">
        <v>596</v>
      </c>
      <c r="AM4" s="86"/>
      <c r="AN4" s="478" t="s">
        <v>54</v>
      </c>
      <c r="AO4" s="478" t="s">
        <v>401</v>
      </c>
    </row>
    <row r="5" ht="14.25" customHeight="1">
      <c r="A5" s="486"/>
      <c r="B5" s="487" t="s">
        <v>597</v>
      </c>
      <c r="C5" s="488">
        <v>1.0</v>
      </c>
      <c r="D5" s="489" t="str">
        <f>IF(X5="","",IF(X5="cc","SHCN",VLOOKUP(MID(X5,2,1),$AN$4:$AO$21,2,0)))</f>
        <v>SHCN</v>
      </c>
      <c r="E5" s="489" t="str">
        <f t="shared" ref="E5:F5" si="3">IF(Y5="","",IF(Y5="cn","cn",VLOOKUP(MID(Y5,2,1),$AN$4:$AO$21,2,0)))</f>
        <v>Anh</v>
      </c>
      <c r="F5" s="489" t="str">
        <f t="shared" si="3"/>
        <v>Toán</v>
      </c>
      <c r="G5" s="490" t="s">
        <v>598</v>
      </c>
      <c r="H5" s="490" t="s">
        <v>599</v>
      </c>
      <c r="I5" s="489" t="str">
        <f t="shared" ref="I5:I8" si="6">IF(AC5="","",IF(AC5="cn","cn",VLOOKUP(MID(AC5,2,1),$AN$4:$AO$21,2,0)))</f>
        <v/>
      </c>
      <c r="J5" s="476"/>
      <c r="K5" s="487" t="s">
        <v>597</v>
      </c>
      <c r="L5" s="488">
        <v>1.0</v>
      </c>
      <c r="M5" s="489" t="str">
        <f>IF(AG5="","",IF(AG5="cc","SHCN",VLOOKUP(MID(AG5,2,1),$AN$4:$AO$21,2,0)))</f>
        <v>SHCN</v>
      </c>
      <c r="N5" s="490" t="s">
        <v>599</v>
      </c>
      <c r="O5" s="489" t="str">
        <f t="shared" ref="O5:P5" si="4">IF(AI5="","",IF(AI5="cn","cn",VLOOKUP(MID(AI5,2,1),$AN$4:$AO$21,2,0)))</f>
        <v>Văn</v>
      </c>
      <c r="P5" s="489" t="str">
        <f t="shared" si="4"/>
        <v>Anh</v>
      </c>
      <c r="Q5" s="490" t="s">
        <v>600</v>
      </c>
      <c r="R5" s="489" t="str">
        <f t="shared" ref="R5:R8" si="8">IF(AL5="","",IF(AL5="cn","cn",VLOOKUP(MID(AL5,2,1),$AN$4:$AO$21,2,0)))</f>
        <v/>
      </c>
      <c r="S5" s="87"/>
      <c r="T5" s="87"/>
      <c r="U5" s="87"/>
      <c r="V5" s="491" t="s">
        <v>597</v>
      </c>
      <c r="W5" s="492">
        <v>1.0</v>
      </c>
      <c r="X5" s="493" t="s">
        <v>601</v>
      </c>
      <c r="Y5" s="494" t="str">
        <f>IF(HLOOKUP(W2,MaGv!$C$3:$AZ$68,7,0)=0," ",HLOOKUP(W2,MaGv!$C$3:$AZ$68,7,0))</f>
        <v>BA01</v>
      </c>
      <c r="Z5" s="494" t="str">
        <f>IF(HLOOKUP(W2,MaGv!$C$3:$AZ$68,12,0)=0," ",HLOOKUP(W2,MaGv!$C$3:$AZ$68,12,0))</f>
        <v>BT05</v>
      </c>
      <c r="AA5" s="494" t="str">
        <f>IF(HLOOKUP(W2,MaGv!$C$3:$AZ$68,17,0)=0," ",HLOOKUP(W2,MaGv!$C$3:$AZ$68,17,0))</f>
        <v>BS03</v>
      </c>
      <c r="AB5" s="494" t="str">
        <f>IF(HLOOKUP(W2,MaGv!$C$3:$AZ$68,22,0)=0," ",HLOOKUP(W2,MaGv!$C$3:$AZ$68,22,0))</f>
        <v>BL03</v>
      </c>
      <c r="AC5" s="493" t="str">
        <f>IF(HLOOKUP(W2,MaGv!$C$3:$AZ$68,27,0)=0," ",HLOOKUP(W2,MaGv!$C$3:$AZ$68,27,0))</f>
        <v/>
      </c>
      <c r="AD5" s="326"/>
      <c r="AE5" s="491" t="s">
        <v>597</v>
      </c>
      <c r="AF5" s="492">
        <v>1.0</v>
      </c>
      <c r="AG5" s="493" t="s">
        <v>601</v>
      </c>
      <c r="AH5" s="494" t="str">
        <f>IF(HLOOKUP(AF2,MaGv!$C$3:$AZ$68,7,0)=0," ",HLOOKUP(AF2,MaGv!$C$3:$AZ$68,7,0))</f>
        <v>BL09</v>
      </c>
      <c r="AI5" s="494" t="str">
        <f>IF(HLOOKUP(AF2,MaGv!$C$3:$AZ$68,12,0)=0," ",HLOOKUP(AF2,MaGv!$C$3:$AZ$68,12,0))</f>
        <v>BV05</v>
      </c>
      <c r="AJ5" s="494" t="str">
        <f>IF(HLOOKUP(AF2,MaGv!$C$3:$AZ$68,17,0)=0," ",HLOOKUP(AF2,MaGv!$C$3:$AZ$68,17,0))</f>
        <v>BA04</v>
      </c>
      <c r="AK5" s="494" t="str">
        <f>IF(HLOOKUP(AF2,MaGv!$C$3:$AZ$68,22,0)=0," ",HLOOKUP(AF2,MaGv!$C$3:$AZ$68,22,0))</f>
        <v>BS01</v>
      </c>
      <c r="AL5" s="493" t="str">
        <f>IF(HLOOKUP(AF2,MaGv!$C$3:$AZ$68,27,0)=0," ",HLOOKUP(AF2,MaGv!$C$3:$AZ$68,27,0))</f>
        <v/>
      </c>
      <c r="AM5" s="87"/>
      <c r="AN5" s="478" t="s">
        <v>45</v>
      </c>
      <c r="AO5" s="478" t="s">
        <v>602</v>
      </c>
    </row>
    <row r="6" ht="14.25" customHeight="1">
      <c r="A6" s="486"/>
      <c r="B6" s="127"/>
      <c r="C6" s="488">
        <v>2.0</v>
      </c>
      <c r="D6" s="489" t="str">
        <f t="shared" ref="D6:F6" si="5">IF(X6="","",IF(X6="cn","cn",VLOOKUP(MID(X6,2,1),$AN$4:$AO$21,2,0)))</f>
        <v>Toán</v>
      </c>
      <c r="E6" s="489" t="str">
        <f t="shared" si="5"/>
        <v>Anh</v>
      </c>
      <c r="F6" s="489" t="str">
        <f t="shared" si="5"/>
        <v>Toán</v>
      </c>
      <c r="G6" s="490" t="s">
        <v>598</v>
      </c>
      <c r="H6" s="490" t="s">
        <v>599</v>
      </c>
      <c r="I6" s="489" t="str">
        <f t="shared" si="6"/>
        <v/>
      </c>
      <c r="J6" s="476"/>
      <c r="K6" s="127"/>
      <c r="L6" s="488">
        <v>2.0</v>
      </c>
      <c r="M6" s="489" t="str">
        <f t="shared" ref="M6:M10" si="10">IF(AG6="","",IF(AG6="cn","cn",VLOOKUP(MID(AG6,2,1),$AN$4:$AO$21,2,0)))</f>
        <v>Toán</v>
      </c>
      <c r="N6" s="490" t="s">
        <v>599</v>
      </c>
      <c r="O6" s="489" t="str">
        <f t="shared" ref="O6:P6" si="7">IF(AI6="","",IF(AI6="cn","cn",VLOOKUP(MID(AI6,2,1),$AN$4:$AO$21,2,0)))</f>
        <v>Văn</v>
      </c>
      <c r="P6" s="489" t="str">
        <f t="shared" si="7"/>
        <v>Anh</v>
      </c>
      <c r="Q6" s="490" t="s">
        <v>600</v>
      </c>
      <c r="R6" s="489" t="str">
        <f t="shared" si="8"/>
        <v/>
      </c>
      <c r="S6" s="87"/>
      <c r="T6" s="87"/>
      <c r="U6" s="87"/>
      <c r="V6" s="495"/>
      <c r="W6" s="492">
        <v>2.0</v>
      </c>
      <c r="X6" s="494" t="str">
        <f>IF(HLOOKUP(W2,MaGv!$C$3:$AZ$68,4,0)=0," ",HLOOKUP(W2,MaGv!$C$3:$AZ$68,4,0))</f>
        <v>BT05</v>
      </c>
      <c r="Y6" s="494" t="str">
        <f>IF(HLOOKUP(W2,MaGv!$C$3:$AZ$68,8,0)=0," ",HLOOKUP(W2,MaGv!$C$3:$AZ$68,8,0))</f>
        <v>BA01</v>
      </c>
      <c r="Z6" s="494" t="str">
        <f>IF(HLOOKUP(W2,MaGv!$C$3:$AZ$68,13,0)=0," ",HLOOKUP(W2,MaGv!$C$3:$AZ$68,13,0))</f>
        <v>BT05</v>
      </c>
      <c r="AA6" s="494" t="str">
        <f>IF(HLOOKUP(W2,MaGv!$C$3:$AZ$68,18,0)=0," ",HLOOKUP(W2,MaGv!$C$3:$AZ$68,18,0))</f>
        <v>BG03</v>
      </c>
      <c r="AB6" s="494" t="str">
        <f>IF(HLOOKUP(W2,MaGv!$C$3:$AZ$68,23,0)=0," ",HLOOKUP(W2,MaGv!$C$3:$AZ$68,23,0))</f>
        <v>BD04</v>
      </c>
      <c r="AC6" s="493" t="str">
        <f>IF(HLOOKUP(W2,MaGv!$C$3:$AZ$68,28,0)=0," ",HLOOKUP(W2,MaGv!$C$3:$AZ$68,28,0))</f>
        <v/>
      </c>
      <c r="AD6" s="326"/>
      <c r="AE6" s="495"/>
      <c r="AF6" s="492">
        <v>2.0</v>
      </c>
      <c r="AG6" s="494" t="str">
        <f>IF(HLOOKUP(AF2,MaGv!$C$3:$AZ$68,4,0)=0," ",HLOOKUP(AF2,MaGv!$C$3:$AZ$68,4,0))</f>
        <v>BT10</v>
      </c>
      <c r="AH6" s="494" t="str">
        <f>IF(HLOOKUP(AF2,MaGv!$C$3:$AZ$68,8,0)=0," ",HLOOKUP(AF2,MaGv!$C$3:$AZ$68,8,0))</f>
        <v>BD01</v>
      </c>
      <c r="AI6" s="494" t="str">
        <f>IF(HLOOKUP(AF2,MaGv!$C$3:$AZ$68,13,0)=0," ",HLOOKUP(AF2,MaGv!$C$3:$AZ$68,13,0))</f>
        <v>BV05</v>
      </c>
      <c r="AJ6" s="494" t="str">
        <f>IF(HLOOKUP(AF2,MaGv!$C$3:$AZ$68,18,0)=0," ",HLOOKUP(AF2,MaGv!$C$3:$AZ$68,18,0))</f>
        <v>BA04</v>
      </c>
      <c r="AK6" s="494" t="str">
        <f>IF(HLOOKUP(AF2,MaGv!$C$3:$AZ$68,23,0)=0," ",HLOOKUP(AF2,MaGv!$C$3:$AZ$68,23,0))</f>
        <v>BU02</v>
      </c>
      <c r="AL6" s="493" t="str">
        <f>IF(HLOOKUP(AF2,MaGv!$C$3:$AZ$68,28,0)=0," ",HLOOKUP(AF2,MaGv!$C$3:$AZ$68,28,0))</f>
        <v/>
      </c>
      <c r="AM6" s="87"/>
      <c r="AN6" s="478" t="s">
        <v>52</v>
      </c>
      <c r="AO6" s="478" t="s">
        <v>374</v>
      </c>
    </row>
    <row r="7" ht="14.25" customHeight="1">
      <c r="A7" s="486"/>
      <c r="B7" s="127"/>
      <c r="C7" s="488">
        <v>3.0</v>
      </c>
      <c r="D7" s="489" t="str">
        <f t="shared" ref="D7:G7" si="9">IF(X7="","",IF(X7="cn","cn",VLOOKUP(MID(X7,2,1),$AN$4:$AO$21,2,0)))</f>
        <v>Toán</v>
      </c>
      <c r="E7" s="489" t="str">
        <f t="shared" si="9"/>
        <v>Toán</v>
      </c>
      <c r="F7" s="489" t="str">
        <f t="shared" si="9"/>
        <v>Văn</v>
      </c>
      <c r="G7" s="489" t="str">
        <f t="shared" si="9"/>
        <v>Anh</v>
      </c>
      <c r="H7" s="490" t="s">
        <v>603</v>
      </c>
      <c r="I7" s="489" t="str">
        <f t="shared" si="6"/>
        <v/>
      </c>
      <c r="J7" s="476"/>
      <c r="K7" s="127"/>
      <c r="L7" s="488">
        <v>3.0</v>
      </c>
      <c r="M7" s="489" t="str">
        <f t="shared" si="10"/>
        <v>Toán</v>
      </c>
      <c r="N7" s="489" t="str">
        <f t="shared" ref="N7:P7" si="11">IF(AH7="","",IF(AH7="cn","cn",VLOOKUP(MID(AH7,2,1),$AN$4:$AO$21,2,0)))</f>
        <v>Toán</v>
      </c>
      <c r="O7" s="489" t="str">
        <f t="shared" si="11"/>
        <v>Anh</v>
      </c>
      <c r="P7" s="489" t="str">
        <f t="shared" si="11"/>
        <v>Toán</v>
      </c>
      <c r="Q7" s="490" t="s">
        <v>604</v>
      </c>
      <c r="R7" s="489" t="str">
        <f t="shared" si="8"/>
        <v/>
      </c>
      <c r="S7" s="87"/>
      <c r="T7" s="87"/>
      <c r="U7" s="87"/>
      <c r="V7" s="495"/>
      <c r="W7" s="492">
        <v>3.0</v>
      </c>
      <c r="X7" s="494" t="str">
        <f>IF(HLOOKUP(W2,MaGv!$C$3:$AZ$68,4,0)=0," ",HLOOKUP(W2,MaGv!$C$3:$AZ$68,4,0))</f>
        <v>BT05</v>
      </c>
      <c r="Y7" s="494" t="str">
        <f>IF(HLOOKUP(W2,MaGv!$C$3:$AZ$68,9,0)=0," ",HLOOKUP(W2,MaGv!$C$3:$AZ$68,9,0))</f>
        <v>BT05</v>
      </c>
      <c r="Z7" s="494" t="str">
        <f>IF(HLOOKUP(W2,MaGv!$C$3:$AZ$68,14,0)=0," ",HLOOKUP(W2,MaGv!$C$3:$AZ$68,14,0))</f>
        <v>BV02</v>
      </c>
      <c r="AA7" s="494" t="str">
        <f>IF(HLOOKUP(W2,MaGv!$C$3:$AZ$68,19,0)=0," ",HLOOKUP(W2,MaGv!$C$3:$AZ$68,19,0))</f>
        <v>BA01</v>
      </c>
      <c r="AB7" s="494" t="str">
        <f>IF(HLOOKUP(W2,MaGv!$C$3:$AZ$68,24,0)=0," ",HLOOKUP(W2,MaGv!$C$3:$AZ$68,24,0))</f>
        <v>BH03</v>
      </c>
      <c r="AC7" s="493" t="str">
        <f>IF(HLOOKUP(W2,MaGv!$C$3:$AZ$68,29,0)=0," ",HLOOKUP(W2,MaGv!$C$3:$AZ$68,29,0))</f>
        <v/>
      </c>
      <c r="AD7" s="326"/>
      <c r="AE7" s="495"/>
      <c r="AF7" s="492">
        <v>3.0</v>
      </c>
      <c r="AG7" s="494" t="str">
        <f>IF(HLOOKUP(AF2,MaGv!$C$3:$AZ$68,4,0)=0," ",HLOOKUP(AF2,MaGv!$C$3:$AZ$68,4,0))</f>
        <v>BT10</v>
      </c>
      <c r="AH7" s="494" t="str">
        <f>IF(HLOOKUP(AF2,MaGv!$C$3:$AZ$68,9,0)=0," ",HLOOKUP(AF2,MaGv!$C$3:$AZ$68,9,0))</f>
        <v>BT10</v>
      </c>
      <c r="AI7" s="494" t="str">
        <f>IF(HLOOKUP(AF2,MaGv!$C$3:$AZ$68,14,0)=0," ",HLOOKUP(AF2,MaGv!$C$3:$AZ$68,14,0))</f>
        <v>BA04</v>
      </c>
      <c r="AJ7" s="494" t="str">
        <f>IF(HLOOKUP(AF2,MaGv!$C$3:$AZ$68,19,0)=0," ",HLOOKUP(AF2,MaGv!$C$3:$AZ$68,19,0))</f>
        <v>BT10</v>
      </c>
      <c r="AK7" s="494" t="str">
        <f>IF(HLOOKUP(AF2,MaGv!$C$3:$AZ$68,24,0)=0," ",HLOOKUP(AF2,MaGv!$C$3:$AZ$68,24,0))</f>
        <v>BH08</v>
      </c>
      <c r="AL7" s="493" t="str">
        <f>IF(HLOOKUP(AF2,MaGv!$C$3:$AZ$68,29,0)=0," ",HLOOKUP(AF2,MaGv!$C$3:$AZ$68,29,0))</f>
        <v/>
      </c>
      <c r="AM7" s="87"/>
      <c r="AN7" s="478" t="s">
        <v>53</v>
      </c>
      <c r="AO7" s="478" t="s">
        <v>605</v>
      </c>
    </row>
    <row r="8" ht="14.25" customHeight="1">
      <c r="A8" s="486"/>
      <c r="B8" s="127"/>
      <c r="C8" s="488">
        <v>4.0</v>
      </c>
      <c r="D8" s="489" t="str">
        <f t="shared" ref="D8:G8" si="12">IF(X8="","",IF(X8="cn","cn",VLOOKUP(MID(X8,2,1),$AN$4:$AO$21,2,0)))</f>
        <v>Văn</v>
      </c>
      <c r="E8" s="489" t="str">
        <f t="shared" si="12"/>
        <v>Toán</v>
      </c>
      <c r="F8" s="489" t="str">
        <f t="shared" si="12"/>
        <v>Văn</v>
      </c>
      <c r="G8" s="489" t="str">
        <f t="shared" si="12"/>
        <v>Anh</v>
      </c>
      <c r="H8" s="490" t="s">
        <v>603</v>
      </c>
      <c r="I8" s="489" t="str">
        <f t="shared" si="6"/>
        <v/>
      </c>
      <c r="J8" s="476"/>
      <c r="K8" s="127"/>
      <c r="L8" s="488">
        <v>4.0</v>
      </c>
      <c r="M8" s="489" t="str">
        <f t="shared" si="10"/>
        <v>Văn</v>
      </c>
      <c r="N8" s="489" t="str">
        <f t="shared" ref="N8:P8" si="13">IF(AH8="","",IF(AH8="cn","cn",VLOOKUP(MID(AH8,2,1),$AN$4:$AO$21,2,0)))</f>
        <v>Toán</v>
      </c>
      <c r="O8" s="489" t="str">
        <f t="shared" si="13"/>
        <v>Anh</v>
      </c>
      <c r="P8" s="489" t="str">
        <f t="shared" si="13"/>
        <v>Toán</v>
      </c>
      <c r="Q8" s="490" t="s">
        <v>604</v>
      </c>
      <c r="R8" s="489" t="str">
        <f t="shared" si="8"/>
        <v/>
      </c>
      <c r="S8" s="87"/>
      <c r="T8" s="87"/>
      <c r="U8" s="87"/>
      <c r="V8" s="495"/>
      <c r="W8" s="492">
        <v>4.0</v>
      </c>
      <c r="X8" s="494" t="str">
        <f>IF(HLOOKUP(W2,MaGv!$C$3:$AZ$68,5,0)=0," ",HLOOKUP(W2,MaGv!$C$3:$AZ$68,5,0))</f>
        <v>BV02</v>
      </c>
      <c r="Y8" s="494" t="str">
        <f>IF(HLOOKUP(W2,MaGv!$C$3:$AZ$68,10,0)=0," ",HLOOKUP(W2,MaGv!$C$3:$AZ$68,10,0))</f>
        <v>BT05</v>
      </c>
      <c r="Z8" s="494" t="str">
        <f>IF(HLOOKUP(W2,MaGv!$C$3:$AZ$68,15,0)=0," ",HLOOKUP(W2,MaGv!$C$3:$AZ$68,15,0))</f>
        <v>BV02</v>
      </c>
      <c r="AA8" s="494" t="str">
        <f>IF(HLOOKUP(W2,MaGv!$C$3:$AZ$68,20,0)=0," ",HLOOKUP(W2,MaGv!$C$3:$AZ$68,20,0))</f>
        <v>BA01</v>
      </c>
      <c r="AB8" s="494" t="str">
        <f>IF(HLOOKUP(W2,MaGv!$C$3:$AZ$68,25,0)=0," ",HLOOKUP(W2,MaGv!$C$3:$AZ$68,25,0))</f>
        <v>BU02</v>
      </c>
      <c r="AC8" s="493" t="str">
        <f>IF(HLOOKUP(W2,MaGv!$C$3:$AZ$68,30,0)=0," ",HLOOKUP(W2,MaGv!$C$3:$AZ$68,30,0))</f>
        <v/>
      </c>
      <c r="AD8" s="326"/>
      <c r="AE8" s="495"/>
      <c r="AF8" s="492">
        <v>4.0</v>
      </c>
      <c r="AG8" s="494" t="str">
        <f>IF(HLOOKUP(AF2,MaGv!$C$3:$AZ$68,5,0)=0," ",HLOOKUP(AF2,MaGv!$C$3:$AZ$68,5,0))</f>
        <v>BV05</v>
      </c>
      <c r="AH8" s="494" t="str">
        <f>IF(HLOOKUP(AF2,MaGv!$C$3:$AZ$68,10,0)=0," ",HLOOKUP(AF2,MaGv!$C$3:$AZ$68,10,0))</f>
        <v>BT10</v>
      </c>
      <c r="AI8" s="494" t="str">
        <f>IF(HLOOKUP(AF2,MaGv!$C$3:$AZ$68,15,0)=0," ",HLOOKUP(AF2,MaGv!$C$3:$AZ$68,15,0))</f>
        <v>BA04</v>
      </c>
      <c r="AJ8" s="494" t="str">
        <f>IF(HLOOKUP(AF2,MaGv!$C$3:$AZ$68,20,0)=0," ",HLOOKUP(AF2,MaGv!$C$3:$AZ$68,20,0))</f>
        <v>BT10</v>
      </c>
      <c r="AK8" s="494" t="str">
        <f>IF(HLOOKUP(AF2,MaGv!$C$3:$AZ$68,25,0)=0," ",HLOOKUP(AF2,MaGv!$C$3:$AZ$68,25,0))</f>
        <v>BG01</v>
      </c>
      <c r="AL8" s="493" t="str">
        <f>IF(HLOOKUP(AF2,MaGv!$C$3:$AZ$68,30,0)=0," ",HLOOKUP(AF2,MaGv!$C$3:$AZ$68,30,0))</f>
        <v/>
      </c>
      <c r="AM8" s="87"/>
      <c r="AN8" s="478" t="s">
        <v>43</v>
      </c>
      <c r="AO8" s="478" t="s">
        <v>20</v>
      </c>
    </row>
    <row r="9" ht="14.25" customHeight="1">
      <c r="A9" s="486"/>
      <c r="B9" s="396"/>
      <c r="C9" s="488">
        <v>5.0</v>
      </c>
      <c r="D9" s="489" t="str">
        <f t="shared" ref="D9:I9" si="14">IF(X9="","",IF(X9="cn","cn",VLOOKUP(MID(X9,2,1),$AN$4:$AO$21,2,0)))</f>
        <v>Văn</v>
      </c>
      <c r="E9" s="489" t="str">
        <f t="shared" si="14"/>
        <v/>
      </c>
      <c r="F9" s="489" t="str">
        <f t="shared" si="14"/>
        <v/>
      </c>
      <c r="G9" s="489" t="str">
        <f t="shared" si="14"/>
        <v/>
      </c>
      <c r="H9" s="489" t="str">
        <f t="shared" si="14"/>
        <v/>
      </c>
      <c r="I9" s="489" t="str">
        <f t="shared" si="14"/>
        <v/>
      </c>
      <c r="J9" s="476"/>
      <c r="K9" s="396"/>
      <c r="L9" s="488">
        <v>5.0</v>
      </c>
      <c r="M9" s="489" t="str">
        <f t="shared" si="10"/>
        <v>Văn</v>
      </c>
      <c r="N9" s="489" t="str">
        <f t="shared" ref="N9:R9" si="15">IF(AH9="","",IF(AH9="cn","cn",VLOOKUP(MID(AH9,2,1),$AN$4:$AO$21,2,0)))</f>
        <v/>
      </c>
      <c r="O9" s="489" t="str">
        <f t="shared" si="15"/>
        <v/>
      </c>
      <c r="P9" s="489" t="str">
        <f t="shared" si="15"/>
        <v/>
      </c>
      <c r="Q9" s="489" t="str">
        <f t="shared" si="15"/>
        <v/>
      </c>
      <c r="R9" s="489" t="str">
        <f t="shared" si="15"/>
        <v/>
      </c>
      <c r="S9" s="87"/>
      <c r="T9" s="87"/>
      <c r="U9" s="87"/>
      <c r="V9" s="496"/>
      <c r="W9" s="492">
        <v>5.0</v>
      </c>
      <c r="X9" s="494" t="str">
        <f>IF(HLOOKUP(W2,MaGv!$C$3:$AZ$68,6,0)=0," ",HLOOKUP(W2,MaGv!$C$3:$AZ$68,6,0))</f>
        <v>BV02</v>
      </c>
      <c r="Y9" s="493" t="str">
        <f>IF(HLOOKUP(W2,MaGv!$C$3:$AZ$68,11,0)=0," ",HLOOKUP(W2,MaGv!$C$3:$AZ$68,11,0))</f>
        <v/>
      </c>
      <c r="Z9" s="493" t="str">
        <f>IF(HLOOKUP(W2,MaGv!$C$3:$AZ$68,16,0)=0," ",HLOOKUP(W2,MaGv!$C$3:$AZ$68,16,0))</f>
        <v/>
      </c>
      <c r="AA9" s="493" t="str">
        <f>IF(HLOOKUP(W2,MaGv!$C$3:$AZ$68,21,0)=0," ",HLOOKUP(W2,MaGv!$C$3:$AZ$68,21,0))</f>
        <v/>
      </c>
      <c r="AB9" s="493" t="str">
        <f>IF(HLOOKUP(W2,MaGv!$C$3:$AZ$68,26,0)=0," ",HLOOKUP(W2,MaGv!$C$3:$AZ$68,26,0))</f>
        <v/>
      </c>
      <c r="AC9" s="493" t="str">
        <f>IF(HLOOKUP(W2,MaGv!$C$3:$AZ$68,31,0)=0," ",HLOOKUP(W2,MaGv!$C$3:$AZ$68,31,0))</f>
        <v/>
      </c>
      <c r="AD9" s="326"/>
      <c r="AE9" s="496"/>
      <c r="AF9" s="492">
        <v>5.0</v>
      </c>
      <c r="AG9" s="494" t="str">
        <f>IF(HLOOKUP(AF2,MaGv!$C$3:$AZ$68,6,0)=0," ",HLOOKUP(AF2,MaGv!$C$3:$AZ$68,6,0))</f>
        <v>BV05</v>
      </c>
      <c r="AH9" s="493" t="str">
        <f>IF(HLOOKUP(AF2,MaGv!$C$3:$AZ$68,11,0)=0," ",HLOOKUP(AF2,MaGv!$C$3:$AZ$68,11,0))</f>
        <v/>
      </c>
      <c r="AI9" s="493" t="str">
        <f>IF(HLOOKUP(AF2,MaGv!$C$3:$AZ$68,16,0)=0," ",HLOOKUP(AF2,MaGv!$C$3:$AZ$68,16,0))</f>
        <v/>
      </c>
      <c r="AJ9" s="493" t="str">
        <f>IF(HLOOKUP(AF2,MaGv!$C$3:$AZ$68,21,0)=0," ",HLOOKUP(AF2,MaGv!$C$3:$AZ$68,21,0))</f>
        <v/>
      </c>
      <c r="AK9" s="493" t="str">
        <f>IF(HLOOKUP(AF2,MaGv!$C$3:$AZ$68,26,0)=0," ",HLOOKUP(AF2,MaGv!$C$3:$AZ$68,26,0))</f>
        <v/>
      </c>
      <c r="AL9" s="493" t="str">
        <f>IF(HLOOKUP(AF2,MaGv!$C$3:$AZ$68,31,0)=0," ",HLOOKUP(AF2,MaGv!$C$3:$AZ$68,31,0))</f>
        <v/>
      </c>
      <c r="AM9" s="87"/>
      <c r="AN9" s="478" t="s">
        <v>42</v>
      </c>
      <c r="AO9" s="478" t="s">
        <v>19</v>
      </c>
    </row>
    <row r="10" ht="14.25" customHeight="1">
      <c r="A10" s="486"/>
      <c r="B10" s="487" t="s">
        <v>606</v>
      </c>
      <c r="C10" s="488">
        <v>1.0</v>
      </c>
      <c r="D10" s="489" t="str">
        <f t="shared" ref="D10:I10" si="16">IF(X10="","",IF(X10="cn","cn",VLOOKUP(MID(X10,2,1),$AN$4:$AO$21,2,0)))</f>
        <v/>
      </c>
      <c r="E10" s="489" t="str">
        <f t="shared" si="16"/>
        <v/>
      </c>
      <c r="F10" s="489" t="str">
        <f t="shared" si="16"/>
        <v/>
      </c>
      <c r="G10" s="489" t="str">
        <f t="shared" si="16"/>
        <v/>
      </c>
      <c r="H10" s="489" t="str">
        <f t="shared" si="16"/>
        <v/>
      </c>
      <c r="I10" s="489" t="str">
        <f t="shared" si="16"/>
        <v/>
      </c>
      <c r="J10" s="476"/>
      <c r="K10" s="487" t="s">
        <v>606</v>
      </c>
      <c r="L10" s="488">
        <v>1.0</v>
      </c>
      <c r="M10" s="489" t="str">
        <f t="shared" si="10"/>
        <v/>
      </c>
      <c r="N10" s="489" t="str">
        <f t="shared" ref="N10:R10" si="17">IF(AH10="","",IF(AH10="cn","cn",VLOOKUP(MID(AH10,2,1),$AN$4:$AO$21,2,0)))</f>
        <v/>
      </c>
      <c r="O10" s="489" t="str">
        <f t="shared" si="17"/>
        <v/>
      </c>
      <c r="P10" s="489" t="str">
        <f t="shared" si="17"/>
        <v/>
      </c>
      <c r="Q10" s="489" t="str">
        <f t="shared" si="17"/>
        <v/>
      </c>
      <c r="R10" s="489" t="str">
        <f t="shared" si="17"/>
        <v/>
      </c>
      <c r="S10" s="87"/>
      <c r="T10" s="87"/>
      <c r="U10" s="87"/>
      <c r="V10" s="491" t="s">
        <v>606</v>
      </c>
      <c r="W10" s="492">
        <v>1.0</v>
      </c>
      <c r="X10" s="493" t="str">
        <f>IF(HLOOKUP(W2,MaGv!$C$38:$AZ$68,2,0)=0," ",HLOOKUP(W2,MaGv!$C$38:$AZ$68,2,0))</f>
        <v/>
      </c>
      <c r="Y10" s="493" t="str">
        <f>IF(HLOOKUP(W2,MaGv!$C$38:$AZ$68,7,0)=0," ",HLOOKUP(W2,MaGv!$C$38:$AZ$68,7,0))</f>
        <v/>
      </c>
      <c r="Z10" s="493" t="str">
        <f>IF(HLOOKUP(W2,MaGv!$C$38:$AZ$68,12,0)=0," ",HLOOKUP(W2,MaGv!$C$38:$AZ$68,12,0))</f>
        <v/>
      </c>
      <c r="AA10" s="493" t="str">
        <f>IF(HLOOKUP(W2,MaGv!$C$38:$AZ$68,17,0)=0," ",HLOOKUP(W2,MaGv!$C$38:$AZ$68,17,0))</f>
        <v/>
      </c>
      <c r="AB10" s="493" t="str">
        <f>IF(HLOOKUP(W2,MaGv!$C$38:$AZ$68,22,0)=0," ",HLOOKUP(W2,MaGv!$C$38:$AZ$68,22,0))</f>
        <v/>
      </c>
      <c r="AC10" s="493" t="str">
        <f>IF(HLOOKUP(W2,MaGv!$C$38:$AZ$68,27,0)=0," ",HLOOKUP(W2,MaGv!$C$38:$AZ$68,27,0))</f>
        <v/>
      </c>
      <c r="AD10" s="326"/>
      <c r="AE10" s="491" t="s">
        <v>606</v>
      </c>
      <c r="AF10" s="492">
        <v>1.0</v>
      </c>
      <c r="AG10" s="493" t="str">
        <f>IF(HLOOKUP(AF2,MaGv!$C$38:$AZ$68,2,0)=0," ",HLOOKUP(AF2,MaGv!$C$38:$AZ$68,2,0))</f>
        <v/>
      </c>
      <c r="AH10" s="493" t="str">
        <f>IF(HLOOKUP(AF2,MaGv!$C$38:$AZ$68,7,0)=0," ",HLOOKUP(AF2,MaGv!$C$38:$AZ$68,7,0))</f>
        <v/>
      </c>
      <c r="AI10" s="493" t="str">
        <f>IF(HLOOKUP(AF2,MaGv!$C$38:$AZ$68,12,0)=0," ",HLOOKUP(AF2,MaGv!$C$38:$AZ$68,12,0))</f>
        <v/>
      </c>
      <c r="AJ10" s="493" t="str">
        <f>IF(HLOOKUP(AF2,MaGv!$C$38:$AZ$68,17,0)=0," ",HLOOKUP(AF2,MaGv!$C$38:$AZ$68,17,0))</f>
        <v/>
      </c>
      <c r="AK10" s="493" t="str">
        <f>IF(HLOOKUP(AF2,MaGv!$C$38:$AZ$68,22,0)=0," ",HLOOKUP(AF2,MaGv!$C$38:$AZ$68,22,0))</f>
        <v/>
      </c>
      <c r="AL10" s="493" t="str">
        <f>IF(HLOOKUP(AF2,MaGv!$C$38:$AZ$68,27,0)=0," ",HLOOKUP(AF2,MaGv!$C$38:$AZ$68,27,0))</f>
        <v/>
      </c>
      <c r="AM10" s="87"/>
      <c r="AN10" s="478" t="s">
        <v>607</v>
      </c>
      <c r="AO10" s="478" t="s">
        <v>601</v>
      </c>
    </row>
    <row r="11" ht="14.25" customHeight="1">
      <c r="A11" s="486"/>
      <c r="B11" s="127"/>
      <c r="C11" s="488">
        <v>2.0</v>
      </c>
      <c r="D11" s="490" t="s">
        <v>599</v>
      </c>
      <c r="E11" s="489" t="str">
        <f t="shared" ref="E11:E14" si="20">IF(Y11="","",IF(Y11="cn","cn",VLOOKUP(MID(Y11,2,1),$AN$4:$AO$21,2,0)))</f>
        <v/>
      </c>
      <c r="F11" s="490" t="s">
        <v>598</v>
      </c>
      <c r="G11" s="489" t="str">
        <f t="shared" ref="G11:I11" si="18">IF(AA11="","",IF(AA11="cn","cn",VLOOKUP(MID(AA11,2,1),$AN$4:$AO$21,2,0)))</f>
        <v/>
      </c>
      <c r="H11" s="489" t="str">
        <f t="shared" si="18"/>
        <v>Toán</v>
      </c>
      <c r="I11" s="489" t="str">
        <f t="shared" si="18"/>
        <v/>
      </c>
      <c r="J11" s="476"/>
      <c r="K11" s="127"/>
      <c r="L11" s="488">
        <v>2.0</v>
      </c>
      <c r="M11" s="490" t="s">
        <v>600</v>
      </c>
      <c r="N11" s="489" t="str">
        <f t="shared" ref="N11:P11" si="19">IF(AH11="","",IF(AH11="cn","cn",VLOOKUP(MID(AH11,2,1),$AN$4:$AO$21,2,0)))</f>
        <v/>
      </c>
      <c r="O11" s="489" t="str">
        <f t="shared" si="19"/>
        <v>Anh</v>
      </c>
      <c r="P11" s="489" t="str">
        <f t="shared" si="19"/>
        <v/>
      </c>
      <c r="Q11" s="490" t="s">
        <v>599</v>
      </c>
      <c r="R11" s="489" t="str">
        <f t="shared" ref="R11:R12" si="23">IF(AL11="","",IF(AL11="cn","cn",VLOOKUP(MID(AL11,2,1),$AN$4:$AO$21,2,0)))</f>
        <v/>
      </c>
      <c r="S11" s="87"/>
      <c r="T11" s="87"/>
      <c r="U11" s="87"/>
      <c r="V11" s="495"/>
      <c r="W11" s="492">
        <v>2.0</v>
      </c>
      <c r="X11" s="494" t="str">
        <f>IF(HLOOKUP(W2,MaGv!$C$38:$AZ$68,3,0)=0," ",HLOOKUP(W2,MaGv!$C$38:$AZ$68,3,0))</f>
        <v>BL03</v>
      </c>
      <c r="Y11" s="493" t="str">
        <f>IF(HLOOKUP(W2,MaGv!$C$38:$AZ$68,8,0)=0," ",HLOOKUP(W2,MaGv!$C$38:$AZ$68,8,0))</f>
        <v/>
      </c>
      <c r="Z11" s="494" t="str">
        <f>IF(HLOOKUP(W2,MaGv!$C$38:$AZ$68,13,0)=0," ",HLOOKUP(W2,MaGv!$C$38:$AZ$68,13,0))</f>
        <v>BG03</v>
      </c>
      <c r="AA11" s="493" t="str">
        <f>IF(HLOOKUP(W2,MaGv!$C$38:$AZ$68,18,0)=0," ",HLOOKUP(W2,MaGv!$C$38:$AZ$68,18,0))</f>
        <v/>
      </c>
      <c r="AB11" s="494" t="str">
        <f>IF(HLOOKUP(W2,MaGv!$C$38:$AZ$68,23,0)=0," ",HLOOKUP(W2,MaGv!$C$38:$AZ$68,23,0))</f>
        <v>BT05</v>
      </c>
      <c r="AC11" s="493" t="str">
        <f>IF(HLOOKUP(W2,MaGv!$C$38:$AZ$68,28,0)=0," ",HLOOKUP(W2,MaGv!$C$38:$AZ$68,28,0))</f>
        <v/>
      </c>
      <c r="AD11" s="326"/>
      <c r="AE11" s="495"/>
      <c r="AF11" s="492">
        <v>2.0</v>
      </c>
      <c r="AG11" s="494" t="str">
        <f>IF(HLOOKUP(AF2,MaGv!$C$38:$AZ$68,3,0)=0," ",HLOOKUP(AF2,MaGv!$C$38:$AZ$68,3,0))</f>
        <v>BS01</v>
      </c>
      <c r="AH11" s="493" t="str">
        <f>IF(HLOOKUP(AF2,MaGv!$C$38:$AZ$68,8,0)=0," ",HLOOKUP(AF2,MaGv!$C$38:$AZ$68,8,0))</f>
        <v/>
      </c>
      <c r="AI11" s="494" t="str">
        <f>IF(HLOOKUP(AF2,MaGv!$C$38:$AZ$68,13,0)=0," ",HLOOKUP(AF2,MaGv!$C$38:$AZ$68,13,0))</f>
        <v>BA04</v>
      </c>
      <c r="AJ11" s="493" t="str">
        <f>IF(HLOOKUP(AF2,MaGv!$C$38:$AZ$68,18,0)=0," ",HLOOKUP(AF2,MaGv!$C$38:$AZ$68,18,0))</f>
        <v/>
      </c>
      <c r="AK11" s="494" t="str">
        <f>IF(HLOOKUP(AF2,MaGv!$C$38:$AZ$68,23,0)=0," ",HLOOKUP(AF2,MaGv!$C$38:$AZ$68,23,0))</f>
        <v>BL09</v>
      </c>
      <c r="AL11" s="493" t="str">
        <f>IF(HLOOKUP(AF2,MaGv!$C$38:$AZ$68,28,0)=0," ",HLOOKUP(AF2,MaGv!$C$38:$AZ$68,28,0))</f>
        <v/>
      </c>
      <c r="AM11" s="87"/>
      <c r="AN11" s="478" t="s">
        <v>55</v>
      </c>
      <c r="AO11" s="478" t="s">
        <v>608</v>
      </c>
    </row>
    <row r="12" ht="14.25" customHeight="1">
      <c r="A12" s="486"/>
      <c r="B12" s="127"/>
      <c r="C12" s="488">
        <v>3.0</v>
      </c>
      <c r="D12" s="490" t="s">
        <v>599</v>
      </c>
      <c r="E12" s="489" t="str">
        <f t="shared" si="20"/>
        <v/>
      </c>
      <c r="F12" s="490" t="s">
        <v>598</v>
      </c>
      <c r="G12" s="489" t="str">
        <f t="shared" ref="G12:I12" si="21">IF(AA12="","",IF(AA12="cn","cn",VLOOKUP(MID(AA12,2,1),$AN$4:$AO$21,2,0)))</f>
        <v/>
      </c>
      <c r="H12" s="489" t="str">
        <f t="shared" si="21"/>
        <v>Toán</v>
      </c>
      <c r="I12" s="489" t="str">
        <f t="shared" si="21"/>
        <v/>
      </c>
      <c r="J12" s="476"/>
      <c r="K12" s="127"/>
      <c r="L12" s="488">
        <v>3.0</v>
      </c>
      <c r="M12" s="490" t="s">
        <v>600</v>
      </c>
      <c r="N12" s="489" t="str">
        <f t="shared" ref="N12:P12" si="22">IF(AH12="","",IF(AH12="cn","cn",VLOOKUP(MID(AH12,2,1),$AN$4:$AO$21,2,0)))</f>
        <v/>
      </c>
      <c r="O12" s="489" t="str">
        <f t="shared" si="22"/>
        <v>Anh</v>
      </c>
      <c r="P12" s="489" t="str">
        <f t="shared" si="22"/>
        <v/>
      </c>
      <c r="Q12" s="490" t="s">
        <v>599</v>
      </c>
      <c r="R12" s="489" t="str">
        <f t="shared" si="23"/>
        <v/>
      </c>
      <c r="S12" s="87"/>
      <c r="T12" s="87"/>
      <c r="U12" s="87"/>
      <c r="V12" s="495"/>
      <c r="W12" s="492">
        <v>3.0</v>
      </c>
      <c r="X12" s="494" t="str">
        <f>IF(HLOOKUP(W2,MaGv!$C$38:$AZ$68,4,0)=0," ",HLOOKUP(W2,MaGv!$C$38:$AZ$68,4,0))</f>
        <v>BD04</v>
      </c>
      <c r="Y12" s="493" t="str">
        <f>IF(HLOOKUP(W2,MaGv!$C$38:$AZ$68,9,0)=0," ",HLOOKUP(W2,MaGv!$C$38:$AZ$68,9,0))</f>
        <v/>
      </c>
      <c r="Z12" s="494" t="str">
        <f>IF(HLOOKUP(W2,MaGv!$C$38:$AZ$68,14,0)=0," ",HLOOKUP(W2,MaGv!$C$38:$AZ$68,14,0))</f>
        <v>BS03</v>
      </c>
      <c r="AA12" s="493" t="str">
        <f>IF(HLOOKUP(W2,MaGv!$C$38:$AZ$68,19,0)=0," ",HLOOKUP(W2,MaGv!$C$38:$AZ$68,19,0))</f>
        <v/>
      </c>
      <c r="AB12" s="494" t="str">
        <f>IF(HLOOKUP(W2,MaGv!$C$38:$AZ$68,24,0)=0," ",HLOOKUP(W2,MaGv!$C$38:$AZ$68,24,0))</f>
        <v>BT05</v>
      </c>
      <c r="AC12" s="493" t="str">
        <f>IF(HLOOKUP(W2,MaGv!$C$38:$AZ$68,29,0)=0," ",HLOOKUP(W2,MaGv!$C$38:$AZ$68,29,0))</f>
        <v/>
      </c>
      <c r="AD12" s="326"/>
      <c r="AE12" s="495"/>
      <c r="AF12" s="492">
        <v>3.0</v>
      </c>
      <c r="AG12" s="494" t="str">
        <f>IF(HLOOKUP(AF2,MaGv!$C$38:$AZ$68,4,0)=0," ",HLOOKUP(AF2,MaGv!$C$38:$AZ$68,4,0))</f>
        <v>BU02</v>
      </c>
      <c r="AH12" s="493" t="str">
        <f>IF(HLOOKUP(AF2,MaGv!$C$38:$AZ$68,9,0)=0," ",HLOOKUP(AF2,MaGv!$C$38:$AZ$68,9,0))</f>
        <v/>
      </c>
      <c r="AI12" s="494" t="str">
        <f>IF(HLOOKUP(AF2,MaGv!$C$38:$AZ$68,14,0)=0," ",HLOOKUP(AF2,MaGv!$C$38:$AZ$68,14,0))</f>
        <v>BA04</v>
      </c>
      <c r="AJ12" s="493" t="str">
        <f>IF(HLOOKUP(AF2,MaGv!$C$38:$AZ$68,19,0)=0," ",HLOOKUP(AF2,MaGv!$C$38:$AZ$68,19,0))</f>
        <v/>
      </c>
      <c r="AK12" s="494" t="str">
        <f>IF(HLOOKUP(AF2,MaGv!$C$38:$AZ$68,24,0)=0," ",HLOOKUP(AF2,MaGv!$C$38:$AZ$68,24,0))</f>
        <v>BD01</v>
      </c>
      <c r="AL12" s="493" t="str">
        <f>IF(HLOOKUP(AF2,MaGv!$C$38:$AZ$68,29,0)=0," ",HLOOKUP(AF2,MaGv!$C$38:$AZ$68,29,0))</f>
        <v/>
      </c>
      <c r="AM12" s="87"/>
      <c r="AN12" s="478" t="s">
        <v>48</v>
      </c>
      <c r="AO12" s="478" t="s">
        <v>455</v>
      </c>
    </row>
    <row r="13" ht="14.25" customHeight="1">
      <c r="A13" s="486"/>
      <c r="B13" s="127"/>
      <c r="C13" s="488">
        <v>4.0</v>
      </c>
      <c r="D13" s="490" t="s">
        <v>603</v>
      </c>
      <c r="E13" s="489" t="str">
        <f t="shared" si="20"/>
        <v/>
      </c>
      <c r="F13" s="489" t="str">
        <f t="shared" ref="F13:I13" si="24">IF(Z13="","",IF(Z13="cn","cn",VLOOKUP(MID(Z13,2,1),$AN$4:$AO$21,2,0)))</f>
        <v>Anh</v>
      </c>
      <c r="G13" s="489" t="str">
        <f t="shared" si="24"/>
        <v/>
      </c>
      <c r="H13" s="489" t="str">
        <f t="shared" si="24"/>
        <v>Văn</v>
      </c>
      <c r="I13" s="489" t="str">
        <f t="shared" si="24"/>
        <v/>
      </c>
      <c r="J13" s="476"/>
      <c r="K13" s="127"/>
      <c r="L13" s="488">
        <v>4.0</v>
      </c>
      <c r="M13" s="490" t="s">
        <v>604</v>
      </c>
      <c r="N13" s="489" t="str">
        <f t="shared" ref="N13:R13" si="25">IF(AH13="","",IF(AH13="cn","cn",VLOOKUP(MID(AH13,2,1),$AN$4:$AO$21,2,0)))</f>
        <v/>
      </c>
      <c r="O13" s="489" t="str">
        <f t="shared" si="25"/>
        <v>Toán</v>
      </c>
      <c r="P13" s="489" t="str">
        <f t="shared" si="25"/>
        <v/>
      </c>
      <c r="Q13" s="489" t="str">
        <f t="shared" si="25"/>
        <v>Văn</v>
      </c>
      <c r="R13" s="489" t="str">
        <f t="shared" si="25"/>
        <v/>
      </c>
      <c r="S13" s="87"/>
      <c r="T13" s="87"/>
      <c r="U13" s="87"/>
      <c r="V13" s="495"/>
      <c r="W13" s="492">
        <v>4.0</v>
      </c>
      <c r="X13" s="494" t="str">
        <f>IF(HLOOKUP(W2,MaGv!$C$38:$AZ$68,5,0)=0," ",HLOOKUP(W2,MaGv!$C$38:$AZ$68,5,0))</f>
        <v>BH03</v>
      </c>
      <c r="Y13" s="493" t="str">
        <f>IF(HLOOKUP(W2,MaGv!$C$38:$AZ$68,10,0)=0," ",HLOOKUP(W2,MaGv!$C$38:$AZ$68,10,0))</f>
        <v/>
      </c>
      <c r="Z13" s="494" t="str">
        <f>IF(HLOOKUP(W2,MaGv!$C$38:$AZ$68,15,0)=0," ",HLOOKUP(W2,MaGv!$C$38:$AZ$68,15,0))</f>
        <v>BA01</v>
      </c>
      <c r="AA13" s="493" t="str">
        <f>IF(HLOOKUP(W2,MaGv!$C$38:$AZ$68,20,0)=0," ",HLOOKUP(W2,MaGv!$C$38:$AZ$68,20,0))</f>
        <v/>
      </c>
      <c r="AB13" s="494" t="str">
        <f>IF(HLOOKUP(W2,MaGv!$C$38:$AZ$68,25,0)=0," ",HLOOKUP(W2,MaGv!$C$38:$AZ$68,25,0))</f>
        <v>BV02</v>
      </c>
      <c r="AC13" s="493" t="str">
        <f>IF(HLOOKUP(W2,MaGv!$C$38:$AZ$68,30,0)=0," ",HLOOKUP(W2,MaGv!$C$38:$AZ$68,30,0))</f>
        <v/>
      </c>
      <c r="AD13" s="326"/>
      <c r="AE13" s="495"/>
      <c r="AF13" s="492">
        <v>4.0</v>
      </c>
      <c r="AG13" s="494" t="str">
        <f>IF(HLOOKUP(AF2,MaGv!$C$38:$AZ$68,5,0)=0," ",HLOOKUP(AF2,MaGv!$C$38:$AZ$68,5,0))</f>
        <v>BH08</v>
      </c>
      <c r="AH13" s="493" t="str">
        <f>IF(HLOOKUP(AF2,MaGv!$C$38:$AZ$68,10,0)=0," ",HLOOKUP(AF2,MaGv!$C$38:$AZ$68,10,0))</f>
        <v/>
      </c>
      <c r="AI13" s="494" t="str">
        <f>IF(HLOOKUP(AF2,MaGv!$C$38:$AZ$68,15,0)=0," ",HLOOKUP(AF2,MaGv!$C$38:$AZ$68,15,0))</f>
        <v>BT10</v>
      </c>
      <c r="AJ13" s="493" t="str">
        <f>IF(HLOOKUP(AF2,MaGv!$C$38:$AZ$68,20,0)=0," ",HLOOKUP(AF2,MaGv!$C$38:$AZ$68,20,0))</f>
        <v/>
      </c>
      <c r="AK13" s="494" t="str">
        <f>IF(HLOOKUP(AF2,MaGv!$C$38:$AZ$68,25,0)=0," ",HLOOKUP(AF2,MaGv!$C$38:$AZ$68,25,0))</f>
        <v>BV05</v>
      </c>
      <c r="AL13" s="493" t="str">
        <f>IF(HLOOKUP(AF2,MaGv!$C$38:$AZ$68,30,0)=0," ",HLOOKUP(AF2,MaGv!$C$38:$AZ$68,30,0))</f>
        <v/>
      </c>
      <c r="AM13" s="87"/>
      <c r="AN13" s="478" t="s">
        <v>44</v>
      </c>
      <c r="AO13" s="478" t="s">
        <v>21</v>
      </c>
    </row>
    <row r="14" ht="14.25" customHeight="1">
      <c r="A14" s="486"/>
      <c r="B14" s="396"/>
      <c r="C14" s="488">
        <v>5.0</v>
      </c>
      <c r="D14" s="490" t="s">
        <v>603</v>
      </c>
      <c r="E14" s="489" t="str">
        <f t="shared" si="20"/>
        <v/>
      </c>
      <c r="F14" s="489" t="str">
        <f t="shared" ref="F14:I14" si="26">IF(Z14="","",IF(Z14="cn","cn",VLOOKUP(MID(Z14,2,1),$AN$4:$AO$21,2,0)))</f>
        <v>Anh</v>
      </c>
      <c r="G14" s="489" t="str">
        <f t="shared" si="26"/>
        <v/>
      </c>
      <c r="H14" s="489" t="str">
        <f t="shared" si="26"/>
        <v>Văn</v>
      </c>
      <c r="I14" s="489" t="str">
        <f t="shared" si="26"/>
        <v/>
      </c>
      <c r="J14" s="476"/>
      <c r="K14" s="396"/>
      <c r="L14" s="488">
        <v>5.0</v>
      </c>
      <c r="M14" s="490" t="s">
        <v>604</v>
      </c>
      <c r="N14" s="489" t="str">
        <f t="shared" ref="N14:R14" si="27">IF(AH14="","",IF(AH14="cn","cn",VLOOKUP(MID(AH14,2,1),$AN$4:$AO$21,2,0)))</f>
        <v/>
      </c>
      <c r="O14" s="489" t="str">
        <f t="shared" si="27"/>
        <v>Toán</v>
      </c>
      <c r="P14" s="489" t="str">
        <f t="shared" si="27"/>
        <v/>
      </c>
      <c r="Q14" s="489" t="str">
        <f t="shared" si="27"/>
        <v>Văn</v>
      </c>
      <c r="R14" s="489" t="str">
        <f t="shared" si="27"/>
        <v/>
      </c>
      <c r="S14" s="87"/>
      <c r="T14" s="87"/>
      <c r="U14" s="87"/>
      <c r="V14" s="496"/>
      <c r="W14" s="492">
        <v>5.0</v>
      </c>
      <c r="X14" s="494" t="str">
        <f>IF(HLOOKUP(W2,MaGv!$C$38:$AZ$68,6,0)=0," ",HLOOKUP(W2,MaGv!$C$38:$AZ$68,6,0))</f>
        <v>BU02</v>
      </c>
      <c r="Y14" s="493" t="str">
        <f>IF(HLOOKUP(W2,MaGv!$C$38:$AZ$68,11,0)=0," ",HLOOKUP(W2,MaGv!$C$38:$AZ$68,11,0))</f>
        <v/>
      </c>
      <c r="Z14" s="494" t="str">
        <f>IF(HLOOKUP(W2,MaGv!$C$38:$AZ$68,16,0)=0," ",HLOOKUP(W2,MaGv!$C$38:$AZ$68,16,0))</f>
        <v>BA01</v>
      </c>
      <c r="AA14" s="493" t="str">
        <f>IF(HLOOKUP(W2,MaGv!$C$38:$AZ$68,21,0)=0," ",HLOOKUP(W2,MaGv!$C$38:$AZ$68,21,0))</f>
        <v/>
      </c>
      <c r="AB14" s="494" t="str">
        <f>IF(HLOOKUP(W2,MaGv!$C$38:$AZ$68,26,0)=0," ",HLOOKUP(W2,MaGv!$C$38:$AZ$68,26,0))</f>
        <v>BV02</v>
      </c>
      <c r="AC14" s="493" t="str">
        <f>IF(HLOOKUP(W2,MaGv!$C$38:$AZ$68,31,0)=0," ",HLOOKUP(W2,MaGv!$C$38:$AZ$68,31,0))</f>
        <v/>
      </c>
      <c r="AD14" s="326"/>
      <c r="AE14" s="496"/>
      <c r="AF14" s="492">
        <v>5.0</v>
      </c>
      <c r="AG14" s="494" t="str">
        <f>IF(HLOOKUP(AF2,MaGv!$C$38:$AZ$68,6,0)=0," ",HLOOKUP(AF2,MaGv!$C$38:$AZ$68,6,0))</f>
        <v>BG01</v>
      </c>
      <c r="AH14" s="493" t="str">
        <f>IF(HLOOKUP(AF2,MaGv!$C$38:$AZ$68,11,0)=0," ",HLOOKUP(AF2,MaGv!$C$38:$AZ$68,11,0))</f>
        <v/>
      </c>
      <c r="AI14" s="494" t="str">
        <f>IF(HLOOKUP(AF2,MaGv!$C$38:$AZ$68,16,0)=0," ",HLOOKUP(AF2,MaGv!$C$38:$AZ$68,16,0))</f>
        <v>BT10</v>
      </c>
      <c r="AJ14" s="493" t="str">
        <f>IF(HLOOKUP(AF2,MaGv!$C$38:$AZ$68,21,0)=0," ",HLOOKUP(AF2,MaGv!$C$38:$AZ$68,21,0))</f>
        <v/>
      </c>
      <c r="AK14" s="494" t="str">
        <f>IF(HLOOKUP(AF2,MaGv!$C$38:$AZ$68,26,0)=0," ",HLOOKUP(AF2,MaGv!$C$38:$AZ$68,26,0))</f>
        <v>BV05</v>
      </c>
      <c r="AL14" s="493" t="str">
        <f>IF(HLOOKUP(AF2,MaGv!$C$38:$AZ$68,31,0)=0," ",HLOOKUP(AF2,MaGv!$C$38:$AZ$68,31,0))</f>
        <v/>
      </c>
      <c r="AM14" s="87"/>
      <c r="AN14" s="478" t="s">
        <v>51</v>
      </c>
      <c r="AO14" s="478" t="s">
        <v>354</v>
      </c>
    </row>
    <row r="15" ht="14.25" customHeight="1">
      <c r="A15" s="486"/>
      <c r="B15" s="87"/>
      <c r="C15" s="87"/>
      <c r="D15" s="497"/>
      <c r="E15" s="87"/>
      <c r="F15" s="87"/>
      <c r="G15" s="87"/>
      <c r="H15" s="87"/>
      <c r="I15" s="87"/>
      <c r="J15" s="47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498"/>
      <c r="W15" s="499"/>
      <c r="X15" s="497"/>
      <c r="Y15" s="497"/>
      <c r="Z15" s="497"/>
      <c r="AA15" s="497"/>
      <c r="AB15" s="497"/>
      <c r="AC15" s="497"/>
      <c r="AD15" s="326"/>
      <c r="AE15" s="500"/>
      <c r="AF15" s="499"/>
      <c r="AG15" s="497"/>
      <c r="AH15" s="497"/>
      <c r="AI15" s="497"/>
      <c r="AJ15" s="497"/>
      <c r="AK15" s="497"/>
      <c r="AL15" s="497"/>
      <c r="AM15" s="87"/>
      <c r="AN15" s="478" t="s">
        <v>41</v>
      </c>
      <c r="AO15" s="501" t="s">
        <v>4</v>
      </c>
    </row>
    <row r="16" ht="14.25" customHeight="1">
      <c r="A16" s="502"/>
      <c r="B16" s="503"/>
      <c r="C16" s="503"/>
      <c r="D16" s="503"/>
      <c r="E16" s="503"/>
      <c r="F16" s="503"/>
      <c r="G16" s="503"/>
      <c r="H16" s="503"/>
      <c r="I16" s="503"/>
      <c r="J16" s="504"/>
      <c r="K16" s="503"/>
      <c r="L16" s="503"/>
      <c r="M16" s="503"/>
      <c r="N16" s="503"/>
      <c r="O16" s="503"/>
      <c r="P16" s="503"/>
      <c r="Q16" s="503"/>
      <c r="R16" s="503"/>
      <c r="S16" s="87"/>
      <c r="T16" s="87"/>
      <c r="U16" s="87"/>
      <c r="V16" s="505"/>
      <c r="W16" s="499"/>
      <c r="X16" s="497"/>
      <c r="Y16" s="497"/>
      <c r="Z16" s="497"/>
      <c r="AA16" s="497"/>
      <c r="AB16" s="497"/>
      <c r="AC16" s="497"/>
      <c r="AD16" s="326"/>
      <c r="AE16" s="500"/>
      <c r="AF16" s="499"/>
      <c r="AG16" s="497"/>
      <c r="AH16" s="497"/>
      <c r="AI16" s="497"/>
      <c r="AJ16" s="497"/>
      <c r="AK16" s="497"/>
      <c r="AL16" s="497"/>
      <c r="AM16" s="87"/>
      <c r="AN16" s="478" t="s">
        <v>47</v>
      </c>
      <c r="AO16" s="478" t="s">
        <v>24</v>
      </c>
    </row>
    <row r="17" ht="14.25" customHeight="1">
      <c r="A17" s="126"/>
      <c r="B17" s="87"/>
      <c r="C17" s="87"/>
      <c r="D17" s="87"/>
      <c r="E17" s="87"/>
      <c r="F17" s="87"/>
      <c r="G17" s="87"/>
      <c r="H17" s="87"/>
      <c r="I17" s="87"/>
      <c r="J17" s="476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477"/>
      <c r="X17" s="87"/>
      <c r="Y17" s="87"/>
      <c r="Z17" s="87"/>
      <c r="AA17" s="87"/>
      <c r="AB17" s="87"/>
      <c r="AC17" s="87"/>
      <c r="AD17" s="326"/>
      <c r="AE17" s="87"/>
      <c r="AF17" s="477"/>
      <c r="AG17" s="87"/>
      <c r="AH17" s="87"/>
      <c r="AI17" s="87"/>
      <c r="AJ17" s="87"/>
      <c r="AK17" s="87"/>
      <c r="AL17" s="87"/>
      <c r="AM17" s="87"/>
      <c r="AN17" s="478" t="s">
        <v>49</v>
      </c>
      <c r="AO17" s="478" t="s">
        <v>240</v>
      </c>
    </row>
    <row r="18" ht="14.25" customHeight="1">
      <c r="A18" s="461"/>
      <c r="B18" s="462" t="str">
        <f>MaGv!$N$1</f>
        <v>THỜI KHÓA BIỂU ÔN TẬP KHỐI 12 - Áp dụng từ 04/05/2021</v>
      </c>
      <c r="C18" s="87"/>
      <c r="D18" s="463"/>
      <c r="E18" s="463"/>
      <c r="F18" s="463"/>
      <c r="G18" s="463"/>
      <c r="H18" s="87"/>
      <c r="I18" s="463"/>
      <c r="J18" s="464"/>
      <c r="K18" s="462" t="str">
        <f>MaGv!$N$1</f>
        <v>THỜI KHÓA BIỂU ÔN TẬP KHỐI 12 - Áp dụng từ 04/05/2021</v>
      </c>
      <c r="L18" s="87"/>
      <c r="M18" s="463"/>
      <c r="N18" s="463"/>
      <c r="O18" s="463"/>
      <c r="P18" s="463"/>
      <c r="Q18" s="465"/>
      <c r="R18" s="463"/>
      <c r="S18" s="87"/>
      <c r="T18" s="87"/>
      <c r="U18" s="87"/>
      <c r="V18" s="466"/>
      <c r="W18" s="463"/>
      <c r="X18" s="463"/>
      <c r="Y18" s="463"/>
      <c r="Z18" s="463"/>
      <c r="AA18" s="463"/>
      <c r="AB18" s="465"/>
      <c r="AC18" s="463"/>
      <c r="AD18" s="326"/>
      <c r="AE18" s="466"/>
      <c r="AF18" s="463"/>
      <c r="AG18" s="463"/>
      <c r="AH18" s="463"/>
      <c r="AI18" s="463"/>
      <c r="AJ18" s="463"/>
      <c r="AK18" s="465"/>
      <c r="AL18" s="463"/>
      <c r="AM18" s="87"/>
      <c r="AN18" s="478" t="s">
        <v>50</v>
      </c>
      <c r="AO18" s="478" t="s">
        <v>311</v>
      </c>
    </row>
    <row r="19" ht="14.25" customHeight="1">
      <c r="A19" s="461"/>
      <c r="B19" s="467" t="str">
        <f>V19</f>
        <v>LỚP:</v>
      </c>
      <c r="C19" s="468" t="str">
        <f>VLOOKUP(A21,DS!$R$1:$T$48,2,0)</f>
        <v>A3</v>
      </c>
      <c r="D19" s="467" t="str">
        <f t="shared" ref="D19:E19" si="28">Y19</f>
        <v>GVCN:</v>
      </c>
      <c r="E19" s="469" t="str">
        <f t="shared" si="28"/>
        <v>Nguyễn Thị Cẩm Thanh-Toán</v>
      </c>
      <c r="F19" s="87"/>
      <c r="G19" s="470"/>
      <c r="H19" s="470"/>
      <c r="I19" s="470"/>
      <c r="J19" s="464"/>
      <c r="K19" s="471" t="str">
        <f>AE19</f>
        <v>LỚP:</v>
      </c>
      <c r="L19" s="468" t="str">
        <f>VLOOKUP(J21,DS!$R$1:$T$48,2,0)</f>
        <v>A4</v>
      </c>
      <c r="M19" s="467" t="str">
        <f t="shared" ref="M19:N19" si="29">AH19</f>
        <v>GVCN:</v>
      </c>
      <c r="N19" s="472" t="str">
        <f t="shared" si="29"/>
        <v>Lê Thị Hồng Mai-Văn </v>
      </c>
      <c r="O19" s="87"/>
      <c r="P19" s="470"/>
      <c r="Q19" s="470"/>
      <c r="R19" s="470"/>
      <c r="S19" s="87"/>
      <c r="T19" s="87"/>
      <c r="U19" s="87"/>
      <c r="V19" s="470" t="s">
        <v>588</v>
      </c>
      <c r="W19" s="473" t="str">
        <f>C19</f>
        <v>A3</v>
      </c>
      <c r="X19" s="87"/>
      <c r="Y19" s="474" t="s">
        <v>589</v>
      </c>
      <c r="Z19" s="475" t="str">
        <f>VLOOKUP(W19,dscn,4,0)&amp;"-"&amp;VLOOKUP(W19,dscn,6,0)</f>
        <v>Nguyễn Thị Cẩm Thanh-Toán</v>
      </c>
      <c r="AA19" s="473"/>
      <c r="AB19" s="473"/>
      <c r="AC19" s="473"/>
      <c r="AD19" s="326"/>
      <c r="AE19" s="470" t="s">
        <v>588</v>
      </c>
      <c r="AF19" s="473" t="str">
        <f>L19</f>
        <v>A4</v>
      </c>
      <c r="AG19" s="87"/>
      <c r="AH19" s="474" t="s">
        <v>589</v>
      </c>
      <c r="AI19" s="475" t="str">
        <f>VLOOKUP(AF19,dscn,4,0)&amp;"-"&amp;VLOOKUP(AF19,dscn,6,0)</f>
        <v>Lê Thị Hồng Mai-Văn </v>
      </c>
      <c r="AJ19" s="473"/>
      <c r="AK19" s="473"/>
      <c r="AL19" s="473"/>
      <c r="AM19" s="87"/>
      <c r="AN19" s="478" t="s">
        <v>609</v>
      </c>
      <c r="AO19" s="478" t="s">
        <v>23</v>
      </c>
    </row>
    <row r="20" ht="14.25" customHeight="1">
      <c r="A20" s="126"/>
      <c r="B20" s="87"/>
      <c r="C20" s="87"/>
      <c r="D20" s="87"/>
      <c r="E20" s="87"/>
      <c r="F20" s="87"/>
      <c r="G20" s="87"/>
      <c r="H20" s="87"/>
      <c r="I20" s="87"/>
      <c r="J20" s="476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477"/>
      <c r="Y20" s="87"/>
      <c r="Z20" s="87"/>
      <c r="AA20" s="87"/>
      <c r="AB20" s="87"/>
      <c r="AC20" s="87"/>
      <c r="AD20" s="326"/>
      <c r="AE20" s="87"/>
      <c r="AF20" s="87"/>
      <c r="AG20" s="477"/>
      <c r="AH20" s="87"/>
      <c r="AI20" s="87"/>
      <c r="AJ20" s="87"/>
      <c r="AK20" s="87"/>
      <c r="AL20" s="87"/>
      <c r="AM20" s="87"/>
      <c r="AN20" s="86"/>
      <c r="AO20" s="86"/>
    </row>
    <row r="21" ht="14.25" customHeight="1">
      <c r="A21" s="479">
        <v>3.0</v>
      </c>
      <c r="B21" s="480"/>
      <c r="C21" s="481" t="s">
        <v>590</v>
      </c>
      <c r="D21" s="481" t="s">
        <v>591</v>
      </c>
      <c r="E21" s="481" t="s">
        <v>592</v>
      </c>
      <c r="F21" s="481" t="s">
        <v>593</v>
      </c>
      <c r="G21" s="481" t="s">
        <v>594</v>
      </c>
      <c r="H21" s="481" t="s">
        <v>595</v>
      </c>
      <c r="I21" s="481" t="s">
        <v>596</v>
      </c>
      <c r="J21" s="482">
        <v>4.0</v>
      </c>
      <c r="K21" s="480"/>
      <c r="L21" s="481" t="s">
        <v>590</v>
      </c>
      <c r="M21" s="481" t="s">
        <v>591</v>
      </c>
      <c r="N21" s="481" t="s">
        <v>592</v>
      </c>
      <c r="O21" s="481" t="s">
        <v>593</v>
      </c>
      <c r="P21" s="481" t="s">
        <v>594</v>
      </c>
      <c r="Q21" s="481" t="s">
        <v>595</v>
      </c>
      <c r="R21" s="481" t="s">
        <v>596</v>
      </c>
      <c r="S21" s="86"/>
      <c r="T21" s="86"/>
      <c r="U21" s="86"/>
      <c r="V21" s="483"/>
      <c r="W21" s="484" t="s">
        <v>590</v>
      </c>
      <c r="X21" s="484" t="s">
        <v>591</v>
      </c>
      <c r="Y21" s="484" t="s">
        <v>592</v>
      </c>
      <c r="Z21" s="484" t="s">
        <v>593</v>
      </c>
      <c r="AA21" s="484" t="s">
        <v>594</v>
      </c>
      <c r="AB21" s="484" t="s">
        <v>595</v>
      </c>
      <c r="AC21" s="484" t="s">
        <v>596</v>
      </c>
      <c r="AD21" s="485"/>
      <c r="AE21" s="483"/>
      <c r="AF21" s="484" t="s">
        <v>590</v>
      </c>
      <c r="AG21" s="484" t="s">
        <v>591</v>
      </c>
      <c r="AH21" s="484" t="s">
        <v>592</v>
      </c>
      <c r="AI21" s="484" t="s">
        <v>593</v>
      </c>
      <c r="AJ21" s="484" t="s">
        <v>594</v>
      </c>
      <c r="AK21" s="484" t="s">
        <v>595</v>
      </c>
      <c r="AL21" s="484" t="s">
        <v>596</v>
      </c>
      <c r="AM21" s="86"/>
      <c r="AN21" s="87"/>
      <c r="AO21" s="87"/>
    </row>
    <row r="22" ht="14.25" customHeight="1">
      <c r="A22" s="486"/>
      <c r="B22" s="487" t="s">
        <v>597</v>
      </c>
      <c r="C22" s="488">
        <v>1.0</v>
      </c>
      <c r="D22" s="489" t="str">
        <f>IF(X22="","",IF(X22="cc","SHCN",VLOOKUP(MID(X22,2,1),$AN$4:$AO$21,2,0)))</f>
        <v>SHCN</v>
      </c>
      <c r="E22" s="489" t="str">
        <f t="shared" ref="E22:G22" si="30">IF(Y22="","",IF(Y22="cn","cn",VLOOKUP(MID(Y22,2,1),$AN$4:$AO$21,2,0)))</f>
        <v>Toán</v>
      </c>
      <c r="F22" s="489" t="str">
        <f t="shared" si="30"/>
        <v>Anh</v>
      </c>
      <c r="G22" s="489" t="str">
        <f t="shared" si="30"/>
        <v>Văn</v>
      </c>
      <c r="H22" s="490" t="s">
        <v>599</v>
      </c>
      <c r="I22" s="489" t="str">
        <f t="shared" ref="I22:I25" si="33">IF(AC22="","",IF(AC22="cn","cn",VLOOKUP(MID(AC22,2,1),$AN$4:$AO$21,2,0)))</f>
        <v/>
      </c>
      <c r="J22" s="476"/>
      <c r="K22" s="487" t="s">
        <v>597</v>
      </c>
      <c r="L22" s="488">
        <v>1.0</v>
      </c>
      <c r="M22" s="489" t="str">
        <f>IF(AG22="","",IF(AG22="cc","SHCN",VLOOKUP(MID(AG22,2,1),$AN$4:$AO$21,2,0)))</f>
        <v>SHCN</v>
      </c>
      <c r="N22" s="490" t="s">
        <v>599</v>
      </c>
      <c r="O22" s="489" t="str">
        <f t="shared" ref="O22:P22" si="31">IF(AI22="","",IF(AI22="cn","cn",VLOOKUP(MID(AI22,2,1),$AN$4:$AO$21,2,0)))</f>
        <v>Anh</v>
      </c>
      <c r="P22" s="489" t="str">
        <f t="shared" si="31"/>
        <v>Văn</v>
      </c>
      <c r="Q22" s="490" t="s">
        <v>600</v>
      </c>
      <c r="R22" s="489" t="str">
        <f t="shared" ref="R22:R25" si="35">IF(AL22="","",IF(AL22="cn","cn",VLOOKUP(MID(AL22,2,1),$AN$4:$AO$21,2,0)))</f>
        <v/>
      </c>
      <c r="S22" s="87"/>
      <c r="T22" s="87"/>
      <c r="U22" s="87"/>
      <c r="V22" s="491" t="s">
        <v>597</v>
      </c>
      <c r="W22" s="492">
        <v>1.0</v>
      </c>
      <c r="X22" s="493" t="s">
        <v>601</v>
      </c>
      <c r="Y22" s="494" t="str">
        <f>IF(HLOOKUP(W19,MaGv!$C$3:$AZ$68,7,0)=0," ",HLOOKUP(W19,MaGv!$C$3:$AZ$68,7,0))</f>
        <v>BT07</v>
      </c>
      <c r="Z22" s="494" t="str">
        <f>IF(HLOOKUP(W19,MaGv!$C$3:$AZ$68,12,0)=0," ",HLOOKUP(W19,MaGv!$C$3:$AZ$68,12,0))</f>
        <v>BA02</v>
      </c>
      <c r="AA22" s="494" t="str">
        <f>IF(HLOOKUP(W19,MaGv!$C$3:$AZ$68,17,0)=0," ",HLOOKUP(W19,MaGv!$C$3:$AZ$68,17,0))</f>
        <v>BV07</v>
      </c>
      <c r="AB22" s="494" t="str">
        <f>IF(HLOOKUP(W19,MaGv!$C$3:$AZ$68,22,0)=0," ",HLOOKUP(W19,MaGv!$C$3:$AZ$68,22,0))</f>
        <v>BD02</v>
      </c>
      <c r="AC22" s="493" t="str">
        <f>IF(HLOOKUP(W19,MaGv!$C$3:$AZ$68,27,0)=0," ",HLOOKUP(W19,MaGv!$C$3:$AZ$68,27,0))</f>
        <v/>
      </c>
      <c r="AD22" s="326"/>
      <c r="AE22" s="491" t="s">
        <v>597</v>
      </c>
      <c r="AF22" s="492">
        <v>1.0</v>
      </c>
      <c r="AG22" s="493" t="s">
        <v>601</v>
      </c>
      <c r="AH22" s="494" t="str">
        <f>IF(HLOOKUP(AF19,MaGv!$C$3:$AZ$68,7,0)=0," ",HLOOKUP(AF19,MaGv!$C$3:$AZ$68,7,0))</f>
        <v>BD01</v>
      </c>
      <c r="AI22" s="494" t="str">
        <f>IF(HLOOKUP(AF19,MaGv!$C$3:$AZ$68,12,0)=0," ",HLOOKUP(AF19,MaGv!$C$3:$AZ$68,12,0))</f>
        <v>BA09</v>
      </c>
      <c r="AJ22" s="494" t="str">
        <f>IF(HLOOKUP(AF19,MaGv!$C$3:$AZ$68,17,0)=0," ",HLOOKUP(AF19,MaGv!$C$3:$AZ$68,17,0))</f>
        <v>BV04</v>
      </c>
      <c r="AK22" s="494" t="str">
        <f>IF(HLOOKUP(AF19,MaGv!$C$3:$AZ$68,22,0)=0," ",HLOOKUP(AF19,MaGv!$C$3:$AZ$68,22,0))</f>
        <v>BU02</v>
      </c>
      <c r="AL22" s="493" t="str">
        <f>IF(HLOOKUP(AF19,MaGv!$C$3:$AZ$68,27,0)=0," ",HLOOKUP(AF19,MaGv!$C$3:$AZ$68,27,0))</f>
        <v/>
      </c>
      <c r="AM22" s="87"/>
      <c r="AN22" s="87"/>
      <c r="AO22" s="87"/>
    </row>
    <row r="23" ht="14.25" customHeight="1">
      <c r="A23" s="486"/>
      <c r="B23" s="127"/>
      <c r="C23" s="488">
        <v>2.0</v>
      </c>
      <c r="D23" s="489" t="str">
        <f t="shared" ref="D23:G23" si="32">IF(X23="","",IF(X23="cn","cn",VLOOKUP(MID(X23,2,1),$AN$4:$AO$21,2,0)))</f>
        <v>Toán</v>
      </c>
      <c r="E23" s="489" t="str">
        <f t="shared" si="32"/>
        <v>Toán</v>
      </c>
      <c r="F23" s="489" t="str">
        <f t="shared" si="32"/>
        <v>Anh</v>
      </c>
      <c r="G23" s="489" t="str">
        <f t="shared" si="32"/>
        <v>Văn</v>
      </c>
      <c r="H23" s="490" t="s">
        <v>599</v>
      </c>
      <c r="I23" s="489" t="str">
        <f t="shared" si="33"/>
        <v/>
      </c>
      <c r="J23" s="476"/>
      <c r="K23" s="127"/>
      <c r="L23" s="488">
        <v>2.0</v>
      </c>
      <c r="M23" s="489" t="str">
        <f t="shared" ref="M23:M27" si="37">IF(AG23="","",IF(AG23="cn","cn",VLOOKUP(MID(AG23,2,1),$AN$4:$AO$21,2,0)))</f>
        <v>Văn</v>
      </c>
      <c r="N23" s="490" t="s">
        <v>599</v>
      </c>
      <c r="O23" s="489" t="str">
        <f t="shared" ref="O23:P23" si="34">IF(AI23="","",IF(AI23="cn","cn",VLOOKUP(MID(AI23,2,1),$AN$4:$AO$21,2,0)))</f>
        <v>Anh</v>
      </c>
      <c r="P23" s="489" t="str">
        <f t="shared" si="34"/>
        <v>Văn</v>
      </c>
      <c r="Q23" s="490" t="s">
        <v>600</v>
      </c>
      <c r="R23" s="489" t="str">
        <f t="shared" si="35"/>
        <v/>
      </c>
      <c r="S23" s="87"/>
      <c r="T23" s="87"/>
      <c r="U23" s="87"/>
      <c r="V23" s="495"/>
      <c r="W23" s="492">
        <v>2.0</v>
      </c>
      <c r="X23" s="494" t="str">
        <f>IF(HLOOKUP(W19,MaGv!$C$3:$AZ$68,4,0)=0," ",HLOOKUP(W19,MaGv!$C$3:$AZ$68,4,0))</f>
        <v>BT07</v>
      </c>
      <c r="Y23" s="494" t="str">
        <f>IF(HLOOKUP(W19,MaGv!$C$3:$AZ$68,8,0)=0," ",HLOOKUP(W19,MaGv!$C$3:$AZ$68,8,0))</f>
        <v>BT07</v>
      </c>
      <c r="Z23" s="494" t="str">
        <f>IF(HLOOKUP(W19,MaGv!$C$3:$AZ$68,13,0)=0," ",HLOOKUP(W19,MaGv!$C$3:$AZ$68,13,0))</f>
        <v>BA02</v>
      </c>
      <c r="AA23" s="494" t="str">
        <f>IF(HLOOKUP(W19,MaGv!$C$3:$AZ$68,18,0)=0," ",HLOOKUP(W19,MaGv!$C$3:$AZ$68,18,0))</f>
        <v>BV07</v>
      </c>
      <c r="AB23" s="494" t="str">
        <f>IF(HLOOKUP(W19,MaGv!$C$3:$AZ$68,23,0)=0," ",HLOOKUP(W19,MaGv!$C$3:$AZ$68,23,0))</f>
        <v>BL01</v>
      </c>
      <c r="AC23" s="493" t="str">
        <f>IF(HLOOKUP(W19,MaGv!$C$3:$AZ$68,28,0)=0," ",HLOOKUP(W19,MaGv!$C$3:$AZ$68,28,0))</f>
        <v/>
      </c>
      <c r="AD23" s="326"/>
      <c r="AE23" s="495"/>
      <c r="AF23" s="492">
        <v>2.0</v>
      </c>
      <c r="AG23" s="494" t="str">
        <f>IF(HLOOKUP(AF19,MaGv!$C$3:$AZ$68,4,0)=0," ",HLOOKUP(AF19,MaGv!$C$3:$AZ$68,4,0))</f>
        <v>BV04</v>
      </c>
      <c r="AH23" s="494" t="str">
        <f>IF(HLOOKUP(AF19,MaGv!$C$3:$AZ$68,8,0)=0," ",HLOOKUP(AF19,MaGv!$C$3:$AZ$68,8,0))</f>
        <v>BL09</v>
      </c>
      <c r="AI23" s="494" t="str">
        <f>IF(HLOOKUP(AF19,MaGv!$C$3:$AZ$68,13,0)=0," ",HLOOKUP(AF19,MaGv!$C$3:$AZ$68,13,0))</f>
        <v>BA09</v>
      </c>
      <c r="AJ23" s="494" t="str">
        <f>IF(HLOOKUP(AF19,MaGv!$C$3:$AZ$68,18,0)=0," ",HLOOKUP(AF19,MaGv!$C$3:$AZ$68,18,0))</f>
        <v>BV04</v>
      </c>
      <c r="AK23" s="494" t="str">
        <f>IF(HLOOKUP(AF19,MaGv!$C$3:$AZ$68,23,0)=0," ",HLOOKUP(AF19,MaGv!$C$3:$AZ$68,23,0))</f>
        <v>BS01</v>
      </c>
      <c r="AL23" s="493" t="str">
        <f>IF(HLOOKUP(AF19,MaGv!$C$3:$AZ$68,28,0)=0," ",HLOOKUP(AF19,MaGv!$C$3:$AZ$68,28,0))</f>
        <v/>
      </c>
      <c r="AM23" s="87"/>
      <c r="AN23" s="87"/>
      <c r="AO23" s="87"/>
    </row>
    <row r="24" ht="14.25" customHeight="1">
      <c r="A24" s="486"/>
      <c r="B24" s="127"/>
      <c r="C24" s="488">
        <v>3.0</v>
      </c>
      <c r="D24" s="489" t="str">
        <f t="shared" ref="D24:F24" si="36">IF(X24="","",IF(X24="cn","cn",VLOOKUP(MID(X24,2,1),$AN$4:$AO$21,2,0)))</f>
        <v>Toán</v>
      </c>
      <c r="E24" s="489" t="str">
        <f t="shared" si="36"/>
        <v>Anh</v>
      </c>
      <c r="F24" s="489" t="str">
        <f t="shared" si="36"/>
        <v>Toán</v>
      </c>
      <c r="G24" s="490" t="s">
        <v>598</v>
      </c>
      <c r="H24" s="490" t="s">
        <v>603</v>
      </c>
      <c r="I24" s="489" t="str">
        <f t="shared" si="33"/>
        <v/>
      </c>
      <c r="J24" s="476"/>
      <c r="K24" s="127"/>
      <c r="L24" s="488">
        <v>3.0</v>
      </c>
      <c r="M24" s="489" t="str">
        <f t="shared" si="37"/>
        <v>Văn</v>
      </c>
      <c r="N24" s="489" t="str">
        <f t="shared" ref="N24:P24" si="38">IF(AH24="","",IF(AH24="cn","cn",VLOOKUP(MID(AH24,2,1),$AN$4:$AO$21,2,0)))</f>
        <v>Toán</v>
      </c>
      <c r="O24" s="489" t="str">
        <f t="shared" si="38"/>
        <v>Toán</v>
      </c>
      <c r="P24" s="489" t="str">
        <f t="shared" si="38"/>
        <v>Toán</v>
      </c>
      <c r="Q24" s="490" t="s">
        <v>604</v>
      </c>
      <c r="R24" s="489" t="str">
        <f t="shared" si="35"/>
        <v/>
      </c>
      <c r="S24" s="87"/>
      <c r="T24" s="87"/>
      <c r="U24" s="87"/>
      <c r="V24" s="495"/>
      <c r="W24" s="492">
        <v>3.0</v>
      </c>
      <c r="X24" s="494" t="str">
        <f>IF(HLOOKUP(W19,MaGv!$C$3:$AZ$68,4,0)=0," ",HLOOKUP(W19,MaGv!$C$3:$AZ$68,4,0))</f>
        <v>BT07</v>
      </c>
      <c r="Y24" s="494" t="str">
        <f>IF(HLOOKUP(W19,MaGv!$C$3:$AZ$68,9,0)=0," ",HLOOKUP(W19,MaGv!$C$3:$AZ$68,9,0))</f>
        <v>BA02</v>
      </c>
      <c r="Z24" s="494" t="str">
        <f>IF(HLOOKUP(W19,MaGv!$C$3:$AZ$68,14,0)=0," ",HLOOKUP(W19,MaGv!$C$3:$AZ$68,14,0))</f>
        <v>BT07</v>
      </c>
      <c r="AA24" s="494" t="str">
        <f>IF(HLOOKUP(W19,MaGv!$C$3:$AZ$68,19,0)=0," ",HLOOKUP(W19,MaGv!$C$3:$AZ$68,19,0))</f>
        <v>BG01</v>
      </c>
      <c r="AB24" s="494" t="str">
        <f>IF(HLOOKUP(W19,MaGv!$C$3:$AZ$68,24,0)=0," ",HLOOKUP(W19,MaGv!$C$3:$AZ$68,24,0))</f>
        <v>BU05</v>
      </c>
      <c r="AC24" s="493" t="str">
        <f>IF(HLOOKUP(W19,MaGv!$C$3:$AZ$68,29,0)=0," ",HLOOKUP(W19,MaGv!$C$3:$AZ$68,29,0))</f>
        <v/>
      </c>
      <c r="AD24" s="326"/>
      <c r="AE24" s="495"/>
      <c r="AF24" s="492">
        <v>3.0</v>
      </c>
      <c r="AG24" s="494" t="str">
        <f>IF(HLOOKUP(AF19,MaGv!$C$3:$AZ$68,4,0)=0," ",HLOOKUP(AF19,MaGv!$C$3:$AZ$68,4,0))</f>
        <v>BV04</v>
      </c>
      <c r="AH24" s="494" t="str">
        <f>IF(HLOOKUP(AF19,MaGv!$C$3:$AZ$68,9,0)=0," ",HLOOKUP(AF19,MaGv!$C$3:$AZ$68,9,0))</f>
        <v>BT09</v>
      </c>
      <c r="AI24" s="494" t="str">
        <f>IF(HLOOKUP(AF19,MaGv!$C$3:$AZ$68,14,0)=0," ",HLOOKUP(AF19,MaGv!$C$3:$AZ$68,14,0))</f>
        <v>BT09</v>
      </c>
      <c r="AJ24" s="494" t="str">
        <f>IF(HLOOKUP(AF19,MaGv!$C$3:$AZ$68,19,0)=0," ",HLOOKUP(AF19,MaGv!$C$3:$AZ$68,19,0))</f>
        <v>BT09</v>
      </c>
      <c r="AK24" s="494" t="str">
        <f>IF(HLOOKUP(AF19,MaGv!$C$3:$AZ$68,24,0)=0," ",HLOOKUP(AF19,MaGv!$C$3:$AZ$68,24,0))</f>
        <v>BG01</v>
      </c>
      <c r="AL24" s="493" t="str">
        <f>IF(HLOOKUP(AF19,MaGv!$C$3:$AZ$68,29,0)=0," ",HLOOKUP(AF19,MaGv!$C$3:$AZ$68,29,0))</f>
        <v/>
      </c>
      <c r="AM24" s="87"/>
      <c r="AN24" s="87"/>
      <c r="AO24" s="87"/>
    </row>
    <row r="25" ht="14.25" customHeight="1">
      <c r="A25" s="486"/>
      <c r="B25" s="127"/>
      <c r="C25" s="488">
        <v>4.0</v>
      </c>
      <c r="D25" s="489" t="str">
        <f t="shared" ref="D25:F25" si="39">IF(X25="","",IF(X25="cn","cn",VLOOKUP(MID(X25,2,1),$AN$4:$AO$21,2,0)))</f>
        <v>Văn</v>
      </c>
      <c r="E25" s="489" t="str">
        <f t="shared" si="39"/>
        <v>Anh</v>
      </c>
      <c r="F25" s="489" t="str">
        <f t="shared" si="39"/>
        <v>Toán</v>
      </c>
      <c r="G25" s="490" t="s">
        <v>598</v>
      </c>
      <c r="H25" s="490" t="s">
        <v>603</v>
      </c>
      <c r="I25" s="489" t="str">
        <f t="shared" si="33"/>
        <v/>
      </c>
      <c r="J25" s="476"/>
      <c r="K25" s="127"/>
      <c r="L25" s="488">
        <v>4.0</v>
      </c>
      <c r="M25" s="489" t="str">
        <f t="shared" si="37"/>
        <v>Anh</v>
      </c>
      <c r="N25" s="489" t="str">
        <f t="shared" ref="N25:P25" si="40">IF(AH25="","",IF(AH25="cn","cn",VLOOKUP(MID(AH25,2,1),$AN$4:$AO$21,2,0)))</f>
        <v>Toán</v>
      </c>
      <c r="O25" s="489" t="str">
        <f t="shared" si="40"/>
        <v>Toán</v>
      </c>
      <c r="P25" s="489" t="str">
        <f t="shared" si="40"/>
        <v>Toán</v>
      </c>
      <c r="Q25" s="490" t="s">
        <v>604</v>
      </c>
      <c r="R25" s="489" t="str">
        <f t="shared" si="35"/>
        <v/>
      </c>
      <c r="S25" s="87"/>
      <c r="T25" s="87"/>
      <c r="U25" s="87"/>
      <c r="V25" s="495"/>
      <c r="W25" s="492">
        <v>4.0</v>
      </c>
      <c r="X25" s="494" t="str">
        <f>IF(HLOOKUP(W19,MaGv!$C$3:$AZ$68,5,0)=0," ",HLOOKUP(W19,MaGv!$C$3:$AZ$68,5,0))</f>
        <v>BV07</v>
      </c>
      <c r="Y25" s="494" t="str">
        <f>IF(HLOOKUP(W19,MaGv!$C$3:$AZ$68,10,0)=0," ",HLOOKUP(W19,MaGv!$C$3:$AZ$68,10,0))</f>
        <v>BA02</v>
      </c>
      <c r="Z25" s="494" t="str">
        <f>IF(HLOOKUP(W19,MaGv!$C$3:$AZ$68,15,0)=0," ",HLOOKUP(W19,MaGv!$C$3:$AZ$68,15,0))</f>
        <v>BT07</v>
      </c>
      <c r="AA25" s="494" t="str">
        <f>IF(HLOOKUP(W19,MaGv!$C$3:$AZ$68,20,0)=0," ",HLOOKUP(W19,MaGv!$C$3:$AZ$68,20,0))</f>
        <v>BS03</v>
      </c>
      <c r="AB25" s="494" t="str">
        <f>IF(HLOOKUP(W19,MaGv!$C$3:$AZ$68,25,0)=0," ",HLOOKUP(W19,MaGv!$C$3:$AZ$68,25,0))</f>
        <v>BH06</v>
      </c>
      <c r="AC25" s="493" t="str">
        <f>IF(HLOOKUP(W19,MaGv!$C$3:$AZ$68,30,0)=0," ",HLOOKUP(W19,MaGv!$C$3:$AZ$68,30,0))</f>
        <v/>
      </c>
      <c r="AD25" s="326"/>
      <c r="AE25" s="495"/>
      <c r="AF25" s="492">
        <v>4.0</v>
      </c>
      <c r="AG25" s="494" t="str">
        <f>IF(HLOOKUP(AF19,MaGv!$C$3:$AZ$68,5,0)=0," ",HLOOKUP(AF19,MaGv!$C$3:$AZ$68,5,0))</f>
        <v>BA09</v>
      </c>
      <c r="AH25" s="494" t="str">
        <f>IF(HLOOKUP(AF19,MaGv!$C$3:$AZ$68,10,0)=0," ",HLOOKUP(AF19,MaGv!$C$3:$AZ$68,10,0))</f>
        <v>BT09</v>
      </c>
      <c r="AI25" s="494" t="str">
        <f>IF(HLOOKUP(AF19,MaGv!$C$3:$AZ$68,15,0)=0," ",HLOOKUP(AF19,MaGv!$C$3:$AZ$68,15,0))</f>
        <v>BT09</v>
      </c>
      <c r="AJ25" s="494" t="str">
        <f>IF(HLOOKUP(AF19,MaGv!$C$3:$AZ$68,20,0)=0," ",HLOOKUP(AF19,MaGv!$C$3:$AZ$68,20,0))</f>
        <v>BT09</v>
      </c>
      <c r="AK25" s="494" t="str">
        <f>IF(HLOOKUP(AF19,MaGv!$C$3:$AZ$68,25,0)=0," ",HLOOKUP(AF19,MaGv!$C$3:$AZ$68,25,0))</f>
        <v>BH08</v>
      </c>
      <c r="AL25" s="493" t="str">
        <f>IF(HLOOKUP(AF19,MaGv!$C$3:$AZ$68,30,0)=0," ",HLOOKUP(AF19,MaGv!$C$3:$AZ$68,30,0))</f>
        <v/>
      </c>
      <c r="AM25" s="87"/>
      <c r="AN25" s="87"/>
      <c r="AO25" s="87"/>
    </row>
    <row r="26" ht="14.25" customHeight="1">
      <c r="A26" s="486"/>
      <c r="B26" s="396"/>
      <c r="C26" s="488">
        <v>5.0</v>
      </c>
      <c r="D26" s="489" t="str">
        <f t="shared" ref="D26:I26" si="41">IF(X26="","",IF(X26="cn","cn",VLOOKUP(MID(X26,2,1),$AN$4:$AO$21,2,0)))</f>
        <v>Văn</v>
      </c>
      <c r="E26" s="489" t="str">
        <f t="shared" si="41"/>
        <v/>
      </c>
      <c r="F26" s="489" t="str">
        <f t="shared" si="41"/>
        <v/>
      </c>
      <c r="G26" s="489" t="str">
        <f t="shared" si="41"/>
        <v/>
      </c>
      <c r="H26" s="489" t="str">
        <f t="shared" si="41"/>
        <v/>
      </c>
      <c r="I26" s="489" t="str">
        <f t="shared" si="41"/>
        <v/>
      </c>
      <c r="J26" s="476"/>
      <c r="K26" s="396"/>
      <c r="L26" s="488">
        <v>5.0</v>
      </c>
      <c r="M26" s="489" t="str">
        <f t="shared" si="37"/>
        <v>Anh</v>
      </c>
      <c r="N26" s="489" t="str">
        <f t="shared" ref="N26:R26" si="42">IF(AH26="","",IF(AH26="cn","cn",VLOOKUP(MID(AH26,2,1),$AN$4:$AO$21,2,0)))</f>
        <v/>
      </c>
      <c r="O26" s="489" t="str">
        <f t="shared" si="42"/>
        <v/>
      </c>
      <c r="P26" s="489" t="str">
        <f t="shared" si="42"/>
        <v/>
      </c>
      <c r="Q26" s="489" t="str">
        <f t="shared" si="42"/>
        <v/>
      </c>
      <c r="R26" s="489" t="str">
        <f t="shared" si="42"/>
        <v/>
      </c>
      <c r="S26" s="87"/>
      <c r="T26" s="87"/>
      <c r="U26" s="87"/>
      <c r="V26" s="496"/>
      <c r="W26" s="492">
        <v>5.0</v>
      </c>
      <c r="X26" s="494" t="str">
        <f>IF(HLOOKUP(W19,MaGv!$C$3:$AZ$68,6,0)=0," ",HLOOKUP(W19,MaGv!$C$3:$AZ$68,6,0))</f>
        <v>BV07</v>
      </c>
      <c r="Y26" s="493" t="str">
        <f>IF(HLOOKUP(W19,MaGv!$C$3:$AZ$68,11,0)=0," ",HLOOKUP(W19,MaGv!$C$3:$AZ$68,11,0))</f>
        <v/>
      </c>
      <c r="Z26" s="493" t="str">
        <f>IF(HLOOKUP(W19,MaGv!$C$3:$AZ$68,16,0)=0," ",HLOOKUP(W19,MaGv!$C$3:$AZ$68,16,0))</f>
        <v/>
      </c>
      <c r="AA26" s="493" t="str">
        <f>IF(HLOOKUP(W19,MaGv!$C$3:$AZ$68,21,0)=0," ",HLOOKUP(W19,MaGv!$C$3:$AZ$68,21,0))</f>
        <v/>
      </c>
      <c r="AB26" s="493" t="str">
        <f>IF(HLOOKUP(W19,MaGv!$C$3:$AZ$68,26,0)=0," ",HLOOKUP(W19,MaGv!$C$3:$AZ$68,26,0))</f>
        <v/>
      </c>
      <c r="AC26" s="493" t="str">
        <f>IF(HLOOKUP(W19,MaGv!$C$3:$AZ$68,31,0)=0," ",HLOOKUP(W19,MaGv!$C$3:$AZ$68,31,0))</f>
        <v/>
      </c>
      <c r="AD26" s="326"/>
      <c r="AE26" s="496"/>
      <c r="AF26" s="492">
        <v>5.0</v>
      </c>
      <c r="AG26" s="494" t="str">
        <f>IF(HLOOKUP(AF19,MaGv!$C$3:$AZ$68,6,0)=0," ",HLOOKUP(AF19,MaGv!$C$3:$AZ$68,6,0))</f>
        <v>BA09</v>
      </c>
      <c r="AH26" s="493" t="str">
        <f>IF(HLOOKUP(AF19,MaGv!$C$3:$AZ$68,11,0)=0," ",HLOOKUP(AF19,MaGv!$C$3:$AZ$68,11,0))</f>
        <v/>
      </c>
      <c r="AI26" s="493" t="str">
        <f>IF(HLOOKUP(AF19,MaGv!$C$3:$AZ$68,16,0)=0," ",HLOOKUP(AF19,MaGv!$C$3:$AZ$68,16,0))</f>
        <v/>
      </c>
      <c r="AJ26" s="493" t="str">
        <f>IF(HLOOKUP(AF19,MaGv!$C$3:$AZ$68,21,0)=0," ",HLOOKUP(AF19,MaGv!$C$3:$AZ$68,21,0))</f>
        <v/>
      </c>
      <c r="AK26" s="493" t="str">
        <f>IF(HLOOKUP(AF19,MaGv!$C$3:$AZ$68,26,0)=0," ",HLOOKUP(AF19,MaGv!$C$3:$AZ$68,26,0))</f>
        <v/>
      </c>
      <c r="AL26" s="493" t="str">
        <f>IF(HLOOKUP(AF19,MaGv!$C$3:$AZ$68,31,0)=0," ",HLOOKUP(AF19,MaGv!$C$3:$AZ$68,31,0))</f>
        <v/>
      </c>
      <c r="AM26" s="87"/>
      <c r="AN26" s="87"/>
      <c r="AO26" s="87"/>
    </row>
    <row r="27" ht="14.25" customHeight="1">
      <c r="A27" s="486"/>
      <c r="B27" s="487" t="s">
        <v>606</v>
      </c>
      <c r="C27" s="488">
        <v>1.0</v>
      </c>
      <c r="D27" s="489" t="str">
        <f t="shared" ref="D27:I27" si="43">IF(X27="","",IF(X27="cn","cn",VLOOKUP(MID(X27,2,1),$AN$4:$AO$21,2,0)))</f>
        <v/>
      </c>
      <c r="E27" s="489" t="str">
        <f t="shared" si="43"/>
        <v/>
      </c>
      <c r="F27" s="489" t="str">
        <f t="shared" si="43"/>
        <v/>
      </c>
      <c r="G27" s="489" t="str">
        <f t="shared" si="43"/>
        <v/>
      </c>
      <c r="H27" s="489" t="str">
        <f t="shared" si="43"/>
        <v/>
      </c>
      <c r="I27" s="489" t="str">
        <f t="shared" si="43"/>
        <v/>
      </c>
      <c r="J27" s="476"/>
      <c r="K27" s="487" t="s">
        <v>606</v>
      </c>
      <c r="L27" s="488">
        <v>1.0</v>
      </c>
      <c r="M27" s="489" t="str">
        <f t="shared" si="37"/>
        <v/>
      </c>
      <c r="N27" s="489" t="str">
        <f t="shared" ref="N27:R27" si="44">IF(AH27="","",IF(AH27="cn","cn",VLOOKUP(MID(AH27,2,1),$AN$4:$AO$21,2,0)))</f>
        <v/>
      </c>
      <c r="O27" s="489" t="str">
        <f t="shared" si="44"/>
        <v/>
      </c>
      <c r="P27" s="489" t="str">
        <f t="shared" si="44"/>
        <v/>
      </c>
      <c r="Q27" s="489" t="str">
        <f t="shared" si="44"/>
        <v/>
      </c>
      <c r="R27" s="489" t="str">
        <f t="shared" si="44"/>
        <v/>
      </c>
      <c r="S27" s="87"/>
      <c r="T27" s="87"/>
      <c r="U27" s="87"/>
      <c r="V27" s="491" t="s">
        <v>606</v>
      </c>
      <c r="W27" s="492">
        <v>1.0</v>
      </c>
      <c r="X27" s="493" t="str">
        <f>IF(HLOOKUP(W19,MaGv!$C$38:$AZ$68,2,0)=0," ",HLOOKUP(W19,MaGv!$C$38:$AZ$68,2,0))</f>
        <v/>
      </c>
      <c r="Y27" s="493" t="str">
        <f>IF(HLOOKUP(W19,MaGv!$C$38:$AZ$68,7,0)=0," ",HLOOKUP(W19,MaGv!$C$38:$AZ$68,7,0))</f>
        <v/>
      </c>
      <c r="Z27" s="493" t="str">
        <f>IF(HLOOKUP(W19,MaGv!$C$38:$AZ$68,12,0)=0," ",HLOOKUP(W19,MaGv!$C$38:$AZ$68,12,0))</f>
        <v/>
      </c>
      <c r="AA27" s="493" t="str">
        <f>IF(HLOOKUP(W19,MaGv!$C$38:$AZ$68,17,0)=0," ",HLOOKUP(W19,MaGv!$C$38:$AZ$68,17,0))</f>
        <v/>
      </c>
      <c r="AB27" s="493" t="str">
        <f>IF(HLOOKUP(W19,MaGv!$C$38:$AZ$68,22,0)=0," ",HLOOKUP(W19,MaGv!$C$38:$AZ$68,22,0))</f>
        <v/>
      </c>
      <c r="AC27" s="493" t="str">
        <f>IF(HLOOKUP(W19,MaGv!$C$38:$AZ$68,27,0)=0," ",HLOOKUP(W19,MaGv!$C$38:$AZ$68,27,0))</f>
        <v/>
      </c>
      <c r="AD27" s="326"/>
      <c r="AE27" s="491" t="s">
        <v>606</v>
      </c>
      <c r="AF27" s="492">
        <v>1.0</v>
      </c>
      <c r="AG27" s="493" t="str">
        <f>IF(HLOOKUP(AF19,MaGv!$C$38:$AZ$68,2,0)=0," ",HLOOKUP(AF19,MaGv!$C$38:$AZ$68,2,0))</f>
        <v/>
      </c>
      <c r="AH27" s="493" t="str">
        <f>IF(HLOOKUP(AF19,MaGv!$C$38:$AZ$68,7,0)=0," ",HLOOKUP(AF19,MaGv!$C$38:$AZ$68,7,0))</f>
        <v/>
      </c>
      <c r="AI27" s="493" t="str">
        <f>IF(HLOOKUP(AF19,MaGv!$C$38:$AZ$68,12,0)=0," ",HLOOKUP(AF19,MaGv!$C$38:$AZ$68,12,0))</f>
        <v/>
      </c>
      <c r="AJ27" s="493" t="str">
        <f>IF(HLOOKUP(AF19,MaGv!$C$38:$AZ$68,17,0)=0," ",HLOOKUP(AF19,MaGv!$C$38:$AZ$68,17,0))</f>
        <v/>
      </c>
      <c r="AK27" s="493" t="str">
        <f>IF(HLOOKUP(AF19,MaGv!$C$38:$AZ$68,22,0)=0," ",HLOOKUP(AF19,MaGv!$C$38:$AZ$68,22,0))</f>
        <v/>
      </c>
      <c r="AL27" s="493" t="str">
        <f>IF(HLOOKUP(AF19,MaGv!$C$38:$AZ$68,27,0)=0," ",HLOOKUP(AF19,MaGv!$C$38:$AZ$68,27,0))</f>
        <v/>
      </c>
      <c r="AM27" s="87"/>
      <c r="AN27" s="87"/>
      <c r="AO27" s="87"/>
    </row>
    <row r="28" ht="14.25" customHeight="1">
      <c r="A28" s="486"/>
      <c r="B28" s="127"/>
      <c r="C28" s="488">
        <v>2.0</v>
      </c>
      <c r="D28" s="490" t="s">
        <v>599</v>
      </c>
      <c r="E28" s="489" t="str">
        <f t="shared" ref="E28:I28" si="45">IF(Y28="","",IF(Y28="cn","cn",VLOOKUP(MID(Y28,2,1),$AN$4:$AO$21,2,0)))</f>
        <v/>
      </c>
      <c r="F28" s="489" t="str">
        <f t="shared" si="45"/>
        <v>Văn</v>
      </c>
      <c r="G28" s="489" t="str">
        <f t="shared" si="45"/>
        <v/>
      </c>
      <c r="H28" s="489" t="str">
        <f t="shared" si="45"/>
        <v>Toán</v>
      </c>
      <c r="I28" s="489" t="str">
        <f t="shared" si="45"/>
        <v/>
      </c>
      <c r="J28" s="476"/>
      <c r="K28" s="127"/>
      <c r="L28" s="488">
        <v>2.0</v>
      </c>
      <c r="M28" s="490" t="s">
        <v>600</v>
      </c>
      <c r="N28" s="489" t="str">
        <f t="shared" ref="N28:P28" si="46">IF(AH28="","",IF(AH28="cn","cn",VLOOKUP(MID(AH28,2,1),$AN$4:$AO$21,2,0)))</f>
        <v/>
      </c>
      <c r="O28" s="489" t="str">
        <f t="shared" si="46"/>
        <v>Toán</v>
      </c>
      <c r="P28" s="489" t="str">
        <f t="shared" si="46"/>
        <v/>
      </c>
      <c r="Q28" s="490" t="s">
        <v>599</v>
      </c>
      <c r="R28" s="489" t="str">
        <f t="shared" ref="R28:R29" si="49">IF(AL28="","",IF(AL28="cn","cn",VLOOKUP(MID(AL28,2,1),$AN$4:$AO$21,2,0)))</f>
        <v/>
      </c>
      <c r="S28" s="87"/>
      <c r="T28" s="87"/>
      <c r="U28" s="87"/>
      <c r="V28" s="495"/>
      <c r="W28" s="492">
        <v>2.0</v>
      </c>
      <c r="X28" s="494" t="str">
        <f>IF(HLOOKUP(W19,MaGv!$C$38:$AZ$68,3,0)=0," ",HLOOKUP(W19,MaGv!$C$38:$AZ$68,3,0))</f>
        <v>BD02</v>
      </c>
      <c r="Y28" s="493" t="str">
        <f>IF(HLOOKUP(W19,MaGv!$C$38:$AZ$68,8,0)=0," ",HLOOKUP(W19,MaGv!$C$38:$AZ$68,8,0))</f>
        <v/>
      </c>
      <c r="Z28" s="494" t="str">
        <f>IF(HLOOKUP(W19,MaGv!$C$38:$AZ$68,13,0)=0," ",HLOOKUP(W19,MaGv!$C$38:$AZ$68,13,0))</f>
        <v>BV07</v>
      </c>
      <c r="AA28" s="493" t="str">
        <f>IF(HLOOKUP(W19,MaGv!$C$38:$AZ$68,18,0)=0," ",HLOOKUP(W19,MaGv!$C$38:$AZ$68,18,0))</f>
        <v/>
      </c>
      <c r="AB28" s="494" t="str">
        <f>IF(HLOOKUP(W19,MaGv!$C$38:$AZ$68,23,0)=0," ",HLOOKUP(W19,MaGv!$C$38:$AZ$68,23,0))</f>
        <v>BT07</v>
      </c>
      <c r="AC28" s="493" t="str">
        <f>IF(HLOOKUP(W19,MaGv!$C$38:$AZ$68,28,0)=0," ",HLOOKUP(W19,MaGv!$C$38:$AZ$68,28,0))</f>
        <v/>
      </c>
      <c r="AD28" s="326"/>
      <c r="AE28" s="495"/>
      <c r="AF28" s="492">
        <v>2.0</v>
      </c>
      <c r="AG28" s="494" t="str">
        <f>IF(HLOOKUP(AF19,MaGv!$C$38:$AZ$68,3,0)=0," ",HLOOKUP(AF19,MaGv!$C$38:$AZ$68,3,0))</f>
        <v>BU02</v>
      </c>
      <c r="AH28" s="493" t="str">
        <f>IF(HLOOKUP(AF19,MaGv!$C$38:$AZ$68,8,0)=0," ",HLOOKUP(AF19,MaGv!$C$38:$AZ$68,8,0))</f>
        <v/>
      </c>
      <c r="AI28" s="494" t="str">
        <f>IF(HLOOKUP(AF19,MaGv!$C$38:$AZ$68,13,0)=0," ",HLOOKUP(AF19,MaGv!$C$38:$AZ$68,13,0))</f>
        <v>BT09</v>
      </c>
      <c r="AJ28" s="493" t="str">
        <f>IF(HLOOKUP(AF19,MaGv!$C$38:$AZ$68,18,0)=0," ",HLOOKUP(AF19,MaGv!$C$38:$AZ$68,18,0))</f>
        <v/>
      </c>
      <c r="AK28" s="494" t="str">
        <f>IF(HLOOKUP(AF19,MaGv!$C$38:$AZ$68,23,0)=0," ",HLOOKUP(AF19,MaGv!$C$38:$AZ$68,23,0))</f>
        <v>BD01</v>
      </c>
      <c r="AL28" s="493" t="str">
        <f>IF(HLOOKUP(AF19,MaGv!$C$38:$AZ$68,28,0)=0," ",HLOOKUP(AF19,MaGv!$C$38:$AZ$68,28,0))</f>
        <v/>
      </c>
      <c r="AM28" s="87"/>
      <c r="AN28" s="87"/>
      <c r="AO28" s="87"/>
    </row>
    <row r="29" ht="14.25" customHeight="1">
      <c r="A29" s="486"/>
      <c r="B29" s="127"/>
      <c r="C29" s="488">
        <v>3.0</v>
      </c>
      <c r="D29" s="490" t="s">
        <v>599</v>
      </c>
      <c r="E29" s="489" t="str">
        <f t="shared" ref="E29:I29" si="47">IF(Y29="","",IF(Y29="cn","cn",VLOOKUP(MID(Y29,2,1),$AN$4:$AO$21,2,0)))</f>
        <v/>
      </c>
      <c r="F29" s="489" t="str">
        <f t="shared" si="47"/>
        <v>Văn</v>
      </c>
      <c r="G29" s="489" t="str">
        <f t="shared" si="47"/>
        <v/>
      </c>
      <c r="H29" s="489" t="str">
        <f t="shared" si="47"/>
        <v>Toán</v>
      </c>
      <c r="I29" s="489" t="str">
        <f t="shared" si="47"/>
        <v/>
      </c>
      <c r="J29" s="476"/>
      <c r="K29" s="127"/>
      <c r="L29" s="488">
        <v>3.0</v>
      </c>
      <c r="M29" s="490" t="s">
        <v>600</v>
      </c>
      <c r="N29" s="489" t="str">
        <f t="shared" ref="N29:P29" si="48">IF(AH29="","",IF(AH29="cn","cn",VLOOKUP(MID(AH29,2,1),$AN$4:$AO$21,2,0)))</f>
        <v/>
      </c>
      <c r="O29" s="489" t="str">
        <f t="shared" si="48"/>
        <v>Toán</v>
      </c>
      <c r="P29" s="489" t="str">
        <f t="shared" si="48"/>
        <v/>
      </c>
      <c r="Q29" s="490" t="s">
        <v>599</v>
      </c>
      <c r="R29" s="489" t="str">
        <f t="shared" si="49"/>
        <v/>
      </c>
      <c r="S29" s="87"/>
      <c r="T29" s="87"/>
      <c r="U29" s="87"/>
      <c r="V29" s="495"/>
      <c r="W29" s="492">
        <v>3.0</v>
      </c>
      <c r="X29" s="494" t="str">
        <f>IF(HLOOKUP(W19,MaGv!$C$38:$AZ$68,4,0)=0," ",HLOOKUP(W19,MaGv!$C$38:$AZ$68,4,0))</f>
        <v>BL01</v>
      </c>
      <c r="Y29" s="493" t="str">
        <f>IF(HLOOKUP(W19,MaGv!$C$38:$AZ$68,9,0)=0," ",HLOOKUP(W19,MaGv!$C$38:$AZ$68,9,0))</f>
        <v/>
      </c>
      <c r="Z29" s="494" t="str">
        <f>IF(HLOOKUP(W19,MaGv!$C$38:$AZ$68,14,0)=0," ",HLOOKUP(W19,MaGv!$C$38:$AZ$68,14,0))</f>
        <v>BV07</v>
      </c>
      <c r="AA29" s="493" t="str">
        <f>IF(HLOOKUP(W19,MaGv!$C$38:$AZ$68,19,0)=0," ",HLOOKUP(W19,MaGv!$C$38:$AZ$68,19,0))</f>
        <v/>
      </c>
      <c r="AB29" s="494" t="str">
        <f>IF(HLOOKUP(W19,MaGv!$C$38:$AZ$68,24,0)=0," ",HLOOKUP(W19,MaGv!$C$38:$AZ$68,24,0))</f>
        <v>BT07</v>
      </c>
      <c r="AC29" s="493" t="str">
        <f>IF(HLOOKUP(W19,MaGv!$C$38:$AZ$68,29,0)=0," ",HLOOKUP(W19,MaGv!$C$38:$AZ$68,29,0))</f>
        <v/>
      </c>
      <c r="AD29" s="326"/>
      <c r="AE29" s="495"/>
      <c r="AF29" s="492">
        <v>3.0</v>
      </c>
      <c r="AG29" s="494" t="str">
        <f>IF(HLOOKUP(AF19,MaGv!$C$38:$AZ$68,4,0)=0," ",HLOOKUP(AF19,MaGv!$C$38:$AZ$68,4,0))</f>
        <v>BS01</v>
      </c>
      <c r="AH29" s="493" t="str">
        <f>IF(HLOOKUP(AF19,MaGv!$C$38:$AZ$68,9,0)=0," ",HLOOKUP(AF19,MaGv!$C$38:$AZ$68,9,0))</f>
        <v/>
      </c>
      <c r="AI29" s="494" t="str">
        <f>IF(HLOOKUP(AF19,MaGv!$C$38:$AZ$68,14,0)=0," ",HLOOKUP(AF19,MaGv!$C$38:$AZ$68,14,0))</f>
        <v>BT09</v>
      </c>
      <c r="AJ29" s="493" t="str">
        <f>IF(HLOOKUP(AF19,MaGv!$C$38:$AZ$68,19,0)=0," ",HLOOKUP(AF19,MaGv!$C$38:$AZ$68,19,0))</f>
        <v/>
      </c>
      <c r="AK29" s="494" t="str">
        <f>IF(HLOOKUP(AF19,MaGv!$C$38:$AZ$68,24,0)=0," ",HLOOKUP(AF19,MaGv!$C$38:$AZ$68,24,0))</f>
        <v>BL09</v>
      </c>
      <c r="AL29" s="493" t="str">
        <f>IF(HLOOKUP(AF19,MaGv!$C$38:$AZ$68,29,0)=0," ",HLOOKUP(AF19,MaGv!$C$38:$AZ$68,29,0))</f>
        <v/>
      </c>
      <c r="AM29" s="87"/>
      <c r="AN29" s="87"/>
      <c r="AO29" s="87"/>
    </row>
    <row r="30" ht="14.25" customHeight="1">
      <c r="A30" s="486"/>
      <c r="B30" s="127"/>
      <c r="C30" s="488">
        <v>4.0</v>
      </c>
      <c r="D30" s="490" t="s">
        <v>603</v>
      </c>
      <c r="E30" s="489" t="str">
        <f t="shared" ref="E30:E31" si="52">IF(Y30="","",IF(Y30="cn","cn",VLOOKUP(MID(Y30,2,1),$AN$4:$AO$21,2,0)))</f>
        <v/>
      </c>
      <c r="F30" s="490" t="s">
        <v>598</v>
      </c>
      <c r="G30" s="489" t="str">
        <f t="shared" ref="G30:I30" si="50">IF(AA30="","",IF(AA30="cn","cn",VLOOKUP(MID(AA30,2,1),$AN$4:$AO$21,2,0)))</f>
        <v/>
      </c>
      <c r="H30" s="489" t="str">
        <f t="shared" si="50"/>
        <v>Anh</v>
      </c>
      <c r="I30" s="489" t="str">
        <f t="shared" si="50"/>
        <v/>
      </c>
      <c r="J30" s="476"/>
      <c r="K30" s="127"/>
      <c r="L30" s="488">
        <v>4.0</v>
      </c>
      <c r="M30" s="490" t="s">
        <v>604</v>
      </c>
      <c r="N30" s="489" t="str">
        <f t="shared" ref="N30:R30" si="51">IF(AH30="","",IF(AH30="cn","cn",VLOOKUP(MID(AH30,2,1),$AN$4:$AO$21,2,0)))</f>
        <v/>
      </c>
      <c r="O30" s="489" t="str">
        <f t="shared" si="51"/>
        <v>Anh</v>
      </c>
      <c r="P30" s="489" t="str">
        <f t="shared" si="51"/>
        <v/>
      </c>
      <c r="Q30" s="489" t="str">
        <f t="shared" si="51"/>
        <v>Văn</v>
      </c>
      <c r="R30" s="489" t="str">
        <f t="shared" si="51"/>
        <v/>
      </c>
      <c r="S30" s="87"/>
      <c r="T30" s="87"/>
      <c r="U30" s="87"/>
      <c r="V30" s="495"/>
      <c r="W30" s="492">
        <v>4.0</v>
      </c>
      <c r="X30" s="494" t="str">
        <f>IF(HLOOKUP(W19,MaGv!$C$38:$AZ$68,5,0)=0," ",HLOOKUP(W19,MaGv!$C$38:$AZ$68,5,0))</f>
        <v>BU05</v>
      </c>
      <c r="Y30" s="493" t="str">
        <f>IF(HLOOKUP(W19,MaGv!$C$38:$AZ$68,10,0)=0," ",HLOOKUP(W19,MaGv!$C$38:$AZ$68,10,0))</f>
        <v/>
      </c>
      <c r="Z30" s="494" t="str">
        <f>IF(HLOOKUP(W19,MaGv!$C$38:$AZ$68,15,0)=0," ",HLOOKUP(W19,MaGv!$C$38:$AZ$68,15,0))</f>
        <v>BG01</v>
      </c>
      <c r="AA30" s="493" t="str">
        <f>IF(HLOOKUP(W19,MaGv!$C$38:$AZ$68,20,0)=0," ",HLOOKUP(W19,MaGv!$C$38:$AZ$68,20,0))</f>
        <v/>
      </c>
      <c r="AB30" s="494" t="str">
        <f>IF(HLOOKUP(W19,MaGv!$C$38:$AZ$68,25,0)=0," ",HLOOKUP(W19,MaGv!$C$38:$AZ$68,25,0))</f>
        <v>BA02</v>
      </c>
      <c r="AC30" s="493" t="str">
        <f>IF(HLOOKUP(W19,MaGv!$C$38:$AZ$68,30,0)=0," ",HLOOKUP(W19,MaGv!$C$38:$AZ$68,30,0))</f>
        <v/>
      </c>
      <c r="AD30" s="326"/>
      <c r="AE30" s="495"/>
      <c r="AF30" s="492">
        <v>4.0</v>
      </c>
      <c r="AG30" s="494" t="str">
        <f>IF(HLOOKUP(AF19,MaGv!$C$38:$AZ$68,5,0)=0," ",HLOOKUP(AF19,MaGv!$C$38:$AZ$68,5,0))</f>
        <v>BG01</v>
      </c>
      <c r="AH30" s="493" t="str">
        <f>IF(HLOOKUP(AF19,MaGv!$C$38:$AZ$68,10,0)=0," ",HLOOKUP(AF19,MaGv!$C$38:$AZ$68,10,0))</f>
        <v/>
      </c>
      <c r="AI30" s="494" t="str">
        <f>IF(HLOOKUP(AF19,MaGv!$C$38:$AZ$68,15,0)=0," ",HLOOKUP(AF19,MaGv!$C$38:$AZ$68,15,0))</f>
        <v>BA09</v>
      </c>
      <c r="AJ30" s="493" t="str">
        <f>IF(HLOOKUP(AF19,MaGv!$C$38:$AZ$68,20,0)=0," ",HLOOKUP(AF19,MaGv!$C$38:$AZ$68,20,0))</f>
        <v/>
      </c>
      <c r="AK30" s="494" t="str">
        <f>IF(HLOOKUP(AF19,MaGv!$C$38:$AZ$68,25,0)=0," ",HLOOKUP(AF19,MaGv!$C$38:$AZ$68,25,0))</f>
        <v>BV04</v>
      </c>
      <c r="AL30" s="493" t="str">
        <f>IF(HLOOKUP(AF19,MaGv!$C$38:$AZ$68,30,0)=0," ",HLOOKUP(AF19,MaGv!$C$38:$AZ$68,30,0))</f>
        <v/>
      </c>
      <c r="AM30" s="87"/>
      <c r="AN30" s="87"/>
      <c r="AO30" s="87"/>
    </row>
    <row r="31" ht="14.25" customHeight="1">
      <c r="A31" s="486"/>
      <c r="B31" s="396"/>
      <c r="C31" s="488">
        <v>5.0</v>
      </c>
      <c r="D31" s="490" t="s">
        <v>603</v>
      </c>
      <c r="E31" s="489" t="str">
        <f t="shared" si="52"/>
        <v/>
      </c>
      <c r="F31" s="490" t="s">
        <v>598</v>
      </c>
      <c r="G31" s="489" t="str">
        <f t="shared" ref="G31:I31" si="53">IF(AA31="","",IF(AA31="cn","cn",VLOOKUP(MID(AA31,2,1),$AN$4:$AO$21,2,0)))</f>
        <v/>
      </c>
      <c r="H31" s="489" t="str">
        <f t="shared" si="53"/>
        <v>Anh</v>
      </c>
      <c r="I31" s="489" t="str">
        <f t="shared" si="53"/>
        <v/>
      </c>
      <c r="J31" s="476"/>
      <c r="K31" s="396"/>
      <c r="L31" s="488">
        <v>5.0</v>
      </c>
      <c r="M31" s="490" t="s">
        <v>604</v>
      </c>
      <c r="N31" s="489" t="str">
        <f t="shared" ref="N31:R31" si="54">IF(AH31="","",IF(AH31="cn","cn",VLOOKUP(MID(AH31,2,1),$AN$4:$AO$21,2,0)))</f>
        <v/>
      </c>
      <c r="O31" s="489" t="str">
        <f t="shared" si="54"/>
        <v>Anh</v>
      </c>
      <c r="P31" s="489" t="str">
        <f t="shared" si="54"/>
        <v/>
      </c>
      <c r="Q31" s="489" t="str">
        <f t="shared" si="54"/>
        <v>Văn</v>
      </c>
      <c r="R31" s="489" t="str">
        <f t="shared" si="54"/>
        <v/>
      </c>
      <c r="S31" s="87"/>
      <c r="T31" s="87"/>
      <c r="U31" s="87"/>
      <c r="V31" s="496"/>
      <c r="W31" s="492">
        <v>5.0</v>
      </c>
      <c r="X31" s="494" t="str">
        <f>IF(HLOOKUP(W19,MaGv!$C$38:$AZ$68,6,0)=0," ",HLOOKUP(W19,MaGv!$C$38:$AZ$68,6,0))</f>
        <v>BH06</v>
      </c>
      <c r="Y31" s="493" t="str">
        <f>IF(HLOOKUP(W19,MaGv!$C$38:$AZ$68,11,0)=0," ",HLOOKUP(W19,MaGv!$C$38:$AZ$68,11,0))</f>
        <v/>
      </c>
      <c r="Z31" s="494" t="str">
        <f>IF(HLOOKUP(W19,MaGv!$C$38:$AZ$68,16,0)=0," ",HLOOKUP(W19,MaGv!$C$38:$AZ$68,16,0))</f>
        <v>BS03</v>
      </c>
      <c r="AA31" s="493" t="str">
        <f>IF(HLOOKUP(W19,MaGv!$C$38:$AZ$68,21,0)=0," ",HLOOKUP(W19,MaGv!$C$38:$AZ$68,21,0))</f>
        <v/>
      </c>
      <c r="AB31" s="494" t="str">
        <f>IF(HLOOKUP(W19,MaGv!$C$38:$AZ$68,26,0)=0," ",HLOOKUP(W19,MaGv!$C$38:$AZ$68,26,0))</f>
        <v>BA02</v>
      </c>
      <c r="AC31" s="493" t="str">
        <f>IF(HLOOKUP(W19,MaGv!$C$38:$AZ$68,31,0)=0," ",HLOOKUP(W19,MaGv!$C$38:$AZ$68,31,0))</f>
        <v/>
      </c>
      <c r="AD31" s="326"/>
      <c r="AE31" s="496"/>
      <c r="AF31" s="492">
        <v>5.0</v>
      </c>
      <c r="AG31" s="494" t="str">
        <f>IF(HLOOKUP(AF19,MaGv!$C$38:$AZ$68,6,0)=0," ",HLOOKUP(AF19,MaGv!$C$38:$AZ$68,6,0))</f>
        <v>BH08</v>
      </c>
      <c r="AH31" s="493" t="str">
        <f>IF(HLOOKUP(AF19,MaGv!$C$38:$AZ$68,11,0)=0," ",HLOOKUP(AF19,MaGv!$C$38:$AZ$68,11,0))</f>
        <v/>
      </c>
      <c r="AI31" s="494" t="str">
        <f>IF(HLOOKUP(AF19,MaGv!$C$38:$AZ$68,16,0)=0," ",HLOOKUP(AF19,MaGv!$C$38:$AZ$68,16,0))</f>
        <v>BA09</v>
      </c>
      <c r="AJ31" s="493" t="str">
        <f>IF(HLOOKUP(AF19,MaGv!$C$38:$AZ$68,21,0)=0," ",HLOOKUP(AF19,MaGv!$C$38:$AZ$68,21,0))</f>
        <v/>
      </c>
      <c r="AK31" s="494" t="str">
        <f>IF(HLOOKUP(AF19,MaGv!$C$38:$AZ$68,26,0)=0," ",HLOOKUP(AF19,MaGv!$C$38:$AZ$68,26,0))</f>
        <v>BV04</v>
      </c>
      <c r="AL31" s="493" t="str">
        <f>IF(HLOOKUP(AF19,MaGv!$C$38:$AZ$68,31,0)=0," ",HLOOKUP(AF19,MaGv!$C$38:$AZ$68,31,0))</f>
        <v/>
      </c>
      <c r="AM31" s="87"/>
      <c r="AN31" s="87"/>
      <c r="AO31" s="87"/>
    </row>
    <row r="32" ht="14.25" customHeight="1">
      <c r="A32" s="486"/>
      <c r="B32" s="87"/>
      <c r="C32" s="87"/>
      <c r="D32" s="87"/>
      <c r="E32" s="87"/>
      <c r="F32" s="87"/>
      <c r="G32" s="87"/>
      <c r="H32" s="87"/>
      <c r="I32" s="87"/>
      <c r="J32" s="476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498"/>
      <c r="W32" s="499"/>
      <c r="X32" s="497"/>
      <c r="Y32" s="497"/>
      <c r="Z32" s="497"/>
      <c r="AA32" s="497"/>
      <c r="AB32" s="497"/>
      <c r="AC32" s="497"/>
      <c r="AD32" s="326"/>
      <c r="AE32" s="500"/>
      <c r="AF32" s="499"/>
      <c r="AG32" s="497"/>
      <c r="AH32" s="497"/>
      <c r="AI32" s="497"/>
      <c r="AJ32" s="497"/>
      <c r="AK32" s="497"/>
      <c r="AL32" s="497"/>
      <c r="AM32" s="87"/>
      <c r="AN32" s="87"/>
      <c r="AO32" s="87"/>
    </row>
    <row r="33" ht="14.25" customHeight="1">
      <c r="A33" s="502"/>
      <c r="B33" s="503"/>
      <c r="C33" s="503"/>
      <c r="D33" s="503"/>
      <c r="E33" s="503"/>
      <c r="F33" s="503"/>
      <c r="G33" s="503"/>
      <c r="H33" s="503"/>
      <c r="I33" s="503"/>
      <c r="J33" s="504"/>
      <c r="K33" s="503"/>
      <c r="L33" s="503"/>
      <c r="M33" s="503"/>
      <c r="N33" s="503"/>
      <c r="O33" s="503"/>
      <c r="P33" s="503"/>
      <c r="Q33" s="503"/>
      <c r="R33" s="503"/>
      <c r="S33" s="87"/>
      <c r="T33" s="87"/>
      <c r="U33" s="87"/>
      <c r="V33" s="505"/>
      <c r="W33" s="499"/>
      <c r="X33" s="497"/>
      <c r="Y33" s="497"/>
      <c r="Z33" s="497"/>
      <c r="AA33" s="497"/>
      <c r="AB33" s="497"/>
      <c r="AC33" s="497"/>
      <c r="AD33" s="326"/>
      <c r="AE33" s="500"/>
      <c r="AF33" s="499"/>
      <c r="AG33" s="497"/>
      <c r="AH33" s="497"/>
      <c r="AI33" s="497"/>
      <c r="AJ33" s="497"/>
      <c r="AK33" s="497"/>
      <c r="AL33" s="497"/>
      <c r="AM33" s="87"/>
      <c r="AN33" s="87"/>
      <c r="AO33" s="87"/>
    </row>
    <row r="34" ht="14.25" customHeight="1">
      <c r="A34" s="126"/>
      <c r="B34" s="87"/>
      <c r="C34" s="87"/>
      <c r="D34" s="87"/>
      <c r="E34" s="87"/>
      <c r="F34" s="87"/>
      <c r="G34" s="87"/>
      <c r="H34" s="87"/>
      <c r="I34" s="87"/>
      <c r="J34" s="47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477"/>
      <c r="X34" s="87"/>
      <c r="Y34" s="87"/>
      <c r="Z34" s="87"/>
      <c r="AA34" s="87"/>
      <c r="AB34" s="87"/>
      <c r="AC34" s="87"/>
      <c r="AD34" s="326"/>
      <c r="AE34" s="87"/>
      <c r="AF34" s="477"/>
      <c r="AG34" s="87"/>
      <c r="AH34" s="87"/>
      <c r="AI34" s="87"/>
      <c r="AJ34" s="87"/>
      <c r="AK34" s="87"/>
      <c r="AL34" s="87"/>
      <c r="AM34" s="87"/>
      <c r="AN34" s="87"/>
      <c r="AO34" s="87"/>
    </row>
    <row r="35" ht="14.25" customHeight="1">
      <c r="A35" s="461"/>
      <c r="B35" s="462" t="str">
        <f>MaGv!$N$1</f>
        <v>THỜI KHÓA BIỂU ÔN TẬP KHỐI 12 - Áp dụng từ 04/05/2021</v>
      </c>
      <c r="C35" s="87"/>
      <c r="D35" s="463"/>
      <c r="E35" s="463"/>
      <c r="F35" s="463"/>
      <c r="G35" s="463"/>
      <c r="H35" s="87"/>
      <c r="I35" s="463"/>
      <c r="J35" s="464"/>
      <c r="K35" s="462" t="str">
        <f>MaGv!$N$1</f>
        <v>THỜI KHÓA BIỂU ÔN TẬP KHỐI 12 - Áp dụng từ 04/05/2021</v>
      </c>
      <c r="L35" s="87"/>
      <c r="M35" s="463"/>
      <c r="N35" s="463"/>
      <c r="O35" s="463"/>
      <c r="P35" s="463"/>
      <c r="Q35" s="465"/>
      <c r="R35" s="463"/>
      <c r="S35" s="87"/>
      <c r="T35" s="87"/>
      <c r="U35" s="87"/>
      <c r="V35" s="466"/>
      <c r="W35" s="463"/>
      <c r="X35" s="463"/>
      <c r="Y35" s="463"/>
      <c r="Z35" s="463"/>
      <c r="AA35" s="463"/>
      <c r="AB35" s="465"/>
      <c r="AC35" s="463"/>
      <c r="AD35" s="326"/>
      <c r="AE35" s="466"/>
      <c r="AF35" s="463"/>
      <c r="AG35" s="463"/>
      <c r="AH35" s="463"/>
      <c r="AI35" s="463"/>
      <c r="AJ35" s="463"/>
      <c r="AK35" s="465"/>
      <c r="AL35" s="463"/>
      <c r="AM35" s="87"/>
      <c r="AN35" s="87"/>
      <c r="AO35" s="87"/>
    </row>
    <row r="36" ht="14.25" customHeight="1">
      <c r="A36" s="461"/>
      <c r="B36" s="467" t="str">
        <f>V36</f>
        <v>LỚP:</v>
      </c>
      <c r="C36" s="468" t="str">
        <f>VLOOKUP(A38,DS!$R$1:$T$48,2,0)</f>
        <v>A5</v>
      </c>
      <c r="D36" s="467" t="str">
        <f t="shared" ref="D36:E36" si="55">Y36</f>
        <v>GVCN:</v>
      </c>
      <c r="E36" s="469" t="str">
        <f t="shared" si="55"/>
        <v>Hồng Thị Mỹ Phượng-Toán</v>
      </c>
      <c r="F36" s="87"/>
      <c r="G36" s="470"/>
      <c r="H36" s="470"/>
      <c r="I36" s="470"/>
      <c r="J36" s="464"/>
      <c r="K36" s="471" t="str">
        <f>AE36</f>
        <v>LỚP:</v>
      </c>
      <c r="L36" s="468" t="str">
        <f>VLOOKUP(J38,DS!$R$3:$T$48,2,0)</f>
        <v>A6</v>
      </c>
      <c r="M36" s="467" t="str">
        <f t="shared" ref="M36:N36" si="56">AH36</f>
        <v>GVCN:</v>
      </c>
      <c r="N36" s="472" t="str">
        <f t="shared" si="56"/>
        <v>Bùi Thị Hạnh-AVăn</v>
      </c>
      <c r="O36" s="87"/>
      <c r="P36" s="470"/>
      <c r="Q36" s="470"/>
      <c r="R36" s="470"/>
      <c r="S36" s="87"/>
      <c r="T36" s="87"/>
      <c r="U36" s="87"/>
      <c r="V36" s="470" t="s">
        <v>588</v>
      </c>
      <c r="W36" s="473" t="str">
        <f>C36</f>
        <v>A5</v>
      </c>
      <c r="X36" s="87"/>
      <c r="Y36" s="474" t="s">
        <v>589</v>
      </c>
      <c r="Z36" s="475" t="str">
        <f>VLOOKUP(W36,dscn,4,0)&amp;"-"&amp;VLOOKUP(W36,dscn,6,0)</f>
        <v>Hồng Thị Mỹ Phượng-Toán</v>
      </c>
      <c r="AA36" s="473"/>
      <c r="AB36" s="473"/>
      <c r="AC36" s="473"/>
      <c r="AD36" s="326"/>
      <c r="AE36" s="470" t="s">
        <v>588</v>
      </c>
      <c r="AF36" s="473" t="str">
        <f>L36</f>
        <v>A6</v>
      </c>
      <c r="AG36" s="87"/>
      <c r="AH36" s="474" t="s">
        <v>589</v>
      </c>
      <c r="AI36" s="475" t="str">
        <f>VLOOKUP(AF36,dscn,4,0)&amp;"-"&amp;VLOOKUP(AF36,dscn,6,0)</f>
        <v>Bùi Thị Hạnh-AVăn</v>
      </c>
      <c r="AJ36" s="473"/>
      <c r="AK36" s="473"/>
      <c r="AL36" s="473"/>
      <c r="AM36" s="87"/>
      <c r="AN36" s="87"/>
      <c r="AO36" s="87"/>
    </row>
    <row r="37" ht="14.25" customHeight="1">
      <c r="A37" s="126"/>
      <c r="B37" s="87"/>
      <c r="C37" s="87"/>
      <c r="D37" s="87"/>
      <c r="E37" s="87"/>
      <c r="F37" s="87"/>
      <c r="G37" s="87"/>
      <c r="H37" s="87"/>
      <c r="I37" s="87"/>
      <c r="J37" s="47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477"/>
      <c r="Y37" s="87"/>
      <c r="Z37" s="87"/>
      <c r="AA37" s="87"/>
      <c r="AB37" s="87"/>
      <c r="AC37" s="87"/>
      <c r="AD37" s="326"/>
      <c r="AE37" s="87"/>
      <c r="AF37" s="87"/>
      <c r="AG37" s="477"/>
      <c r="AH37" s="87"/>
      <c r="AI37" s="87"/>
      <c r="AJ37" s="87"/>
      <c r="AK37" s="87"/>
      <c r="AL37" s="87"/>
      <c r="AM37" s="87"/>
      <c r="AN37" s="86"/>
      <c r="AO37" s="86"/>
    </row>
    <row r="38" ht="14.25" customHeight="1">
      <c r="A38" s="479">
        <v>5.0</v>
      </c>
      <c r="B38" s="480"/>
      <c r="C38" s="481" t="s">
        <v>590</v>
      </c>
      <c r="D38" s="481" t="s">
        <v>591</v>
      </c>
      <c r="E38" s="481" t="s">
        <v>592</v>
      </c>
      <c r="F38" s="481" t="s">
        <v>593</v>
      </c>
      <c r="G38" s="481" t="s">
        <v>594</v>
      </c>
      <c r="H38" s="481" t="s">
        <v>595</v>
      </c>
      <c r="I38" s="481" t="s">
        <v>596</v>
      </c>
      <c r="J38" s="482">
        <v>6.0</v>
      </c>
      <c r="K38" s="480"/>
      <c r="L38" s="481" t="s">
        <v>590</v>
      </c>
      <c r="M38" s="481" t="s">
        <v>591</v>
      </c>
      <c r="N38" s="481" t="s">
        <v>592</v>
      </c>
      <c r="O38" s="481" t="s">
        <v>593</v>
      </c>
      <c r="P38" s="481" t="s">
        <v>594</v>
      </c>
      <c r="Q38" s="481" t="s">
        <v>595</v>
      </c>
      <c r="R38" s="481" t="s">
        <v>596</v>
      </c>
      <c r="S38" s="86"/>
      <c r="T38" s="86"/>
      <c r="U38" s="86"/>
      <c r="V38" s="483"/>
      <c r="W38" s="484" t="s">
        <v>590</v>
      </c>
      <c r="X38" s="484" t="s">
        <v>591</v>
      </c>
      <c r="Y38" s="484" t="s">
        <v>592</v>
      </c>
      <c r="Z38" s="484" t="s">
        <v>593</v>
      </c>
      <c r="AA38" s="484" t="s">
        <v>594</v>
      </c>
      <c r="AB38" s="484" t="s">
        <v>595</v>
      </c>
      <c r="AC38" s="484" t="s">
        <v>596</v>
      </c>
      <c r="AD38" s="485"/>
      <c r="AE38" s="483"/>
      <c r="AF38" s="484" t="s">
        <v>590</v>
      </c>
      <c r="AG38" s="484" t="s">
        <v>591</v>
      </c>
      <c r="AH38" s="484" t="s">
        <v>592</v>
      </c>
      <c r="AI38" s="484" t="s">
        <v>593</v>
      </c>
      <c r="AJ38" s="484" t="s">
        <v>594</v>
      </c>
      <c r="AK38" s="484" t="s">
        <v>595</v>
      </c>
      <c r="AL38" s="484" t="s">
        <v>596</v>
      </c>
      <c r="AM38" s="86"/>
      <c r="AN38" s="87"/>
      <c r="AO38" s="87"/>
    </row>
    <row r="39" ht="14.25" customHeight="1">
      <c r="A39" s="486"/>
      <c r="B39" s="487" t="s">
        <v>597</v>
      </c>
      <c r="C39" s="488">
        <v>1.0</v>
      </c>
      <c r="D39" s="489" t="str">
        <f>IF(X39="","",IF(X39="cc","SHCN",VLOOKUP(MID(X39,2,1),$AN$4:$AO$21,2,0)))</f>
        <v>SHCN</v>
      </c>
      <c r="E39" s="489" t="str">
        <f t="shared" ref="E39:G39" si="57">IF(Y39="","",IF(Y39="cn","cn",VLOOKUP(MID(Y39,2,1),$AN$4:$AO$21,2,0)))</f>
        <v>Văn</v>
      </c>
      <c r="F39" s="489" t="str">
        <f t="shared" si="57"/>
        <v>Văn</v>
      </c>
      <c r="G39" s="489" t="str">
        <f t="shared" si="57"/>
        <v>Toán</v>
      </c>
      <c r="H39" s="490" t="s">
        <v>610</v>
      </c>
      <c r="I39" s="489" t="str">
        <f t="shared" ref="I39:I42" si="60">IF(AC39="","",IF(AC39="cn","cn",VLOOKUP(MID(AC39,2,1),$AN$4:$AO$21,2,0)))</f>
        <v/>
      </c>
      <c r="J39" s="476"/>
      <c r="K39" s="487" t="s">
        <v>597</v>
      </c>
      <c r="L39" s="488">
        <v>1.0</v>
      </c>
      <c r="M39" s="489" t="str">
        <f>IF(AG39="","",IF(AG39="cc","SHCN",VLOOKUP(MID(AG39,2,1),$AN$4:$AO$21,2,0)))</f>
        <v>SHCN</v>
      </c>
      <c r="N39" s="489" t="str">
        <f t="shared" ref="N39:P39" si="58">IF(AH39="","",IF(AH39="cn","cn",VLOOKUP(MID(AH39,2,1),$AN$4:$AO$21,2,0)))</f>
        <v>Anh</v>
      </c>
      <c r="O39" s="489" t="str">
        <f t="shared" si="58"/>
        <v>Toán</v>
      </c>
      <c r="P39" s="489" t="str">
        <f t="shared" si="58"/>
        <v>Văn</v>
      </c>
      <c r="Q39" s="490" t="s">
        <v>604</v>
      </c>
      <c r="R39" s="489" t="str">
        <f t="shared" ref="R39:R42" si="62">IF(AL39="","",IF(AL39="cn","cn",VLOOKUP(MID(AL39,2,1),$AN$4:$AO$21,2,0)))</f>
        <v/>
      </c>
      <c r="S39" s="87"/>
      <c r="T39" s="87"/>
      <c r="U39" s="87"/>
      <c r="V39" s="491" t="s">
        <v>597</v>
      </c>
      <c r="W39" s="492">
        <v>1.0</v>
      </c>
      <c r="X39" s="493" t="s">
        <v>601</v>
      </c>
      <c r="Y39" s="494" t="str">
        <f>IF(HLOOKUP(W36,MaGv!$C$3:$AZ$68,7,0)=0," ",HLOOKUP(W36,MaGv!$C$3:$AZ$68,7,0))</f>
        <v>BV02</v>
      </c>
      <c r="Z39" s="494" t="str">
        <f>IF(HLOOKUP(W36,MaGv!$C$3:$AZ$68,12,0)=0," ",HLOOKUP(W36,MaGv!$C$3:$AZ$68,12,0))</f>
        <v>BV02</v>
      </c>
      <c r="AA39" s="494" t="str">
        <f>IF(HLOOKUP(W36,MaGv!$C$3:$AZ$68,17,0)=0," ",HLOOKUP(W36,MaGv!$C$3:$AZ$68,17,0))</f>
        <v>BT14</v>
      </c>
      <c r="AB39" s="494" t="str">
        <f>IF(HLOOKUP(W36,MaGv!$C$3:$AZ$68,22,0)=0," ",HLOOKUP(W36,MaGv!$C$3:$AZ$68,22,0))</f>
        <v>BU05</v>
      </c>
      <c r="AC39" s="493" t="str">
        <f>IF(HLOOKUP(W36,MaGv!$C$3:$AZ$68,27,0)=0," ",HLOOKUP(W36,MaGv!$C$3:$AZ$68,27,0))</f>
        <v/>
      </c>
      <c r="AD39" s="326"/>
      <c r="AE39" s="491" t="s">
        <v>597</v>
      </c>
      <c r="AF39" s="492">
        <v>1.0</v>
      </c>
      <c r="AG39" s="493" t="s">
        <v>601</v>
      </c>
      <c r="AH39" s="494" t="str">
        <f>IF(HLOOKUP(AF36,MaGv!$C$3:$AZ$68,7,0)=0," ",HLOOKUP(AF36,MaGv!$C$3:$AZ$68,7,0))</f>
        <v>BA02</v>
      </c>
      <c r="AI39" s="494" t="str">
        <f>IF(HLOOKUP(AF36,MaGv!$C$3:$AZ$68,12,0)=0," ",HLOOKUP(AF36,MaGv!$C$3:$AZ$68,12,0))</f>
        <v>BT04</v>
      </c>
      <c r="AJ39" s="494" t="str">
        <f>IF(HLOOKUP(AF36,MaGv!$C$3:$AZ$68,17,0)=0," ",HLOOKUP(AF36,MaGv!$C$3:$AZ$68,17,0))</f>
        <v>BV02</v>
      </c>
      <c r="AK39" s="494" t="str">
        <f>IF(HLOOKUP(AF36,MaGv!$C$3:$AZ$68,22,0)=0," ",HLOOKUP(AF36,MaGv!$C$3:$AZ$68,22,0))</f>
        <v>BH08</v>
      </c>
      <c r="AL39" s="493" t="str">
        <f>IF(HLOOKUP(AF36,MaGv!$C$3:$AZ$68,27,0)=0," ",HLOOKUP(AF36,MaGv!$C$3:$AZ$68,27,0))</f>
        <v/>
      </c>
      <c r="AM39" s="87"/>
      <c r="AN39" s="87"/>
      <c r="AO39" s="87"/>
    </row>
    <row r="40" ht="14.25" customHeight="1">
      <c r="A40" s="486"/>
      <c r="B40" s="127"/>
      <c r="C40" s="488">
        <v>2.0</v>
      </c>
      <c r="D40" s="489" t="str">
        <f t="shared" ref="D40:G40" si="59">IF(X40="","",IF(X40="cn","cn",VLOOKUP(MID(X40,2,1),$AN$4:$AO$21,2,0)))</f>
        <v>Toán</v>
      </c>
      <c r="E40" s="489" t="str">
        <f t="shared" si="59"/>
        <v>Văn</v>
      </c>
      <c r="F40" s="489" t="str">
        <f t="shared" si="59"/>
        <v>Văn</v>
      </c>
      <c r="G40" s="489" t="str">
        <f t="shared" si="59"/>
        <v>Toán</v>
      </c>
      <c r="H40" s="490" t="s">
        <v>610</v>
      </c>
      <c r="I40" s="489" t="str">
        <f t="shared" si="60"/>
        <v/>
      </c>
      <c r="J40" s="476"/>
      <c r="K40" s="127"/>
      <c r="L40" s="488">
        <v>2.0</v>
      </c>
      <c r="M40" s="489" t="str">
        <f t="shared" ref="M40:P40" si="61">IF(AG40="","",IF(AG40="cn","cn",VLOOKUP(MID(AG40,2,1),$AN$4:$AO$21,2,0)))</f>
        <v>Anh</v>
      </c>
      <c r="N40" s="489" t="str">
        <f t="shared" si="61"/>
        <v>Anh</v>
      </c>
      <c r="O40" s="489" t="str">
        <f t="shared" si="61"/>
        <v>Toán</v>
      </c>
      <c r="P40" s="489" t="str">
        <f t="shared" si="61"/>
        <v>Văn</v>
      </c>
      <c r="Q40" s="490" t="s">
        <v>604</v>
      </c>
      <c r="R40" s="489" t="str">
        <f t="shared" si="62"/>
        <v/>
      </c>
      <c r="S40" s="87"/>
      <c r="T40" s="87"/>
      <c r="U40" s="87"/>
      <c r="V40" s="495"/>
      <c r="W40" s="492">
        <v>2.0</v>
      </c>
      <c r="X40" s="494" t="str">
        <f>IF(HLOOKUP(W36,MaGv!$C$3:$AZ$68,4,0)=0," ",HLOOKUP(W36,MaGv!$C$3:$AZ$68,4,0))</f>
        <v>BT14</v>
      </c>
      <c r="Y40" s="494" t="str">
        <f>IF(HLOOKUP(W36,MaGv!$C$3:$AZ$68,8,0)=0," ",HLOOKUP(W36,MaGv!$C$3:$AZ$68,8,0))</f>
        <v>BV02</v>
      </c>
      <c r="Z40" s="494" t="str">
        <f>IF(HLOOKUP(W36,MaGv!$C$3:$AZ$68,13,0)=0," ",HLOOKUP(W36,MaGv!$C$3:$AZ$68,13,0))</f>
        <v>BV02</v>
      </c>
      <c r="AA40" s="494" t="str">
        <f>IF(HLOOKUP(W36,MaGv!$C$3:$AZ$68,18,0)=0," ",HLOOKUP(W36,MaGv!$C$3:$AZ$68,18,0))</f>
        <v>BT14</v>
      </c>
      <c r="AB40" s="494" t="str">
        <f>IF(HLOOKUP(W36,MaGv!$C$3:$AZ$68,23,0)=0," ",HLOOKUP(W36,MaGv!$C$3:$AZ$68,23,0))</f>
        <v>BL08</v>
      </c>
      <c r="AC40" s="493" t="str">
        <f>IF(HLOOKUP(W36,MaGv!$C$3:$AZ$68,28,0)=0," ",HLOOKUP(W36,MaGv!$C$3:$AZ$68,28,0))</f>
        <v/>
      </c>
      <c r="AD40" s="326"/>
      <c r="AE40" s="495"/>
      <c r="AF40" s="492">
        <v>2.0</v>
      </c>
      <c r="AG40" s="494" t="str">
        <f>IF(HLOOKUP(AF36,MaGv!$C$3:$AZ$68,4,0)=0," ",HLOOKUP(AF36,MaGv!$C$3:$AZ$68,4,0))</f>
        <v>BA02</v>
      </c>
      <c r="AH40" s="494" t="str">
        <f>IF(HLOOKUP(AF36,MaGv!$C$3:$AZ$68,8,0)=0," ",HLOOKUP(AF36,MaGv!$C$3:$AZ$68,8,0))</f>
        <v>BA02</v>
      </c>
      <c r="AI40" s="494" t="str">
        <f>IF(HLOOKUP(AF36,MaGv!$C$3:$AZ$68,13,0)=0," ",HLOOKUP(AF36,MaGv!$C$3:$AZ$68,13,0))</f>
        <v>BT04</v>
      </c>
      <c r="AJ40" s="494" t="str">
        <f>IF(HLOOKUP(AF36,MaGv!$C$3:$AZ$68,18,0)=0," ",HLOOKUP(AF36,MaGv!$C$3:$AZ$68,18,0))</f>
        <v>BV02</v>
      </c>
      <c r="AK40" s="494" t="str">
        <f>IF(HLOOKUP(AF36,MaGv!$C$3:$AZ$68,23,0)=0," ",HLOOKUP(AF36,MaGv!$C$3:$AZ$68,23,0))</f>
        <v>BG03</v>
      </c>
      <c r="AL40" s="493" t="str">
        <f>IF(HLOOKUP(AF36,MaGv!$C$3:$AZ$68,28,0)=0," ",HLOOKUP(AF36,MaGv!$C$3:$AZ$68,28,0))</f>
        <v/>
      </c>
      <c r="AM40" s="87"/>
      <c r="AN40" s="87"/>
      <c r="AO40" s="87"/>
    </row>
    <row r="41" ht="14.25" customHeight="1">
      <c r="A41" s="486"/>
      <c r="B41" s="127"/>
      <c r="C41" s="488">
        <v>3.0</v>
      </c>
      <c r="D41" s="489" t="str">
        <f t="shared" ref="D41:D44" si="65">IF(X41="","",IF(X41="cn","cn",VLOOKUP(MID(X41,2,1),$AN$4:$AO$21,2,0)))</f>
        <v>Toán</v>
      </c>
      <c r="E41" s="490" t="s">
        <v>611</v>
      </c>
      <c r="F41" s="489" t="str">
        <f t="shared" ref="F41:G41" si="63">IF(Z41="","",IF(Z41="cn","cn",VLOOKUP(MID(Z41,2,1),$AN$4:$AO$21,2,0)))</f>
        <v>Toán</v>
      </c>
      <c r="G41" s="489" t="str">
        <f t="shared" si="63"/>
        <v>Anh</v>
      </c>
      <c r="H41" s="490" t="s">
        <v>598</v>
      </c>
      <c r="I41" s="489" t="str">
        <f t="shared" si="60"/>
        <v/>
      </c>
      <c r="J41" s="476"/>
      <c r="K41" s="127"/>
      <c r="L41" s="488">
        <v>3.0</v>
      </c>
      <c r="M41" s="489" t="str">
        <f t="shared" ref="M41:N41" si="64">IF(AG41="","",IF(AG41="cn","cn",VLOOKUP(MID(AG41,2,1),$AN$4:$AO$21,2,0)))</f>
        <v>Anh</v>
      </c>
      <c r="N41" s="489" t="str">
        <f t="shared" si="64"/>
        <v>Văn</v>
      </c>
      <c r="O41" s="490" t="s">
        <v>600</v>
      </c>
      <c r="P41" s="489" t="str">
        <f t="shared" ref="P41:P42" si="68">IF(AJ41="","",IF(AJ41="cn","cn",VLOOKUP(MID(AJ41,2,1),$AN$4:$AO$21,2,0)))</f>
        <v>Toán</v>
      </c>
      <c r="Q41" s="490" t="s">
        <v>599</v>
      </c>
      <c r="R41" s="489" t="str">
        <f t="shared" si="62"/>
        <v/>
      </c>
      <c r="S41" s="87"/>
      <c r="T41" s="87"/>
      <c r="U41" s="87"/>
      <c r="V41" s="495"/>
      <c r="W41" s="492">
        <v>3.0</v>
      </c>
      <c r="X41" s="494" t="str">
        <f>IF(HLOOKUP(W36,MaGv!$C$3:$AZ$68,4,0)=0," ",HLOOKUP(W36,MaGv!$C$3:$AZ$68,4,0))</f>
        <v>BT14</v>
      </c>
      <c r="Y41" s="494" t="str">
        <f>IF(HLOOKUP(W36,MaGv!$C$3:$AZ$68,9,0)=0," ",HLOOKUP(W36,MaGv!$C$3:$AZ$68,9,0))</f>
        <v>BH02</v>
      </c>
      <c r="Z41" s="494" t="str">
        <f>IF(HLOOKUP(W36,MaGv!$C$3:$AZ$68,14,0)=0," ",HLOOKUP(W36,MaGv!$C$3:$AZ$68,14,0))</f>
        <v>BT14</v>
      </c>
      <c r="AA41" s="494" t="str">
        <f>IF(HLOOKUP(W36,MaGv!$C$3:$AZ$68,19,0)=0," ",HLOOKUP(W36,MaGv!$C$3:$AZ$68,19,0))</f>
        <v>BA06</v>
      </c>
      <c r="AB41" s="494" t="str">
        <f>IF(HLOOKUP(W36,MaGv!$C$3:$AZ$68,24,0)=0," ",HLOOKUP(W36,MaGv!$C$3:$AZ$68,24,0))</f>
        <v>BS01</v>
      </c>
      <c r="AC41" s="493" t="str">
        <f>IF(HLOOKUP(W36,MaGv!$C$3:$AZ$68,29,0)=0," ",HLOOKUP(W36,MaGv!$C$3:$AZ$68,29,0))</f>
        <v/>
      </c>
      <c r="AD41" s="326"/>
      <c r="AE41" s="495"/>
      <c r="AF41" s="492">
        <v>3.0</v>
      </c>
      <c r="AG41" s="494" t="str">
        <f>IF(HLOOKUP(AF36,MaGv!$C$3:$AZ$68,4,0)=0," ",HLOOKUP(AF36,MaGv!$C$3:$AZ$68,4,0))</f>
        <v>BA02</v>
      </c>
      <c r="AH41" s="494" t="str">
        <f>IF(HLOOKUP(AF36,MaGv!$C$3:$AZ$68,9,0)=0," ",HLOOKUP(AF36,MaGv!$C$3:$AZ$68,9,0))</f>
        <v>BV02</v>
      </c>
      <c r="AI41" s="494" t="str">
        <f>IF(HLOOKUP(AF36,MaGv!$C$3:$AZ$68,14,0)=0," ",HLOOKUP(AF36,MaGv!$C$3:$AZ$68,14,0))</f>
        <v>BS01</v>
      </c>
      <c r="AJ41" s="494" t="str">
        <f>IF(HLOOKUP(AF36,MaGv!$C$3:$AZ$68,19,0)=0," ",HLOOKUP(AF36,MaGv!$C$3:$AZ$68,19,0))</f>
        <v>BT04</v>
      </c>
      <c r="AK41" s="494" t="str">
        <f>IF(HLOOKUP(AF36,MaGv!$C$3:$AZ$68,24,0)=0," ",HLOOKUP(AF36,MaGv!$C$3:$AZ$68,24,0))</f>
        <v>BL01</v>
      </c>
      <c r="AL41" s="493" t="str">
        <f>IF(HLOOKUP(AF36,MaGv!$C$3:$AZ$68,29,0)=0," ",HLOOKUP(AF36,MaGv!$C$3:$AZ$68,29,0))</f>
        <v/>
      </c>
      <c r="AM41" s="87"/>
      <c r="AN41" s="87"/>
      <c r="AO41" s="87"/>
    </row>
    <row r="42" ht="14.25" customHeight="1">
      <c r="A42" s="486"/>
      <c r="B42" s="127"/>
      <c r="C42" s="488">
        <v>4.0</v>
      </c>
      <c r="D42" s="489" t="str">
        <f t="shared" si="65"/>
        <v>Anh</v>
      </c>
      <c r="E42" s="490" t="s">
        <v>611</v>
      </c>
      <c r="F42" s="489" t="str">
        <f t="shared" ref="F42:G42" si="66">IF(Z42="","",IF(Z42="cn","cn",VLOOKUP(MID(Z42,2,1),$AN$4:$AO$21,2,0)))</f>
        <v>Toán</v>
      </c>
      <c r="G42" s="489" t="str">
        <f t="shared" si="66"/>
        <v>Anh</v>
      </c>
      <c r="H42" s="490" t="s">
        <v>598</v>
      </c>
      <c r="I42" s="489" t="str">
        <f t="shared" si="60"/>
        <v/>
      </c>
      <c r="J42" s="476"/>
      <c r="K42" s="127"/>
      <c r="L42" s="488">
        <v>4.0</v>
      </c>
      <c r="M42" s="489" t="str">
        <f t="shared" ref="M42:N42" si="67">IF(AG42="","",IF(AG42="cn","cn",VLOOKUP(MID(AG42,2,1),$AN$4:$AO$21,2,0)))</f>
        <v>Toán</v>
      </c>
      <c r="N42" s="489" t="str">
        <f t="shared" si="67"/>
        <v>Văn</v>
      </c>
      <c r="O42" s="490" t="s">
        <v>600</v>
      </c>
      <c r="P42" s="489" t="str">
        <f t="shared" si="68"/>
        <v>Toán</v>
      </c>
      <c r="Q42" s="490" t="s">
        <v>599</v>
      </c>
      <c r="R42" s="489" t="str">
        <f t="shared" si="62"/>
        <v/>
      </c>
      <c r="S42" s="87"/>
      <c r="T42" s="87"/>
      <c r="U42" s="87"/>
      <c r="V42" s="495"/>
      <c r="W42" s="492">
        <v>4.0</v>
      </c>
      <c r="X42" s="494" t="str">
        <f>IF(HLOOKUP(W36,MaGv!$C$3:$AZ$68,5,0)=0," ",HLOOKUP(W36,MaGv!$C$3:$AZ$68,5,0))</f>
        <v>BA06</v>
      </c>
      <c r="Y42" s="494" t="str">
        <f>IF(HLOOKUP(W36,MaGv!$C$3:$AZ$68,10,0)=0," ",HLOOKUP(W36,MaGv!$C$3:$AZ$68,10,0))</f>
        <v>BD01</v>
      </c>
      <c r="Z42" s="494" t="str">
        <f>IF(HLOOKUP(W36,MaGv!$C$3:$AZ$68,15,0)=0," ",HLOOKUP(W36,MaGv!$C$3:$AZ$68,15,0))</f>
        <v>BT14</v>
      </c>
      <c r="AA42" s="494" t="str">
        <f>IF(HLOOKUP(W36,MaGv!$C$3:$AZ$68,20,0)=0," ",HLOOKUP(W36,MaGv!$C$3:$AZ$68,20,0))</f>
        <v>BA06</v>
      </c>
      <c r="AB42" s="494" t="str">
        <f>IF(HLOOKUP(W36,MaGv!$C$3:$AZ$68,25,0)=0," ",HLOOKUP(W36,MaGv!$C$3:$AZ$68,25,0))</f>
        <v>BG02</v>
      </c>
      <c r="AC42" s="493" t="str">
        <f>IF(HLOOKUP(W36,MaGv!$C$3:$AZ$68,30,0)=0," ",HLOOKUP(W36,MaGv!$C$3:$AZ$68,30,0))</f>
        <v/>
      </c>
      <c r="AD42" s="326"/>
      <c r="AE42" s="495"/>
      <c r="AF42" s="492">
        <v>4.0</v>
      </c>
      <c r="AG42" s="494" t="str">
        <f>IF(HLOOKUP(AF36,MaGv!$C$3:$AZ$68,5,0)=0," ",HLOOKUP(AF36,MaGv!$C$3:$AZ$68,5,0))</f>
        <v>BT04</v>
      </c>
      <c r="AH42" s="494" t="str">
        <f>IF(HLOOKUP(AF36,MaGv!$C$3:$AZ$68,10,0)=0," ",HLOOKUP(AF36,MaGv!$C$3:$AZ$68,10,0))</f>
        <v>BV02</v>
      </c>
      <c r="AI42" s="494" t="str">
        <f>IF(HLOOKUP(AF36,MaGv!$C$3:$AZ$68,15,0)=0," ",HLOOKUP(AF36,MaGv!$C$3:$AZ$68,15,0))</f>
        <v>BU05</v>
      </c>
      <c r="AJ42" s="494" t="str">
        <f>IF(HLOOKUP(AF36,MaGv!$C$3:$AZ$68,20,0)=0," ",HLOOKUP(AF36,MaGv!$C$3:$AZ$68,20,0))</f>
        <v>BT04</v>
      </c>
      <c r="AK42" s="494" t="str">
        <f>IF(HLOOKUP(AF36,MaGv!$C$3:$AZ$68,25,0)=0," ",HLOOKUP(AF36,MaGv!$C$3:$AZ$68,25,0))</f>
        <v>BD02</v>
      </c>
      <c r="AL42" s="493" t="str">
        <f>IF(HLOOKUP(AF36,MaGv!$C$3:$AZ$68,30,0)=0," ",HLOOKUP(AF36,MaGv!$C$3:$AZ$68,30,0))</f>
        <v/>
      </c>
      <c r="AM42" s="87"/>
      <c r="AN42" s="87"/>
      <c r="AO42" s="87"/>
    </row>
    <row r="43" ht="14.25" customHeight="1">
      <c r="A43" s="486"/>
      <c r="B43" s="396"/>
      <c r="C43" s="488">
        <v>5.0</v>
      </c>
      <c r="D43" s="489" t="str">
        <f t="shared" si="65"/>
        <v>Anh</v>
      </c>
      <c r="E43" s="489" t="str">
        <f t="shared" ref="E43:I43" si="69">IF(Y43="","",IF(Y43="cn","cn",VLOOKUP(MID(Y43,2,1),$AN$4:$AO$21,2,0)))</f>
        <v/>
      </c>
      <c r="F43" s="489" t="str">
        <f t="shared" si="69"/>
        <v/>
      </c>
      <c r="G43" s="489" t="str">
        <f t="shared" si="69"/>
        <v/>
      </c>
      <c r="H43" s="489" t="str">
        <f t="shared" si="69"/>
        <v/>
      </c>
      <c r="I43" s="489" t="str">
        <f t="shared" si="69"/>
        <v/>
      </c>
      <c r="J43" s="476"/>
      <c r="K43" s="396"/>
      <c r="L43" s="488">
        <v>5.0</v>
      </c>
      <c r="M43" s="489" t="str">
        <f t="shared" ref="M43:R43" si="70">IF(AG43="","",IF(AG43="cn","cn",VLOOKUP(MID(AG43,2,1),$AN$4:$AO$21,2,0)))</f>
        <v>Toán</v>
      </c>
      <c r="N43" s="489" t="str">
        <f t="shared" si="70"/>
        <v/>
      </c>
      <c r="O43" s="489" t="str">
        <f t="shared" si="70"/>
        <v/>
      </c>
      <c r="P43" s="489" t="str">
        <f t="shared" si="70"/>
        <v/>
      </c>
      <c r="Q43" s="489" t="str">
        <f t="shared" si="70"/>
        <v/>
      </c>
      <c r="R43" s="489" t="str">
        <f t="shared" si="70"/>
        <v/>
      </c>
      <c r="S43" s="87"/>
      <c r="T43" s="87"/>
      <c r="U43" s="87"/>
      <c r="V43" s="496"/>
      <c r="W43" s="492">
        <v>5.0</v>
      </c>
      <c r="X43" s="494" t="str">
        <f>IF(HLOOKUP(W36,MaGv!$C$3:$AZ$68,6,0)=0," ",HLOOKUP(W36,MaGv!$C$3:$AZ$68,6,0))</f>
        <v>BA06</v>
      </c>
      <c r="Y43" s="493" t="str">
        <f>IF(HLOOKUP(W36,MaGv!$C$3:$AZ$68,11,0)=0," ",HLOOKUP(W36,MaGv!$C$3:$AZ$68,11,0))</f>
        <v/>
      </c>
      <c r="Z43" s="493" t="str">
        <f>IF(HLOOKUP(W36,MaGv!$C$3:$AZ$68,16,0)=0," ",HLOOKUP(W36,MaGv!$C$3:$AZ$68,16,0))</f>
        <v/>
      </c>
      <c r="AA43" s="493" t="str">
        <f>IF(HLOOKUP(W36,MaGv!$C$3:$AZ$68,21,0)=0," ",HLOOKUP(W36,MaGv!$C$3:$AZ$68,21,0))</f>
        <v/>
      </c>
      <c r="AB43" s="493" t="str">
        <f>IF(HLOOKUP(W36,MaGv!$C$3:$AZ$68,26,0)=0," ",HLOOKUP(W36,MaGv!$C$3:$AZ$68,26,0))</f>
        <v/>
      </c>
      <c r="AC43" s="493" t="str">
        <f>IF(HLOOKUP(W36,MaGv!$C$3:$AZ$68,31,0)=0," ",HLOOKUP(W36,MaGv!$C$3:$AZ$68,31,0))</f>
        <v/>
      </c>
      <c r="AD43" s="326"/>
      <c r="AE43" s="496"/>
      <c r="AF43" s="492">
        <v>5.0</v>
      </c>
      <c r="AG43" s="494" t="str">
        <f>IF(HLOOKUP(AF36,MaGv!$C$3:$AZ$68,6,0)=0," ",HLOOKUP(AF36,MaGv!$C$3:$AZ$68,6,0))</f>
        <v>BT04</v>
      </c>
      <c r="AH43" s="493" t="str">
        <f>IF(HLOOKUP(AF36,MaGv!$C$3:$AZ$68,11,0)=0," ",HLOOKUP(AF36,MaGv!$C$3:$AZ$68,11,0))</f>
        <v/>
      </c>
      <c r="AI43" s="493" t="str">
        <f>IF(HLOOKUP(AF36,MaGv!$C$3:$AZ$68,16,0)=0," ",HLOOKUP(AF36,MaGv!$C$3:$AZ$68,16,0))</f>
        <v/>
      </c>
      <c r="AJ43" s="493" t="str">
        <f>IF(HLOOKUP(AF36,MaGv!$C$3:$AZ$68,21,0)=0," ",HLOOKUP(AF36,MaGv!$C$3:$AZ$68,21,0))</f>
        <v/>
      </c>
      <c r="AK43" s="493" t="str">
        <f>IF(HLOOKUP(AF36,MaGv!$C$3:$AZ$68,26,0)=0," ",HLOOKUP(AF36,MaGv!$C$3:$AZ$68,26,0))</f>
        <v/>
      </c>
      <c r="AL43" s="493" t="str">
        <f>IF(HLOOKUP(AF36,MaGv!$C$3:$AZ$68,31,0)=0," ",HLOOKUP(AF36,MaGv!$C$3:$AZ$68,31,0))</f>
        <v/>
      </c>
      <c r="AM43" s="87"/>
      <c r="AN43" s="87"/>
      <c r="AO43" s="87"/>
    </row>
    <row r="44" ht="14.25" customHeight="1">
      <c r="A44" s="486"/>
      <c r="B44" s="487" t="s">
        <v>606</v>
      </c>
      <c r="C44" s="488">
        <v>1.0</v>
      </c>
      <c r="D44" s="489" t="str">
        <f t="shared" si="65"/>
        <v/>
      </c>
      <c r="E44" s="489" t="str">
        <f t="shared" ref="E44:I44" si="71">IF(Y44="","",IF(Y44="cn","cn",VLOOKUP(MID(Y44,2,1),$AN$4:$AO$21,2,0)))</f>
        <v/>
      </c>
      <c r="F44" s="489" t="str">
        <f t="shared" si="71"/>
        <v/>
      </c>
      <c r="G44" s="489" t="str">
        <f t="shared" si="71"/>
        <v/>
      </c>
      <c r="H44" s="489" t="str">
        <f t="shared" si="71"/>
        <v/>
      </c>
      <c r="I44" s="489" t="str">
        <f t="shared" si="71"/>
        <v/>
      </c>
      <c r="J44" s="476"/>
      <c r="K44" s="487" t="s">
        <v>606</v>
      </c>
      <c r="L44" s="488">
        <v>1.0</v>
      </c>
      <c r="M44" s="489" t="str">
        <f t="shared" ref="M44:R44" si="72">IF(AG44="","",IF(AG44="cn","cn",VLOOKUP(MID(AG44,2,1),$AN$4:$AO$21,2,0)))</f>
        <v/>
      </c>
      <c r="N44" s="489" t="str">
        <f t="shared" si="72"/>
        <v/>
      </c>
      <c r="O44" s="489" t="str">
        <f t="shared" si="72"/>
        <v/>
      </c>
      <c r="P44" s="489" t="str">
        <f t="shared" si="72"/>
        <v/>
      </c>
      <c r="Q44" s="489" t="str">
        <f t="shared" si="72"/>
        <v/>
      </c>
      <c r="R44" s="489" t="str">
        <f t="shared" si="72"/>
        <v/>
      </c>
      <c r="S44" s="87"/>
      <c r="T44" s="87"/>
      <c r="U44" s="87"/>
      <c r="V44" s="491" t="s">
        <v>606</v>
      </c>
      <c r="W44" s="492">
        <v>1.0</v>
      </c>
      <c r="X44" s="493" t="str">
        <f>IF(HLOOKUP(W36,MaGv!$C$38:$AZ$68,2,0)=0," ",HLOOKUP(W36,MaGv!$C$38:$AZ$68,2,0))</f>
        <v/>
      </c>
      <c r="Y44" s="493" t="str">
        <f>IF(HLOOKUP(W36,MaGv!$C$38:$AZ$68,7,0)=0," ",HLOOKUP(W36,MaGv!$C$38:$AZ$68,7,0))</f>
        <v/>
      </c>
      <c r="Z44" s="493" t="str">
        <f>IF(HLOOKUP(W36,MaGv!$C$38:$AZ$68,12,0)=0," ",HLOOKUP(W36,MaGv!$C$38:$AZ$68,12,0))</f>
        <v/>
      </c>
      <c r="AA44" s="493" t="str">
        <f>IF(HLOOKUP(W36,MaGv!$C$38:$AZ$68,17,0)=0," ",HLOOKUP(W36,MaGv!$C$38:$AZ$68,17,0))</f>
        <v/>
      </c>
      <c r="AB44" s="493" t="str">
        <f>IF(HLOOKUP(W36,MaGv!$C$38:$AZ$68,22,0)=0," ",HLOOKUP(W36,MaGv!$C$38:$AZ$68,22,0))</f>
        <v/>
      </c>
      <c r="AC44" s="493" t="str">
        <f>IF(HLOOKUP(W36,MaGv!$C$38:$AZ$68,27,0)=0," ",HLOOKUP(W36,MaGv!$C$38:$AZ$68,27,0))</f>
        <v/>
      </c>
      <c r="AD44" s="326"/>
      <c r="AE44" s="491" t="s">
        <v>606</v>
      </c>
      <c r="AF44" s="492">
        <v>1.0</v>
      </c>
      <c r="AG44" s="493" t="str">
        <f>IF(HLOOKUP(AF36,MaGv!$C$38:$AZ$68,2,0)=0," ",HLOOKUP(AF36,MaGv!$C$38:$AZ$68,2,0))</f>
        <v/>
      </c>
      <c r="AH44" s="493" t="str">
        <f>IF(HLOOKUP(AF36,MaGv!$C$38:$AZ$68,7,0)=0," ",HLOOKUP(AF36,MaGv!$C$38:$AZ$68,7,0))</f>
        <v/>
      </c>
      <c r="AI44" s="493" t="str">
        <f>IF(HLOOKUP(AF36,MaGv!$C$38:$AZ$68,12,0)=0," ",HLOOKUP(AF36,MaGv!$C$38:$AZ$68,12,0))</f>
        <v/>
      </c>
      <c r="AJ44" s="493" t="str">
        <f>IF(HLOOKUP(AF36,MaGv!$C$38:$AZ$68,17,0)=0," ",HLOOKUP(AF36,MaGv!$C$38:$AZ$68,17,0))</f>
        <v/>
      </c>
      <c r="AK44" s="493" t="str">
        <f>IF(HLOOKUP(AF36,MaGv!$C$38:$AZ$68,22,0)=0," ",HLOOKUP(AF36,MaGv!$C$38:$AZ$68,22,0))</f>
        <v/>
      </c>
      <c r="AL44" s="493" t="str">
        <f>IF(HLOOKUP(AF36,MaGv!$C$38:$AZ$68,27,0)=0," ",HLOOKUP(AF36,MaGv!$C$38:$AZ$68,27,0))</f>
        <v/>
      </c>
      <c r="AM44" s="87"/>
      <c r="AN44" s="87"/>
      <c r="AO44" s="87"/>
    </row>
    <row r="45" ht="14.25" customHeight="1">
      <c r="A45" s="486"/>
      <c r="B45" s="127"/>
      <c r="C45" s="488">
        <v>2.0</v>
      </c>
      <c r="D45" s="490" t="s">
        <v>610</v>
      </c>
      <c r="E45" s="489" t="str">
        <f t="shared" ref="E45:I45" si="73">IF(Y45="","",IF(Y45="cn","cn",VLOOKUP(MID(Y45,2,1),$AN$4:$AO$21,2,0)))</f>
        <v/>
      </c>
      <c r="F45" s="489" t="str">
        <f t="shared" si="73"/>
        <v>Toán</v>
      </c>
      <c r="G45" s="489" t="str">
        <f t="shared" si="73"/>
        <v/>
      </c>
      <c r="H45" s="489" t="str">
        <f t="shared" si="73"/>
        <v>Văn</v>
      </c>
      <c r="I45" s="489" t="str">
        <f t="shared" si="73"/>
        <v/>
      </c>
      <c r="J45" s="476"/>
      <c r="K45" s="127"/>
      <c r="L45" s="488">
        <v>2.0</v>
      </c>
      <c r="M45" s="490" t="s">
        <v>604</v>
      </c>
      <c r="N45" s="489" t="str">
        <f t="shared" ref="N45:R45" si="74">IF(AH45="","",IF(AH45="cn","cn",VLOOKUP(MID(AH45,2,1),$AN$4:$AO$21,2,0)))</f>
        <v/>
      </c>
      <c r="O45" s="489" t="str">
        <f t="shared" si="74"/>
        <v>Anh</v>
      </c>
      <c r="P45" s="489" t="str">
        <f t="shared" si="74"/>
        <v/>
      </c>
      <c r="Q45" s="489" t="str">
        <f t="shared" si="74"/>
        <v>Toán</v>
      </c>
      <c r="R45" s="489" t="str">
        <f t="shared" si="74"/>
        <v/>
      </c>
      <c r="S45" s="87"/>
      <c r="T45" s="87"/>
      <c r="U45" s="87"/>
      <c r="V45" s="495"/>
      <c r="W45" s="492">
        <v>2.0</v>
      </c>
      <c r="X45" s="494" t="str">
        <f>IF(HLOOKUP(W36,MaGv!$C$38:$AZ$68,3,0)=0," ",HLOOKUP(W36,MaGv!$C$38:$AZ$68,3,0))</f>
        <v>BU05</v>
      </c>
      <c r="Y45" s="493" t="str">
        <f>IF(HLOOKUP(W36,MaGv!$C$38:$AZ$68,8,0)=0," ",HLOOKUP(W36,MaGv!$C$38:$AZ$68,8,0))</f>
        <v/>
      </c>
      <c r="Z45" s="494" t="str">
        <f>IF(HLOOKUP(W36,MaGv!$C$38:$AZ$68,13,0)=0," ",HLOOKUP(W36,MaGv!$C$38:$AZ$68,13,0))</f>
        <v>BT14</v>
      </c>
      <c r="AA45" s="493" t="str">
        <f>IF(HLOOKUP(W36,MaGv!$C$38:$AZ$68,18,0)=0," ",HLOOKUP(W36,MaGv!$C$38:$AZ$68,18,0))</f>
        <v/>
      </c>
      <c r="AB45" s="494" t="str">
        <f>IF(HLOOKUP(W36,MaGv!$C$38:$AZ$68,23,0)=0," ",HLOOKUP(W36,MaGv!$C$38:$AZ$68,23,0))</f>
        <v>BV02</v>
      </c>
      <c r="AC45" s="493" t="str">
        <f>IF(HLOOKUP(W36,MaGv!$C$38:$AZ$68,28,0)=0," ",HLOOKUP(W36,MaGv!$C$38:$AZ$68,28,0))</f>
        <v/>
      </c>
      <c r="AD45" s="326"/>
      <c r="AE45" s="495"/>
      <c r="AF45" s="492">
        <v>2.0</v>
      </c>
      <c r="AG45" s="494" t="str">
        <f>IF(HLOOKUP(AF36,MaGv!$C$38:$AZ$68,3,0)=0," ",HLOOKUP(AF36,MaGv!$C$38:$AZ$68,3,0))</f>
        <v>BG03</v>
      </c>
      <c r="AH45" s="493" t="str">
        <f>IF(HLOOKUP(AF36,MaGv!$C$38:$AZ$68,8,0)=0," ",HLOOKUP(AF36,MaGv!$C$38:$AZ$68,8,0))</f>
        <v/>
      </c>
      <c r="AI45" s="494" t="str">
        <f>IF(HLOOKUP(AF36,MaGv!$C$38:$AZ$68,13,0)=0," ",HLOOKUP(AF36,MaGv!$C$38:$AZ$68,13,0))</f>
        <v>BA02</v>
      </c>
      <c r="AJ45" s="493" t="str">
        <f>IF(HLOOKUP(AF36,MaGv!$C$38:$AZ$68,18,0)=0," ",HLOOKUP(AF36,MaGv!$C$38:$AZ$68,18,0))</f>
        <v/>
      </c>
      <c r="AK45" s="494" t="str">
        <f>IF(HLOOKUP(AF36,MaGv!$C$38:$AZ$68,23,0)=0," ",HLOOKUP(AF36,MaGv!$C$38:$AZ$68,23,0))</f>
        <v>BT04</v>
      </c>
      <c r="AL45" s="493" t="str">
        <f>IF(HLOOKUP(AF36,MaGv!$C$38:$AZ$68,28,0)=0," ",HLOOKUP(AF36,MaGv!$C$38:$AZ$68,28,0))</f>
        <v/>
      </c>
      <c r="AM45" s="87"/>
      <c r="AN45" s="87"/>
      <c r="AO45" s="87"/>
    </row>
    <row r="46" ht="14.25" customHeight="1">
      <c r="A46" s="486"/>
      <c r="B46" s="127"/>
      <c r="C46" s="488">
        <v>3.0</v>
      </c>
      <c r="D46" s="490" t="s">
        <v>610</v>
      </c>
      <c r="E46" s="489" t="str">
        <f t="shared" ref="E46:I46" si="75">IF(Y46="","",IF(Y46="cn","cn",VLOOKUP(MID(Y46,2,1),$AN$4:$AO$21,2,0)))</f>
        <v/>
      </c>
      <c r="F46" s="489" t="str">
        <f t="shared" si="75"/>
        <v>Toán</v>
      </c>
      <c r="G46" s="489" t="str">
        <f t="shared" si="75"/>
        <v/>
      </c>
      <c r="H46" s="489" t="str">
        <f t="shared" si="75"/>
        <v>Văn</v>
      </c>
      <c r="I46" s="489" t="str">
        <f t="shared" si="75"/>
        <v/>
      </c>
      <c r="J46" s="476"/>
      <c r="K46" s="127"/>
      <c r="L46" s="488">
        <v>3.0</v>
      </c>
      <c r="M46" s="490" t="s">
        <v>604</v>
      </c>
      <c r="N46" s="489" t="str">
        <f t="shared" ref="N46:R46" si="76">IF(AH46="","",IF(AH46="cn","cn",VLOOKUP(MID(AH46,2,1),$AN$4:$AO$21,2,0)))</f>
        <v/>
      </c>
      <c r="O46" s="489" t="str">
        <f t="shared" si="76"/>
        <v>Anh</v>
      </c>
      <c r="P46" s="489" t="str">
        <f t="shared" si="76"/>
        <v/>
      </c>
      <c r="Q46" s="489" t="str">
        <f t="shared" si="76"/>
        <v>Toán</v>
      </c>
      <c r="R46" s="489" t="str">
        <f t="shared" si="76"/>
        <v/>
      </c>
      <c r="S46" s="87"/>
      <c r="T46" s="87"/>
      <c r="U46" s="87"/>
      <c r="V46" s="495"/>
      <c r="W46" s="492">
        <v>3.0</v>
      </c>
      <c r="X46" s="494" t="str">
        <f>IF(HLOOKUP(W36,MaGv!$C$38:$AZ$68,4,0)=0," ",HLOOKUP(W36,MaGv!$C$38:$AZ$68,4,0))</f>
        <v>BL08</v>
      </c>
      <c r="Y46" s="493" t="str">
        <f>IF(HLOOKUP(W36,MaGv!$C$38:$AZ$68,9,0)=0," ",HLOOKUP(W36,MaGv!$C$38:$AZ$68,9,0))</f>
        <v/>
      </c>
      <c r="Z46" s="494" t="str">
        <f>IF(HLOOKUP(W36,MaGv!$C$38:$AZ$68,14,0)=0," ",HLOOKUP(W36,MaGv!$C$38:$AZ$68,14,0))</f>
        <v>BT14</v>
      </c>
      <c r="AA46" s="493" t="str">
        <f>IF(HLOOKUP(W36,MaGv!$C$38:$AZ$68,19,0)=0," ",HLOOKUP(W36,MaGv!$C$38:$AZ$68,19,0))</f>
        <v/>
      </c>
      <c r="AB46" s="494" t="str">
        <f>IF(HLOOKUP(W36,MaGv!$C$38:$AZ$68,24,0)=0," ",HLOOKUP(W36,MaGv!$C$38:$AZ$68,24,0))</f>
        <v>BV02</v>
      </c>
      <c r="AC46" s="493" t="str">
        <f>IF(HLOOKUP(W36,MaGv!$C$38:$AZ$68,29,0)=0," ",HLOOKUP(W36,MaGv!$C$38:$AZ$68,29,0))</f>
        <v/>
      </c>
      <c r="AD46" s="326"/>
      <c r="AE46" s="495"/>
      <c r="AF46" s="492">
        <v>3.0</v>
      </c>
      <c r="AG46" s="494" t="str">
        <f>IF(HLOOKUP(AF36,MaGv!$C$38:$AZ$68,4,0)=0," ",HLOOKUP(AF36,MaGv!$C$38:$AZ$68,4,0))</f>
        <v>BH08</v>
      </c>
      <c r="AH46" s="493" t="str">
        <f>IF(HLOOKUP(AF36,MaGv!$C$38:$AZ$68,9,0)=0," ",HLOOKUP(AF36,MaGv!$C$38:$AZ$68,9,0))</f>
        <v/>
      </c>
      <c r="AI46" s="494" t="str">
        <f>IF(HLOOKUP(AF36,MaGv!$C$38:$AZ$68,14,0)=0," ",HLOOKUP(AF36,MaGv!$C$38:$AZ$68,14,0))</f>
        <v>BA02</v>
      </c>
      <c r="AJ46" s="493" t="str">
        <f>IF(HLOOKUP(AF36,MaGv!$C$38:$AZ$68,19,0)=0," ",HLOOKUP(AF36,MaGv!$C$38:$AZ$68,19,0))</f>
        <v/>
      </c>
      <c r="AK46" s="494" t="str">
        <f>IF(HLOOKUP(AF36,MaGv!$C$38:$AZ$68,24,0)=0," ",HLOOKUP(AF36,MaGv!$C$38:$AZ$68,24,0))</f>
        <v>BT04</v>
      </c>
      <c r="AL46" s="493" t="str">
        <f>IF(HLOOKUP(AF36,MaGv!$C$38:$AZ$68,29,0)=0," ",HLOOKUP(AF36,MaGv!$C$38:$AZ$68,29,0))</f>
        <v/>
      </c>
      <c r="AM46" s="87"/>
      <c r="AN46" s="87"/>
      <c r="AO46" s="87"/>
    </row>
    <row r="47" ht="14.25" customHeight="1">
      <c r="A47" s="486"/>
      <c r="B47" s="127"/>
      <c r="C47" s="488">
        <v>4.0</v>
      </c>
      <c r="D47" s="490" t="s">
        <v>611</v>
      </c>
      <c r="E47" s="489" t="str">
        <f t="shared" ref="E47:E48" si="79">IF(Y47="","",IF(Y47="cn","cn",VLOOKUP(MID(Y47,2,1),$AN$4:$AO$21,2,0)))</f>
        <v/>
      </c>
      <c r="F47" s="490" t="s">
        <v>598</v>
      </c>
      <c r="G47" s="489" t="str">
        <f t="shared" ref="G47:I47" si="77">IF(AA47="","",IF(AA47="cn","cn",VLOOKUP(MID(AA47,2,1),$AN$4:$AO$21,2,0)))</f>
        <v/>
      </c>
      <c r="H47" s="489" t="str">
        <f t="shared" si="77"/>
        <v>Anh</v>
      </c>
      <c r="I47" s="489" t="str">
        <f t="shared" si="77"/>
        <v/>
      </c>
      <c r="J47" s="476"/>
      <c r="K47" s="127"/>
      <c r="L47" s="488">
        <v>4.0</v>
      </c>
      <c r="M47" s="490" t="s">
        <v>599</v>
      </c>
      <c r="N47" s="489" t="str">
        <f t="shared" ref="N47:P47" si="78">IF(AH47="","",IF(AH47="cn","cn",VLOOKUP(MID(AH47,2,1),$AN$4:$AO$21,2,0)))</f>
        <v/>
      </c>
      <c r="O47" s="489" t="str">
        <f t="shared" si="78"/>
        <v>Văn</v>
      </c>
      <c r="P47" s="489" t="str">
        <f t="shared" si="78"/>
        <v/>
      </c>
      <c r="Q47" s="490" t="s">
        <v>600</v>
      </c>
      <c r="R47" s="489" t="str">
        <f t="shared" ref="R47:R48" si="82">IF(AL47="","",IF(AL47="cn","cn",VLOOKUP(MID(AL47,2,1),$AN$4:$AO$21,2,0)))</f>
        <v/>
      </c>
      <c r="S47" s="87"/>
      <c r="T47" s="87"/>
      <c r="U47" s="87"/>
      <c r="V47" s="495"/>
      <c r="W47" s="492">
        <v>4.0</v>
      </c>
      <c r="X47" s="494" t="str">
        <f>IF(HLOOKUP(W36,MaGv!$C$38:$AZ$68,5,0)=0," ",HLOOKUP(W36,MaGv!$C$38:$AZ$68,5,0))</f>
        <v>BD01</v>
      </c>
      <c r="Y47" s="493" t="str">
        <f>IF(HLOOKUP(W36,MaGv!$C$38:$AZ$68,10,0)=0," ",HLOOKUP(W36,MaGv!$C$38:$AZ$68,10,0))</f>
        <v/>
      </c>
      <c r="Z47" s="494" t="str">
        <f>IF(HLOOKUP(W36,MaGv!$C$38:$AZ$68,15,0)=0," ",HLOOKUP(W36,MaGv!$C$38:$AZ$68,15,0))</f>
        <v>BG02</v>
      </c>
      <c r="AA47" s="493" t="str">
        <f>IF(HLOOKUP(W36,MaGv!$C$38:$AZ$68,20,0)=0," ",HLOOKUP(W36,MaGv!$C$38:$AZ$68,20,0))</f>
        <v/>
      </c>
      <c r="AB47" s="494" t="str">
        <f>IF(HLOOKUP(W36,MaGv!$C$38:$AZ$68,25,0)=0," ",HLOOKUP(W36,MaGv!$C$38:$AZ$68,25,0))</f>
        <v>BA06</v>
      </c>
      <c r="AC47" s="493" t="str">
        <f>IF(HLOOKUP(W36,MaGv!$C$38:$AZ$68,30,0)=0," ",HLOOKUP(W36,MaGv!$C$38:$AZ$68,30,0))</f>
        <v/>
      </c>
      <c r="AD47" s="326"/>
      <c r="AE47" s="495"/>
      <c r="AF47" s="492">
        <v>4.0</v>
      </c>
      <c r="AG47" s="494" t="str">
        <f>IF(HLOOKUP(AF36,MaGv!$C$38:$AZ$68,5,0)=0," ",HLOOKUP(AF36,MaGv!$C$38:$AZ$68,5,0))</f>
        <v>BD02</v>
      </c>
      <c r="AH47" s="493" t="str">
        <f>IF(HLOOKUP(AF36,MaGv!$C$38:$AZ$68,10,0)=0," ",HLOOKUP(AF36,MaGv!$C$38:$AZ$68,10,0))</f>
        <v/>
      </c>
      <c r="AI47" s="494" t="str">
        <f>IF(HLOOKUP(AF36,MaGv!$C$38:$AZ$68,15,0)=0," ",HLOOKUP(AF36,MaGv!$C$38:$AZ$68,15,0))</f>
        <v>BV02</v>
      </c>
      <c r="AJ47" s="493" t="str">
        <f>IF(HLOOKUP(AF36,MaGv!$C$38:$AZ$68,20,0)=0," ",HLOOKUP(AF36,MaGv!$C$38:$AZ$68,20,0))</f>
        <v/>
      </c>
      <c r="AK47" s="494" t="str">
        <f>IF(HLOOKUP(AF36,MaGv!$C$38:$AZ$68,25,0)=0," ",HLOOKUP(AF36,MaGv!$C$38:$AZ$68,25,0))</f>
        <v>BU05</v>
      </c>
      <c r="AL47" s="493" t="str">
        <f>IF(HLOOKUP(AF36,MaGv!$C$38:$AZ$68,30,0)=0," ",HLOOKUP(AF36,MaGv!$C$38:$AZ$68,30,0))</f>
        <v/>
      </c>
      <c r="AM47" s="87"/>
      <c r="AN47" s="87"/>
      <c r="AO47" s="87"/>
    </row>
    <row r="48" ht="14.25" customHeight="1">
      <c r="A48" s="486"/>
      <c r="B48" s="396"/>
      <c r="C48" s="488">
        <v>5.0</v>
      </c>
      <c r="D48" s="490" t="s">
        <v>611</v>
      </c>
      <c r="E48" s="489" t="str">
        <f t="shared" si="79"/>
        <v/>
      </c>
      <c r="F48" s="490" t="s">
        <v>598</v>
      </c>
      <c r="G48" s="489" t="str">
        <f t="shared" ref="G48:I48" si="80">IF(AA48="","",IF(AA48="cn","cn",VLOOKUP(MID(AA48,2,1),$AN$4:$AO$21,2,0)))</f>
        <v/>
      </c>
      <c r="H48" s="489" t="str">
        <f t="shared" si="80"/>
        <v>Anh</v>
      </c>
      <c r="I48" s="489" t="str">
        <f t="shared" si="80"/>
        <v/>
      </c>
      <c r="J48" s="476"/>
      <c r="K48" s="396"/>
      <c r="L48" s="488">
        <v>5.0</v>
      </c>
      <c r="M48" s="490" t="s">
        <v>599</v>
      </c>
      <c r="N48" s="489" t="str">
        <f t="shared" ref="N48:P48" si="81">IF(AH48="","",IF(AH48="cn","cn",VLOOKUP(MID(AH48,2,1),$AN$4:$AO$21,2,0)))</f>
        <v/>
      </c>
      <c r="O48" s="489" t="str">
        <f t="shared" si="81"/>
        <v>Văn</v>
      </c>
      <c r="P48" s="489" t="str">
        <f t="shared" si="81"/>
        <v/>
      </c>
      <c r="Q48" s="490" t="s">
        <v>600</v>
      </c>
      <c r="R48" s="489" t="str">
        <f t="shared" si="82"/>
        <v/>
      </c>
      <c r="S48" s="87"/>
      <c r="T48" s="87"/>
      <c r="U48" s="87"/>
      <c r="V48" s="496"/>
      <c r="W48" s="492">
        <v>5.0</v>
      </c>
      <c r="X48" s="494" t="str">
        <f>IF(HLOOKUP(W36,MaGv!$C$38:$AZ$68,6,0)=0," ",HLOOKUP(W36,MaGv!$C$38:$AZ$68,6,0))</f>
        <v>BH02</v>
      </c>
      <c r="Y48" s="493" t="str">
        <f>IF(HLOOKUP(W36,MaGv!$C$38:$AZ$68,11,0)=0," ",HLOOKUP(W36,MaGv!$C$38:$AZ$68,11,0))</f>
        <v/>
      </c>
      <c r="Z48" s="494" t="str">
        <f>IF(HLOOKUP(W36,MaGv!$C$38:$AZ$68,16,0)=0," ",HLOOKUP(W36,MaGv!$C$38:$AZ$68,16,0))</f>
        <v>BS01</v>
      </c>
      <c r="AA48" s="493" t="str">
        <f>IF(HLOOKUP(W36,MaGv!$C$38:$AZ$68,21,0)=0," ",HLOOKUP(W36,MaGv!$C$38:$AZ$68,21,0))</f>
        <v/>
      </c>
      <c r="AB48" s="494" t="str">
        <f>IF(HLOOKUP(W36,MaGv!$C$38:$AZ$68,26,0)=0," ",HLOOKUP(W36,MaGv!$C$38:$AZ$68,26,0))</f>
        <v>BA06</v>
      </c>
      <c r="AC48" s="493" t="str">
        <f>IF(HLOOKUP(W36,MaGv!$C$38:$AZ$68,31,0)=0," ",HLOOKUP(W36,MaGv!$C$38:$AZ$68,31,0))</f>
        <v/>
      </c>
      <c r="AD48" s="326"/>
      <c r="AE48" s="496"/>
      <c r="AF48" s="492">
        <v>5.0</v>
      </c>
      <c r="AG48" s="494" t="str">
        <f>IF(HLOOKUP(AF36,MaGv!$C$38:$AZ$68,6,0)=0," ",HLOOKUP(AF36,MaGv!$C$38:$AZ$68,6,0))</f>
        <v>BL01</v>
      </c>
      <c r="AH48" s="493" t="str">
        <f>IF(HLOOKUP(AF36,MaGv!$C$38:$AZ$68,11,0)=0," ",HLOOKUP(AF36,MaGv!$C$38:$AZ$68,11,0))</f>
        <v/>
      </c>
      <c r="AI48" s="494" t="str">
        <f>IF(HLOOKUP(AF36,MaGv!$C$38:$AZ$68,16,0)=0," ",HLOOKUP(AF36,MaGv!$C$38:$AZ$68,16,0))</f>
        <v>BV02</v>
      </c>
      <c r="AJ48" s="493" t="str">
        <f>IF(HLOOKUP(AF36,MaGv!$C$38:$AZ$68,21,0)=0," ",HLOOKUP(AF36,MaGv!$C$38:$AZ$68,21,0))</f>
        <v/>
      </c>
      <c r="AK48" s="494" t="str">
        <f>IF(HLOOKUP(AF36,MaGv!$C$38:$AZ$68,26,0)=0," ",HLOOKUP(AF36,MaGv!$C$38:$AZ$68,26,0))</f>
        <v>BS01</v>
      </c>
      <c r="AL48" s="493" t="str">
        <f>IF(HLOOKUP(AF36,MaGv!$C$38:$AZ$68,31,0)=0," ",HLOOKUP(AF36,MaGv!$C$38:$AZ$68,31,0))</f>
        <v/>
      </c>
      <c r="AM48" s="87"/>
      <c r="AN48" s="87"/>
      <c r="AO48" s="87"/>
    </row>
    <row r="49" ht="14.25" customHeight="1">
      <c r="A49" s="486"/>
      <c r="B49" s="87"/>
      <c r="C49" s="87"/>
      <c r="D49" s="87"/>
      <c r="E49" s="87"/>
      <c r="F49" s="87"/>
      <c r="G49" s="87"/>
      <c r="H49" s="87"/>
      <c r="I49" s="87"/>
      <c r="J49" s="476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498"/>
      <c r="W49" s="499"/>
      <c r="X49" s="497"/>
      <c r="Y49" s="497"/>
      <c r="Z49" s="497"/>
      <c r="AA49" s="497"/>
      <c r="AB49" s="497"/>
      <c r="AC49" s="497"/>
      <c r="AD49" s="326"/>
      <c r="AE49" s="500"/>
      <c r="AF49" s="499"/>
      <c r="AG49" s="497"/>
      <c r="AH49" s="497"/>
      <c r="AI49" s="497"/>
      <c r="AJ49" s="497"/>
      <c r="AK49" s="497"/>
      <c r="AL49" s="497"/>
      <c r="AM49" s="87"/>
      <c r="AN49" s="87"/>
      <c r="AO49" s="87"/>
    </row>
    <row r="50" ht="14.25" customHeight="1">
      <c r="A50" s="502"/>
      <c r="B50" s="503"/>
      <c r="C50" s="503"/>
      <c r="D50" s="503"/>
      <c r="E50" s="503"/>
      <c r="F50" s="503"/>
      <c r="G50" s="503"/>
      <c r="H50" s="503"/>
      <c r="I50" s="503"/>
      <c r="J50" s="504"/>
      <c r="K50" s="503"/>
      <c r="L50" s="503"/>
      <c r="M50" s="503"/>
      <c r="N50" s="503"/>
      <c r="O50" s="503"/>
      <c r="P50" s="503"/>
      <c r="Q50" s="503"/>
      <c r="R50" s="503"/>
      <c r="S50" s="87"/>
      <c r="T50" s="87"/>
      <c r="U50" s="87"/>
      <c r="V50" s="505"/>
      <c r="W50" s="499"/>
      <c r="X50" s="497"/>
      <c r="Y50" s="497"/>
      <c r="Z50" s="497"/>
      <c r="AA50" s="497"/>
      <c r="AB50" s="497"/>
      <c r="AC50" s="497"/>
      <c r="AD50" s="326"/>
      <c r="AE50" s="500"/>
      <c r="AF50" s="499"/>
      <c r="AG50" s="497"/>
      <c r="AH50" s="497"/>
      <c r="AI50" s="497"/>
      <c r="AJ50" s="497"/>
      <c r="AK50" s="497"/>
      <c r="AL50" s="497"/>
      <c r="AM50" s="87"/>
      <c r="AN50" s="87"/>
      <c r="AO50" s="87"/>
    </row>
    <row r="51" ht="14.25" customHeight="1">
      <c r="A51" s="126"/>
      <c r="B51" s="87"/>
      <c r="C51" s="87"/>
      <c r="D51" s="87"/>
      <c r="E51" s="87"/>
      <c r="F51" s="87"/>
      <c r="G51" s="87"/>
      <c r="H51" s="87"/>
      <c r="I51" s="87"/>
      <c r="J51" s="476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477"/>
      <c r="X51" s="87"/>
      <c r="Y51" s="87"/>
      <c r="Z51" s="87"/>
      <c r="AA51" s="87"/>
      <c r="AB51" s="87"/>
      <c r="AC51" s="87"/>
      <c r="AD51" s="326"/>
      <c r="AE51" s="87"/>
      <c r="AF51" s="477"/>
      <c r="AG51" s="87"/>
      <c r="AH51" s="87"/>
      <c r="AI51" s="87"/>
      <c r="AJ51" s="87"/>
      <c r="AK51" s="87"/>
      <c r="AL51" s="87"/>
      <c r="AM51" s="87"/>
      <c r="AN51" s="87"/>
      <c r="AO51" s="87"/>
    </row>
    <row r="52" ht="14.25" customHeight="1">
      <c r="A52" s="461"/>
      <c r="B52" s="462" t="str">
        <f>MaGv!$N$1</f>
        <v>THỜI KHÓA BIỂU ÔN TẬP KHỐI 12 - Áp dụng từ 04/05/2021</v>
      </c>
      <c r="C52" s="87"/>
      <c r="D52" s="463"/>
      <c r="E52" s="463"/>
      <c r="F52" s="463"/>
      <c r="G52" s="463"/>
      <c r="H52" s="87"/>
      <c r="I52" s="463"/>
      <c r="J52" s="464"/>
      <c r="K52" s="462" t="str">
        <f>MaGv!$N$1</f>
        <v>THỜI KHÓA BIỂU ÔN TẬP KHỐI 12 - Áp dụng từ 04/05/2021</v>
      </c>
      <c r="L52" s="87"/>
      <c r="M52" s="463"/>
      <c r="N52" s="463"/>
      <c r="O52" s="463"/>
      <c r="P52" s="463"/>
      <c r="Q52" s="465"/>
      <c r="R52" s="463"/>
      <c r="S52" s="87"/>
      <c r="T52" s="87"/>
      <c r="U52" s="87"/>
      <c r="V52" s="466"/>
      <c r="W52" s="463"/>
      <c r="X52" s="463"/>
      <c r="Y52" s="463"/>
      <c r="Z52" s="463"/>
      <c r="AA52" s="463"/>
      <c r="AB52" s="465"/>
      <c r="AC52" s="463"/>
      <c r="AD52" s="326"/>
      <c r="AE52" s="466"/>
      <c r="AF52" s="463"/>
      <c r="AG52" s="463"/>
      <c r="AH52" s="463"/>
      <c r="AI52" s="463"/>
      <c r="AJ52" s="463"/>
      <c r="AK52" s="465"/>
      <c r="AL52" s="463"/>
      <c r="AM52" s="87"/>
      <c r="AN52" s="87"/>
      <c r="AO52" s="87"/>
    </row>
    <row r="53" ht="14.25" customHeight="1">
      <c r="A53" s="461"/>
      <c r="B53" s="467" t="str">
        <f>V53</f>
        <v>LỚP:</v>
      </c>
      <c r="C53" s="468" t="str">
        <f>VLOOKUP(A55,DS!$R$1:$T$48,2,0)</f>
        <v>A7</v>
      </c>
      <c r="D53" s="467" t="str">
        <f t="shared" ref="D53:E53" si="83">Y53</f>
        <v>GVCN:</v>
      </c>
      <c r="E53" s="469" t="str">
        <f t="shared" si="83"/>
        <v>Phạm Quốc Vinh-AVăn</v>
      </c>
      <c r="F53" s="87"/>
      <c r="G53" s="470"/>
      <c r="H53" s="470"/>
      <c r="I53" s="470"/>
      <c r="J53" s="464"/>
      <c r="K53" s="471" t="str">
        <f>AE53</f>
        <v>LỚP:</v>
      </c>
      <c r="L53" s="468" t="str">
        <f>VLOOKUP(J55,DS!$R$3:$T$48,2,0)</f>
        <v>A8</v>
      </c>
      <c r="M53" s="467" t="str">
        <f t="shared" ref="M53:N53" si="84">AH53</f>
        <v>GVCN:</v>
      </c>
      <c r="N53" s="472" t="str">
        <f t="shared" si="84"/>
        <v>Nguyễn Thanh Hà-Lý</v>
      </c>
      <c r="O53" s="87"/>
      <c r="P53" s="470"/>
      <c r="Q53" s="470"/>
      <c r="R53" s="470"/>
      <c r="S53" s="87"/>
      <c r="T53" s="87"/>
      <c r="U53" s="87"/>
      <c r="V53" s="470" t="s">
        <v>588</v>
      </c>
      <c r="W53" s="473" t="str">
        <f>C53</f>
        <v>A7</v>
      </c>
      <c r="X53" s="87"/>
      <c r="Y53" s="474" t="s">
        <v>589</v>
      </c>
      <c r="Z53" s="475" t="str">
        <f>VLOOKUP(W53,dscn,4,0)&amp;"-"&amp;VLOOKUP(W53,dscn,6,0)</f>
        <v>Phạm Quốc Vinh-AVăn</v>
      </c>
      <c r="AA53" s="473"/>
      <c r="AB53" s="473"/>
      <c r="AC53" s="473"/>
      <c r="AD53" s="326"/>
      <c r="AE53" s="470" t="s">
        <v>588</v>
      </c>
      <c r="AF53" s="473" t="str">
        <f>L53</f>
        <v>A8</v>
      </c>
      <c r="AG53" s="87"/>
      <c r="AH53" s="474" t="s">
        <v>589</v>
      </c>
      <c r="AI53" s="475" t="str">
        <f>VLOOKUP(AF53,dscn,4,0)&amp;"-"&amp;VLOOKUP(AF53,dscn,6,0)</f>
        <v>Nguyễn Thanh Hà-Lý</v>
      </c>
      <c r="AJ53" s="473"/>
      <c r="AK53" s="473"/>
      <c r="AL53" s="473"/>
      <c r="AM53" s="87"/>
      <c r="AN53" s="87"/>
      <c r="AO53" s="87"/>
    </row>
    <row r="54" ht="14.25" customHeight="1">
      <c r="A54" s="126"/>
      <c r="B54" s="87"/>
      <c r="C54" s="87"/>
      <c r="D54" s="87"/>
      <c r="E54" s="87"/>
      <c r="F54" s="87"/>
      <c r="G54" s="87"/>
      <c r="H54" s="87"/>
      <c r="I54" s="87"/>
      <c r="J54" s="476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477"/>
      <c r="Y54" s="87"/>
      <c r="Z54" s="87"/>
      <c r="AA54" s="87"/>
      <c r="AB54" s="87"/>
      <c r="AC54" s="87"/>
      <c r="AD54" s="326"/>
      <c r="AE54" s="87"/>
      <c r="AF54" s="87"/>
      <c r="AG54" s="477"/>
      <c r="AH54" s="87"/>
      <c r="AI54" s="87"/>
      <c r="AJ54" s="87"/>
      <c r="AK54" s="87"/>
      <c r="AL54" s="87"/>
      <c r="AM54" s="87"/>
      <c r="AN54" s="86"/>
      <c r="AO54" s="86"/>
    </row>
    <row r="55" ht="14.25" customHeight="1">
      <c r="A55" s="479">
        <v>7.0</v>
      </c>
      <c r="B55" s="480"/>
      <c r="C55" s="481" t="s">
        <v>590</v>
      </c>
      <c r="D55" s="481" t="s">
        <v>591</v>
      </c>
      <c r="E55" s="481" t="s">
        <v>592</v>
      </c>
      <c r="F55" s="481" t="s">
        <v>593</v>
      </c>
      <c r="G55" s="481" t="s">
        <v>594</v>
      </c>
      <c r="H55" s="481" t="s">
        <v>595</v>
      </c>
      <c r="I55" s="481" t="s">
        <v>596</v>
      </c>
      <c r="J55" s="482">
        <v>8.0</v>
      </c>
      <c r="K55" s="480"/>
      <c r="L55" s="481" t="s">
        <v>590</v>
      </c>
      <c r="M55" s="481" t="s">
        <v>591</v>
      </c>
      <c r="N55" s="481" t="s">
        <v>592</v>
      </c>
      <c r="O55" s="481" t="s">
        <v>593</v>
      </c>
      <c r="P55" s="481" t="s">
        <v>594</v>
      </c>
      <c r="Q55" s="481" t="s">
        <v>595</v>
      </c>
      <c r="R55" s="481" t="s">
        <v>596</v>
      </c>
      <c r="S55" s="86"/>
      <c r="T55" s="86"/>
      <c r="U55" s="86"/>
      <c r="V55" s="483"/>
      <c r="W55" s="484" t="s">
        <v>590</v>
      </c>
      <c r="X55" s="484" t="s">
        <v>591</v>
      </c>
      <c r="Y55" s="484" t="s">
        <v>592</v>
      </c>
      <c r="Z55" s="484" t="s">
        <v>593</v>
      </c>
      <c r="AA55" s="484" t="s">
        <v>594</v>
      </c>
      <c r="AB55" s="484" t="s">
        <v>595</v>
      </c>
      <c r="AC55" s="484" t="s">
        <v>596</v>
      </c>
      <c r="AD55" s="485"/>
      <c r="AE55" s="483"/>
      <c r="AF55" s="484" t="s">
        <v>590</v>
      </c>
      <c r="AG55" s="484" t="s">
        <v>591</v>
      </c>
      <c r="AH55" s="484" t="s">
        <v>592</v>
      </c>
      <c r="AI55" s="484" t="s">
        <v>593</v>
      </c>
      <c r="AJ55" s="484" t="s">
        <v>594</v>
      </c>
      <c r="AK55" s="484" t="s">
        <v>595</v>
      </c>
      <c r="AL55" s="484" t="s">
        <v>596</v>
      </c>
      <c r="AM55" s="86"/>
      <c r="AN55" s="87"/>
      <c r="AO55" s="87"/>
    </row>
    <row r="56" ht="14.25" customHeight="1">
      <c r="A56" s="486"/>
      <c r="B56" s="487" t="s">
        <v>597</v>
      </c>
      <c r="C56" s="488">
        <v>1.0</v>
      </c>
      <c r="D56" s="489" t="str">
        <f>IF(X56="","",IF(X56="cc","SHCN",VLOOKUP(MID(X56,2,1),$AN$4:$AO$21,2,0)))</f>
        <v>SHCN</v>
      </c>
      <c r="E56" s="489" t="str">
        <f t="shared" ref="E56:G56" si="85">IF(Y56="","",IF(Y56="cn","cn",VLOOKUP(MID(Y56,2,1),$AN$4:$AO$21,2,0)))</f>
        <v>Toán</v>
      </c>
      <c r="F56" s="489" t="str">
        <f t="shared" si="85"/>
        <v>Toán</v>
      </c>
      <c r="G56" s="489" t="str">
        <f t="shared" si="85"/>
        <v>Văn</v>
      </c>
      <c r="H56" s="490" t="s">
        <v>599</v>
      </c>
      <c r="I56" s="489" t="str">
        <f t="shared" ref="I56:I59" si="88">IF(AC56="","",IF(AC56="cn","cn",VLOOKUP(MID(AC56,2,1),$AN$4:$AO$21,2,0)))</f>
        <v/>
      </c>
      <c r="J56" s="476"/>
      <c r="K56" s="487" t="s">
        <v>597</v>
      </c>
      <c r="L56" s="488">
        <v>1.0</v>
      </c>
      <c r="M56" s="489" t="str">
        <f>IF(AG56="","",IF(AG56="cc","SHCN",VLOOKUP(MID(AG56,2,1),$AN$4:$AO$21,2,0)))</f>
        <v>SHCN</v>
      </c>
      <c r="N56" s="489" t="str">
        <f t="shared" ref="N56:P56" si="86">IF(AH56="","",IF(AH56="cn","cn",VLOOKUP(MID(AH56,2,1),$AN$4:$AO$21,2,0)))</f>
        <v>Toán</v>
      </c>
      <c r="O56" s="489" t="str">
        <f t="shared" si="86"/>
        <v>Toán</v>
      </c>
      <c r="P56" s="489" t="str">
        <f t="shared" si="86"/>
        <v>Toán</v>
      </c>
      <c r="Q56" s="490" t="s">
        <v>610</v>
      </c>
      <c r="R56" s="489" t="str">
        <f t="shared" ref="R56:R59" si="90">IF(AL56="","",IF(AL56="cn","cn",VLOOKUP(MID(AL56,2,1),$AN$4:$AO$21,2,0)))</f>
        <v/>
      </c>
      <c r="S56" s="87"/>
      <c r="T56" s="87"/>
      <c r="U56" s="87"/>
      <c r="V56" s="491" t="s">
        <v>597</v>
      </c>
      <c r="W56" s="492">
        <v>1.0</v>
      </c>
      <c r="X56" s="493" t="s">
        <v>601</v>
      </c>
      <c r="Y56" s="494" t="str">
        <f>IF(HLOOKUP(W53,MaGv!$C$3:$AZ$68,7,0)=0," ",HLOOKUP(W53,MaGv!$C$3:$AZ$68,7,0))</f>
        <v>BT01</v>
      </c>
      <c r="Z56" s="494" t="str">
        <f>IF(HLOOKUP(W53,MaGv!$C$3:$AZ$68,12,0)=0," ",HLOOKUP(W53,MaGv!$C$3:$AZ$68,12,0))</f>
        <v>BT01</v>
      </c>
      <c r="AA56" s="494" t="str">
        <f>IF(HLOOKUP(W53,MaGv!$C$3:$AZ$68,17,0)=0," ",HLOOKUP(W53,MaGv!$C$3:$AZ$68,17,0))</f>
        <v>BV10</v>
      </c>
      <c r="AB56" s="494" t="str">
        <f>IF(HLOOKUP(W53,MaGv!$C$3:$AZ$68,22,0)=0," ",HLOOKUP(W53,MaGv!$C$3:$AZ$68,22,0))</f>
        <v>BL01</v>
      </c>
      <c r="AC56" s="493" t="str">
        <f>IF(HLOOKUP(W53,MaGv!$C$3:$AZ$68,27,0)=0," ",HLOOKUP(W53,MaGv!$C$3:$AZ$68,27,0))</f>
        <v/>
      </c>
      <c r="AD56" s="326"/>
      <c r="AE56" s="491" t="s">
        <v>597</v>
      </c>
      <c r="AF56" s="492">
        <v>1.0</v>
      </c>
      <c r="AG56" s="493" t="s">
        <v>601</v>
      </c>
      <c r="AH56" s="494" t="str">
        <f>IF(HLOOKUP(AF53,MaGv!$C$3:$AZ$68,7,0)=0," ",HLOOKUP(AF53,MaGv!$C$3:$AZ$68,7,0))</f>
        <v>BT09</v>
      </c>
      <c r="AI56" s="494" t="str">
        <f>IF(HLOOKUP(AF53,MaGv!$C$3:$AZ$68,12,0)=0," ",HLOOKUP(AF53,MaGv!$C$3:$AZ$68,12,0))</f>
        <v>BT09</v>
      </c>
      <c r="AJ56" s="494" t="str">
        <f>IF(HLOOKUP(AF53,MaGv!$C$3:$AZ$68,17,0)=0," ",HLOOKUP(AF53,MaGv!$C$3:$AZ$68,17,0))</f>
        <v>BT09</v>
      </c>
      <c r="AK56" s="494" t="str">
        <f>IF(HLOOKUP(AF53,MaGv!$C$3:$AZ$68,22,0)=0," ",HLOOKUP(AF53,MaGv!$C$3:$AZ$68,22,0))</f>
        <v>BL08</v>
      </c>
      <c r="AL56" s="493" t="str">
        <f>IF(HLOOKUP(AF53,MaGv!$C$3:$AZ$68,27,0)=0," ",HLOOKUP(AF53,MaGv!$C$3:$AZ$68,27,0))</f>
        <v/>
      </c>
      <c r="AM56" s="87"/>
      <c r="AN56" s="87"/>
      <c r="AO56" s="87"/>
    </row>
    <row r="57" ht="14.25" customHeight="1">
      <c r="A57" s="486"/>
      <c r="B57" s="127"/>
      <c r="C57" s="488">
        <v>2.0</v>
      </c>
      <c r="D57" s="489" t="str">
        <f t="shared" ref="D57:G57" si="87">IF(X57="","",IF(X57="cn","cn",VLOOKUP(MID(X57,2,1),$AN$4:$AO$21,2,0)))</f>
        <v>Anh</v>
      </c>
      <c r="E57" s="489" t="str">
        <f t="shared" si="87"/>
        <v>Toán</v>
      </c>
      <c r="F57" s="489" t="str">
        <f t="shared" si="87"/>
        <v>Toán</v>
      </c>
      <c r="G57" s="489" t="str">
        <f t="shared" si="87"/>
        <v>Văn</v>
      </c>
      <c r="H57" s="490" t="s">
        <v>599</v>
      </c>
      <c r="I57" s="489" t="str">
        <f t="shared" si="88"/>
        <v/>
      </c>
      <c r="J57" s="476"/>
      <c r="K57" s="127"/>
      <c r="L57" s="488">
        <v>2.0</v>
      </c>
      <c r="M57" s="489" t="str">
        <f t="shared" ref="M57:P57" si="89">IF(AG57="","",IF(AG57="cn","cn",VLOOKUP(MID(AG57,2,1),$AN$4:$AO$21,2,0)))</f>
        <v>Văn</v>
      </c>
      <c r="N57" s="489" t="str">
        <f t="shared" si="89"/>
        <v>Toán</v>
      </c>
      <c r="O57" s="489" t="str">
        <f t="shared" si="89"/>
        <v>Toán</v>
      </c>
      <c r="P57" s="489" t="str">
        <f t="shared" si="89"/>
        <v>Toán</v>
      </c>
      <c r="Q57" s="490" t="s">
        <v>610</v>
      </c>
      <c r="R57" s="489" t="str">
        <f t="shared" si="90"/>
        <v/>
      </c>
      <c r="S57" s="87"/>
      <c r="T57" s="87"/>
      <c r="U57" s="87"/>
      <c r="V57" s="495"/>
      <c r="W57" s="492">
        <v>2.0</v>
      </c>
      <c r="X57" s="494" t="str">
        <f>IF(HLOOKUP(W53,MaGv!$C$3:$AZ$68,4,0)=0," ",HLOOKUP(W53,MaGv!$C$3:$AZ$68,4,0))</f>
        <v>BA09</v>
      </c>
      <c r="Y57" s="494" t="str">
        <f>IF(HLOOKUP(W53,MaGv!$C$3:$AZ$68,8,0)=0," ",HLOOKUP(W53,MaGv!$C$3:$AZ$68,8,0))</f>
        <v>BT01</v>
      </c>
      <c r="Z57" s="494" t="str">
        <f>IF(HLOOKUP(W53,MaGv!$C$3:$AZ$68,13,0)=0," ",HLOOKUP(W53,MaGv!$C$3:$AZ$68,13,0))</f>
        <v>BT01</v>
      </c>
      <c r="AA57" s="494" t="str">
        <f>IF(HLOOKUP(W53,MaGv!$C$3:$AZ$68,18,0)=0," ",HLOOKUP(W53,MaGv!$C$3:$AZ$68,18,0))</f>
        <v>BV10</v>
      </c>
      <c r="AB57" s="494" t="str">
        <f>IF(HLOOKUP(W53,MaGv!$C$3:$AZ$68,23,0)=0," ",HLOOKUP(W53,MaGv!$C$3:$AZ$68,23,0))</f>
        <v>BD01</v>
      </c>
      <c r="AC57" s="493" t="str">
        <f>IF(HLOOKUP(W53,MaGv!$C$3:$AZ$68,28,0)=0," ",HLOOKUP(W53,MaGv!$C$3:$AZ$68,28,0))</f>
        <v/>
      </c>
      <c r="AD57" s="326"/>
      <c r="AE57" s="495"/>
      <c r="AF57" s="492">
        <v>2.0</v>
      </c>
      <c r="AG57" s="494" t="str">
        <f>IF(HLOOKUP(AF53,MaGv!$C$3:$AZ$68,4,0)=0," ",HLOOKUP(AF53,MaGv!$C$3:$AZ$68,4,0))</f>
        <v>BV02</v>
      </c>
      <c r="AH57" s="494" t="str">
        <f>IF(HLOOKUP(AF53,MaGv!$C$3:$AZ$68,8,0)=0," ",HLOOKUP(AF53,MaGv!$C$3:$AZ$68,8,0))</f>
        <v>BT09</v>
      </c>
      <c r="AI57" s="494" t="str">
        <f>IF(HLOOKUP(AF53,MaGv!$C$3:$AZ$68,13,0)=0," ",HLOOKUP(AF53,MaGv!$C$3:$AZ$68,13,0))</f>
        <v>BT09</v>
      </c>
      <c r="AJ57" s="494" t="str">
        <f>IF(HLOOKUP(AF53,MaGv!$C$3:$AZ$68,18,0)=0," ",HLOOKUP(AF53,MaGv!$C$3:$AZ$68,18,0))</f>
        <v>BT09</v>
      </c>
      <c r="AK57" s="494" t="str">
        <f>IF(HLOOKUP(AF53,MaGv!$C$3:$AZ$68,23,0)=0," ",HLOOKUP(AF53,MaGv!$C$3:$AZ$68,23,0))</f>
        <v>BU05</v>
      </c>
      <c r="AL57" s="493" t="str">
        <f>IF(HLOOKUP(AF53,MaGv!$C$3:$AZ$68,28,0)=0," ",HLOOKUP(AF53,MaGv!$C$3:$AZ$68,28,0))</f>
        <v/>
      </c>
      <c r="AM57" s="87"/>
      <c r="AN57" s="87"/>
      <c r="AO57" s="87"/>
    </row>
    <row r="58" ht="14.25" customHeight="1">
      <c r="A58" s="486"/>
      <c r="B58" s="127"/>
      <c r="C58" s="488">
        <v>3.0</v>
      </c>
      <c r="D58" s="489" t="str">
        <f t="shared" ref="D58:F58" si="91">IF(X58="","",IF(X58="cn","cn",VLOOKUP(MID(X58,2,1),$AN$4:$AO$21,2,0)))</f>
        <v>Anh</v>
      </c>
      <c r="E58" s="489" t="str">
        <f t="shared" si="91"/>
        <v>Văn</v>
      </c>
      <c r="F58" s="489" t="str">
        <f t="shared" si="91"/>
        <v>Anh</v>
      </c>
      <c r="G58" s="490" t="s">
        <v>598</v>
      </c>
      <c r="H58" s="490" t="s">
        <v>603</v>
      </c>
      <c r="I58" s="489" t="str">
        <f t="shared" si="88"/>
        <v/>
      </c>
      <c r="J58" s="476"/>
      <c r="K58" s="127"/>
      <c r="L58" s="488">
        <v>3.0</v>
      </c>
      <c r="M58" s="489" t="str">
        <f t="shared" ref="M58:M61" si="94">IF(AG58="","",IF(AG58="cn","cn",VLOOKUP(MID(AG58,2,1),$AN$4:$AO$21,2,0)))</f>
        <v>Văn</v>
      </c>
      <c r="N58" s="490" t="s">
        <v>611</v>
      </c>
      <c r="O58" s="489" t="str">
        <f t="shared" ref="O58:P58" si="92">IF(AI58="","",IF(AI58="cn","cn",VLOOKUP(MID(AI58,2,1),$AN$4:$AO$21,2,0)))</f>
        <v>Anh</v>
      </c>
      <c r="P58" s="489" t="str">
        <f t="shared" si="92"/>
        <v>Văn</v>
      </c>
      <c r="Q58" s="506" t="s">
        <v>598</v>
      </c>
      <c r="R58" s="489" t="str">
        <f t="shared" si="90"/>
        <v/>
      </c>
      <c r="S58" s="87"/>
      <c r="T58" s="87"/>
      <c r="U58" s="87"/>
      <c r="V58" s="495"/>
      <c r="W58" s="492">
        <v>3.0</v>
      </c>
      <c r="X58" s="494" t="str">
        <f>IF(HLOOKUP(W53,MaGv!$C$3:$AZ$68,4,0)=0," ",HLOOKUP(W53,MaGv!$C$3:$AZ$68,4,0))</f>
        <v>BA09</v>
      </c>
      <c r="Y58" s="494" t="str">
        <f>IF(HLOOKUP(W53,MaGv!$C$3:$AZ$68,9,0)=0," ",HLOOKUP(W53,MaGv!$C$3:$AZ$68,9,0))</f>
        <v>BV10</v>
      </c>
      <c r="Z58" s="494" t="str">
        <f>IF(HLOOKUP(W53,MaGv!$C$3:$AZ$68,14,0)=0," ",HLOOKUP(W53,MaGv!$C$3:$AZ$68,14,0))</f>
        <v>BA09</v>
      </c>
      <c r="AA58" s="494" t="str">
        <f>IF(HLOOKUP(W53,MaGv!$C$3:$AZ$68,19,0)=0," ",HLOOKUP(W53,MaGv!$C$3:$AZ$68,19,0))</f>
        <v>BS03</v>
      </c>
      <c r="AB58" s="494" t="str">
        <f>IF(HLOOKUP(W53,MaGv!$C$3:$AZ$68,24,0)=0," ",HLOOKUP(W53,MaGv!$C$3:$AZ$68,24,0))</f>
        <v>BH06</v>
      </c>
      <c r="AC58" s="493" t="str">
        <f>IF(HLOOKUP(W53,MaGv!$C$3:$AZ$68,29,0)=0," ",HLOOKUP(W53,MaGv!$C$3:$AZ$68,29,0))</f>
        <v/>
      </c>
      <c r="AD58" s="326"/>
      <c r="AE58" s="495"/>
      <c r="AF58" s="492">
        <v>3.0</v>
      </c>
      <c r="AG58" s="494" t="str">
        <f>IF(HLOOKUP(AF53,MaGv!$C$3:$AZ$68,4,0)=0," ",HLOOKUP(AF53,MaGv!$C$3:$AZ$68,4,0))</f>
        <v>BV02</v>
      </c>
      <c r="AH58" s="494" t="str">
        <f>IF(HLOOKUP(AF53,MaGv!$C$3:$AZ$68,9,0)=0," ",HLOOKUP(AF53,MaGv!$C$3:$AZ$68,9,0))</f>
        <v>BD01</v>
      </c>
      <c r="AI58" s="494" t="str">
        <f>IF(HLOOKUP(AF53,MaGv!$C$3:$AZ$68,14,0)=0," ",HLOOKUP(AF53,MaGv!$C$3:$AZ$68,14,0))</f>
        <v>BA02</v>
      </c>
      <c r="AJ58" s="494" t="str">
        <f>IF(HLOOKUP(AF53,MaGv!$C$3:$AZ$68,19,0)=0," ",HLOOKUP(AF53,MaGv!$C$3:$AZ$68,19,0))</f>
        <v>BV02</v>
      </c>
      <c r="AK58" s="494" t="str">
        <f>IF(HLOOKUP(AF53,MaGv!$C$3:$AZ$68,24,0)=0," ",HLOOKUP(AF53,MaGv!$C$3:$AZ$68,24,0))</f>
        <v>BG02</v>
      </c>
      <c r="AL58" s="493" t="str">
        <f>IF(HLOOKUP(AF53,MaGv!$C$3:$AZ$68,29,0)=0," ",HLOOKUP(AF53,MaGv!$C$3:$AZ$68,29,0))</f>
        <v/>
      </c>
      <c r="AM58" s="87"/>
      <c r="AN58" s="87"/>
      <c r="AO58" s="87"/>
    </row>
    <row r="59" ht="14.25" customHeight="1">
      <c r="A59" s="486"/>
      <c r="B59" s="127"/>
      <c r="C59" s="488">
        <v>4.0</v>
      </c>
      <c r="D59" s="489" t="str">
        <f t="shared" ref="D59:F59" si="93">IF(X59="","",IF(X59="cn","cn",VLOOKUP(MID(X59,2,1),$AN$4:$AO$21,2,0)))</f>
        <v>Toán</v>
      </c>
      <c r="E59" s="489" t="str">
        <f t="shared" si="93"/>
        <v>Văn</v>
      </c>
      <c r="F59" s="489" t="str">
        <f t="shared" si="93"/>
        <v>Anh</v>
      </c>
      <c r="G59" s="490" t="s">
        <v>598</v>
      </c>
      <c r="H59" s="490" t="s">
        <v>603</v>
      </c>
      <c r="I59" s="489" t="str">
        <f t="shared" si="88"/>
        <v/>
      </c>
      <c r="J59" s="476"/>
      <c r="K59" s="127"/>
      <c r="L59" s="488">
        <v>4.0</v>
      </c>
      <c r="M59" s="489" t="str">
        <f t="shared" si="94"/>
        <v>Anh</v>
      </c>
      <c r="N59" s="490" t="s">
        <v>611</v>
      </c>
      <c r="O59" s="489" t="str">
        <f t="shared" ref="O59:P59" si="95">IF(AI59="","",IF(AI59="cn","cn",VLOOKUP(MID(AI59,2,1),$AN$4:$AO$21,2,0)))</f>
        <v>Anh</v>
      </c>
      <c r="P59" s="489" t="str">
        <f t="shared" si="95"/>
        <v>Văn</v>
      </c>
      <c r="Q59" s="506" t="s">
        <v>598</v>
      </c>
      <c r="R59" s="489" t="str">
        <f t="shared" si="90"/>
        <v/>
      </c>
      <c r="S59" s="87"/>
      <c r="T59" s="87"/>
      <c r="U59" s="87"/>
      <c r="V59" s="495"/>
      <c r="W59" s="492">
        <v>4.0</v>
      </c>
      <c r="X59" s="494" t="str">
        <f>IF(HLOOKUP(W53,MaGv!$C$3:$AZ$68,5,0)=0," ",HLOOKUP(W53,MaGv!$C$3:$AZ$68,5,0))</f>
        <v>BT01</v>
      </c>
      <c r="Y59" s="494" t="str">
        <f>IF(HLOOKUP(W53,MaGv!$C$3:$AZ$68,10,0)=0," ",HLOOKUP(W53,MaGv!$C$3:$AZ$68,10,0))</f>
        <v>BV10</v>
      </c>
      <c r="Z59" s="494" t="str">
        <f>IF(HLOOKUP(W53,MaGv!$C$3:$AZ$68,15,0)=0," ",HLOOKUP(W53,MaGv!$C$3:$AZ$68,15,0))</f>
        <v>BA09</v>
      </c>
      <c r="AA59" s="494" t="str">
        <f>IF(HLOOKUP(W53,MaGv!$C$3:$AZ$68,20,0)=0," ",HLOOKUP(W53,MaGv!$C$3:$AZ$68,20,0))</f>
        <v>BG03</v>
      </c>
      <c r="AB59" s="494" t="str">
        <f>IF(HLOOKUP(W53,MaGv!$C$3:$AZ$68,25,0)=0," ",HLOOKUP(W53,MaGv!$C$3:$AZ$68,25,0))</f>
        <v>BU04</v>
      </c>
      <c r="AC59" s="493" t="str">
        <f>IF(HLOOKUP(W53,MaGv!$C$3:$AZ$68,30,0)=0," ",HLOOKUP(W53,MaGv!$C$3:$AZ$68,30,0))</f>
        <v/>
      </c>
      <c r="AD59" s="326"/>
      <c r="AE59" s="495"/>
      <c r="AF59" s="492">
        <v>4.0</v>
      </c>
      <c r="AG59" s="494" t="str">
        <f>IF(HLOOKUP(AF53,MaGv!$C$3:$AZ$68,5,0)=0," ",HLOOKUP(AF53,MaGv!$C$3:$AZ$68,5,0))</f>
        <v>BA02</v>
      </c>
      <c r="AH59" s="494" t="str">
        <f>IF(HLOOKUP(AF53,MaGv!$C$3:$AZ$68,10,0)=0," ",HLOOKUP(AF53,MaGv!$C$3:$AZ$68,10,0))</f>
        <v>BH02</v>
      </c>
      <c r="AI59" s="494" t="str">
        <f>IF(HLOOKUP(AF53,MaGv!$C$3:$AZ$68,15,0)=0," ",HLOOKUP(AF53,MaGv!$C$3:$AZ$68,15,0))</f>
        <v>BA02</v>
      </c>
      <c r="AJ59" s="494" t="str">
        <f>IF(HLOOKUP(AF53,MaGv!$C$3:$AZ$68,20,0)=0," ",HLOOKUP(AF53,MaGv!$C$3:$AZ$68,20,0))</f>
        <v>BV02</v>
      </c>
      <c r="AK59" s="494" t="str">
        <f>IF(HLOOKUP(AF53,MaGv!$C$3:$AZ$68,25,0)=0," ",HLOOKUP(AF53,MaGv!$C$3:$AZ$68,25,0))</f>
        <v>BS01</v>
      </c>
      <c r="AL59" s="493" t="str">
        <f>IF(HLOOKUP(AF53,MaGv!$C$3:$AZ$68,30,0)=0," ",HLOOKUP(AF53,MaGv!$C$3:$AZ$68,30,0))</f>
        <v/>
      </c>
      <c r="AM59" s="87"/>
      <c r="AN59" s="87"/>
      <c r="AO59" s="87"/>
    </row>
    <row r="60" ht="14.25" customHeight="1">
      <c r="A60" s="486"/>
      <c r="B60" s="396"/>
      <c r="C60" s="488">
        <v>5.0</v>
      </c>
      <c r="D60" s="489" t="str">
        <f t="shared" ref="D60:I60" si="96">IF(X60="","",IF(X60="cn","cn",VLOOKUP(MID(X60,2,1),$AN$4:$AO$21,2,0)))</f>
        <v>Toán</v>
      </c>
      <c r="E60" s="489" t="str">
        <f t="shared" si="96"/>
        <v/>
      </c>
      <c r="F60" s="489" t="str">
        <f t="shared" si="96"/>
        <v/>
      </c>
      <c r="G60" s="489" t="str">
        <f t="shared" si="96"/>
        <v/>
      </c>
      <c r="H60" s="489" t="str">
        <f t="shared" si="96"/>
        <v/>
      </c>
      <c r="I60" s="489" t="str">
        <f t="shared" si="96"/>
        <v/>
      </c>
      <c r="J60" s="476"/>
      <c r="K60" s="396"/>
      <c r="L60" s="488">
        <v>5.0</v>
      </c>
      <c r="M60" s="489" t="str">
        <f t="shared" si="94"/>
        <v>Anh</v>
      </c>
      <c r="N60" s="489" t="str">
        <f t="shared" ref="N60:R60" si="97">IF(AH60="","",IF(AH60="cn","cn",VLOOKUP(MID(AH60,2,1),$AN$4:$AO$21,2,0)))</f>
        <v/>
      </c>
      <c r="O60" s="489" t="str">
        <f t="shared" si="97"/>
        <v/>
      </c>
      <c r="P60" s="489" t="str">
        <f t="shared" si="97"/>
        <v/>
      </c>
      <c r="Q60" s="489" t="str">
        <f t="shared" si="97"/>
        <v/>
      </c>
      <c r="R60" s="489" t="str">
        <f t="shared" si="97"/>
        <v/>
      </c>
      <c r="S60" s="87"/>
      <c r="T60" s="87"/>
      <c r="U60" s="87"/>
      <c r="V60" s="496"/>
      <c r="W60" s="492">
        <v>5.0</v>
      </c>
      <c r="X60" s="494" t="str">
        <f>IF(HLOOKUP(W53,MaGv!$C$3:$AZ$68,6,0)=0," ",HLOOKUP(W53,MaGv!$C$3:$AZ$68,6,0))</f>
        <v>BT01</v>
      </c>
      <c r="Y60" s="493" t="str">
        <f>IF(HLOOKUP(W53,MaGv!$C$3:$AZ$68,11,0)=0," ",HLOOKUP(W53,MaGv!$C$3:$AZ$68,11,0))</f>
        <v/>
      </c>
      <c r="Z60" s="493" t="str">
        <f>IF(HLOOKUP(W53,MaGv!$C$3:$AZ$68,16,0)=0," ",HLOOKUP(W53,MaGv!$C$3:$AZ$68,16,0))</f>
        <v/>
      </c>
      <c r="AA60" s="493" t="str">
        <f>IF(HLOOKUP(W53,MaGv!$C$3:$AZ$68,21,0)=0," ",HLOOKUP(W53,MaGv!$C$3:$AZ$68,21,0))</f>
        <v/>
      </c>
      <c r="AB60" s="493" t="str">
        <f>IF(HLOOKUP(W53,MaGv!$C$3:$AZ$68,26,0)=0," ",HLOOKUP(W53,MaGv!$C$3:$AZ$68,26,0))</f>
        <v/>
      </c>
      <c r="AC60" s="493" t="str">
        <f>IF(HLOOKUP(W53,MaGv!$C$3:$AZ$68,31,0)=0," ",HLOOKUP(W53,MaGv!$C$3:$AZ$68,31,0))</f>
        <v/>
      </c>
      <c r="AD60" s="326"/>
      <c r="AE60" s="496"/>
      <c r="AF60" s="492">
        <v>5.0</v>
      </c>
      <c r="AG60" s="494" t="str">
        <f>IF(HLOOKUP(AF53,MaGv!$C$3:$AZ$68,6,0)=0," ",HLOOKUP(AF53,MaGv!$C$3:$AZ$68,6,0))</f>
        <v>BA02</v>
      </c>
      <c r="AH60" s="493" t="str">
        <f>IF(HLOOKUP(AF53,MaGv!$C$3:$AZ$68,11,0)=0," ",HLOOKUP(AF53,MaGv!$C$3:$AZ$68,11,0))</f>
        <v/>
      </c>
      <c r="AI60" s="493" t="str">
        <f>IF(HLOOKUP(AF53,MaGv!$C$3:$AZ$68,16,0)=0," ",HLOOKUP(AF53,MaGv!$C$3:$AZ$68,16,0))</f>
        <v/>
      </c>
      <c r="AJ60" s="493" t="str">
        <f>IF(HLOOKUP(AF53,MaGv!$C$3:$AZ$68,21,0)=0," ",HLOOKUP(AF53,MaGv!$C$3:$AZ$68,21,0))</f>
        <v/>
      </c>
      <c r="AK60" s="493" t="str">
        <f>IF(HLOOKUP(AF53,MaGv!$C$3:$AZ$68,26,0)=0," ",HLOOKUP(AF53,MaGv!$C$3:$AZ$68,26,0))</f>
        <v/>
      </c>
      <c r="AL60" s="493" t="str">
        <f>IF(HLOOKUP(AF53,MaGv!$C$3:$AZ$68,31,0)=0," ",HLOOKUP(AF53,MaGv!$C$3:$AZ$68,31,0))</f>
        <v/>
      </c>
      <c r="AM60" s="87"/>
      <c r="AN60" s="87"/>
      <c r="AO60" s="87"/>
    </row>
    <row r="61" ht="14.25" customHeight="1">
      <c r="A61" s="486"/>
      <c r="B61" s="487" t="s">
        <v>606</v>
      </c>
      <c r="C61" s="488">
        <v>1.0</v>
      </c>
      <c r="D61" s="489" t="str">
        <f t="shared" ref="D61:I61" si="98">IF(X61="","",IF(X61="cn","cn",VLOOKUP(MID(X61,2,1),$AN$4:$AO$21,2,0)))</f>
        <v/>
      </c>
      <c r="E61" s="489" t="str">
        <f t="shared" si="98"/>
        <v/>
      </c>
      <c r="F61" s="489" t="str">
        <f t="shared" si="98"/>
        <v/>
      </c>
      <c r="G61" s="489" t="str">
        <f t="shared" si="98"/>
        <v/>
      </c>
      <c r="H61" s="489" t="str">
        <f t="shared" si="98"/>
        <v/>
      </c>
      <c r="I61" s="489" t="str">
        <f t="shared" si="98"/>
        <v/>
      </c>
      <c r="J61" s="476"/>
      <c r="K61" s="487" t="s">
        <v>606</v>
      </c>
      <c r="L61" s="488">
        <v>1.0</v>
      </c>
      <c r="M61" s="489" t="str">
        <f t="shared" si="94"/>
        <v/>
      </c>
      <c r="N61" s="489" t="str">
        <f t="shared" ref="N61:R61" si="99">IF(AH61="","",IF(AH61="cn","cn",VLOOKUP(MID(AH61,2,1),$AN$4:$AO$21,2,0)))</f>
        <v/>
      </c>
      <c r="O61" s="489" t="str">
        <f t="shared" si="99"/>
        <v/>
      </c>
      <c r="P61" s="489" t="str">
        <f t="shared" si="99"/>
        <v/>
      </c>
      <c r="Q61" s="489" t="str">
        <f t="shared" si="99"/>
        <v/>
      </c>
      <c r="R61" s="489" t="str">
        <f t="shared" si="99"/>
        <v/>
      </c>
      <c r="S61" s="87"/>
      <c r="T61" s="87"/>
      <c r="U61" s="87"/>
      <c r="V61" s="491" t="s">
        <v>606</v>
      </c>
      <c r="W61" s="492">
        <v>1.0</v>
      </c>
      <c r="X61" s="493" t="str">
        <f>IF(HLOOKUP(W53,MaGv!$C$38:$AZ$68,2,0)=0," ",HLOOKUP(W53,MaGv!$C$38:$AZ$68,2,0))</f>
        <v/>
      </c>
      <c r="Y61" s="493" t="str">
        <f>IF(HLOOKUP(W53,MaGv!$C$38:$AZ$68,7,0)=0," ",HLOOKUP(W53,MaGv!$C$38:$AZ$68,7,0))</f>
        <v/>
      </c>
      <c r="Z61" s="493" t="str">
        <f>IF(HLOOKUP(W53,MaGv!$C$38:$AZ$68,12,0)=0," ",HLOOKUP(W53,MaGv!$C$38:$AZ$68,12,0))</f>
        <v/>
      </c>
      <c r="AA61" s="493" t="str">
        <f>IF(HLOOKUP(W53,MaGv!$C$38:$AZ$68,17,0)=0," ",HLOOKUP(W53,MaGv!$C$38:$AZ$68,17,0))</f>
        <v/>
      </c>
      <c r="AB61" s="493" t="str">
        <f>IF(HLOOKUP(W53,MaGv!$C$38:$AZ$68,22,0)=0," ",HLOOKUP(W53,MaGv!$C$38:$AZ$68,22,0))</f>
        <v/>
      </c>
      <c r="AC61" s="493" t="str">
        <f>IF(HLOOKUP(W53,MaGv!$C$38:$AZ$68,27,0)=0," ",HLOOKUP(W53,MaGv!$C$38:$AZ$68,27,0))</f>
        <v/>
      </c>
      <c r="AD61" s="326"/>
      <c r="AE61" s="491" t="s">
        <v>606</v>
      </c>
      <c r="AF61" s="492">
        <v>1.0</v>
      </c>
      <c r="AG61" s="493" t="str">
        <f>IF(HLOOKUP(AF53,MaGv!$C$38:$AZ$68,2,0)=0," ",HLOOKUP(AF53,MaGv!$C$38:$AZ$68,2,0))</f>
        <v/>
      </c>
      <c r="AH61" s="493" t="str">
        <f>IF(HLOOKUP(AF53,MaGv!$C$38:$AZ$68,7,0)=0," ",HLOOKUP(AF53,MaGv!$C$38:$AZ$68,7,0))</f>
        <v/>
      </c>
      <c r="AI61" s="493" t="str">
        <f>IF(HLOOKUP(AF53,MaGv!$C$38:$AZ$68,12,0)=0," ",HLOOKUP(AF53,MaGv!$C$38:$AZ$68,12,0))</f>
        <v/>
      </c>
      <c r="AJ61" s="493" t="str">
        <f>IF(HLOOKUP(AF53,MaGv!$C$38:$AZ$68,17,0)=0," ",HLOOKUP(AF53,MaGv!$C$38:$AZ$68,17,0))</f>
        <v/>
      </c>
      <c r="AK61" s="493" t="str">
        <f>IF(HLOOKUP(AF53,MaGv!$C$38:$AZ$68,22,0)=0," ",HLOOKUP(AF53,MaGv!$C$38:$AZ$68,22,0))</f>
        <v/>
      </c>
      <c r="AL61" s="493" t="str">
        <f>IF(HLOOKUP(AF53,MaGv!$C$38:$AZ$68,27,0)=0," ",HLOOKUP(AF53,MaGv!$C$38:$AZ$68,27,0))</f>
        <v/>
      </c>
      <c r="AM61" s="87"/>
      <c r="AN61" s="87"/>
      <c r="AO61" s="87"/>
    </row>
    <row r="62" ht="14.25" customHeight="1">
      <c r="A62" s="486"/>
      <c r="B62" s="127"/>
      <c r="C62" s="488">
        <v>2.0</v>
      </c>
      <c r="D62" s="490" t="s">
        <v>599</v>
      </c>
      <c r="E62" s="489" t="str">
        <f t="shared" ref="E62:I62" si="100">IF(Y62="","",IF(Y62="cn","cn",VLOOKUP(MID(Y62,2,1),$AN$4:$AO$21,2,0)))</f>
        <v/>
      </c>
      <c r="F62" s="489" t="str">
        <f t="shared" si="100"/>
        <v>Anh</v>
      </c>
      <c r="G62" s="489" t="str">
        <f t="shared" si="100"/>
        <v/>
      </c>
      <c r="H62" s="489" t="str">
        <f t="shared" si="100"/>
        <v>Toán</v>
      </c>
      <c r="I62" s="489" t="str">
        <f t="shared" si="100"/>
        <v/>
      </c>
      <c r="J62" s="476"/>
      <c r="K62" s="127"/>
      <c r="L62" s="488">
        <v>2.0</v>
      </c>
      <c r="M62" s="490" t="s">
        <v>610</v>
      </c>
      <c r="N62" s="489" t="str">
        <f t="shared" ref="N62:R62" si="101">IF(AH62="","",IF(AH62="cn","cn",VLOOKUP(MID(AH62,2,1),$AN$4:$AO$21,2,0)))</f>
        <v/>
      </c>
      <c r="O62" s="489" t="str">
        <f t="shared" si="101"/>
        <v>Văn</v>
      </c>
      <c r="P62" s="489" t="str">
        <f t="shared" si="101"/>
        <v/>
      </c>
      <c r="Q62" s="489" t="str">
        <f t="shared" si="101"/>
        <v>Anh</v>
      </c>
      <c r="R62" s="489" t="str">
        <f t="shared" si="101"/>
        <v/>
      </c>
      <c r="S62" s="87"/>
      <c r="T62" s="87"/>
      <c r="U62" s="87"/>
      <c r="V62" s="495"/>
      <c r="W62" s="492">
        <v>2.0</v>
      </c>
      <c r="X62" s="494" t="str">
        <f>IF(HLOOKUP(W53,MaGv!$C$38:$AZ$68,3,0)=0," ",HLOOKUP(W53,MaGv!$C$38:$AZ$68,3,0))</f>
        <v>BL01</v>
      </c>
      <c r="Y62" s="493" t="str">
        <f>IF(HLOOKUP(W53,MaGv!$C$38:$AZ$68,8,0)=0," ",HLOOKUP(W53,MaGv!$C$38:$AZ$68,8,0))</f>
        <v/>
      </c>
      <c r="Z62" s="494" t="str">
        <f>IF(HLOOKUP(W53,MaGv!$C$38:$AZ$68,13,0)=0," ",HLOOKUP(W53,MaGv!$C$38:$AZ$68,13,0))</f>
        <v>BA09</v>
      </c>
      <c r="AA62" s="493" t="str">
        <f>IF(HLOOKUP(W53,MaGv!$C$38:$AZ$68,18,0)=0," ",HLOOKUP(W53,MaGv!$C$38:$AZ$68,18,0))</f>
        <v/>
      </c>
      <c r="AB62" s="494" t="str">
        <f>IF(HLOOKUP(W53,MaGv!$C$38:$AZ$68,23,0)=0," ",HLOOKUP(W53,MaGv!$C$38:$AZ$68,23,0))</f>
        <v>BT01</v>
      </c>
      <c r="AC62" s="493" t="str">
        <f>IF(HLOOKUP(W53,MaGv!$C$38:$AZ$68,28,0)=0," ",HLOOKUP(W53,MaGv!$C$38:$AZ$68,28,0))</f>
        <v/>
      </c>
      <c r="AD62" s="326"/>
      <c r="AE62" s="495"/>
      <c r="AF62" s="492">
        <v>2.0</v>
      </c>
      <c r="AG62" s="494" t="str">
        <f>IF(HLOOKUP(AF53,MaGv!$C$38:$AZ$68,3,0)=0," ",HLOOKUP(AF53,MaGv!$C$38:$AZ$68,3,0))</f>
        <v>BL08</v>
      </c>
      <c r="AH62" s="493" t="str">
        <f>IF(HLOOKUP(AF53,MaGv!$C$38:$AZ$68,8,0)=0," ",HLOOKUP(AF53,MaGv!$C$38:$AZ$68,8,0))</f>
        <v/>
      </c>
      <c r="AI62" s="494" t="str">
        <f>IF(HLOOKUP(AF53,MaGv!$C$38:$AZ$68,13,0)=0," ",HLOOKUP(AF53,MaGv!$C$38:$AZ$68,13,0))</f>
        <v>BV02</v>
      </c>
      <c r="AJ62" s="493" t="str">
        <f>IF(HLOOKUP(AF53,MaGv!$C$38:$AZ$68,18,0)=0," ",HLOOKUP(AF53,MaGv!$C$38:$AZ$68,18,0))</f>
        <v/>
      </c>
      <c r="AK62" s="494" t="str">
        <f>IF(HLOOKUP(AF53,MaGv!$C$38:$AZ$68,23,0)=0," ",HLOOKUP(AF53,MaGv!$C$38:$AZ$68,23,0))</f>
        <v>BA02</v>
      </c>
      <c r="AL62" s="493" t="str">
        <f>IF(HLOOKUP(AF53,MaGv!$C$38:$AZ$68,28,0)=0," ",HLOOKUP(AF53,MaGv!$C$38:$AZ$68,28,0))</f>
        <v/>
      </c>
      <c r="AM62" s="87"/>
      <c r="AN62" s="87"/>
      <c r="AO62" s="87"/>
    </row>
    <row r="63" ht="14.25" customHeight="1">
      <c r="A63" s="486"/>
      <c r="B63" s="127"/>
      <c r="C63" s="488">
        <v>3.0</v>
      </c>
      <c r="D63" s="490" t="s">
        <v>599</v>
      </c>
      <c r="E63" s="489" t="str">
        <f t="shared" ref="E63:I63" si="102">IF(Y63="","",IF(Y63="cn","cn",VLOOKUP(MID(Y63,2,1),$AN$4:$AO$21,2,0)))</f>
        <v/>
      </c>
      <c r="F63" s="489" t="str">
        <f t="shared" si="102"/>
        <v>Anh</v>
      </c>
      <c r="G63" s="489" t="str">
        <f t="shared" si="102"/>
        <v/>
      </c>
      <c r="H63" s="489" t="str">
        <f t="shared" si="102"/>
        <v>Toán</v>
      </c>
      <c r="I63" s="489" t="str">
        <f t="shared" si="102"/>
        <v/>
      </c>
      <c r="J63" s="476"/>
      <c r="K63" s="127"/>
      <c r="L63" s="488">
        <v>3.0</v>
      </c>
      <c r="M63" s="490" t="s">
        <v>610</v>
      </c>
      <c r="N63" s="489" t="str">
        <f t="shared" ref="N63:R63" si="103">IF(AH63="","",IF(AH63="cn","cn",VLOOKUP(MID(AH63,2,1),$AN$4:$AO$21,2,0)))</f>
        <v/>
      </c>
      <c r="O63" s="489" t="str">
        <f t="shared" si="103"/>
        <v>Văn</v>
      </c>
      <c r="P63" s="489" t="str">
        <f t="shared" si="103"/>
        <v/>
      </c>
      <c r="Q63" s="489" t="str">
        <f t="shared" si="103"/>
        <v>Anh</v>
      </c>
      <c r="R63" s="489" t="str">
        <f t="shared" si="103"/>
        <v/>
      </c>
      <c r="S63" s="87"/>
      <c r="T63" s="87"/>
      <c r="U63" s="87"/>
      <c r="V63" s="495"/>
      <c r="W63" s="492">
        <v>3.0</v>
      </c>
      <c r="X63" s="494" t="str">
        <f>IF(HLOOKUP(W53,MaGv!$C$38:$AZ$68,4,0)=0," ",HLOOKUP(W53,MaGv!$C$38:$AZ$68,4,0))</f>
        <v>BD01</v>
      </c>
      <c r="Y63" s="493" t="str">
        <f>IF(HLOOKUP(W53,MaGv!$C$38:$AZ$68,9,0)=0," ",HLOOKUP(W53,MaGv!$C$38:$AZ$68,9,0))</f>
        <v/>
      </c>
      <c r="Z63" s="494" t="str">
        <f>IF(HLOOKUP(W53,MaGv!$C$38:$AZ$68,14,0)=0," ",HLOOKUP(W53,MaGv!$C$38:$AZ$68,14,0))</f>
        <v>BA09</v>
      </c>
      <c r="AA63" s="493" t="str">
        <f>IF(HLOOKUP(W53,MaGv!$C$38:$AZ$68,19,0)=0," ",HLOOKUP(W53,MaGv!$C$38:$AZ$68,19,0))</f>
        <v/>
      </c>
      <c r="AB63" s="494" t="str">
        <f>IF(HLOOKUP(W53,MaGv!$C$38:$AZ$68,24,0)=0," ",HLOOKUP(W53,MaGv!$C$38:$AZ$68,24,0))</f>
        <v>BT01</v>
      </c>
      <c r="AC63" s="493" t="str">
        <f>IF(HLOOKUP(W53,MaGv!$C$38:$AZ$68,29,0)=0," ",HLOOKUP(W53,MaGv!$C$38:$AZ$68,29,0))</f>
        <v/>
      </c>
      <c r="AD63" s="326"/>
      <c r="AE63" s="495"/>
      <c r="AF63" s="492">
        <v>3.0</v>
      </c>
      <c r="AG63" s="494" t="str">
        <f>IF(HLOOKUP(AF53,MaGv!$C$38:$AZ$68,4,0)=0," ",HLOOKUP(AF53,MaGv!$C$38:$AZ$68,4,0))</f>
        <v>BU05</v>
      </c>
      <c r="AH63" s="493" t="str">
        <f>IF(HLOOKUP(AF53,MaGv!$C$38:$AZ$68,9,0)=0," ",HLOOKUP(AF53,MaGv!$C$38:$AZ$68,9,0))</f>
        <v/>
      </c>
      <c r="AI63" s="494" t="str">
        <f>IF(HLOOKUP(AF53,MaGv!$C$38:$AZ$68,14,0)=0," ",HLOOKUP(AF53,MaGv!$C$38:$AZ$68,14,0))</f>
        <v>BV02</v>
      </c>
      <c r="AJ63" s="493" t="str">
        <f>IF(HLOOKUP(AF53,MaGv!$C$38:$AZ$68,19,0)=0," ",HLOOKUP(AF53,MaGv!$C$38:$AZ$68,19,0))</f>
        <v/>
      </c>
      <c r="AK63" s="494" t="str">
        <f>IF(HLOOKUP(AF53,MaGv!$C$38:$AZ$68,24,0)=0," ",HLOOKUP(AF53,MaGv!$C$38:$AZ$68,24,0))</f>
        <v>BA02</v>
      </c>
      <c r="AL63" s="493" t="str">
        <f>IF(HLOOKUP(AF53,MaGv!$C$38:$AZ$68,29,0)=0," ",HLOOKUP(AF53,MaGv!$C$38:$AZ$68,29,0))</f>
        <v/>
      </c>
      <c r="AM63" s="87"/>
      <c r="AN63" s="87"/>
      <c r="AO63" s="87"/>
    </row>
    <row r="64" ht="14.25" customHeight="1">
      <c r="A64" s="486"/>
      <c r="B64" s="127"/>
      <c r="C64" s="488">
        <v>4.0</v>
      </c>
      <c r="D64" s="490" t="s">
        <v>603</v>
      </c>
      <c r="E64" s="489" t="str">
        <f t="shared" ref="E64:E65" si="106">IF(Y64="","",IF(Y64="cn","cn",VLOOKUP(MID(Y64,2,1),$AN$4:$AO$21,2,0)))</f>
        <v/>
      </c>
      <c r="F64" s="490" t="s">
        <v>598</v>
      </c>
      <c r="G64" s="489" t="str">
        <f t="shared" ref="G64:I64" si="104">IF(AA64="","",IF(AA64="cn","cn",VLOOKUP(MID(AA64,2,1),$AN$4:$AO$21,2,0)))</f>
        <v/>
      </c>
      <c r="H64" s="489" t="str">
        <f t="shared" si="104"/>
        <v>Văn</v>
      </c>
      <c r="I64" s="489" t="str">
        <f t="shared" si="104"/>
        <v/>
      </c>
      <c r="J64" s="476"/>
      <c r="K64" s="127"/>
      <c r="L64" s="488">
        <v>4.0</v>
      </c>
      <c r="M64" s="490" t="s">
        <v>611</v>
      </c>
      <c r="N64" s="489" t="str">
        <f t="shared" ref="N64:N65" si="108">IF(AH64="","",IF(AH64="cn","cn",VLOOKUP(MID(AH64,2,1),$AN$4:$AO$21,2,0)))</f>
        <v/>
      </c>
      <c r="O64" s="506" t="s">
        <v>598</v>
      </c>
      <c r="P64" s="489" t="str">
        <f t="shared" ref="P64:R64" si="105">IF(AJ64="","",IF(AJ64="cn","cn",VLOOKUP(MID(AJ64,2,1),$AN$4:$AO$21,2,0)))</f>
        <v/>
      </c>
      <c r="Q64" s="489" t="str">
        <f t="shared" si="105"/>
        <v>Toán</v>
      </c>
      <c r="R64" s="489" t="str">
        <f t="shared" si="105"/>
        <v/>
      </c>
      <c r="S64" s="87"/>
      <c r="T64" s="87"/>
      <c r="U64" s="87"/>
      <c r="V64" s="495"/>
      <c r="W64" s="492">
        <v>4.0</v>
      </c>
      <c r="X64" s="494" t="str">
        <f>IF(HLOOKUP(W53,MaGv!$C$38:$AZ$68,5,0)=0," ",HLOOKUP(W53,MaGv!$C$38:$AZ$68,5,0))</f>
        <v>BH06</v>
      </c>
      <c r="Y64" s="493" t="str">
        <f>IF(HLOOKUP(W53,MaGv!$C$38:$AZ$68,10,0)=0," ",HLOOKUP(W53,MaGv!$C$38:$AZ$68,10,0))</f>
        <v/>
      </c>
      <c r="Z64" s="494" t="str">
        <f>IF(HLOOKUP(W53,MaGv!$C$38:$AZ$68,15,0)=0," ",HLOOKUP(W53,MaGv!$C$38:$AZ$68,15,0))</f>
        <v>BS03</v>
      </c>
      <c r="AA64" s="493" t="str">
        <f>IF(HLOOKUP(W53,MaGv!$C$38:$AZ$68,20,0)=0," ",HLOOKUP(W53,MaGv!$C$38:$AZ$68,20,0))</f>
        <v/>
      </c>
      <c r="AB64" s="494" t="str">
        <f>IF(HLOOKUP(W53,MaGv!$C$38:$AZ$68,25,0)=0," ",HLOOKUP(W53,MaGv!$C$38:$AZ$68,25,0))</f>
        <v>BV10</v>
      </c>
      <c r="AC64" s="493" t="str">
        <f>IF(HLOOKUP(W53,MaGv!$C$38:$AZ$68,30,0)=0," ",HLOOKUP(W53,MaGv!$C$38:$AZ$68,30,0))</f>
        <v/>
      </c>
      <c r="AD64" s="326"/>
      <c r="AE64" s="495"/>
      <c r="AF64" s="492">
        <v>4.0</v>
      </c>
      <c r="AG64" s="494" t="str">
        <f>IF(HLOOKUP(AF53,MaGv!$C$38:$AZ$68,5,0)=0," ",HLOOKUP(AF53,MaGv!$C$38:$AZ$68,5,0))</f>
        <v>BH02</v>
      </c>
      <c r="AH64" s="493" t="str">
        <f>IF(HLOOKUP(AF53,MaGv!$C$38:$AZ$68,10,0)=0," ",HLOOKUP(AF53,MaGv!$C$38:$AZ$68,10,0))</f>
        <v/>
      </c>
      <c r="AI64" s="494" t="str">
        <f>IF(HLOOKUP(AF53,MaGv!$C$38:$AZ$68,15,0)=0," ",HLOOKUP(AF53,MaGv!$C$38:$AZ$68,15,0))</f>
        <v>BS01</v>
      </c>
      <c r="AJ64" s="493" t="str">
        <f>IF(HLOOKUP(AF53,MaGv!$C$38:$AZ$68,20,0)=0," ",HLOOKUP(AF53,MaGv!$C$38:$AZ$68,20,0))</f>
        <v/>
      </c>
      <c r="AK64" s="494" t="str">
        <f>IF(HLOOKUP(AF53,MaGv!$C$38:$AZ$68,25,0)=0," ",HLOOKUP(AF53,MaGv!$C$38:$AZ$68,25,0))</f>
        <v>BT09</v>
      </c>
      <c r="AL64" s="493" t="str">
        <f>IF(HLOOKUP(AF53,MaGv!$C$38:$AZ$68,30,0)=0," ",HLOOKUP(AF53,MaGv!$C$38:$AZ$68,30,0))</f>
        <v/>
      </c>
      <c r="AM64" s="87"/>
      <c r="AN64" s="87"/>
      <c r="AO64" s="87"/>
    </row>
    <row r="65" ht="14.25" customHeight="1">
      <c r="A65" s="486"/>
      <c r="B65" s="396"/>
      <c r="C65" s="488">
        <v>5.0</v>
      </c>
      <c r="D65" s="490" t="s">
        <v>603</v>
      </c>
      <c r="E65" s="489" t="str">
        <f t="shared" si="106"/>
        <v/>
      </c>
      <c r="F65" s="490" t="s">
        <v>598</v>
      </c>
      <c r="G65" s="489" t="str">
        <f t="shared" ref="G65:I65" si="107">IF(AA65="","",IF(AA65="cn","cn",VLOOKUP(MID(AA65,2,1),$AN$4:$AO$21,2,0)))</f>
        <v/>
      </c>
      <c r="H65" s="489" t="str">
        <f t="shared" si="107"/>
        <v>Văn</v>
      </c>
      <c r="I65" s="489" t="str">
        <f t="shared" si="107"/>
        <v/>
      </c>
      <c r="J65" s="476"/>
      <c r="K65" s="396"/>
      <c r="L65" s="488">
        <v>5.0</v>
      </c>
      <c r="M65" s="490" t="s">
        <v>611</v>
      </c>
      <c r="N65" s="489" t="str">
        <f t="shared" si="108"/>
        <v/>
      </c>
      <c r="O65" s="506" t="s">
        <v>598</v>
      </c>
      <c r="P65" s="489" t="str">
        <f t="shared" ref="P65:R65" si="109">IF(AJ65="","",IF(AJ65="cn","cn",VLOOKUP(MID(AJ65,2,1),$AN$4:$AO$21,2,0)))</f>
        <v/>
      </c>
      <c r="Q65" s="489" t="str">
        <f t="shared" si="109"/>
        <v>Toán</v>
      </c>
      <c r="R65" s="489" t="str">
        <f t="shared" si="109"/>
        <v/>
      </c>
      <c r="S65" s="87"/>
      <c r="T65" s="87"/>
      <c r="U65" s="87"/>
      <c r="V65" s="496"/>
      <c r="W65" s="492">
        <v>5.0</v>
      </c>
      <c r="X65" s="494" t="str">
        <f>IF(HLOOKUP(W53,MaGv!$C$38:$AZ$68,6,0)=0," ",HLOOKUP(W53,MaGv!$C$38:$AZ$68,6,0))</f>
        <v>BU04</v>
      </c>
      <c r="Y65" s="493" t="str">
        <f>IF(HLOOKUP(W53,MaGv!$C$38:$AZ$68,11,0)=0," ",HLOOKUP(W53,MaGv!$C$38:$AZ$68,11,0))</f>
        <v/>
      </c>
      <c r="Z65" s="494" t="str">
        <f>IF(HLOOKUP(W53,MaGv!$C$38:$AZ$68,16,0)=0," ",HLOOKUP(W53,MaGv!$C$38:$AZ$68,16,0))</f>
        <v>BG03</v>
      </c>
      <c r="AA65" s="493" t="str">
        <f>IF(HLOOKUP(W53,MaGv!$C$38:$AZ$68,21,0)=0," ",HLOOKUP(W53,MaGv!$C$38:$AZ$68,21,0))</f>
        <v/>
      </c>
      <c r="AB65" s="494" t="str">
        <f>IF(HLOOKUP(W53,MaGv!$C$38:$AZ$68,26,0)=0," ",HLOOKUP(W53,MaGv!$C$38:$AZ$68,26,0))</f>
        <v>BV10</v>
      </c>
      <c r="AC65" s="493" t="str">
        <f>IF(HLOOKUP(W53,MaGv!$C$38:$AZ$68,31,0)=0," ",HLOOKUP(W53,MaGv!$C$38:$AZ$68,31,0))</f>
        <v/>
      </c>
      <c r="AD65" s="326"/>
      <c r="AE65" s="496"/>
      <c r="AF65" s="492">
        <v>5.0</v>
      </c>
      <c r="AG65" s="494" t="str">
        <f>IF(HLOOKUP(AF53,MaGv!$C$38:$AZ$68,6,0)=0," ",HLOOKUP(AF53,MaGv!$C$38:$AZ$68,6,0))</f>
        <v>BD01</v>
      </c>
      <c r="AH65" s="493" t="str">
        <f>IF(HLOOKUP(AF53,MaGv!$C$38:$AZ$68,11,0)=0," ",HLOOKUP(AF53,MaGv!$C$38:$AZ$68,11,0))</f>
        <v/>
      </c>
      <c r="AI65" s="494" t="str">
        <f>IF(HLOOKUP(AF53,MaGv!$C$38:$AZ$68,16,0)=0," ",HLOOKUP(AF53,MaGv!$C$38:$AZ$68,16,0))</f>
        <v>BG02</v>
      </c>
      <c r="AJ65" s="493" t="str">
        <f>IF(HLOOKUP(AF53,MaGv!$C$38:$AZ$68,21,0)=0," ",HLOOKUP(AF53,MaGv!$C$38:$AZ$68,21,0))</f>
        <v/>
      </c>
      <c r="AK65" s="494" t="str">
        <f>IF(HLOOKUP(AF53,MaGv!$C$38:$AZ$68,26,0)=0," ",HLOOKUP(AF53,MaGv!$C$38:$AZ$68,26,0))</f>
        <v>BT09</v>
      </c>
      <c r="AL65" s="493" t="str">
        <f>IF(HLOOKUP(AF53,MaGv!$C$38:$AZ$68,31,0)=0," ",HLOOKUP(AF53,MaGv!$C$38:$AZ$68,31,0))</f>
        <v/>
      </c>
      <c r="AM65" s="87"/>
      <c r="AN65" s="87"/>
      <c r="AO65" s="87"/>
    </row>
    <row r="66" ht="14.25" customHeight="1">
      <c r="A66" s="486"/>
      <c r="B66" s="87"/>
      <c r="C66" s="87"/>
      <c r="D66" s="87"/>
      <c r="E66" s="87"/>
      <c r="F66" s="87"/>
      <c r="G66" s="87"/>
      <c r="H66" s="87"/>
      <c r="I66" s="87"/>
      <c r="J66" s="476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498"/>
      <c r="W66" s="499"/>
      <c r="X66" s="497"/>
      <c r="Y66" s="497"/>
      <c r="Z66" s="497"/>
      <c r="AA66" s="497"/>
      <c r="AB66" s="497"/>
      <c r="AC66" s="497"/>
      <c r="AD66" s="326"/>
      <c r="AE66" s="500"/>
      <c r="AF66" s="499"/>
      <c r="AG66" s="497"/>
      <c r="AH66" s="497"/>
      <c r="AI66" s="497"/>
      <c r="AJ66" s="497"/>
      <c r="AK66" s="497"/>
      <c r="AL66" s="497"/>
      <c r="AM66" s="87"/>
      <c r="AN66" s="87"/>
      <c r="AO66" s="87"/>
    </row>
    <row r="67" ht="14.25" customHeight="1">
      <c r="A67" s="486"/>
      <c r="B67" s="87"/>
      <c r="C67" s="87"/>
      <c r="D67" s="87"/>
      <c r="E67" s="87"/>
      <c r="F67" s="87"/>
      <c r="G67" s="87"/>
      <c r="H67" s="87"/>
      <c r="I67" s="87"/>
      <c r="J67" s="476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505"/>
      <c r="W67" s="499"/>
      <c r="X67" s="497"/>
      <c r="Y67" s="497"/>
      <c r="Z67" s="497"/>
      <c r="AA67" s="497"/>
      <c r="AB67" s="497"/>
      <c r="AC67" s="497"/>
      <c r="AD67" s="326"/>
      <c r="AE67" s="500"/>
      <c r="AF67" s="499"/>
      <c r="AG67" s="497"/>
      <c r="AH67" s="497"/>
      <c r="AI67" s="497"/>
      <c r="AJ67" s="497"/>
      <c r="AK67" s="497"/>
      <c r="AL67" s="497"/>
      <c r="AM67" s="87"/>
      <c r="AN67" s="87"/>
      <c r="AO67" s="87"/>
    </row>
    <row r="68" ht="14.25" customHeight="1">
      <c r="A68" s="126"/>
      <c r="B68" s="87"/>
      <c r="C68" s="87"/>
      <c r="D68" s="87"/>
      <c r="E68" s="87"/>
      <c r="F68" s="87"/>
      <c r="G68" s="87"/>
      <c r="H68" s="87"/>
      <c r="I68" s="87"/>
      <c r="J68" s="476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477"/>
      <c r="X68" s="87"/>
      <c r="Y68" s="87"/>
      <c r="Z68" s="87"/>
      <c r="AA68" s="87"/>
      <c r="AB68" s="87"/>
      <c r="AC68" s="87"/>
      <c r="AD68" s="326"/>
      <c r="AE68" s="87"/>
      <c r="AF68" s="477"/>
      <c r="AG68" s="87"/>
      <c r="AH68" s="87"/>
      <c r="AI68" s="87"/>
      <c r="AJ68" s="87"/>
      <c r="AK68" s="87"/>
      <c r="AL68" s="87"/>
      <c r="AM68" s="87"/>
      <c r="AN68" s="87"/>
      <c r="AO68" s="87"/>
    </row>
    <row r="69" ht="14.25" customHeight="1">
      <c r="A69" s="461"/>
      <c r="B69" s="462" t="str">
        <f>MaGv!$N$1</f>
        <v>THỜI KHÓA BIỂU ÔN TẬP KHỐI 12 - Áp dụng từ 04/05/2021</v>
      </c>
      <c r="C69" s="87"/>
      <c r="D69" s="463"/>
      <c r="E69" s="463"/>
      <c r="F69" s="463"/>
      <c r="G69" s="463"/>
      <c r="H69" s="87"/>
      <c r="I69" s="463"/>
      <c r="J69" s="464"/>
      <c r="K69" s="462" t="str">
        <f>MaGv!$N$1</f>
        <v>THỜI KHÓA BIỂU ÔN TẬP KHỐI 12 - Áp dụng từ 04/05/2021</v>
      </c>
      <c r="L69" s="87"/>
      <c r="M69" s="463"/>
      <c r="N69" s="463"/>
      <c r="O69" s="463"/>
      <c r="P69" s="463"/>
      <c r="Q69" s="465"/>
      <c r="R69" s="463"/>
      <c r="S69" s="87"/>
      <c r="T69" s="87"/>
      <c r="U69" s="87"/>
      <c r="V69" s="466"/>
      <c r="W69" s="87"/>
      <c r="X69" s="463"/>
      <c r="Y69" s="463"/>
      <c r="Z69" s="463"/>
      <c r="AA69" s="463"/>
      <c r="AB69" s="465"/>
      <c r="AC69" s="463"/>
      <c r="AD69" s="326"/>
      <c r="AE69" s="466"/>
      <c r="AF69" s="463"/>
      <c r="AG69" s="463"/>
      <c r="AH69" s="463"/>
      <c r="AI69" s="463"/>
      <c r="AJ69" s="463"/>
      <c r="AK69" s="465"/>
      <c r="AL69" s="463"/>
      <c r="AM69" s="87"/>
      <c r="AN69" s="87"/>
      <c r="AO69" s="87"/>
    </row>
    <row r="70" ht="14.25" customHeight="1">
      <c r="A70" s="461"/>
      <c r="B70" s="467" t="str">
        <f>V70</f>
        <v>LỚP:</v>
      </c>
      <c r="C70" s="468" t="str">
        <f>VLOOKUP(A72,DS!$R$1:$T$48,2,0)</f>
        <v>A9</v>
      </c>
      <c r="D70" s="467" t="str">
        <f t="shared" ref="D70:E70" si="110">Y70</f>
        <v>GVCN:</v>
      </c>
      <c r="E70" s="469" t="str">
        <f t="shared" si="110"/>
        <v>Lê Thị Thuỳ Trang-Toán</v>
      </c>
      <c r="F70" s="87"/>
      <c r="G70" s="470"/>
      <c r="H70" s="470"/>
      <c r="I70" s="470"/>
      <c r="J70" s="464"/>
      <c r="K70" s="471" t="str">
        <f>AE70</f>
        <v>LỚP:</v>
      </c>
      <c r="L70" s="468" t="str">
        <f>VLOOKUP(J72,DS!$R$3:$T$48,2,0)</f>
        <v>A10</v>
      </c>
      <c r="M70" s="467" t="str">
        <f t="shared" ref="M70:N70" si="111">AH70</f>
        <v>GVCN:</v>
      </c>
      <c r="N70" s="472" t="str">
        <f t="shared" si="111"/>
        <v>Lê Thị Hoàng Song-Hóa</v>
      </c>
      <c r="O70" s="87"/>
      <c r="P70" s="470"/>
      <c r="Q70" s="470"/>
      <c r="R70" s="470"/>
      <c r="S70" s="87"/>
      <c r="T70" s="87"/>
      <c r="U70" s="87"/>
      <c r="V70" s="470" t="s">
        <v>588</v>
      </c>
      <c r="W70" s="473" t="str">
        <f>C70</f>
        <v>A9</v>
      </c>
      <c r="X70" s="87"/>
      <c r="Y70" s="474" t="s">
        <v>589</v>
      </c>
      <c r="Z70" s="475" t="str">
        <f>VLOOKUP(W70,dscn,4,0)&amp;"-"&amp;VLOOKUP(W70,dscn,6,0)</f>
        <v>Lê Thị Thuỳ Trang-Toán</v>
      </c>
      <c r="AA70" s="473"/>
      <c r="AB70" s="473"/>
      <c r="AC70" s="473"/>
      <c r="AD70" s="326"/>
      <c r="AE70" s="470" t="s">
        <v>588</v>
      </c>
      <c r="AF70" s="473" t="str">
        <f>L70</f>
        <v>A10</v>
      </c>
      <c r="AG70" s="87"/>
      <c r="AH70" s="474" t="s">
        <v>589</v>
      </c>
      <c r="AI70" s="475" t="str">
        <f>VLOOKUP(AF70,dscn,4,0)&amp;"-"&amp;VLOOKUP(AF70,dscn,6,0)</f>
        <v>Lê Thị Hoàng Song-Hóa</v>
      </c>
      <c r="AJ70" s="473"/>
      <c r="AK70" s="473"/>
      <c r="AL70" s="473"/>
      <c r="AM70" s="87"/>
      <c r="AN70" s="87"/>
      <c r="AO70" s="87"/>
    </row>
    <row r="71" ht="14.25" customHeight="1">
      <c r="A71" s="126"/>
      <c r="B71" s="87"/>
      <c r="C71" s="87"/>
      <c r="D71" s="87"/>
      <c r="E71" s="87"/>
      <c r="F71" s="87"/>
      <c r="G71" s="87"/>
      <c r="H71" s="87"/>
      <c r="I71" s="87"/>
      <c r="J71" s="476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477"/>
      <c r="Y71" s="87"/>
      <c r="Z71" s="87"/>
      <c r="AA71" s="87"/>
      <c r="AB71" s="87"/>
      <c r="AC71" s="87"/>
      <c r="AD71" s="326"/>
      <c r="AE71" s="87"/>
      <c r="AF71" s="87"/>
      <c r="AG71" s="477"/>
      <c r="AH71" s="87"/>
      <c r="AI71" s="87"/>
      <c r="AJ71" s="87"/>
      <c r="AK71" s="87"/>
      <c r="AL71" s="87"/>
      <c r="AM71" s="87"/>
      <c r="AN71" s="86"/>
      <c r="AO71" s="86"/>
    </row>
    <row r="72" ht="14.25" customHeight="1">
      <c r="A72" s="479">
        <v>9.0</v>
      </c>
      <c r="B72" s="480"/>
      <c r="C72" s="481" t="s">
        <v>590</v>
      </c>
      <c r="D72" s="481" t="s">
        <v>591</v>
      </c>
      <c r="E72" s="481" t="s">
        <v>592</v>
      </c>
      <c r="F72" s="481" t="s">
        <v>593</v>
      </c>
      <c r="G72" s="481" t="s">
        <v>594</v>
      </c>
      <c r="H72" s="481" t="s">
        <v>595</v>
      </c>
      <c r="I72" s="481" t="s">
        <v>596</v>
      </c>
      <c r="J72" s="482">
        <v>10.0</v>
      </c>
      <c r="K72" s="480"/>
      <c r="L72" s="481" t="s">
        <v>590</v>
      </c>
      <c r="M72" s="481" t="s">
        <v>591</v>
      </c>
      <c r="N72" s="481" t="s">
        <v>592</v>
      </c>
      <c r="O72" s="481" t="s">
        <v>593</v>
      </c>
      <c r="P72" s="481" t="s">
        <v>594</v>
      </c>
      <c r="Q72" s="481" t="s">
        <v>595</v>
      </c>
      <c r="R72" s="481" t="s">
        <v>596</v>
      </c>
      <c r="S72" s="86"/>
      <c r="T72" s="86"/>
      <c r="U72" s="86"/>
      <c r="V72" s="483"/>
      <c r="W72" s="484" t="s">
        <v>590</v>
      </c>
      <c r="X72" s="484" t="s">
        <v>591</v>
      </c>
      <c r="Y72" s="484" t="s">
        <v>592</v>
      </c>
      <c r="Z72" s="484" t="s">
        <v>593</v>
      </c>
      <c r="AA72" s="484" t="s">
        <v>594</v>
      </c>
      <c r="AB72" s="484" t="s">
        <v>595</v>
      </c>
      <c r="AC72" s="484" t="s">
        <v>596</v>
      </c>
      <c r="AD72" s="485"/>
      <c r="AE72" s="483"/>
      <c r="AF72" s="484" t="s">
        <v>590</v>
      </c>
      <c r="AG72" s="484" t="s">
        <v>591</v>
      </c>
      <c r="AH72" s="484" t="s">
        <v>592</v>
      </c>
      <c r="AI72" s="484" t="s">
        <v>593</v>
      </c>
      <c r="AJ72" s="484" t="s">
        <v>594</v>
      </c>
      <c r="AK72" s="484" t="s">
        <v>595</v>
      </c>
      <c r="AL72" s="484" t="s">
        <v>596</v>
      </c>
      <c r="AM72" s="86"/>
      <c r="AN72" s="87"/>
      <c r="AO72" s="87"/>
    </row>
    <row r="73" ht="14.25" customHeight="1">
      <c r="A73" s="486"/>
      <c r="B73" s="487" t="s">
        <v>597</v>
      </c>
      <c r="C73" s="488">
        <v>1.0</v>
      </c>
      <c r="D73" s="489" t="str">
        <f>IF(X73="","",IF(X73="cc","SHCN",VLOOKUP(MID(X73,2,1),$AN$4:$AO$21,2,0)))</f>
        <v>SHCN</v>
      </c>
      <c r="E73" s="489" t="str">
        <f t="shared" ref="E73:G73" si="112">IF(Y73="","",IF(Y73="cn","cn",VLOOKUP(MID(Y73,2,1),$AN$4:$AO$21,2,0)))</f>
        <v>Toán</v>
      </c>
      <c r="F73" s="489" t="str">
        <f t="shared" si="112"/>
        <v>Văn</v>
      </c>
      <c r="G73" s="489" t="str">
        <f t="shared" si="112"/>
        <v>Toán</v>
      </c>
      <c r="H73" s="490" t="s">
        <v>599</v>
      </c>
      <c r="I73" s="489" t="str">
        <f t="shared" ref="I73:I76" si="115">IF(AC73="","",IF(AC73="cn","cn",VLOOKUP(MID(AC73,2,1),$AN$4:$AO$21,2,0)))</f>
        <v/>
      </c>
      <c r="J73" s="476"/>
      <c r="K73" s="487" t="s">
        <v>597</v>
      </c>
      <c r="L73" s="488">
        <v>1.0</v>
      </c>
      <c r="M73" s="489" t="str">
        <f>IF(AG73="","",IF(AG73="cc","SHCN",VLOOKUP(MID(AG73,2,1),$AN$4:$AO$21,2,0)))</f>
        <v>SHCN</v>
      </c>
      <c r="N73" s="489" t="str">
        <f t="shared" ref="N73:O73" si="113">IF(AH73="","",IF(AH73="cn","cn",VLOOKUP(MID(AH73,2,1),$AN$4:$AO$21,2,0)))</f>
        <v>Anh</v>
      </c>
      <c r="O73" s="489" t="str">
        <f t="shared" si="113"/>
        <v>Toán</v>
      </c>
      <c r="P73" s="490" t="s">
        <v>598</v>
      </c>
      <c r="Q73" s="490" t="s">
        <v>603</v>
      </c>
      <c r="R73" s="489" t="str">
        <f t="shared" ref="R73:R76" si="117">IF(AL73="","",IF(AL73="cn","cn",VLOOKUP(MID(AL73,2,1),$AN$4:$AO$21,2,0)))</f>
        <v/>
      </c>
      <c r="S73" s="87"/>
      <c r="T73" s="87"/>
      <c r="U73" s="87"/>
      <c r="V73" s="491" t="s">
        <v>597</v>
      </c>
      <c r="W73" s="492">
        <v>1.0</v>
      </c>
      <c r="X73" s="493" t="s">
        <v>601</v>
      </c>
      <c r="Y73" s="494" t="str">
        <f>IF(HLOOKUP(W70,MaGv!$C$3:$AZ$68,7,0)=0," ",HLOOKUP(W70,MaGv!$C$3:$AZ$68,7,0))</f>
        <v>BT10</v>
      </c>
      <c r="Z73" s="494" t="str">
        <f>IF(HLOOKUP(W70,MaGv!$C$3:$AZ$68,12,0)=0," ",HLOOKUP(W70,MaGv!$C$3:$AZ$68,12,0))</f>
        <v>BV04</v>
      </c>
      <c r="AA73" s="494" t="str">
        <f>IF(HLOOKUP(W70,MaGv!$C$3:$AZ$68,17,0)=0," ",HLOOKUP(W70,MaGv!$C$3:$AZ$68,17,0))</f>
        <v>BT10</v>
      </c>
      <c r="AB73" s="494" t="str">
        <f>IF(HLOOKUP(W70,MaGv!$C$3:$AZ$68,22,0)=0," ",HLOOKUP(W70,MaGv!$C$3:$AZ$68,22,0))</f>
        <v>BL01</v>
      </c>
      <c r="AC73" s="493" t="str">
        <f>IF(HLOOKUP(W70,MaGv!$C$3:$AZ$68,27,0)=0," ",HLOOKUP(W70,MaGv!$C$3:$AZ$68,27,0))</f>
        <v/>
      </c>
      <c r="AD73" s="326"/>
      <c r="AE73" s="491" t="s">
        <v>597</v>
      </c>
      <c r="AF73" s="492">
        <v>1.0</v>
      </c>
      <c r="AG73" s="493" t="s">
        <v>601</v>
      </c>
      <c r="AH73" s="494" t="str">
        <f>IF(HLOOKUP(AF70,MaGv!$C$3:$AZ$68,7,0)=0," ",HLOOKUP(AF70,MaGv!$C$3:$AZ$68,7,0))</f>
        <v>BA04</v>
      </c>
      <c r="AI73" s="494" t="str">
        <f>IF(HLOOKUP(AF70,MaGv!$C$3:$AZ$68,12,0)=0," ",HLOOKUP(AF70,MaGv!$C$3:$AZ$68,12,0))</f>
        <v>BT07</v>
      </c>
      <c r="AJ73" s="494" t="str">
        <f>IF(HLOOKUP(AF70,MaGv!$C$3:$AZ$68,17,0)=0," ",HLOOKUP(AF70,MaGv!$C$3:$AZ$68,17,0))</f>
        <v>BS01</v>
      </c>
      <c r="AK73" s="494" t="str">
        <f>IF(HLOOKUP(AF70,MaGv!$C$3:$AZ$68,22,0)=0," ",HLOOKUP(AF70,MaGv!$C$3:$AZ$68,22,0))</f>
        <v>BH05</v>
      </c>
      <c r="AL73" s="493" t="str">
        <f>IF(HLOOKUP(AF70,MaGv!$C$3:$AZ$68,27,0)=0," ",HLOOKUP(AF70,MaGv!$C$3:$AZ$68,27,0))</f>
        <v/>
      </c>
      <c r="AM73" s="87"/>
      <c r="AN73" s="87"/>
      <c r="AO73" s="87"/>
    </row>
    <row r="74" ht="14.25" customHeight="1">
      <c r="A74" s="486"/>
      <c r="B74" s="127"/>
      <c r="C74" s="488">
        <v>2.0</v>
      </c>
      <c r="D74" s="489" t="str">
        <f t="shared" ref="D74:G74" si="114">IF(X74="","",IF(X74="cn","cn",VLOOKUP(MID(X74,2,1),$AN$4:$AO$21,2,0)))</f>
        <v>Anh</v>
      </c>
      <c r="E74" s="489" t="str">
        <f t="shared" si="114"/>
        <v>Toán</v>
      </c>
      <c r="F74" s="489" t="str">
        <f t="shared" si="114"/>
        <v>Văn</v>
      </c>
      <c r="G74" s="489" t="str">
        <f t="shared" si="114"/>
        <v>Toán</v>
      </c>
      <c r="H74" s="490" t="s">
        <v>599</v>
      </c>
      <c r="I74" s="489" t="str">
        <f t="shared" si="115"/>
        <v/>
      </c>
      <c r="J74" s="476"/>
      <c r="K74" s="127"/>
      <c r="L74" s="488">
        <v>2.0</v>
      </c>
      <c r="M74" s="489" t="str">
        <f t="shared" ref="M74:O74" si="116">IF(AG74="","",IF(AG74="cn","cn",VLOOKUP(MID(AG74,2,1),$AN$4:$AO$21,2,0)))</f>
        <v>Văn</v>
      </c>
      <c r="N74" s="489" t="str">
        <f t="shared" si="116"/>
        <v>Anh</v>
      </c>
      <c r="O74" s="489" t="str">
        <f t="shared" si="116"/>
        <v>Toán</v>
      </c>
      <c r="P74" s="490" t="s">
        <v>598</v>
      </c>
      <c r="Q74" s="490" t="s">
        <v>603</v>
      </c>
      <c r="R74" s="489" t="str">
        <f t="shared" si="117"/>
        <v/>
      </c>
      <c r="S74" s="87"/>
      <c r="T74" s="87"/>
      <c r="U74" s="87"/>
      <c r="V74" s="495"/>
      <c r="W74" s="492">
        <v>2.0</v>
      </c>
      <c r="X74" s="494" t="str">
        <f>IF(HLOOKUP(W70,MaGv!$C$3:$AZ$68,4,0)=0," ",HLOOKUP(W70,MaGv!$C$3:$AZ$68,4,0))</f>
        <v>BA06</v>
      </c>
      <c r="Y74" s="494" t="str">
        <f>IF(HLOOKUP(W70,MaGv!$C$3:$AZ$68,8,0)=0," ",HLOOKUP(W70,MaGv!$C$3:$AZ$68,8,0))</f>
        <v>BT10</v>
      </c>
      <c r="Z74" s="494" t="str">
        <f>IF(HLOOKUP(W70,MaGv!$C$3:$AZ$68,13,0)=0," ",HLOOKUP(W70,MaGv!$C$3:$AZ$68,13,0))</f>
        <v>BV04</v>
      </c>
      <c r="AA74" s="494" t="str">
        <f>IF(HLOOKUP(W70,MaGv!$C$3:$AZ$68,18,0)=0," ",HLOOKUP(W70,MaGv!$C$3:$AZ$68,18,0))</f>
        <v>BT10</v>
      </c>
      <c r="AB74" s="494" t="str">
        <f>IF(HLOOKUP(W70,MaGv!$C$3:$AZ$68,23,0)=0," ",HLOOKUP(W70,MaGv!$C$3:$AZ$68,23,0))</f>
        <v>BD02</v>
      </c>
      <c r="AC74" s="493" t="str">
        <f>IF(HLOOKUP(W70,MaGv!$C$3:$AZ$68,28,0)=0," ",HLOOKUP(W70,MaGv!$C$3:$AZ$68,28,0))</f>
        <v/>
      </c>
      <c r="AD74" s="326"/>
      <c r="AE74" s="495"/>
      <c r="AF74" s="492">
        <v>2.0</v>
      </c>
      <c r="AG74" s="494" t="str">
        <f>IF(HLOOKUP(AF70,MaGv!$C$3:$AZ$68,4,0)=0," ",HLOOKUP(AF70,MaGv!$C$3:$AZ$68,4,0))</f>
        <v>BV05</v>
      </c>
      <c r="AH74" s="494" t="str">
        <f>IF(HLOOKUP(AF70,MaGv!$C$3:$AZ$68,8,0)=0," ",HLOOKUP(AF70,MaGv!$C$3:$AZ$68,8,0))</f>
        <v>BA04</v>
      </c>
      <c r="AI74" s="494" t="str">
        <f>IF(HLOOKUP(AF70,MaGv!$C$3:$AZ$68,13,0)=0," ",HLOOKUP(AF70,MaGv!$C$3:$AZ$68,13,0))</f>
        <v>BT07</v>
      </c>
      <c r="AJ74" s="494" t="str">
        <f>IF(HLOOKUP(AF70,MaGv!$C$3:$AZ$68,18,0)=0," ",HLOOKUP(AF70,MaGv!$C$3:$AZ$68,18,0))</f>
        <v>BG01</v>
      </c>
      <c r="AK74" s="494" t="str">
        <f>IF(HLOOKUP(AF70,MaGv!$C$3:$AZ$68,23,0)=0," ",HLOOKUP(AF70,MaGv!$C$3:$AZ$68,23,0))</f>
        <v>BU04</v>
      </c>
      <c r="AL74" s="493" t="str">
        <f>IF(HLOOKUP(AF70,MaGv!$C$3:$AZ$68,28,0)=0," ",HLOOKUP(AF70,MaGv!$C$3:$AZ$68,28,0))</f>
        <v/>
      </c>
      <c r="AM74" s="87"/>
      <c r="AN74" s="87"/>
      <c r="AO74" s="87"/>
    </row>
    <row r="75" ht="14.25" customHeight="1">
      <c r="A75" s="486"/>
      <c r="B75" s="127"/>
      <c r="C75" s="488">
        <v>3.0</v>
      </c>
      <c r="D75" s="489" t="str">
        <f t="shared" ref="D75:F75" si="118">IF(X75="","",IF(X75="cn","cn",VLOOKUP(MID(X75,2,1),$AN$4:$AO$21,2,0)))</f>
        <v>Anh</v>
      </c>
      <c r="E75" s="489" t="str">
        <f t="shared" si="118"/>
        <v>Văn</v>
      </c>
      <c r="F75" s="489" t="str">
        <f t="shared" si="118"/>
        <v>Anh</v>
      </c>
      <c r="G75" s="490" t="s">
        <v>598</v>
      </c>
      <c r="H75" s="490" t="s">
        <v>603</v>
      </c>
      <c r="I75" s="489" t="str">
        <f t="shared" si="115"/>
        <v/>
      </c>
      <c r="J75" s="476"/>
      <c r="K75" s="127"/>
      <c r="L75" s="488">
        <v>3.0</v>
      </c>
      <c r="M75" s="489" t="str">
        <f t="shared" ref="M75:P75" si="119">IF(AG75="","",IF(AG75="cn","cn",VLOOKUP(MID(AG75,2,1),$AN$4:$AO$21,2,0)))</f>
        <v>Văn</v>
      </c>
      <c r="N75" s="489" t="str">
        <f t="shared" si="119"/>
        <v>Toán</v>
      </c>
      <c r="O75" s="489" t="str">
        <f t="shared" si="119"/>
        <v>Văn</v>
      </c>
      <c r="P75" s="489" t="str">
        <f t="shared" si="119"/>
        <v>Anh</v>
      </c>
      <c r="Q75" s="490" t="s">
        <v>599</v>
      </c>
      <c r="R75" s="489" t="str">
        <f t="shared" si="117"/>
        <v/>
      </c>
      <c r="S75" s="87"/>
      <c r="T75" s="87"/>
      <c r="U75" s="87"/>
      <c r="V75" s="495"/>
      <c r="W75" s="492">
        <v>3.0</v>
      </c>
      <c r="X75" s="494" t="str">
        <f>IF(HLOOKUP(W70,MaGv!$C$3:$AZ$68,4,0)=0," ",HLOOKUP(W70,MaGv!$C$3:$AZ$68,4,0))</f>
        <v>BA06</v>
      </c>
      <c r="Y75" s="494" t="str">
        <f>IF(HLOOKUP(W70,MaGv!$C$3:$AZ$68,9,0)=0," ",HLOOKUP(W70,MaGv!$C$3:$AZ$68,9,0))</f>
        <v>BV04</v>
      </c>
      <c r="Z75" s="494" t="str">
        <f>IF(HLOOKUP(W70,MaGv!$C$3:$AZ$68,14,0)=0," ",HLOOKUP(W70,MaGv!$C$3:$AZ$68,14,0))</f>
        <v>BA06</v>
      </c>
      <c r="AA75" s="494" t="str">
        <f>IF(HLOOKUP(W70,MaGv!$C$3:$AZ$68,19,0)=0," ",HLOOKUP(W70,MaGv!$C$3:$AZ$68,19,0))</f>
        <v>BS03</v>
      </c>
      <c r="AB75" s="494" t="str">
        <f>IF(HLOOKUP(W70,MaGv!$C$3:$AZ$68,24,0)=0," ",HLOOKUP(W70,MaGv!$C$3:$AZ$68,24,0))</f>
        <v>BH06</v>
      </c>
      <c r="AC75" s="493" t="str">
        <f>IF(HLOOKUP(W70,MaGv!$C$3:$AZ$68,29,0)=0," ",HLOOKUP(W70,MaGv!$C$3:$AZ$68,29,0))</f>
        <v/>
      </c>
      <c r="AD75" s="326"/>
      <c r="AE75" s="495"/>
      <c r="AF75" s="492">
        <v>3.0</v>
      </c>
      <c r="AG75" s="494" t="str">
        <f>IF(HLOOKUP(AF70,MaGv!$C$3:$AZ$68,4,0)=0," ",HLOOKUP(AF70,MaGv!$C$3:$AZ$68,4,0))</f>
        <v>BV05</v>
      </c>
      <c r="AH75" s="494" t="str">
        <f>IF(HLOOKUP(AF70,MaGv!$C$3:$AZ$68,9,0)=0," ",HLOOKUP(AF70,MaGv!$C$3:$AZ$68,9,0))</f>
        <v>BT07</v>
      </c>
      <c r="AI75" s="494" t="str">
        <f>IF(HLOOKUP(AF70,MaGv!$C$3:$AZ$68,14,0)=0," ",HLOOKUP(AF70,MaGv!$C$3:$AZ$68,14,0))</f>
        <v>BV05</v>
      </c>
      <c r="AJ75" s="494" t="str">
        <f>IF(HLOOKUP(AF70,MaGv!$C$3:$AZ$68,19,0)=0," ",HLOOKUP(AF70,MaGv!$C$3:$AZ$68,19,0))</f>
        <v>BA04</v>
      </c>
      <c r="AK75" s="494" t="str">
        <f>IF(HLOOKUP(AF70,MaGv!$C$3:$AZ$68,24,0)=0," ",HLOOKUP(AF70,MaGv!$C$3:$AZ$68,24,0))</f>
        <v>BL03</v>
      </c>
      <c r="AL75" s="493" t="str">
        <f>IF(HLOOKUP(AF70,MaGv!$C$3:$AZ$68,29,0)=0," ",HLOOKUP(AF70,MaGv!$C$3:$AZ$68,29,0))</f>
        <v/>
      </c>
      <c r="AM75" s="87"/>
      <c r="AN75" s="87"/>
      <c r="AO75" s="87"/>
    </row>
    <row r="76" ht="14.25" customHeight="1">
      <c r="A76" s="486"/>
      <c r="B76" s="127"/>
      <c r="C76" s="488">
        <v>4.0</v>
      </c>
      <c r="D76" s="489" t="str">
        <f t="shared" ref="D76:F76" si="120">IF(X76="","",IF(X76="cn","cn",VLOOKUP(MID(X76,2,1),$AN$4:$AO$21,2,0)))</f>
        <v>Toán</v>
      </c>
      <c r="E76" s="489" t="str">
        <f t="shared" si="120"/>
        <v>Văn</v>
      </c>
      <c r="F76" s="489" t="str">
        <f t="shared" si="120"/>
        <v>Anh</v>
      </c>
      <c r="G76" s="490" t="s">
        <v>598</v>
      </c>
      <c r="H76" s="490" t="s">
        <v>603</v>
      </c>
      <c r="I76" s="489" t="str">
        <f t="shared" si="115"/>
        <v/>
      </c>
      <c r="J76" s="476"/>
      <c r="K76" s="127"/>
      <c r="L76" s="488">
        <v>4.0</v>
      </c>
      <c r="M76" s="489" t="str">
        <f t="shared" ref="M76:P76" si="121">IF(AG76="","",IF(AG76="cn","cn",VLOOKUP(MID(AG76,2,1),$AN$4:$AO$21,2,0)))</f>
        <v>Toán</v>
      </c>
      <c r="N76" s="489" t="str">
        <f t="shared" si="121"/>
        <v>Toán</v>
      </c>
      <c r="O76" s="489" t="str">
        <f t="shared" si="121"/>
        <v>Văn</v>
      </c>
      <c r="P76" s="489" t="str">
        <f t="shared" si="121"/>
        <v>Anh</v>
      </c>
      <c r="Q76" s="490" t="s">
        <v>599</v>
      </c>
      <c r="R76" s="489" t="str">
        <f t="shared" si="117"/>
        <v/>
      </c>
      <c r="S76" s="87"/>
      <c r="T76" s="87"/>
      <c r="U76" s="87"/>
      <c r="V76" s="495"/>
      <c r="W76" s="492">
        <v>4.0</v>
      </c>
      <c r="X76" s="494" t="str">
        <f>IF(HLOOKUP(W70,MaGv!$C$3:$AZ$68,5,0)=0," ",HLOOKUP(W70,MaGv!$C$3:$AZ$68,5,0))</f>
        <v>BT10</v>
      </c>
      <c r="Y76" s="494" t="str">
        <f>IF(HLOOKUP(W70,MaGv!$C$3:$AZ$68,10,0)=0," ",HLOOKUP(W70,MaGv!$C$3:$AZ$68,10,0))</f>
        <v>BV04</v>
      </c>
      <c r="Z76" s="494" t="str">
        <f>IF(HLOOKUP(W70,MaGv!$C$3:$AZ$68,15,0)=0," ",HLOOKUP(W70,MaGv!$C$3:$AZ$68,15,0))</f>
        <v>BA06</v>
      </c>
      <c r="AA76" s="494" t="str">
        <f>IF(HLOOKUP(W70,MaGv!$C$3:$AZ$68,20,0)=0," ",HLOOKUP(W70,MaGv!$C$3:$AZ$68,20,0))</f>
        <v>BG01</v>
      </c>
      <c r="AB76" s="494" t="str">
        <f>IF(HLOOKUP(W70,MaGv!$C$3:$AZ$68,25,0)=0," ",HLOOKUP(W70,MaGv!$C$3:$AZ$68,25,0))</f>
        <v>BU05</v>
      </c>
      <c r="AC76" s="493" t="str">
        <f>IF(HLOOKUP(W70,MaGv!$C$3:$AZ$68,30,0)=0," ",HLOOKUP(W70,MaGv!$C$3:$AZ$68,30,0))</f>
        <v/>
      </c>
      <c r="AD76" s="326"/>
      <c r="AE76" s="495"/>
      <c r="AF76" s="492">
        <v>4.0</v>
      </c>
      <c r="AG76" s="494" t="str">
        <f>IF(HLOOKUP(AF70,MaGv!$C$3:$AZ$68,5,0)=0," ",HLOOKUP(AF70,MaGv!$C$3:$AZ$68,5,0))</f>
        <v>BT07</v>
      </c>
      <c r="AH76" s="494" t="str">
        <f>IF(HLOOKUP(AF70,MaGv!$C$3:$AZ$68,10,0)=0," ",HLOOKUP(AF70,MaGv!$C$3:$AZ$68,10,0))</f>
        <v>BT07</v>
      </c>
      <c r="AI76" s="494" t="str">
        <f>IF(HLOOKUP(AF70,MaGv!$C$3:$AZ$68,15,0)=0," ",HLOOKUP(AF70,MaGv!$C$3:$AZ$68,15,0))</f>
        <v>BV05</v>
      </c>
      <c r="AJ76" s="494" t="str">
        <f>IF(HLOOKUP(AF70,MaGv!$C$3:$AZ$68,20,0)=0," ",HLOOKUP(AF70,MaGv!$C$3:$AZ$68,20,0))</f>
        <v>BA04</v>
      </c>
      <c r="AK76" s="494" t="str">
        <f>IF(HLOOKUP(AF70,MaGv!$C$3:$AZ$68,25,0)=0," ",HLOOKUP(AF70,MaGv!$C$3:$AZ$68,25,0))</f>
        <v>BD04</v>
      </c>
      <c r="AL76" s="493" t="str">
        <f>IF(HLOOKUP(AF70,MaGv!$C$3:$AZ$68,30,0)=0," ",HLOOKUP(AF70,MaGv!$C$3:$AZ$68,30,0))</f>
        <v/>
      </c>
      <c r="AM76" s="87"/>
      <c r="AN76" s="87"/>
      <c r="AO76" s="87"/>
    </row>
    <row r="77" ht="14.25" customHeight="1">
      <c r="A77" s="486"/>
      <c r="B77" s="396"/>
      <c r="C77" s="488">
        <v>5.0</v>
      </c>
      <c r="D77" s="489" t="str">
        <f t="shared" ref="D77:I77" si="122">IF(X77="","",IF(X77="cn","cn",VLOOKUP(MID(X77,2,1),$AN$4:$AO$21,2,0)))</f>
        <v>Toán</v>
      </c>
      <c r="E77" s="489" t="str">
        <f t="shared" si="122"/>
        <v/>
      </c>
      <c r="F77" s="489" t="str">
        <f t="shared" si="122"/>
        <v/>
      </c>
      <c r="G77" s="489" t="str">
        <f t="shared" si="122"/>
        <v/>
      </c>
      <c r="H77" s="489" t="str">
        <f t="shared" si="122"/>
        <v/>
      </c>
      <c r="I77" s="489" t="str">
        <f t="shared" si="122"/>
        <v/>
      </c>
      <c r="J77" s="476"/>
      <c r="K77" s="396"/>
      <c r="L77" s="488">
        <v>5.0</v>
      </c>
      <c r="M77" s="489" t="str">
        <f t="shared" ref="M77:R77" si="123">IF(AG77="","",IF(AG77="cn","cn",VLOOKUP(MID(AG77,2,1),$AN$4:$AO$21,2,0)))</f>
        <v>Toán</v>
      </c>
      <c r="N77" s="489" t="str">
        <f t="shared" si="123"/>
        <v/>
      </c>
      <c r="O77" s="489" t="str">
        <f t="shared" si="123"/>
        <v/>
      </c>
      <c r="P77" s="489" t="str">
        <f t="shared" si="123"/>
        <v/>
      </c>
      <c r="Q77" s="489" t="str">
        <f t="shared" si="123"/>
        <v/>
      </c>
      <c r="R77" s="489" t="str">
        <f t="shared" si="123"/>
        <v/>
      </c>
      <c r="S77" s="87"/>
      <c r="T77" s="87"/>
      <c r="U77" s="87"/>
      <c r="V77" s="496"/>
      <c r="W77" s="492">
        <v>5.0</v>
      </c>
      <c r="X77" s="494" t="str">
        <f>IF(HLOOKUP(W70,MaGv!$C$3:$AZ$68,6,0)=0," ",HLOOKUP(W70,MaGv!$C$3:$AZ$68,6,0))</f>
        <v>BT10</v>
      </c>
      <c r="Y77" s="493" t="str">
        <f>IF(HLOOKUP(W70,MaGv!$C$3:$AZ$68,11,0)=0," ",HLOOKUP(W70,MaGv!$C$3:$AZ$68,11,0))</f>
        <v/>
      </c>
      <c r="Z77" s="493" t="str">
        <f>IF(HLOOKUP(W70,MaGv!$C$3:$AZ$68,16,0)=0," ",HLOOKUP(W70,MaGv!$C$3:$AZ$68,16,0))</f>
        <v/>
      </c>
      <c r="AA77" s="493" t="str">
        <f>IF(HLOOKUP(W70,MaGv!$C$3:$AZ$68,21,0)=0," ",HLOOKUP(W70,MaGv!$C$3:$AZ$68,21,0))</f>
        <v/>
      </c>
      <c r="AB77" s="493" t="str">
        <f>IF(HLOOKUP(W70,MaGv!$C$3:$AZ$68,26,0)=0," ",HLOOKUP(W70,MaGv!$C$3:$AZ$68,26,0))</f>
        <v/>
      </c>
      <c r="AC77" s="493" t="str">
        <f>IF(HLOOKUP(W70,MaGv!$C$3:$AZ$68,31,0)=0," ",HLOOKUP(W70,MaGv!$C$3:$AZ$68,31,0))</f>
        <v/>
      </c>
      <c r="AD77" s="326"/>
      <c r="AE77" s="496"/>
      <c r="AF77" s="492">
        <v>5.0</v>
      </c>
      <c r="AG77" s="494" t="str">
        <f>IF(HLOOKUP(AF70,MaGv!$C$3:$AZ$68,6,0)=0," ",HLOOKUP(AF70,MaGv!$C$3:$AZ$68,6,0))</f>
        <v>BT07</v>
      </c>
      <c r="AH77" s="493" t="str">
        <f>IF(HLOOKUP(AF70,MaGv!$C$3:$AZ$68,11,0)=0," ",HLOOKUP(AF70,MaGv!$C$3:$AZ$68,11,0))</f>
        <v/>
      </c>
      <c r="AI77" s="493" t="str">
        <f>IF(HLOOKUP(AF70,MaGv!$C$3:$AZ$68,16,0)=0," ",HLOOKUP(AF70,MaGv!$C$3:$AZ$68,16,0))</f>
        <v/>
      </c>
      <c r="AJ77" s="493" t="str">
        <f>IF(HLOOKUP(AF70,MaGv!$C$3:$AZ$68,21,0)=0," ",HLOOKUP(AF70,MaGv!$C$3:$AZ$68,21,0))</f>
        <v/>
      </c>
      <c r="AK77" s="493" t="str">
        <f>IF(HLOOKUP(AF70,MaGv!$C$3:$AZ$68,26,0)=0," ",HLOOKUP(AF70,MaGv!$C$3:$AZ$68,26,0))</f>
        <v/>
      </c>
      <c r="AL77" s="493" t="str">
        <f>IF(HLOOKUP(AF70,MaGv!$C$3:$AZ$68,31,0)=0," ",HLOOKUP(AF70,MaGv!$C$3:$AZ$68,31,0))</f>
        <v/>
      </c>
      <c r="AM77" s="87"/>
      <c r="AN77" s="87"/>
      <c r="AO77" s="87"/>
    </row>
    <row r="78" ht="14.25" customHeight="1">
      <c r="A78" s="486"/>
      <c r="B78" s="487" t="s">
        <v>606</v>
      </c>
      <c r="C78" s="488">
        <v>1.0</v>
      </c>
      <c r="D78" s="489" t="str">
        <f t="shared" ref="D78:I78" si="124">IF(X78="","",IF(X78="cn","cn",VLOOKUP(MID(X78,2,1),$AN$4:$AO$21,2,0)))</f>
        <v/>
      </c>
      <c r="E78" s="489" t="str">
        <f t="shared" si="124"/>
        <v/>
      </c>
      <c r="F78" s="489" t="str">
        <f t="shared" si="124"/>
        <v/>
      </c>
      <c r="G78" s="489" t="str">
        <f t="shared" si="124"/>
        <v/>
      </c>
      <c r="H78" s="489" t="str">
        <f t="shared" si="124"/>
        <v/>
      </c>
      <c r="I78" s="489" t="str">
        <f t="shared" si="124"/>
        <v/>
      </c>
      <c r="J78" s="476"/>
      <c r="K78" s="487" t="s">
        <v>606</v>
      </c>
      <c r="L78" s="488">
        <v>1.0</v>
      </c>
      <c r="M78" s="489" t="str">
        <f t="shared" ref="M78:R78" si="125">IF(AG78="","",IF(AG78="cn","cn",VLOOKUP(MID(AG78,2,1),$AN$4:$AO$21,2,0)))</f>
        <v/>
      </c>
      <c r="N78" s="489" t="str">
        <f t="shared" si="125"/>
        <v/>
      </c>
      <c r="O78" s="489" t="str">
        <f t="shared" si="125"/>
        <v/>
      </c>
      <c r="P78" s="489" t="str">
        <f t="shared" si="125"/>
        <v/>
      </c>
      <c r="Q78" s="489" t="str">
        <f t="shared" si="125"/>
        <v/>
      </c>
      <c r="R78" s="489" t="str">
        <f t="shared" si="125"/>
        <v/>
      </c>
      <c r="S78" s="87"/>
      <c r="T78" s="87"/>
      <c r="U78" s="87"/>
      <c r="V78" s="491" t="s">
        <v>606</v>
      </c>
      <c r="W78" s="492">
        <v>1.0</v>
      </c>
      <c r="X78" s="493" t="str">
        <f>IF(HLOOKUP(W70,MaGv!$C$38:$AZ$68,2,0)=0," ",HLOOKUP(W70,MaGv!$C$38:$AZ$68,2,0))</f>
        <v/>
      </c>
      <c r="Y78" s="493" t="str">
        <f>IF(HLOOKUP(W70,MaGv!$C$38:$AZ$68,7,0)=0," ",HLOOKUP(W70,MaGv!$C$38:$AZ$68,7,0))</f>
        <v/>
      </c>
      <c r="Z78" s="493" t="str">
        <f>IF(HLOOKUP(W70,MaGv!$C$38:$AZ$68,12,0)=0," ",HLOOKUP(W70,MaGv!$C$38:$AZ$68,12,0))</f>
        <v/>
      </c>
      <c r="AA78" s="493" t="str">
        <f>IF(HLOOKUP(W70,MaGv!$C$38:$AZ$68,17,0)=0," ",HLOOKUP(W70,MaGv!$C$38:$AZ$68,17,0))</f>
        <v/>
      </c>
      <c r="AB78" s="493" t="str">
        <f>IF(HLOOKUP(W70,MaGv!$C$38:$AZ$68,22,0)=0," ",HLOOKUP(W70,MaGv!$C$38:$AZ$68,22,0))</f>
        <v/>
      </c>
      <c r="AC78" s="493" t="str">
        <f>IF(HLOOKUP(W70,MaGv!$C$38:$AZ$68,27,0)=0," ",HLOOKUP(W70,MaGv!$C$38:$AZ$68,27,0))</f>
        <v/>
      </c>
      <c r="AD78" s="326"/>
      <c r="AE78" s="491" t="s">
        <v>606</v>
      </c>
      <c r="AF78" s="492">
        <v>1.0</v>
      </c>
      <c r="AG78" s="493" t="str">
        <f>IF(HLOOKUP(AF70,MaGv!$C$38:$AZ$68,2,0)=0," ",HLOOKUP(AF70,MaGv!$C$38:$AZ$68,2,0))</f>
        <v/>
      </c>
      <c r="AH78" s="493" t="str">
        <f>IF(HLOOKUP(AF70,MaGv!$C$38:$AZ$68,7,0)=0," ",HLOOKUP(AF70,MaGv!$C$38:$AZ$68,7,0))</f>
        <v/>
      </c>
      <c r="AI78" s="493" t="str">
        <f>IF(HLOOKUP(AF70,MaGv!$C$38:$AZ$68,12,0)=0," ",HLOOKUP(AF70,MaGv!$C$38:$AZ$68,12,0))</f>
        <v/>
      </c>
      <c r="AJ78" s="493" t="str">
        <f>IF(HLOOKUP(AF70,MaGv!$C$38:$AZ$68,17,0)=0," ",HLOOKUP(AF70,MaGv!$C$38:$AZ$68,17,0))</f>
        <v/>
      </c>
      <c r="AK78" s="493" t="str">
        <f>IF(HLOOKUP(AF70,MaGv!$C$38:$AZ$68,22,0)=0," ",HLOOKUP(AF70,MaGv!$C$38:$AZ$68,22,0))</f>
        <v/>
      </c>
      <c r="AL78" s="493" t="str">
        <f>IF(HLOOKUP(AF70,MaGv!$C$38:$AZ$68,27,0)=0," ",HLOOKUP(AF70,MaGv!$C$38:$AZ$68,27,0))</f>
        <v/>
      </c>
      <c r="AM78" s="87"/>
      <c r="AN78" s="87"/>
      <c r="AO78" s="87"/>
    </row>
    <row r="79" ht="14.25" customHeight="1">
      <c r="A79" s="486"/>
      <c r="B79" s="127"/>
      <c r="C79" s="488">
        <v>2.0</v>
      </c>
      <c r="D79" s="490" t="s">
        <v>599</v>
      </c>
      <c r="E79" s="489" t="str">
        <f t="shared" ref="E79:I79" si="126">IF(Y79="","",IF(Y79="cn","cn",VLOOKUP(MID(Y79,2,1),$AN$4:$AO$21,2,0)))</f>
        <v/>
      </c>
      <c r="F79" s="489" t="str">
        <f t="shared" si="126"/>
        <v>Anh</v>
      </c>
      <c r="G79" s="489" t="str">
        <f t="shared" si="126"/>
        <v/>
      </c>
      <c r="H79" s="489" t="str">
        <f t="shared" si="126"/>
        <v>Văn</v>
      </c>
      <c r="I79" s="489" t="str">
        <f t="shared" si="126"/>
        <v/>
      </c>
      <c r="J79" s="476"/>
      <c r="K79" s="127"/>
      <c r="L79" s="488">
        <v>2.0</v>
      </c>
      <c r="M79" s="490" t="s">
        <v>603</v>
      </c>
      <c r="N79" s="489" t="str">
        <f t="shared" ref="N79:N82" si="129">IF(AH79="","",IF(AH79="cn","cn",VLOOKUP(MID(AH79,2,1),$AN$4:$AO$21,2,0)))</f>
        <v/>
      </c>
      <c r="O79" s="490" t="s">
        <v>598</v>
      </c>
      <c r="P79" s="489" t="str">
        <f t="shared" ref="P79:R79" si="127">IF(AJ79="","",IF(AJ79="cn","cn",VLOOKUP(MID(AJ79,2,1),$AN$4:$AO$21,2,0)))</f>
        <v/>
      </c>
      <c r="Q79" s="489" t="str">
        <f t="shared" si="127"/>
        <v>Văn</v>
      </c>
      <c r="R79" s="489" t="str">
        <f t="shared" si="127"/>
        <v/>
      </c>
      <c r="S79" s="87"/>
      <c r="T79" s="87"/>
      <c r="U79" s="87"/>
      <c r="V79" s="495"/>
      <c r="W79" s="492">
        <v>2.0</v>
      </c>
      <c r="X79" s="494" t="str">
        <f>IF(HLOOKUP(W70,MaGv!$C$38:$AZ$68,3,0)=0," ",HLOOKUP(W70,MaGv!$C$38:$AZ$68,3,0))</f>
        <v>BL01</v>
      </c>
      <c r="Y79" s="493" t="str">
        <f>IF(HLOOKUP(W70,MaGv!$C$38:$AZ$68,8,0)=0," ",HLOOKUP(W70,MaGv!$C$38:$AZ$68,8,0))</f>
        <v/>
      </c>
      <c r="Z79" s="494" t="str">
        <f>IF(HLOOKUP(W70,MaGv!$C$38:$AZ$68,13,0)=0," ",HLOOKUP(W70,MaGv!$C$38:$AZ$68,13,0))</f>
        <v>BA06</v>
      </c>
      <c r="AA79" s="493" t="str">
        <f>IF(HLOOKUP(W70,MaGv!$C$38:$AZ$68,18,0)=0," ",HLOOKUP(W70,MaGv!$C$38:$AZ$68,18,0))</f>
        <v/>
      </c>
      <c r="AB79" s="494" t="str">
        <f>IF(HLOOKUP(W70,MaGv!$C$38:$AZ$68,23,0)=0," ",HLOOKUP(W70,MaGv!$C$38:$AZ$68,23,0))</f>
        <v>BV04</v>
      </c>
      <c r="AC79" s="493" t="str">
        <f>IF(HLOOKUP(W70,MaGv!$C$38:$AZ$68,28,0)=0," ",HLOOKUP(W70,MaGv!$C$38:$AZ$68,28,0))</f>
        <v/>
      </c>
      <c r="AD79" s="326"/>
      <c r="AE79" s="495"/>
      <c r="AF79" s="492">
        <v>2.0</v>
      </c>
      <c r="AG79" s="494" t="str">
        <f>IF(HLOOKUP(AF70,MaGv!$C$38:$AZ$68,3,0)=0," ",HLOOKUP(AF70,MaGv!$C$38:$AZ$68,3,0))</f>
        <v>BU04</v>
      </c>
      <c r="AH79" s="493" t="str">
        <f>IF(HLOOKUP(AF70,MaGv!$C$38:$AZ$68,8,0)=0," ",HLOOKUP(AF70,MaGv!$C$38:$AZ$68,8,0))</f>
        <v/>
      </c>
      <c r="AI79" s="494" t="str">
        <f>IF(HLOOKUP(AF70,MaGv!$C$38:$AZ$68,13,0)=0," ",HLOOKUP(AF70,MaGv!$C$38:$AZ$68,13,0))</f>
        <v>BG01</v>
      </c>
      <c r="AJ79" s="493" t="str">
        <f>IF(HLOOKUP(AF70,MaGv!$C$38:$AZ$68,18,0)=0," ",HLOOKUP(AF70,MaGv!$C$38:$AZ$68,18,0))</f>
        <v/>
      </c>
      <c r="AK79" s="494" t="str">
        <f>IF(HLOOKUP(AF70,MaGv!$C$38:$AZ$68,23,0)=0," ",HLOOKUP(AF70,MaGv!$C$38:$AZ$68,23,0))</f>
        <v>BV05</v>
      </c>
      <c r="AL79" s="493" t="str">
        <f>IF(HLOOKUP(AF70,MaGv!$C$38:$AZ$68,28,0)=0," ",HLOOKUP(AF70,MaGv!$C$38:$AZ$68,28,0))</f>
        <v/>
      </c>
      <c r="AM79" s="87"/>
      <c r="AN79" s="87"/>
      <c r="AO79" s="87"/>
    </row>
    <row r="80" ht="14.25" customHeight="1">
      <c r="A80" s="486"/>
      <c r="B80" s="127"/>
      <c r="C80" s="488">
        <v>3.0</v>
      </c>
      <c r="D80" s="490" t="s">
        <v>599</v>
      </c>
      <c r="E80" s="489" t="str">
        <f t="shared" ref="E80:I80" si="128">IF(Y80="","",IF(Y80="cn","cn",VLOOKUP(MID(Y80,2,1),$AN$4:$AO$21,2,0)))</f>
        <v/>
      </c>
      <c r="F80" s="489" t="str">
        <f t="shared" si="128"/>
        <v>Anh</v>
      </c>
      <c r="G80" s="489" t="str">
        <f t="shared" si="128"/>
        <v/>
      </c>
      <c r="H80" s="489" t="str">
        <f t="shared" si="128"/>
        <v>Văn</v>
      </c>
      <c r="I80" s="489" t="str">
        <f t="shared" si="128"/>
        <v/>
      </c>
      <c r="J80" s="476"/>
      <c r="K80" s="127"/>
      <c r="L80" s="488">
        <v>3.0</v>
      </c>
      <c r="M80" s="490" t="s">
        <v>603</v>
      </c>
      <c r="N80" s="489" t="str">
        <f t="shared" si="129"/>
        <v/>
      </c>
      <c r="O80" s="490" t="s">
        <v>598</v>
      </c>
      <c r="P80" s="489" t="str">
        <f t="shared" ref="P80:R80" si="130">IF(AJ80="","",IF(AJ80="cn","cn",VLOOKUP(MID(AJ80,2,1),$AN$4:$AO$21,2,0)))</f>
        <v/>
      </c>
      <c r="Q80" s="489" t="str">
        <f t="shared" si="130"/>
        <v>Văn</v>
      </c>
      <c r="R80" s="489" t="str">
        <f t="shared" si="130"/>
        <v/>
      </c>
      <c r="S80" s="87"/>
      <c r="T80" s="87"/>
      <c r="U80" s="87"/>
      <c r="V80" s="495"/>
      <c r="W80" s="492">
        <v>3.0</v>
      </c>
      <c r="X80" s="494" t="str">
        <f>IF(HLOOKUP(W70,MaGv!$C$38:$AZ$68,4,0)=0," ",HLOOKUP(W70,MaGv!$C$38:$AZ$68,4,0))</f>
        <v>BD02</v>
      </c>
      <c r="Y80" s="493" t="str">
        <f>IF(HLOOKUP(W70,MaGv!$C$38:$AZ$68,9,0)=0," ",HLOOKUP(W70,MaGv!$C$38:$AZ$68,9,0))</f>
        <v/>
      </c>
      <c r="Z80" s="494" t="str">
        <f>IF(HLOOKUP(W70,MaGv!$C$38:$AZ$68,14,0)=0," ",HLOOKUP(W70,MaGv!$C$38:$AZ$68,14,0))</f>
        <v>BA06</v>
      </c>
      <c r="AA80" s="493" t="str">
        <f>IF(HLOOKUP(W70,MaGv!$C$38:$AZ$68,19,0)=0," ",HLOOKUP(W70,MaGv!$C$38:$AZ$68,19,0))</f>
        <v/>
      </c>
      <c r="AB80" s="494" t="str">
        <f>IF(HLOOKUP(W70,MaGv!$C$38:$AZ$68,24,0)=0," ",HLOOKUP(W70,MaGv!$C$38:$AZ$68,24,0))</f>
        <v>BV04</v>
      </c>
      <c r="AC80" s="493" t="str">
        <f>IF(HLOOKUP(W70,MaGv!$C$38:$AZ$68,29,0)=0," ",HLOOKUP(W70,MaGv!$C$38:$AZ$68,29,0))</f>
        <v/>
      </c>
      <c r="AD80" s="326"/>
      <c r="AE80" s="495"/>
      <c r="AF80" s="492">
        <v>3.0</v>
      </c>
      <c r="AG80" s="494" t="str">
        <f>IF(HLOOKUP(AF70,MaGv!$C$38:$AZ$68,4,0)=0," ",HLOOKUP(AF70,MaGv!$C$38:$AZ$68,4,0))</f>
        <v>BH05</v>
      </c>
      <c r="AH80" s="493" t="str">
        <f>IF(HLOOKUP(AF70,MaGv!$C$38:$AZ$68,9,0)=0," ",HLOOKUP(AF70,MaGv!$C$38:$AZ$68,9,0))</f>
        <v/>
      </c>
      <c r="AI80" s="494" t="str">
        <f>IF(HLOOKUP(AF70,MaGv!$C$38:$AZ$68,14,0)=0," ",HLOOKUP(AF70,MaGv!$C$38:$AZ$68,14,0))</f>
        <v>BS01</v>
      </c>
      <c r="AJ80" s="493" t="str">
        <f>IF(HLOOKUP(AF70,MaGv!$C$38:$AZ$68,19,0)=0," ",HLOOKUP(AF70,MaGv!$C$38:$AZ$68,19,0))</f>
        <v/>
      </c>
      <c r="AK80" s="494" t="str">
        <f>IF(HLOOKUP(AF70,MaGv!$C$38:$AZ$68,24,0)=0," ",HLOOKUP(AF70,MaGv!$C$38:$AZ$68,24,0))</f>
        <v>BV05</v>
      </c>
      <c r="AL80" s="493" t="str">
        <f>IF(HLOOKUP(AF70,MaGv!$C$38:$AZ$68,29,0)=0," ",HLOOKUP(AF70,MaGv!$C$38:$AZ$68,29,0))</f>
        <v/>
      </c>
      <c r="AM80" s="87"/>
      <c r="AN80" s="87"/>
      <c r="AO80" s="87"/>
    </row>
    <row r="81" ht="14.25" customHeight="1">
      <c r="A81" s="486"/>
      <c r="B81" s="127"/>
      <c r="C81" s="488">
        <v>4.0</v>
      </c>
      <c r="D81" s="490" t="s">
        <v>603</v>
      </c>
      <c r="E81" s="489" t="str">
        <f t="shared" ref="E81:E82" si="133">IF(Y81="","",IF(Y81="cn","cn",VLOOKUP(MID(Y81,2,1),$AN$4:$AO$21,2,0)))</f>
        <v/>
      </c>
      <c r="F81" s="490" t="s">
        <v>598</v>
      </c>
      <c r="G81" s="489" t="str">
        <f t="shared" ref="G81:I81" si="131">IF(AA81="","",IF(AA81="cn","cn",VLOOKUP(MID(AA81,2,1),$AN$4:$AO$21,2,0)))</f>
        <v/>
      </c>
      <c r="H81" s="489" t="str">
        <f t="shared" si="131"/>
        <v>Toán</v>
      </c>
      <c r="I81" s="489" t="str">
        <f t="shared" si="131"/>
        <v/>
      </c>
      <c r="J81" s="476"/>
      <c r="K81" s="127"/>
      <c r="L81" s="488">
        <v>4.0</v>
      </c>
      <c r="M81" s="490" t="s">
        <v>599</v>
      </c>
      <c r="N81" s="489" t="str">
        <f t="shared" si="129"/>
        <v/>
      </c>
      <c r="O81" s="489" t="str">
        <f t="shared" ref="O81:R81" si="132">IF(AI81="","",IF(AI81="cn","cn",VLOOKUP(MID(AI81,2,1),$AN$4:$AO$21,2,0)))</f>
        <v>Anh</v>
      </c>
      <c r="P81" s="489" t="str">
        <f t="shared" si="132"/>
        <v/>
      </c>
      <c r="Q81" s="489" t="str">
        <f t="shared" si="132"/>
        <v>Toán</v>
      </c>
      <c r="R81" s="489" t="str">
        <f t="shared" si="132"/>
        <v/>
      </c>
      <c r="S81" s="87"/>
      <c r="T81" s="87"/>
      <c r="U81" s="87"/>
      <c r="V81" s="495"/>
      <c r="W81" s="492">
        <v>4.0</v>
      </c>
      <c r="X81" s="494" t="str">
        <f>IF(HLOOKUP(W70,MaGv!$C$38:$AZ$68,5,0)=0," ",HLOOKUP(W70,MaGv!$C$38:$AZ$68,5,0))</f>
        <v>BH06</v>
      </c>
      <c r="Y81" s="493" t="str">
        <f>IF(HLOOKUP(W70,MaGv!$C$38:$AZ$68,10,0)=0," ",HLOOKUP(W70,MaGv!$C$38:$AZ$68,10,0))</f>
        <v/>
      </c>
      <c r="Z81" s="494" t="str">
        <f>IF(HLOOKUP(W70,MaGv!$C$38:$AZ$68,15,0)=0," ",HLOOKUP(W70,MaGv!$C$38:$AZ$68,15,0))</f>
        <v>BS03</v>
      </c>
      <c r="AA81" s="493" t="str">
        <f>IF(HLOOKUP(W70,MaGv!$C$38:$AZ$68,20,0)=0," ",HLOOKUP(W70,MaGv!$C$38:$AZ$68,20,0))</f>
        <v/>
      </c>
      <c r="AB81" s="494" t="str">
        <f>IF(HLOOKUP(W70,MaGv!$C$38:$AZ$68,25,0)=0," ",HLOOKUP(W70,MaGv!$C$38:$AZ$68,25,0))</f>
        <v>BT10</v>
      </c>
      <c r="AC81" s="493" t="str">
        <f>IF(HLOOKUP(W70,MaGv!$C$38:$AZ$68,30,0)=0," ",HLOOKUP(W70,MaGv!$C$38:$AZ$68,30,0))</f>
        <v/>
      </c>
      <c r="AD81" s="326"/>
      <c r="AE81" s="495"/>
      <c r="AF81" s="492">
        <v>4.0</v>
      </c>
      <c r="AG81" s="494" t="str">
        <f>IF(HLOOKUP(AF70,MaGv!$C$38:$AZ$68,5,0)=0," ",HLOOKUP(AF70,MaGv!$C$38:$AZ$68,5,0))</f>
        <v>BD04</v>
      </c>
      <c r="AH81" s="493" t="str">
        <f>IF(HLOOKUP(AF70,MaGv!$C$38:$AZ$68,10,0)=0," ",HLOOKUP(AF70,MaGv!$C$38:$AZ$68,10,0))</f>
        <v/>
      </c>
      <c r="AI81" s="494" t="str">
        <f>IF(HLOOKUP(AF70,MaGv!$C$38:$AZ$68,15,0)=0," ",HLOOKUP(AF70,MaGv!$C$38:$AZ$68,15,0))</f>
        <v>BA04</v>
      </c>
      <c r="AJ81" s="493" t="str">
        <f>IF(HLOOKUP(AF70,MaGv!$C$38:$AZ$68,20,0)=0," ",HLOOKUP(AF70,MaGv!$C$38:$AZ$68,20,0))</f>
        <v/>
      </c>
      <c r="AK81" s="494" t="str">
        <f>IF(HLOOKUP(AF70,MaGv!$C$38:$AZ$68,25,0)=0," ",HLOOKUP(AF70,MaGv!$C$38:$AZ$68,25,0))</f>
        <v>BT07</v>
      </c>
      <c r="AL81" s="493" t="str">
        <f>IF(HLOOKUP(AF70,MaGv!$C$38:$AZ$68,30,0)=0," ",HLOOKUP(AF70,MaGv!$C$38:$AZ$68,30,0))</f>
        <v/>
      </c>
      <c r="AM81" s="87"/>
      <c r="AN81" s="87"/>
      <c r="AO81" s="87"/>
    </row>
    <row r="82" ht="14.25" customHeight="1">
      <c r="A82" s="486"/>
      <c r="B82" s="396"/>
      <c r="C82" s="488">
        <v>5.0</v>
      </c>
      <c r="D82" s="490" t="s">
        <v>603</v>
      </c>
      <c r="E82" s="489" t="str">
        <f t="shared" si="133"/>
        <v/>
      </c>
      <c r="F82" s="490" t="s">
        <v>598</v>
      </c>
      <c r="G82" s="489" t="str">
        <f t="shared" ref="G82:I82" si="134">IF(AA82="","",IF(AA82="cn","cn",VLOOKUP(MID(AA82,2,1),$AN$4:$AO$21,2,0)))</f>
        <v/>
      </c>
      <c r="H82" s="489" t="str">
        <f t="shared" si="134"/>
        <v>Toán</v>
      </c>
      <c r="I82" s="489" t="str">
        <f t="shared" si="134"/>
        <v/>
      </c>
      <c r="J82" s="476"/>
      <c r="K82" s="396"/>
      <c r="L82" s="488">
        <v>5.0</v>
      </c>
      <c r="M82" s="490" t="s">
        <v>599</v>
      </c>
      <c r="N82" s="489" t="str">
        <f t="shared" si="129"/>
        <v/>
      </c>
      <c r="O82" s="489" t="str">
        <f t="shared" ref="O82:R82" si="135">IF(AI82="","",IF(AI82="cn","cn",VLOOKUP(MID(AI82,2,1),$AN$4:$AO$21,2,0)))</f>
        <v>Anh</v>
      </c>
      <c r="P82" s="489" t="str">
        <f t="shared" si="135"/>
        <v/>
      </c>
      <c r="Q82" s="489" t="str">
        <f t="shared" si="135"/>
        <v>Toán</v>
      </c>
      <c r="R82" s="489" t="str">
        <f t="shared" si="135"/>
        <v/>
      </c>
      <c r="S82" s="87"/>
      <c r="T82" s="87"/>
      <c r="U82" s="87"/>
      <c r="V82" s="496"/>
      <c r="W82" s="492">
        <v>5.0</v>
      </c>
      <c r="X82" s="494" t="str">
        <f>IF(HLOOKUP(W70,MaGv!$C$38:$AZ$68,6,0)=0," ",HLOOKUP(W70,MaGv!$C$38:$AZ$68,6,0))</f>
        <v>BU05</v>
      </c>
      <c r="Y82" s="493" t="str">
        <f>IF(HLOOKUP(W70,MaGv!$C$38:$AZ$68,11,0)=0," ",HLOOKUP(W70,MaGv!$C$38:$AZ$68,11,0))</f>
        <v/>
      </c>
      <c r="Z82" s="494" t="str">
        <f>IF(HLOOKUP(W70,MaGv!$C$38:$AZ$68,16,0)=0," ",HLOOKUP(W70,MaGv!$C$38:$AZ$68,16,0))</f>
        <v>BG01</v>
      </c>
      <c r="AA82" s="493" t="str">
        <f>IF(HLOOKUP(W70,MaGv!$C$38:$AZ$68,21,0)=0," ",HLOOKUP(W70,MaGv!$C$38:$AZ$68,21,0))</f>
        <v/>
      </c>
      <c r="AB82" s="494" t="str">
        <f>IF(HLOOKUP(W70,MaGv!$C$38:$AZ$68,26,0)=0," ",HLOOKUP(W70,MaGv!$C$38:$AZ$68,26,0))</f>
        <v>BT10</v>
      </c>
      <c r="AC82" s="493" t="str">
        <f>IF(HLOOKUP(W70,MaGv!$C$38:$AZ$68,31,0)=0," ",HLOOKUP(W70,MaGv!$C$38:$AZ$68,31,0))</f>
        <v/>
      </c>
      <c r="AD82" s="326"/>
      <c r="AE82" s="496"/>
      <c r="AF82" s="492">
        <v>5.0</v>
      </c>
      <c r="AG82" s="494" t="str">
        <f>IF(HLOOKUP(AF70,MaGv!$C$38:$AZ$68,6,0)=0," ",HLOOKUP(AF70,MaGv!$C$38:$AZ$68,6,0))</f>
        <v>BL03</v>
      </c>
      <c r="AH82" s="493" t="str">
        <f>IF(HLOOKUP(AF70,MaGv!$C$38:$AZ$68,11,0)=0," ",HLOOKUP(AF70,MaGv!$C$38:$AZ$68,11,0))</f>
        <v/>
      </c>
      <c r="AI82" s="494" t="str">
        <f>IF(HLOOKUP(AF70,MaGv!$C$38:$AZ$68,16,0)=0," ",HLOOKUP(AF70,MaGv!$C$38:$AZ$68,16,0))</f>
        <v>BA04</v>
      </c>
      <c r="AJ82" s="493" t="str">
        <f>IF(HLOOKUP(AF70,MaGv!$C$38:$AZ$68,21,0)=0," ",HLOOKUP(AF70,MaGv!$C$38:$AZ$68,21,0))</f>
        <v/>
      </c>
      <c r="AK82" s="494" t="str">
        <f>IF(HLOOKUP(AF70,MaGv!$C$38:$AZ$68,26,0)=0," ",HLOOKUP(AF70,MaGv!$C$38:$AZ$68,26,0))</f>
        <v>BT07</v>
      </c>
      <c r="AL82" s="493" t="str">
        <f>IF(HLOOKUP(AF70,MaGv!$C$38:$AZ$68,31,0)=0," ",HLOOKUP(AF70,MaGv!$C$38:$AZ$68,31,0))</f>
        <v/>
      </c>
      <c r="AM82" s="87"/>
      <c r="AN82" s="87"/>
      <c r="AO82" s="87"/>
    </row>
    <row r="83" ht="14.25" customHeight="1">
      <c r="A83" s="486"/>
      <c r="B83" s="87"/>
      <c r="C83" s="87"/>
      <c r="D83" s="87"/>
      <c r="E83" s="87"/>
      <c r="F83" s="87"/>
      <c r="G83" s="87"/>
      <c r="H83" s="87"/>
      <c r="I83" s="87"/>
      <c r="J83" s="476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498"/>
      <c r="W83" s="499"/>
      <c r="X83" s="497"/>
      <c r="Y83" s="497"/>
      <c r="Z83" s="497"/>
      <c r="AA83" s="497"/>
      <c r="AB83" s="497"/>
      <c r="AC83" s="497"/>
      <c r="AD83" s="326"/>
      <c r="AE83" s="500"/>
      <c r="AF83" s="499"/>
      <c r="AG83" s="497"/>
      <c r="AH83" s="497"/>
      <c r="AI83" s="497"/>
      <c r="AJ83" s="497"/>
      <c r="AK83" s="497"/>
      <c r="AL83" s="497"/>
      <c r="AM83" s="87"/>
      <c r="AN83" s="87"/>
      <c r="AO83" s="87"/>
    </row>
    <row r="84" ht="14.25" customHeight="1">
      <c r="A84" s="502"/>
      <c r="B84" s="503"/>
      <c r="C84" s="503"/>
      <c r="D84" s="503"/>
      <c r="E84" s="503"/>
      <c r="F84" s="503"/>
      <c r="G84" s="503"/>
      <c r="H84" s="503"/>
      <c r="I84" s="503"/>
      <c r="J84" s="504"/>
      <c r="K84" s="503"/>
      <c r="L84" s="503"/>
      <c r="M84" s="503"/>
      <c r="N84" s="503"/>
      <c r="O84" s="503"/>
      <c r="P84" s="503"/>
      <c r="Q84" s="503"/>
      <c r="R84" s="503"/>
      <c r="S84" s="87"/>
      <c r="T84" s="87"/>
      <c r="U84" s="87"/>
      <c r="V84" s="505"/>
      <c r="W84" s="499"/>
      <c r="X84" s="497"/>
      <c r="Y84" s="497"/>
      <c r="Z84" s="497"/>
      <c r="AA84" s="497"/>
      <c r="AB84" s="497"/>
      <c r="AC84" s="497"/>
      <c r="AD84" s="326"/>
      <c r="AE84" s="500"/>
      <c r="AF84" s="499"/>
      <c r="AG84" s="497"/>
      <c r="AH84" s="497"/>
      <c r="AI84" s="497"/>
      <c r="AJ84" s="497"/>
      <c r="AK84" s="497"/>
      <c r="AL84" s="497"/>
      <c r="AM84" s="87"/>
      <c r="AN84" s="87"/>
      <c r="AO84" s="87"/>
    </row>
    <row r="85" ht="14.25" customHeight="1">
      <c r="A85" s="126"/>
      <c r="B85" s="87"/>
      <c r="C85" s="87"/>
      <c r="D85" s="87"/>
      <c r="E85" s="87"/>
      <c r="F85" s="87"/>
      <c r="G85" s="87"/>
      <c r="H85" s="87"/>
      <c r="I85" s="87"/>
      <c r="J85" s="476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477"/>
      <c r="X85" s="87"/>
      <c r="Y85" s="87"/>
      <c r="Z85" s="87"/>
      <c r="AA85" s="87"/>
      <c r="AB85" s="87"/>
      <c r="AC85" s="87"/>
      <c r="AD85" s="326"/>
      <c r="AE85" s="87"/>
      <c r="AF85" s="477"/>
      <c r="AG85" s="87"/>
      <c r="AH85" s="87"/>
      <c r="AI85" s="87"/>
      <c r="AJ85" s="87"/>
      <c r="AK85" s="87"/>
      <c r="AL85" s="87"/>
      <c r="AM85" s="87"/>
      <c r="AN85" s="87"/>
      <c r="AO85" s="87"/>
    </row>
    <row r="86" ht="14.25" customHeight="1">
      <c r="A86" s="461"/>
      <c r="B86" s="462" t="str">
        <f>MaGv!$N$1</f>
        <v>THỜI KHÓA BIỂU ÔN TẬP KHỐI 12 - Áp dụng từ 04/05/2021</v>
      </c>
      <c r="C86" s="87"/>
      <c r="D86" s="463"/>
      <c r="E86" s="463"/>
      <c r="F86" s="463"/>
      <c r="G86" s="463"/>
      <c r="H86" s="87"/>
      <c r="I86" s="463"/>
      <c r="J86" s="464"/>
      <c r="K86" s="462" t="str">
        <f>MaGv!$N$1</f>
        <v>THỜI KHÓA BIỂU ÔN TẬP KHỐI 12 - Áp dụng từ 04/05/2021</v>
      </c>
      <c r="L86" s="87"/>
      <c r="M86" s="463"/>
      <c r="N86" s="463"/>
      <c r="O86" s="463"/>
      <c r="P86" s="463"/>
      <c r="Q86" s="465"/>
      <c r="R86" s="463"/>
      <c r="S86" s="87"/>
      <c r="T86" s="87"/>
      <c r="U86" s="87"/>
      <c r="V86" s="466"/>
      <c r="W86" s="463"/>
      <c r="X86" s="463"/>
      <c r="Y86" s="463"/>
      <c r="Z86" s="463"/>
      <c r="AA86" s="463"/>
      <c r="AB86" s="465"/>
      <c r="AC86" s="463"/>
      <c r="AD86" s="326"/>
      <c r="AE86" s="466"/>
      <c r="AF86" s="463"/>
      <c r="AG86" s="463"/>
      <c r="AH86" s="463"/>
      <c r="AI86" s="463"/>
      <c r="AJ86" s="463"/>
      <c r="AK86" s="465"/>
      <c r="AL86" s="463"/>
      <c r="AM86" s="87"/>
      <c r="AN86" s="87"/>
      <c r="AO86" s="87"/>
    </row>
    <row r="87" ht="14.25" customHeight="1">
      <c r="A87" s="461"/>
      <c r="B87" s="467" t="str">
        <f>V87</f>
        <v>LỚP:</v>
      </c>
      <c r="C87" s="468" t="str">
        <f>VLOOKUP(A89,DS!$R$1:$T$48,2,0)</f>
        <v>A11</v>
      </c>
      <c r="D87" s="467" t="str">
        <f t="shared" ref="D87:E87" si="136">Y87</f>
        <v>GVCN:</v>
      </c>
      <c r="E87" s="469" t="str">
        <f t="shared" si="136"/>
        <v>Lưu Diễm Miên-Lý</v>
      </c>
      <c r="F87" s="87"/>
      <c r="G87" s="470"/>
      <c r="H87" s="470"/>
      <c r="I87" s="470"/>
      <c r="J87" s="464"/>
      <c r="K87" s="471" t="str">
        <f>AE87</f>
        <v>LỚP:</v>
      </c>
      <c r="L87" s="468" t="str">
        <f>VLOOKUP(J89,DS!$R$3:$T$48,2,0)</f>
        <v>A12</v>
      </c>
      <c r="M87" s="467" t="str">
        <f t="shared" ref="M87:N87" si="137">AH87</f>
        <v>GVCN:</v>
      </c>
      <c r="N87" s="472" t="str">
        <f t="shared" si="137"/>
        <v>Lê Thị Xuyến-Văn </v>
      </c>
      <c r="O87" s="87"/>
      <c r="P87" s="470"/>
      <c r="Q87" s="470"/>
      <c r="R87" s="470"/>
      <c r="S87" s="87"/>
      <c r="T87" s="87"/>
      <c r="U87" s="87"/>
      <c r="V87" s="470" t="s">
        <v>588</v>
      </c>
      <c r="W87" s="473" t="str">
        <f>C87</f>
        <v>A11</v>
      </c>
      <c r="X87" s="87"/>
      <c r="Y87" s="474" t="s">
        <v>589</v>
      </c>
      <c r="Z87" s="475" t="str">
        <f>VLOOKUP(W87,dscn,4,0)&amp;"-"&amp;VLOOKUP(W87,dscn,6,0)</f>
        <v>Lưu Diễm Miên-Lý</v>
      </c>
      <c r="AA87" s="473"/>
      <c r="AB87" s="473"/>
      <c r="AC87" s="473"/>
      <c r="AD87" s="326"/>
      <c r="AE87" s="470" t="s">
        <v>588</v>
      </c>
      <c r="AF87" s="473" t="str">
        <f>L87</f>
        <v>A12</v>
      </c>
      <c r="AG87" s="87"/>
      <c r="AH87" s="474" t="s">
        <v>589</v>
      </c>
      <c r="AI87" s="475" t="str">
        <f>VLOOKUP(AF87,dscn,4,0)&amp;"-"&amp;VLOOKUP(AF87,dscn,6,0)</f>
        <v>Lê Thị Xuyến-Văn </v>
      </c>
      <c r="AJ87" s="473"/>
      <c r="AK87" s="473"/>
      <c r="AL87" s="473"/>
      <c r="AM87" s="87"/>
      <c r="AN87" s="87"/>
      <c r="AO87" s="87"/>
    </row>
    <row r="88" ht="14.25" customHeight="1">
      <c r="A88" s="126"/>
      <c r="B88" s="87"/>
      <c r="C88" s="87"/>
      <c r="D88" s="87"/>
      <c r="E88" s="87"/>
      <c r="F88" s="87"/>
      <c r="G88" s="87"/>
      <c r="H88" s="87"/>
      <c r="I88" s="87"/>
      <c r="J88" s="476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477"/>
      <c r="Y88" s="87"/>
      <c r="Z88" s="87"/>
      <c r="AA88" s="87"/>
      <c r="AB88" s="87"/>
      <c r="AC88" s="87"/>
      <c r="AD88" s="326"/>
      <c r="AE88" s="87"/>
      <c r="AF88" s="87"/>
      <c r="AG88" s="477"/>
      <c r="AH88" s="87"/>
      <c r="AI88" s="87"/>
      <c r="AJ88" s="87"/>
      <c r="AK88" s="87"/>
      <c r="AL88" s="87"/>
      <c r="AM88" s="87"/>
      <c r="AN88" s="86"/>
      <c r="AO88" s="86"/>
    </row>
    <row r="89" ht="14.25" customHeight="1">
      <c r="A89" s="479">
        <v>11.0</v>
      </c>
      <c r="B89" s="480"/>
      <c r="C89" s="481" t="s">
        <v>590</v>
      </c>
      <c r="D89" s="481" t="s">
        <v>591</v>
      </c>
      <c r="E89" s="481" t="s">
        <v>592</v>
      </c>
      <c r="F89" s="481" t="s">
        <v>593</v>
      </c>
      <c r="G89" s="481" t="s">
        <v>594</v>
      </c>
      <c r="H89" s="481" t="s">
        <v>595</v>
      </c>
      <c r="I89" s="481" t="s">
        <v>596</v>
      </c>
      <c r="J89" s="482">
        <v>12.0</v>
      </c>
      <c r="K89" s="480"/>
      <c r="L89" s="481" t="s">
        <v>590</v>
      </c>
      <c r="M89" s="481" t="s">
        <v>591</v>
      </c>
      <c r="N89" s="481" t="s">
        <v>592</v>
      </c>
      <c r="O89" s="481" t="s">
        <v>593</v>
      </c>
      <c r="P89" s="481" t="s">
        <v>594</v>
      </c>
      <c r="Q89" s="481" t="s">
        <v>595</v>
      </c>
      <c r="R89" s="481" t="s">
        <v>596</v>
      </c>
      <c r="S89" s="86"/>
      <c r="T89" s="86"/>
      <c r="U89" s="86"/>
      <c r="V89" s="483"/>
      <c r="W89" s="484" t="s">
        <v>590</v>
      </c>
      <c r="X89" s="484" t="s">
        <v>591</v>
      </c>
      <c r="Y89" s="484" t="s">
        <v>592</v>
      </c>
      <c r="Z89" s="484" t="s">
        <v>593</v>
      </c>
      <c r="AA89" s="484" t="s">
        <v>594</v>
      </c>
      <c r="AB89" s="484" t="s">
        <v>595</v>
      </c>
      <c r="AC89" s="484" t="s">
        <v>596</v>
      </c>
      <c r="AD89" s="485"/>
      <c r="AE89" s="483"/>
      <c r="AF89" s="484" t="s">
        <v>590</v>
      </c>
      <c r="AG89" s="484" t="s">
        <v>591</v>
      </c>
      <c r="AH89" s="484" t="s">
        <v>592</v>
      </c>
      <c r="AI89" s="484" t="s">
        <v>593</v>
      </c>
      <c r="AJ89" s="484" t="s">
        <v>594</v>
      </c>
      <c r="AK89" s="484" t="s">
        <v>595</v>
      </c>
      <c r="AL89" s="484" t="s">
        <v>596</v>
      </c>
      <c r="AM89" s="86"/>
      <c r="AN89" s="87"/>
      <c r="AO89" s="87"/>
    </row>
    <row r="90" ht="14.25" customHeight="1">
      <c r="A90" s="486"/>
      <c r="B90" s="487" t="s">
        <v>597</v>
      </c>
      <c r="C90" s="488">
        <v>1.0</v>
      </c>
      <c r="D90" s="489" t="str">
        <f>IF(X90="","",IF(X90="cc","SHCN",VLOOKUP(MID(X90,2,1),$AN$4:$AO$21,2,0)))</f>
        <v>SHCN</v>
      </c>
      <c r="E90" s="489" t="str">
        <f t="shared" ref="E90:F90" si="138">IF(Y90="","",IF(Y90="cn","cn",VLOOKUP(MID(Y90,2,1),$AN$4:$AO$21,2,0)))</f>
        <v>Anh</v>
      </c>
      <c r="F90" s="489" t="str">
        <f t="shared" si="138"/>
        <v>Anh</v>
      </c>
      <c r="G90" s="490" t="s">
        <v>598</v>
      </c>
      <c r="H90" s="490" t="s">
        <v>603</v>
      </c>
      <c r="I90" s="489" t="str">
        <f t="shared" ref="I90:I93" si="141">IF(AC90="","",IF(AC90="cn","cn",VLOOKUP(MID(AC90,2,1),$AN$4:$AO$21,2,0)))</f>
        <v/>
      </c>
      <c r="J90" s="476"/>
      <c r="K90" s="487" t="s">
        <v>597</v>
      </c>
      <c r="L90" s="488">
        <v>1.0</v>
      </c>
      <c r="M90" s="489" t="str">
        <f>IF(AG90="","",IF(AG90="cc","SHCN",VLOOKUP(MID(AG90,2,1),$AN$4:$AO$21,2,0)))</f>
        <v>SHCN</v>
      </c>
      <c r="N90" s="489" t="str">
        <f t="shared" ref="N90:O90" si="139">IF(AH90="","",IF(AH90="cn","cn",VLOOKUP(MID(AH90,2,1),$AN$4:$AO$21,2,0)))</f>
        <v>Toán</v>
      </c>
      <c r="O90" s="489" t="str">
        <f t="shared" si="139"/>
        <v>Anh</v>
      </c>
      <c r="P90" s="490" t="s">
        <v>598</v>
      </c>
      <c r="Q90" s="490" t="s">
        <v>599</v>
      </c>
      <c r="R90" s="489" t="str">
        <f t="shared" ref="R90:R93" si="143">IF(AL90="","",IF(AL90="cn","cn",VLOOKUP(MID(AL90,2,1),$AN$4:$AO$21,2,0)))</f>
        <v/>
      </c>
      <c r="S90" s="87"/>
      <c r="T90" s="87"/>
      <c r="U90" s="87"/>
      <c r="V90" s="491" t="s">
        <v>597</v>
      </c>
      <c r="W90" s="492">
        <v>1.0</v>
      </c>
      <c r="X90" s="493" t="s">
        <v>601</v>
      </c>
      <c r="Y90" s="494" t="str">
        <f>IF(HLOOKUP(W87,MaGv!$C$3:$AZ$68,7,0)=0," ",HLOOKUP(W87,MaGv!$C$3:$AZ$68,7,0))</f>
        <v>BA06</v>
      </c>
      <c r="Z90" s="494" t="str">
        <f>IF(HLOOKUP(W87,MaGv!$C$3:$AZ$68,12,0)=0," ",HLOOKUP(W87,MaGv!$C$3:$AZ$68,12,0))</f>
        <v>BA06</v>
      </c>
      <c r="AA90" s="494" t="str">
        <f>IF(HLOOKUP(W87,MaGv!$C$3:$AZ$68,17,0)=0," ",HLOOKUP(W87,MaGv!$C$3:$AZ$68,17,0))</f>
        <v>BG01</v>
      </c>
      <c r="AB90" s="494" t="str">
        <f>IF(HLOOKUP(W87,MaGv!$C$3:$AZ$68,22,0)=0," ",HLOOKUP(W87,MaGv!$C$3:$AZ$68,22,0))</f>
        <v>BU04</v>
      </c>
      <c r="AC90" s="493" t="str">
        <f>IF(HLOOKUP(W87,MaGv!$C$3:$AZ$68,27,0)=0," ",HLOOKUP(W87,MaGv!$C$3:$AZ$68,27,0))</f>
        <v/>
      </c>
      <c r="AD90" s="326"/>
      <c r="AE90" s="491" t="s">
        <v>597</v>
      </c>
      <c r="AF90" s="492">
        <v>1.0</v>
      </c>
      <c r="AG90" s="493" t="s">
        <v>601</v>
      </c>
      <c r="AH90" s="494" t="str">
        <f>IF(HLOOKUP(AF87,MaGv!$C$3:$AZ$68,7,0)=0," ",HLOOKUP(AF87,MaGv!$C$3:$AZ$68,7,0))</f>
        <v>BT05</v>
      </c>
      <c r="AI90" s="494" t="str">
        <f>IF(HLOOKUP(AF87,MaGv!$C$3:$AZ$68,12,0)=0," ",HLOOKUP(AF87,MaGv!$C$3:$AZ$68,12,0))</f>
        <v>BA04</v>
      </c>
      <c r="AJ90" s="494" t="str">
        <f>IF(HLOOKUP(AF87,MaGv!$C$3:$AZ$68,17,0)=0," ",HLOOKUP(AF87,MaGv!$C$3:$AZ$68,17,0))</f>
        <v>BG03</v>
      </c>
      <c r="AK90" s="494" t="str">
        <f>IF(HLOOKUP(AF87,MaGv!$C$3:$AZ$68,22,0)=0," ",HLOOKUP(AF87,MaGv!$C$3:$AZ$68,22,0))</f>
        <v>BD04</v>
      </c>
      <c r="AL90" s="493" t="str">
        <f>IF(HLOOKUP(AF87,MaGv!$C$3:$AZ$68,27,0)=0," ",HLOOKUP(AF87,MaGv!$C$3:$AZ$68,27,0))</f>
        <v/>
      </c>
      <c r="AM90" s="87"/>
      <c r="AN90" s="87"/>
      <c r="AO90" s="87"/>
    </row>
    <row r="91" ht="14.25" customHeight="1">
      <c r="A91" s="486"/>
      <c r="B91" s="127"/>
      <c r="C91" s="488">
        <v>2.0</v>
      </c>
      <c r="D91" s="489" t="str">
        <f t="shared" ref="D91:F91" si="140">IF(X91="","",IF(X91="cn","cn",VLOOKUP(MID(X91,2,1),$AN$4:$AO$21,2,0)))</f>
        <v>Toán</v>
      </c>
      <c r="E91" s="489" t="str">
        <f t="shared" si="140"/>
        <v>Anh</v>
      </c>
      <c r="F91" s="489" t="str">
        <f t="shared" si="140"/>
        <v>Anh</v>
      </c>
      <c r="G91" s="490" t="s">
        <v>598</v>
      </c>
      <c r="H91" s="490" t="s">
        <v>603</v>
      </c>
      <c r="I91" s="489" t="str">
        <f t="shared" si="141"/>
        <v/>
      </c>
      <c r="J91" s="476"/>
      <c r="K91" s="127"/>
      <c r="L91" s="488">
        <v>2.0</v>
      </c>
      <c r="M91" s="489" t="str">
        <f t="shared" ref="M91:O91" si="142">IF(AG91="","",IF(AG91="cn","cn",VLOOKUP(MID(AG91,2,1),$AN$4:$AO$21,2,0)))</f>
        <v>Văn</v>
      </c>
      <c r="N91" s="489" t="str">
        <f t="shared" si="142"/>
        <v>Toán</v>
      </c>
      <c r="O91" s="489" t="str">
        <f t="shared" si="142"/>
        <v>Anh</v>
      </c>
      <c r="P91" s="490" t="s">
        <v>598</v>
      </c>
      <c r="Q91" s="490" t="s">
        <v>599</v>
      </c>
      <c r="R91" s="489" t="str">
        <f t="shared" si="143"/>
        <v/>
      </c>
      <c r="S91" s="87"/>
      <c r="T91" s="87"/>
      <c r="U91" s="87"/>
      <c r="V91" s="495"/>
      <c r="W91" s="492">
        <v>2.0</v>
      </c>
      <c r="X91" s="494" t="str">
        <f>IF(HLOOKUP(W87,MaGv!$C$3:$AZ$68,4,0)=0," ",HLOOKUP(W87,MaGv!$C$3:$AZ$68,4,0))</f>
        <v>BT01</v>
      </c>
      <c r="Y91" s="494" t="str">
        <f>IF(HLOOKUP(W87,MaGv!$C$3:$AZ$68,8,0)=0," ",HLOOKUP(W87,MaGv!$C$3:$AZ$68,8,0))</f>
        <v>BA06</v>
      </c>
      <c r="Z91" s="494" t="str">
        <f>IF(HLOOKUP(W87,MaGv!$C$3:$AZ$68,13,0)=0," ",HLOOKUP(W87,MaGv!$C$3:$AZ$68,13,0))</f>
        <v>BA06</v>
      </c>
      <c r="AA91" s="494" t="str">
        <f>IF(HLOOKUP(W87,MaGv!$C$3:$AZ$68,18,0)=0," ",HLOOKUP(W87,MaGv!$C$3:$AZ$68,18,0))</f>
        <v>BS01</v>
      </c>
      <c r="AB91" s="494" t="str">
        <f>IF(HLOOKUP(W87,MaGv!$C$3:$AZ$68,23,0)=0," ",HLOOKUP(W87,MaGv!$C$3:$AZ$68,23,0))</f>
        <v>BH05</v>
      </c>
      <c r="AC91" s="493" t="str">
        <f>IF(HLOOKUP(W87,MaGv!$C$3:$AZ$68,28,0)=0," ",HLOOKUP(W87,MaGv!$C$3:$AZ$68,28,0))</f>
        <v/>
      </c>
      <c r="AD91" s="326"/>
      <c r="AE91" s="495"/>
      <c r="AF91" s="492">
        <v>2.0</v>
      </c>
      <c r="AG91" s="494" t="str">
        <f>IF(HLOOKUP(AF87,MaGv!$C$3:$AZ$68,4,0)=0," ",HLOOKUP(AF87,MaGv!$C$3:$AZ$68,4,0))</f>
        <v>BV07</v>
      </c>
      <c r="AH91" s="494" t="str">
        <f>IF(HLOOKUP(AF87,MaGv!$C$3:$AZ$68,8,0)=0," ",HLOOKUP(AF87,MaGv!$C$3:$AZ$68,8,0))</f>
        <v>BT05</v>
      </c>
      <c r="AI91" s="494" t="str">
        <f>IF(HLOOKUP(AF87,MaGv!$C$3:$AZ$68,13,0)=0," ",HLOOKUP(AF87,MaGv!$C$3:$AZ$68,13,0))</f>
        <v>BA04</v>
      </c>
      <c r="AJ91" s="494" t="str">
        <f>IF(HLOOKUP(AF87,MaGv!$C$3:$AZ$68,18,0)=0," ",HLOOKUP(AF87,MaGv!$C$3:$AZ$68,18,0))</f>
        <v>BS03</v>
      </c>
      <c r="AK91" s="494" t="str">
        <f>IF(HLOOKUP(AF87,MaGv!$C$3:$AZ$68,23,0)=0," ",HLOOKUP(AF87,MaGv!$C$3:$AZ$68,23,0))</f>
        <v>BL03</v>
      </c>
      <c r="AL91" s="493" t="str">
        <f>IF(HLOOKUP(AF87,MaGv!$C$3:$AZ$68,28,0)=0," ",HLOOKUP(AF87,MaGv!$C$3:$AZ$68,28,0))</f>
        <v/>
      </c>
      <c r="AM91" s="87"/>
      <c r="AN91" s="87"/>
      <c r="AO91" s="87"/>
    </row>
    <row r="92" ht="14.25" customHeight="1">
      <c r="A92" s="486"/>
      <c r="B92" s="127"/>
      <c r="C92" s="488">
        <v>3.0</v>
      </c>
      <c r="D92" s="489" t="str">
        <f t="shared" ref="D92:G92" si="144">IF(X92="","",IF(X92="cn","cn",VLOOKUP(MID(X92,2,1),$AN$4:$AO$21,2,0)))</f>
        <v>Toán</v>
      </c>
      <c r="E92" s="489" t="str">
        <f t="shared" si="144"/>
        <v>Toán</v>
      </c>
      <c r="F92" s="489" t="str">
        <f t="shared" si="144"/>
        <v>Toán</v>
      </c>
      <c r="G92" s="489" t="str">
        <f t="shared" si="144"/>
        <v>Văn</v>
      </c>
      <c r="H92" s="490" t="s">
        <v>599</v>
      </c>
      <c r="I92" s="489" t="str">
        <f t="shared" si="141"/>
        <v/>
      </c>
      <c r="J92" s="476"/>
      <c r="K92" s="127"/>
      <c r="L92" s="488">
        <v>3.0</v>
      </c>
      <c r="M92" s="489" t="str">
        <f t="shared" ref="M92:P92" si="145">IF(AG92="","",IF(AG92="cn","cn",VLOOKUP(MID(AG92,2,1),$AN$4:$AO$21,2,0)))</f>
        <v>Văn</v>
      </c>
      <c r="N92" s="489" t="str">
        <f t="shared" si="145"/>
        <v>Anh</v>
      </c>
      <c r="O92" s="489" t="str">
        <f t="shared" si="145"/>
        <v>Toán</v>
      </c>
      <c r="P92" s="489" t="str">
        <f t="shared" si="145"/>
        <v>Văn</v>
      </c>
      <c r="Q92" s="490" t="s">
        <v>603</v>
      </c>
      <c r="R92" s="489" t="str">
        <f t="shared" si="143"/>
        <v/>
      </c>
      <c r="S92" s="87"/>
      <c r="T92" s="87"/>
      <c r="U92" s="87"/>
      <c r="V92" s="495"/>
      <c r="W92" s="492">
        <v>3.0</v>
      </c>
      <c r="X92" s="494" t="str">
        <f>IF(HLOOKUP(W87,MaGv!$C$3:$AZ$68,4,0)=0," ",HLOOKUP(W87,MaGv!$C$3:$AZ$68,4,0))</f>
        <v>BT01</v>
      </c>
      <c r="Y92" s="494" t="str">
        <f>IF(HLOOKUP(W87,MaGv!$C$3:$AZ$68,9,0)=0," ",HLOOKUP(W87,MaGv!$C$3:$AZ$68,9,0))</f>
        <v>BT01</v>
      </c>
      <c r="Z92" s="494" t="str">
        <f>IF(HLOOKUP(W87,MaGv!$C$3:$AZ$68,14,0)=0," ",HLOOKUP(W87,MaGv!$C$3:$AZ$68,14,0))</f>
        <v>BT01</v>
      </c>
      <c r="AA92" s="494" t="str">
        <f>IF(HLOOKUP(W87,MaGv!$C$3:$AZ$68,19,0)=0," ",HLOOKUP(W87,MaGv!$C$3:$AZ$68,19,0))</f>
        <v>BV04</v>
      </c>
      <c r="AB92" s="494" t="str">
        <f>IF(HLOOKUP(W87,MaGv!$C$3:$AZ$68,24,0)=0," ",HLOOKUP(W87,MaGv!$C$3:$AZ$68,24,0))</f>
        <v>BD04</v>
      </c>
      <c r="AC92" s="493" t="str">
        <f>IF(HLOOKUP(W87,MaGv!$C$3:$AZ$68,29,0)=0," ",HLOOKUP(W87,MaGv!$C$3:$AZ$68,29,0))</f>
        <v/>
      </c>
      <c r="AD92" s="326"/>
      <c r="AE92" s="495"/>
      <c r="AF92" s="492">
        <v>3.0</v>
      </c>
      <c r="AG92" s="494" t="str">
        <f>IF(HLOOKUP(AF87,MaGv!$C$3:$AZ$68,4,0)=0," ",HLOOKUP(AF87,MaGv!$C$3:$AZ$68,4,0))</f>
        <v>BV07</v>
      </c>
      <c r="AH92" s="494" t="str">
        <f>IF(HLOOKUP(AF87,MaGv!$C$3:$AZ$68,9,0)=0," ",HLOOKUP(AF87,MaGv!$C$3:$AZ$68,9,0))</f>
        <v>BA04</v>
      </c>
      <c r="AI92" s="494" t="str">
        <f>IF(HLOOKUP(AF87,MaGv!$C$3:$AZ$68,14,0)=0," ",HLOOKUP(AF87,MaGv!$C$3:$AZ$68,14,0))</f>
        <v>BT05</v>
      </c>
      <c r="AJ92" s="494" t="str">
        <f>IF(HLOOKUP(AF87,MaGv!$C$3:$AZ$68,19,0)=0," ",HLOOKUP(AF87,MaGv!$C$3:$AZ$68,19,0))</f>
        <v>BV07</v>
      </c>
      <c r="AK92" s="494" t="str">
        <f>IF(HLOOKUP(AF87,MaGv!$C$3:$AZ$68,24,0)=0," ",HLOOKUP(AF87,MaGv!$C$3:$AZ$68,24,0))</f>
        <v>BU02</v>
      </c>
      <c r="AL92" s="493" t="str">
        <f>IF(HLOOKUP(AF87,MaGv!$C$3:$AZ$68,29,0)=0," ",HLOOKUP(AF87,MaGv!$C$3:$AZ$68,29,0))</f>
        <v/>
      </c>
      <c r="AM92" s="87"/>
      <c r="AN92" s="87"/>
      <c r="AO92" s="87"/>
    </row>
    <row r="93" ht="14.25" customHeight="1">
      <c r="A93" s="486"/>
      <c r="B93" s="127"/>
      <c r="C93" s="488">
        <v>4.0</v>
      </c>
      <c r="D93" s="489" t="str">
        <f t="shared" ref="D93:G93" si="146">IF(X93="","",IF(X93="cn","cn",VLOOKUP(MID(X93,2,1),$AN$4:$AO$21,2,0)))</f>
        <v>Văn</v>
      </c>
      <c r="E93" s="489" t="str">
        <f t="shared" si="146"/>
        <v>Toán</v>
      </c>
      <c r="F93" s="489" t="str">
        <f t="shared" si="146"/>
        <v>Toán</v>
      </c>
      <c r="G93" s="489" t="str">
        <f t="shared" si="146"/>
        <v>Văn</v>
      </c>
      <c r="H93" s="490" t="s">
        <v>599</v>
      </c>
      <c r="I93" s="489" t="str">
        <f t="shared" si="141"/>
        <v/>
      </c>
      <c r="J93" s="476"/>
      <c r="K93" s="127"/>
      <c r="L93" s="488">
        <v>4.0</v>
      </c>
      <c r="M93" s="489" t="str">
        <f t="shared" ref="M93:P93" si="147">IF(AG93="","",IF(AG93="cn","cn",VLOOKUP(MID(AG93,2,1),$AN$4:$AO$21,2,0)))</f>
        <v>Toán</v>
      </c>
      <c r="N93" s="489" t="str">
        <f t="shared" si="147"/>
        <v>Anh</v>
      </c>
      <c r="O93" s="489" t="str">
        <f t="shared" si="147"/>
        <v>Toán</v>
      </c>
      <c r="P93" s="489" t="str">
        <f t="shared" si="147"/>
        <v>Văn</v>
      </c>
      <c r="Q93" s="490" t="s">
        <v>603</v>
      </c>
      <c r="R93" s="489" t="str">
        <f t="shared" si="143"/>
        <v/>
      </c>
      <c r="S93" s="87"/>
      <c r="T93" s="87"/>
      <c r="U93" s="87"/>
      <c r="V93" s="495"/>
      <c r="W93" s="492">
        <v>4.0</v>
      </c>
      <c r="X93" s="494" t="str">
        <f>IF(HLOOKUP(W87,MaGv!$C$3:$AZ$68,5,0)=0," ",HLOOKUP(W87,MaGv!$C$3:$AZ$68,5,0))</f>
        <v>BV04</v>
      </c>
      <c r="Y93" s="494" t="str">
        <f>IF(HLOOKUP(W87,MaGv!$C$3:$AZ$68,10,0)=0," ",HLOOKUP(W87,MaGv!$C$3:$AZ$68,10,0))</f>
        <v>BT01</v>
      </c>
      <c r="Z93" s="494" t="str">
        <f>IF(HLOOKUP(W87,MaGv!$C$3:$AZ$68,15,0)=0," ",HLOOKUP(W87,MaGv!$C$3:$AZ$68,15,0))</f>
        <v>BT01</v>
      </c>
      <c r="AA93" s="494" t="str">
        <f>IF(HLOOKUP(W87,MaGv!$C$3:$AZ$68,20,0)=0," ",HLOOKUP(W87,MaGv!$C$3:$AZ$68,20,0))</f>
        <v>BV04</v>
      </c>
      <c r="AB93" s="494" t="str">
        <f>IF(HLOOKUP(W87,MaGv!$C$3:$AZ$68,25,0)=0," ",HLOOKUP(W87,MaGv!$C$3:$AZ$68,25,0))</f>
        <v>BL03</v>
      </c>
      <c r="AC93" s="493" t="str">
        <f>IF(HLOOKUP(W87,MaGv!$C$3:$AZ$68,30,0)=0," ",HLOOKUP(W87,MaGv!$C$3:$AZ$68,30,0))</f>
        <v/>
      </c>
      <c r="AD93" s="326"/>
      <c r="AE93" s="495"/>
      <c r="AF93" s="492">
        <v>4.0</v>
      </c>
      <c r="AG93" s="494" t="str">
        <f>IF(HLOOKUP(AF87,MaGv!$C$3:$AZ$68,5,0)=0," ",HLOOKUP(AF87,MaGv!$C$3:$AZ$68,5,0))</f>
        <v>BT05</v>
      </c>
      <c r="AH93" s="494" t="str">
        <f>IF(HLOOKUP(AF87,MaGv!$C$3:$AZ$68,10,0)=0," ",HLOOKUP(AF87,MaGv!$C$3:$AZ$68,10,0))</f>
        <v>BA04</v>
      </c>
      <c r="AI93" s="494" t="str">
        <f>IF(HLOOKUP(AF87,MaGv!$C$3:$AZ$68,15,0)=0," ",HLOOKUP(AF87,MaGv!$C$3:$AZ$68,15,0))</f>
        <v>BT05</v>
      </c>
      <c r="AJ93" s="494" t="str">
        <f>IF(HLOOKUP(AF87,MaGv!$C$3:$AZ$68,20,0)=0," ",HLOOKUP(AF87,MaGv!$C$3:$AZ$68,20,0))</f>
        <v>BV07</v>
      </c>
      <c r="AK93" s="494" t="str">
        <f>IF(HLOOKUP(AF87,MaGv!$C$3:$AZ$68,25,0)=0," ",HLOOKUP(AF87,MaGv!$C$3:$AZ$68,25,0))</f>
        <v>BH03</v>
      </c>
      <c r="AL93" s="493" t="str">
        <f>IF(HLOOKUP(AF87,MaGv!$C$3:$AZ$68,30,0)=0," ",HLOOKUP(AF87,MaGv!$C$3:$AZ$68,30,0))</f>
        <v/>
      </c>
      <c r="AM93" s="87"/>
      <c r="AN93" s="87"/>
      <c r="AO93" s="87"/>
    </row>
    <row r="94" ht="14.25" customHeight="1">
      <c r="A94" s="486"/>
      <c r="B94" s="396"/>
      <c r="C94" s="488">
        <v>5.0</v>
      </c>
      <c r="D94" s="489" t="str">
        <f t="shared" ref="D94:I94" si="148">IF(X94="","",IF(X94="cn","cn",VLOOKUP(MID(X94,2,1),$AN$4:$AO$21,2,0)))</f>
        <v>Văn</v>
      </c>
      <c r="E94" s="489" t="str">
        <f t="shared" si="148"/>
        <v/>
      </c>
      <c r="F94" s="489" t="str">
        <f t="shared" si="148"/>
        <v/>
      </c>
      <c r="G94" s="489" t="str">
        <f t="shared" si="148"/>
        <v/>
      </c>
      <c r="H94" s="489" t="str">
        <f t="shared" si="148"/>
        <v/>
      </c>
      <c r="I94" s="489" t="str">
        <f t="shared" si="148"/>
        <v/>
      </c>
      <c r="J94" s="476"/>
      <c r="K94" s="396"/>
      <c r="L94" s="488">
        <v>5.0</v>
      </c>
      <c r="M94" s="489" t="str">
        <f t="shared" ref="M94:R94" si="149">IF(AG94="","",IF(AG94="cn","cn",VLOOKUP(MID(AG94,2,1),$AN$4:$AO$21,2,0)))</f>
        <v>Toán</v>
      </c>
      <c r="N94" s="489" t="str">
        <f t="shared" si="149"/>
        <v/>
      </c>
      <c r="O94" s="489" t="str">
        <f t="shared" si="149"/>
        <v/>
      </c>
      <c r="P94" s="489" t="str">
        <f t="shared" si="149"/>
        <v/>
      </c>
      <c r="Q94" s="489" t="str">
        <f t="shared" si="149"/>
        <v/>
      </c>
      <c r="R94" s="489" t="str">
        <f t="shared" si="149"/>
        <v/>
      </c>
      <c r="S94" s="87"/>
      <c r="T94" s="87"/>
      <c r="U94" s="87"/>
      <c r="V94" s="496"/>
      <c r="W94" s="492">
        <v>5.0</v>
      </c>
      <c r="X94" s="494" t="str">
        <f>IF(HLOOKUP(W87,MaGv!$C$3:$AZ$68,6,0)=0," ",HLOOKUP(W87,MaGv!$C$3:$AZ$68,6,0))</f>
        <v>BV04</v>
      </c>
      <c r="Y94" s="493" t="str">
        <f>IF(HLOOKUP(W87,MaGv!$C$3:$AZ$68,11,0)=0," ",HLOOKUP(W87,MaGv!$C$3:$AZ$68,11,0))</f>
        <v/>
      </c>
      <c r="Z94" s="493" t="str">
        <f>IF(HLOOKUP(W87,MaGv!$C$3:$AZ$68,16,0)=0," ",HLOOKUP(W87,MaGv!$C$3:$AZ$68,16,0))</f>
        <v/>
      </c>
      <c r="AA94" s="493" t="str">
        <f>IF(HLOOKUP(W87,MaGv!$C$3:$AZ$68,21,0)=0," ",HLOOKUP(W87,MaGv!$C$3:$AZ$68,21,0))</f>
        <v/>
      </c>
      <c r="AB94" s="493" t="str">
        <f>IF(HLOOKUP(W87,MaGv!$C$3:$AZ$68,26,0)=0," ",HLOOKUP(W87,MaGv!$C$3:$AZ$68,26,0))</f>
        <v/>
      </c>
      <c r="AC94" s="493" t="str">
        <f>IF(HLOOKUP(W87,MaGv!$C$3:$AZ$68,31,0)=0," ",HLOOKUP(W87,MaGv!$C$3:$AZ$68,31,0))</f>
        <v/>
      </c>
      <c r="AD94" s="326"/>
      <c r="AE94" s="496"/>
      <c r="AF94" s="492">
        <v>5.0</v>
      </c>
      <c r="AG94" s="494" t="str">
        <f>IF(HLOOKUP(AF87,MaGv!$C$3:$AZ$68,6,0)=0," ",HLOOKUP(AF87,MaGv!$C$3:$AZ$68,6,0))</f>
        <v>BT05</v>
      </c>
      <c r="AH94" s="493" t="str">
        <f>IF(HLOOKUP(AF87,MaGv!$C$3:$AZ$68,11,0)=0," ",HLOOKUP(AF87,MaGv!$C$3:$AZ$68,11,0))</f>
        <v/>
      </c>
      <c r="AI94" s="493" t="str">
        <f>IF(HLOOKUP(AF87,MaGv!$C$3:$AZ$68,16,0)=0," ",HLOOKUP(AF87,MaGv!$C$3:$AZ$68,16,0))</f>
        <v/>
      </c>
      <c r="AJ94" s="493" t="str">
        <f>IF(HLOOKUP(AF87,MaGv!$C$3:$AZ$68,21,0)=0," ",HLOOKUP(AF87,MaGv!$C$3:$AZ$68,21,0))</f>
        <v/>
      </c>
      <c r="AK94" s="493" t="str">
        <f>IF(HLOOKUP(AF87,MaGv!$C$3:$AZ$68,26,0)=0," ",HLOOKUP(AF87,MaGv!$C$3:$AZ$68,26,0))</f>
        <v/>
      </c>
      <c r="AL94" s="493" t="str">
        <f>IF(HLOOKUP(AF87,MaGv!$C$3:$AZ$68,31,0)=0," ",HLOOKUP(AF87,MaGv!$C$3:$AZ$68,31,0))</f>
        <v/>
      </c>
      <c r="AM94" s="87"/>
      <c r="AN94" s="87"/>
      <c r="AO94" s="87"/>
    </row>
    <row r="95" ht="14.25" customHeight="1">
      <c r="A95" s="486"/>
      <c r="B95" s="487" t="s">
        <v>606</v>
      </c>
      <c r="C95" s="488">
        <v>1.0</v>
      </c>
      <c r="D95" s="489" t="str">
        <f t="shared" ref="D95:I95" si="150">IF(X95="","",IF(X95="cn","cn",VLOOKUP(MID(X95,2,1),$AN$4:$AO$21,2,0)))</f>
        <v/>
      </c>
      <c r="E95" s="489" t="str">
        <f t="shared" si="150"/>
        <v/>
      </c>
      <c r="F95" s="489" t="str">
        <f t="shared" si="150"/>
        <v/>
      </c>
      <c r="G95" s="489" t="str">
        <f t="shared" si="150"/>
        <v/>
      </c>
      <c r="H95" s="489" t="str">
        <f t="shared" si="150"/>
        <v/>
      </c>
      <c r="I95" s="489" t="str">
        <f t="shared" si="150"/>
        <v/>
      </c>
      <c r="J95" s="476"/>
      <c r="K95" s="487" t="s">
        <v>606</v>
      </c>
      <c r="L95" s="488">
        <v>1.0</v>
      </c>
      <c r="M95" s="489" t="str">
        <f t="shared" ref="M95:R95" si="151">IF(AG95="","",IF(AG95="cn","cn",VLOOKUP(MID(AG95,2,1),$AN$4:$AO$21,2,0)))</f>
        <v/>
      </c>
      <c r="N95" s="489" t="str">
        <f t="shared" si="151"/>
        <v/>
      </c>
      <c r="O95" s="489" t="str">
        <f t="shared" si="151"/>
        <v/>
      </c>
      <c r="P95" s="489" t="str">
        <f t="shared" si="151"/>
        <v/>
      </c>
      <c r="Q95" s="489" t="str">
        <f t="shared" si="151"/>
        <v/>
      </c>
      <c r="R95" s="489" t="str">
        <f t="shared" si="151"/>
        <v/>
      </c>
      <c r="S95" s="87"/>
      <c r="T95" s="87"/>
      <c r="U95" s="87"/>
      <c r="V95" s="491" t="s">
        <v>606</v>
      </c>
      <c r="W95" s="492">
        <v>1.0</v>
      </c>
      <c r="X95" s="493" t="str">
        <f>IF(HLOOKUP(W87,MaGv!$C$38:$AZ$68,2,0)=0," ",HLOOKUP(W87,MaGv!$C$38:$AZ$68,2,0))</f>
        <v/>
      </c>
      <c r="Y95" s="493" t="str">
        <f>IF(HLOOKUP(W87,MaGv!$C$38:$AZ$68,7,0)=0," ",HLOOKUP(W87,MaGv!$C$38:$AZ$68,7,0))</f>
        <v/>
      </c>
      <c r="Z95" s="493" t="str">
        <f>IF(HLOOKUP(W87,MaGv!$C$38:$AZ$68,12,0)=0," ",HLOOKUP(W87,MaGv!$C$38:$AZ$68,12,0))</f>
        <v/>
      </c>
      <c r="AA95" s="493" t="str">
        <f>IF(HLOOKUP(W87,MaGv!$C$38:$AZ$68,17,0)=0," ",HLOOKUP(W87,MaGv!$C$38:$AZ$68,17,0))</f>
        <v/>
      </c>
      <c r="AB95" s="493" t="str">
        <f>IF(HLOOKUP(W87,MaGv!$C$38:$AZ$68,22,0)=0," ",HLOOKUP(W87,MaGv!$C$38:$AZ$68,22,0))</f>
        <v/>
      </c>
      <c r="AC95" s="493" t="str">
        <f>IF(HLOOKUP(W87,MaGv!$C$38:$AZ$68,27,0)=0," ",HLOOKUP(W87,MaGv!$C$38:$AZ$68,27,0))</f>
        <v/>
      </c>
      <c r="AD95" s="326"/>
      <c r="AE95" s="491" t="s">
        <v>606</v>
      </c>
      <c r="AF95" s="492">
        <v>1.0</v>
      </c>
      <c r="AG95" s="493" t="str">
        <f>IF(HLOOKUP(AF87,MaGv!$C$38:$AZ$68,2,0)=0," ",HLOOKUP(AF87,MaGv!$C$38:$AZ$68,2,0))</f>
        <v/>
      </c>
      <c r="AH95" s="493" t="str">
        <f>IF(HLOOKUP(AF87,MaGv!$C$38:$AZ$68,7,0)=0," ",HLOOKUP(AF87,MaGv!$C$38:$AZ$68,7,0))</f>
        <v/>
      </c>
      <c r="AI95" s="493" t="str">
        <f>IF(HLOOKUP(AF87,MaGv!$C$38:$AZ$68,12,0)=0," ",HLOOKUP(AF87,MaGv!$C$38:$AZ$68,12,0))</f>
        <v/>
      </c>
      <c r="AJ95" s="493" t="str">
        <f>IF(HLOOKUP(AF87,MaGv!$C$38:$AZ$68,17,0)=0," ",HLOOKUP(AF87,MaGv!$C$38:$AZ$68,17,0))</f>
        <v/>
      </c>
      <c r="AK95" s="493" t="str">
        <f>IF(HLOOKUP(AF87,MaGv!$C$38:$AZ$68,22,0)=0," ",HLOOKUP(AF87,MaGv!$C$38:$AZ$68,22,0))</f>
        <v/>
      </c>
      <c r="AL95" s="493" t="str">
        <f>IF(HLOOKUP(AF87,MaGv!$C$38:$AZ$68,27,0)=0," ",HLOOKUP(AF87,MaGv!$C$38:$AZ$68,27,0))</f>
        <v/>
      </c>
      <c r="AM95" s="87"/>
      <c r="AN95" s="87"/>
      <c r="AO95" s="87"/>
    </row>
    <row r="96" ht="14.25" customHeight="1">
      <c r="A96" s="486"/>
      <c r="B96" s="127"/>
      <c r="C96" s="488">
        <v>2.0</v>
      </c>
      <c r="D96" s="490" t="s">
        <v>603</v>
      </c>
      <c r="E96" s="489" t="str">
        <f t="shared" ref="E96:E99" si="154">IF(Y96="","",IF(Y96="cn","cn",VLOOKUP(MID(Y96,2,1),$AN$4:$AO$21,2,0)))</f>
        <v/>
      </c>
      <c r="F96" s="490" t="s">
        <v>598</v>
      </c>
      <c r="G96" s="489" t="str">
        <f t="shared" ref="G96:I96" si="152">IF(AA96="","",IF(AA96="cn","cn",VLOOKUP(MID(AA96,2,1),$AN$4:$AO$21,2,0)))</f>
        <v/>
      </c>
      <c r="H96" s="489" t="str">
        <f t="shared" si="152"/>
        <v>Anh</v>
      </c>
      <c r="I96" s="489" t="str">
        <f t="shared" si="152"/>
        <v/>
      </c>
      <c r="J96" s="476"/>
      <c r="K96" s="127"/>
      <c r="L96" s="488">
        <v>2.0</v>
      </c>
      <c r="M96" s="490" t="s">
        <v>599</v>
      </c>
      <c r="N96" s="489" t="str">
        <f t="shared" ref="N96:N99" si="156">IF(AH96="","",IF(AH96="cn","cn",VLOOKUP(MID(AH96,2,1),$AN$4:$AO$21,2,0)))</f>
        <v/>
      </c>
      <c r="O96" s="490" t="s">
        <v>598</v>
      </c>
      <c r="P96" s="489" t="str">
        <f t="shared" ref="P96:R96" si="153">IF(AJ96="","",IF(AJ96="cn","cn",VLOOKUP(MID(AJ96,2,1),$AN$4:$AO$21,2,0)))</f>
        <v/>
      </c>
      <c r="Q96" s="489" t="str">
        <f t="shared" si="153"/>
        <v>Anh</v>
      </c>
      <c r="R96" s="489" t="str">
        <f t="shared" si="153"/>
        <v/>
      </c>
      <c r="S96" s="87"/>
      <c r="T96" s="87"/>
      <c r="U96" s="87"/>
      <c r="V96" s="495"/>
      <c r="W96" s="492">
        <v>2.0</v>
      </c>
      <c r="X96" s="494" t="str">
        <f>IF(HLOOKUP(W87,MaGv!$C$38:$AZ$68,3,0)=0," ",HLOOKUP(W87,MaGv!$C$38:$AZ$68,3,0))</f>
        <v>BH05</v>
      </c>
      <c r="Y96" s="493" t="str">
        <f>IF(HLOOKUP(W87,MaGv!$C$38:$AZ$68,8,0)=0," ",HLOOKUP(W87,MaGv!$C$38:$AZ$68,8,0))</f>
        <v/>
      </c>
      <c r="Z96" s="494" t="str">
        <f>IF(HLOOKUP(W87,MaGv!$C$38:$AZ$68,13,0)=0," ",HLOOKUP(W87,MaGv!$C$38:$AZ$68,13,0))</f>
        <v>BS01</v>
      </c>
      <c r="AA96" s="493" t="str">
        <f>IF(HLOOKUP(W87,MaGv!$C$38:$AZ$68,18,0)=0," ",HLOOKUP(W87,MaGv!$C$38:$AZ$68,18,0))</f>
        <v/>
      </c>
      <c r="AB96" s="494" t="str">
        <f>IF(HLOOKUP(W87,MaGv!$C$38:$AZ$68,23,0)=0," ",HLOOKUP(W87,MaGv!$C$38:$AZ$68,23,0))</f>
        <v>BA06</v>
      </c>
      <c r="AC96" s="493" t="str">
        <f>IF(HLOOKUP(W87,MaGv!$C$38:$AZ$68,28,0)=0," ",HLOOKUP(W87,MaGv!$C$38:$AZ$68,28,0))</f>
        <v/>
      </c>
      <c r="AD96" s="326"/>
      <c r="AE96" s="495"/>
      <c r="AF96" s="492">
        <v>2.0</v>
      </c>
      <c r="AG96" s="494" t="str">
        <f>IF(HLOOKUP(AF87,MaGv!$C$38:$AZ$68,3,0)=0," ",HLOOKUP(AF87,MaGv!$C$38:$AZ$68,3,0))</f>
        <v>BD04</v>
      </c>
      <c r="AH96" s="493" t="str">
        <f>IF(HLOOKUP(AF87,MaGv!$C$38:$AZ$68,8,0)=0," ",HLOOKUP(AF87,MaGv!$C$38:$AZ$68,8,0))</f>
        <v/>
      </c>
      <c r="AI96" s="494" t="str">
        <f>IF(HLOOKUP(AF87,MaGv!$C$38:$AZ$68,13,0)=0," ",HLOOKUP(AF87,MaGv!$C$38:$AZ$68,13,0))</f>
        <v>BS03</v>
      </c>
      <c r="AJ96" s="493" t="str">
        <f>IF(HLOOKUP(AF87,MaGv!$C$38:$AZ$68,18,0)=0," ",HLOOKUP(AF87,MaGv!$C$38:$AZ$68,18,0))</f>
        <v/>
      </c>
      <c r="AK96" s="494" t="str">
        <f>IF(HLOOKUP(AF87,MaGv!$C$38:$AZ$68,23,0)=0," ",HLOOKUP(AF87,MaGv!$C$38:$AZ$68,23,0))</f>
        <v>BA04</v>
      </c>
      <c r="AL96" s="493" t="str">
        <f>IF(HLOOKUP(AF87,MaGv!$C$38:$AZ$68,28,0)=0," ",HLOOKUP(AF87,MaGv!$C$38:$AZ$68,28,0))</f>
        <v/>
      </c>
      <c r="AM96" s="87"/>
      <c r="AN96" s="87"/>
      <c r="AO96" s="87"/>
    </row>
    <row r="97" ht="14.25" customHeight="1">
      <c r="A97" s="486"/>
      <c r="B97" s="127"/>
      <c r="C97" s="488">
        <v>3.0</v>
      </c>
      <c r="D97" s="490" t="s">
        <v>603</v>
      </c>
      <c r="E97" s="489" t="str">
        <f t="shared" si="154"/>
        <v/>
      </c>
      <c r="F97" s="490" t="s">
        <v>598</v>
      </c>
      <c r="G97" s="489" t="str">
        <f t="shared" ref="G97:I97" si="155">IF(AA97="","",IF(AA97="cn","cn",VLOOKUP(MID(AA97,2,1),$AN$4:$AO$21,2,0)))</f>
        <v/>
      </c>
      <c r="H97" s="489" t="str">
        <f t="shared" si="155"/>
        <v>Anh</v>
      </c>
      <c r="I97" s="489" t="str">
        <f t="shared" si="155"/>
        <v/>
      </c>
      <c r="J97" s="476"/>
      <c r="K97" s="127"/>
      <c r="L97" s="488">
        <v>3.0</v>
      </c>
      <c r="M97" s="490" t="s">
        <v>599</v>
      </c>
      <c r="N97" s="489" t="str">
        <f t="shared" si="156"/>
        <v/>
      </c>
      <c r="O97" s="490" t="s">
        <v>598</v>
      </c>
      <c r="P97" s="489" t="str">
        <f t="shared" ref="P97:R97" si="157">IF(AJ97="","",IF(AJ97="cn","cn",VLOOKUP(MID(AJ97,2,1),$AN$4:$AO$21,2,0)))</f>
        <v/>
      </c>
      <c r="Q97" s="489" t="str">
        <f t="shared" si="157"/>
        <v>Anh</v>
      </c>
      <c r="R97" s="489" t="str">
        <f t="shared" si="157"/>
        <v/>
      </c>
      <c r="S97" s="87"/>
      <c r="T97" s="87"/>
      <c r="U97" s="87"/>
      <c r="V97" s="495"/>
      <c r="W97" s="492">
        <v>3.0</v>
      </c>
      <c r="X97" s="494" t="str">
        <f>IF(HLOOKUP(W87,MaGv!$C$38:$AZ$68,4,0)=0," ",HLOOKUP(W87,MaGv!$C$38:$AZ$68,4,0))</f>
        <v>BU04</v>
      </c>
      <c r="Y97" s="493" t="str">
        <f>IF(HLOOKUP(W87,MaGv!$C$38:$AZ$68,9,0)=0," ",HLOOKUP(W87,MaGv!$C$38:$AZ$68,9,0))</f>
        <v/>
      </c>
      <c r="Z97" s="494" t="str">
        <f>IF(HLOOKUP(W87,MaGv!$C$38:$AZ$68,14,0)=0," ",HLOOKUP(W87,MaGv!$C$38:$AZ$68,14,0))</f>
        <v>BG01</v>
      </c>
      <c r="AA97" s="493" t="str">
        <f>IF(HLOOKUP(W87,MaGv!$C$38:$AZ$68,19,0)=0," ",HLOOKUP(W87,MaGv!$C$38:$AZ$68,19,0))</f>
        <v/>
      </c>
      <c r="AB97" s="494" t="str">
        <f>IF(HLOOKUP(W87,MaGv!$C$38:$AZ$68,24,0)=0," ",HLOOKUP(W87,MaGv!$C$38:$AZ$68,24,0))</f>
        <v>BA06</v>
      </c>
      <c r="AC97" s="493" t="str">
        <f>IF(HLOOKUP(W87,MaGv!$C$38:$AZ$68,29,0)=0," ",HLOOKUP(W87,MaGv!$C$38:$AZ$68,29,0))</f>
        <v/>
      </c>
      <c r="AD97" s="326"/>
      <c r="AE97" s="495"/>
      <c r="AF97" s="492">
        <v>3.0</v>
      </c>
      <c r="AG97" s="494" t="str">
        <f>IF(HLOOKUP(AF87,MaGv!$C$38:$AZ$68,4,0)=0," ",HLOOKUP(AF87,MaGv!$C$38:$AZ$68,4,0))</f>
        <v>BL03</v>
      </c>
      <c r="AH97" s="493" t="str">
        <f>IF(HLOOKUP(AF87,MaGv!$C$38:$AZ$68,9,0)=0," ",HLOOKUP(AF87,MaGv!$C$38:$AZ$68,9,0))</f>
        <v/>
      </c>
      <c r="AI97" s="494" t="str">
        <f>IF(HLOOKUP(AF87,MaGv!$C$38:$AZ$68,14,0)=0," ",HLOOKUP(AF87,MaGv!$C$38:$AZ$68,14,0))</f>
        <v>BG03</v>
      </c>
      <c r="AJ97" s="493" t="str">
        <f>IF(HLOOKUP(AF87,MaGv!$C$38:$AZ$68,19,0)=0," ",HLOOKUP(AF87,MaGv!$C$38:$AZ$68,19,0))</f>
        <v/>
      </c>
      <c r="AK97" s="494" t="str">
        <f>IF(HLOOKUP(AF87,MaGv!$C$38:$AZ$68,24,0)=0," ",HLOOKUP(AF87,MaGv!$C$38:$AZ$68,24,0))</f>
        <v>BA04</v>
      </c>
      <c r="AL97" s="493" t="str">
        <f>IF(HLOOKUP(AF87,MaGv!$C$38:$AZ$68,29,0)=0," ",HLOOKUP(AF87,MaGv!$C$38:$AZ$68,29,0))</f>
        <v/>
      </c>
      <c r="AM97" s="87"/>
      <c r="AN97" s="87"/>
      <c r="AO97" s="87"/>
    </row>
    <row r="98" ht="14.25" customHeight="1">
      <c r="A98" s="486"/>
      <c r="B98" s="127"/>
      <c r="C98" s="488">
        <v>4.0</v>
      </c>
      <c r="D98" s="490" t="s">
        <v>599</v>
      </c>
      <c r="E98" s="489" t="str">
        <f t="shared" si="154"/>
        <v/>
      </c>
      <c r="F98" s="489" t="str">
        <f t="shared" ref="F98:I98" si="158">IF(Z98="","",IF(Z98="cn","cn",VLOOKUP(MID(Z98,2,1),$AN$4:$AO$21,2,0)))</f>
        <v>Văn</v>
      </c>
      <c r="G98" s="489" t="str">
        <f t="shared" si="158"/>
        <v/>
      </c>
      <c r="H98" s="489" t="str">
        <f t="shared" si="158"/>
        <v>Toán</v>
      </c>
      <c r="I98" s="489" t="str">
        <f t="shared" si="158"/>
        <v/>
      </c>
      <c r="J98" s="476"/>
      <c r="K98" s="127"/>
      <c r="L98" s="488">
        <v>4.0</v>
      </c>
      <c r="M98" s="490" t="s">
        <v>603</v>
      </c>
      <c r="N98" s="489" t="str">
        <f t="shared" si="156"/>
        <v/>
      </c>
      <c r="O98" s="489" t="str">
        <f t="shared" ref="O98:R98" si="159">IF(AI98="","",IF(AI98="cn","cn",VLOOKUP(MID(AI98,2,1),$AN$4:$AO$21,2,0)))</f>
        <v>Văn</v>
      </c>
      <c r="P98" s="489" t="str">
        <f t="shared" si="159"/>
        <v/>
      </c>
      <c r="Q98" s="489" t="str">
        <f t="shared" si="159"/>
        <v>Toán</v>
      </c>
      <c r="R98" s="489" t="str">
        <f t="shared" si="159"/>
        <v/>
      </c>
      <c r="S98" s="87"/>
      <c r="T98" s="87"/>
      <c r="U98" s="87"/>
      <c r="V98" s="495"/>
      <c r="W98" s="492">
        <v>4.0</v>
      </c>
      <c r="X98" s="494" t="str">
        <f>IF(HLOOKUP(W87,MaGv!$C$38:$AZ$68,5,0)=0," ",HLOOKUP(W87,MaGv!$C$38:$AZ$68,5,0))</f>
        <v>BL03</v>
      </c>
      <c r="Y98" s="493" t="str">
        <f>IF(HLOOKUP(W87,MaGv!$C$38:$AZ$68,10,0)=0," ",HLOOKUP(W87,MaGv!$C$38:$AZ$68,10,0))</f>
        <v/>
      </c>
      <c r="Z98" s="494" t="str">
        <f>IF(HLOOKUP(W87,MaGv!$C$38:$AZ$68,15,0)=0," ",HLOOKUP(W87,MaGv!$C$38:$AZ$68,15,0))</f>
        <v>BV04</v>
      </c>
      <c r="AA98" s="493" t="str">
        <f>IF(HLOOKUP(W87,MaGv!$C$38:$AZ$68,20,0)=0," ",HLOOKUP(W87,MaGv!$C$38:$AZ$68,20,0))</f>
        <v/>
      </c>
      <c r="AB98" s="494" t="str">
        <f>IF(HLOOKUP(W87,MaGv!$C$38:$AZ$68,25,0)=0," ",HLOOKUP(W87,MaGv!$C$38:$AZ$68,25,0))</f>
        <v>BT01</v>
      </c>
      <c r="AC98" s="493" t="str">
        <f>IF(HLOOKUP(W87,MaGv!$C$38:$AZ$68,30,0)=0," ",HLOOKUP(W87,MaGv!$C$38:$AZ$68,30,0))</f>
        <v/>
      </c>
      <c r="AD98" s="326"/>
      <c r="AE98" s="495"/>
      <c r="AF98" s="492">
        <v>4.0</v>
      </c>
      <c r="AG98" s="494" t="str">
        <f>IF(HLOOKUP(AF87,MaGv!$C$38:$AZ$68,5,0)=0," ",HLOOKUP(AF87,MaGv!$C$38:$AZ$68,5,0))</f>
        <v>BU02</v>
      </c>
      <c r="AH98" s="493" t="str">
        <f>IF(HLOOKUP(AF87,MaGv!$C$38:$AZ$68,10,0)=0," ",HLOOKUP(AF87,MaGv!$C$38:$AZ$68,10,0))</f>
        <v/>
      </c>
      <c r="AI98" s="494" t="str">
        <f>IF(HLOOKUP(AF87,MaGv!$C$38:$AZ$68,15,0)=0," ",HLOOKUP(AF87,MaGv!$C$38:$AZ$68,15,0))</f>
        <v>BV07</v>
      </c>
      <c r="AJ98" s="493" t="str">
        <f>IF(HLOOKUP(AF87,MaGv!$C$38:$AZ$68,20,0)=0," ",HLOOKUP(AF87,MaGv!$C$38:$AZ$68,20,0))</f>
        <v/>
      </c>
      <c r="AK98" s="494" t="str">
        <f>IF(HLOOKUP(AF87,MaGv!$C$38:$AZ$68,25,0)=0," ",HLOOKUP(AF87,MaGv!$C$38:$AZ$68,25,0))</f>
        <v>BT05</v>
      </c>
      <c r="AL98" s="493" t="str">
        <f>IF(HLOOKUP(AF87,MaGv!$C$38:$AZ$68,30,0)=0," ",HLOOKUP(AF87,MaGv!$C$38:$AZ$68,30,0))</f>
        <v/>
      </c>
      <c r="AM98" s="87"/>
      <c r="AN98" s="87"/>
      <c r="AO98" s="87"/>
    </row>
    <row r="99" ht="14.25" customHeight="1">
      <c r="A99" s="486"/>
      <c r="B99" s="396"/>
      <c r="C99" s="488">
        <v>5.0</v>
      </c>
      <c r="D99" s="490" t="s">
        <v>599</v>
      </c>
      <c r="E99" s="489" t="str">
        <f t="shared" si="154"/>
        <v/>
      </c>
      <c r="F99" s="489" t="str">
        <f t="shared" ref="F99:I99" si="160">IF(Z99="","",IF(Z99="cn","cn",VLOOKUP(MID(Z99,2,1),$AN$4:$AO$21,2,0)))</f>
        <v>Văn</v>
      </c>
      <c r="G99" s="489" t="str">
        <f t="shared" si="160"/>
        <v/>
      </c>
      <c r="H99" s="489" t="str">
        <f t="shared" si="160"/>
        <v>Toán</v>
      </c>
      <c r="I99" s="489" t="str">
        <f t="shared" si="160"/>
        <v/>
      </c>
      <c r="J99" s="476"/>
      <c r="K99" s="396"/>
      <c r="L99" s="488">
        <v>5.0</v>
      </c>
      <c r="M99" s="490" t="s">
        <v>603</v>
      </c>
      <c r="N99" s="489" t="str">
        <f t="shared" si="156"/>
        <v/>
      </c>
      <c r="O99" s="489" t="str">
        <f t="shared" ref="O99:R99" si="161">IF(AI99="","",IF(AI99="cn","cn",VLOOKUP(MID(AI99,2,1),$AN$4:$AO$21,2,0)))</f>
        <v>Văn</v>
      </c>
      <c r="P99" s="489" t="str">
        <f t="shared" si="161"/>
        <v/>
      </c>
      <c r="Q99" s="489" t="str">
        <f t="shared" si="161"/>
        <v>Toán</v>
      </c>
      <c r="R99" s="489" t="str">
        <f t="shared" si="161"/>
        <v/>
      </c>
      <c r="S99" s="87"/>
      <c r="T99" s="87"/>
      <c r="U99" s="87"/>
      <c r="V99" s="496"/>
      <c r="W99" s="492">
        <v>5.0</v>
      </c>
      <c r="X99" s="494" t="str">
        <f>IF(HLOOKUP(W87,MaGv!$C$38:$AZ$68,6,0)=0," ",HLOOKUP(W87,MaGv!$C$38:$AZ$68,6,0))</f>
        <v>BD04</v>
      </c>
      <c r="Y99" s="493" t="str">
        <f>IF(HLOOKUP(W87,MaGv!$C$38:$AZ$68,11,0)=0," ",HLOOKUP(W87,MaGv!$C$38:$AZ$68,11,0))</f>
        <v/>
      </c>
      <c r="Z99" s="494" t="str">
        <f>IF(HLOOKUP(W87,MaGv!$C$38:$AZ$68,16,0)=0," ",HLOOKUP(W87,MaGv!$C$38:$AZ$68,16,0))</f>
        <v>BV04</v>
      </c>
      <c r="AA99" s="493" t="str">
        <f>IF(HLOOKUP(W87,MaGv!$C$38:$AZ$68,21,0)=0," ",HLOOKUP(W87,MaGv!$C$38:$AZ$68,21,0))</f>
        <v/>
      </c>
      <c r="AB99" s="494" t="str">
        <f>IF(HLOOKUP(W87,MaGv!$C$38:$AZ$68,26,0)=0," ",HLOOKUP(W87,MaGv!$C$38:$AZ$68,26,0))</f>
        <v>BT01</v>
      </c>
      <c r="AC99" s="493" t="str">
        <f>IF(HLOOKUP(W87,MaGv!$C$38:$AZ$68,31,0)=0," ",HLOOKUP(W87,MaGv!$C$38:$AZ$68,31,0))</f>
        <v/>
      </c>
      <c r="AD99" s="326"/>
      <c r="AE99" s="496"/>
      <c r="AF99" s="492">
        <v>5.0</v>
      </c>
      <c r="AG99" s="494" t="str">
        <f>IF(HLOOKUP(AF87,MaGv!$C$38:$AZ$68,6,0)=0," ",HLOOKUP(AF87,MaGv!$C$38:$AZ$68,6,0))</f>
        <v>BH03</v>
      </c>
      <c r="AH99" s="493" t="str">
        <f>IF(HLOOKUP(AF87,MaGv!$C$38:$AZ$68,11,0)=0," ",HLOOKUP(AF87,MaGv!$C$38:$AZ$68,11,0))</f>
        <v/>
      </c>
      <c r="AI99" s="494" t="str">
        <f>IF(HLOOKUP(AF87,MaGv!$C$38:$AZ$68,16,0)=0," ",HLOOKUP(AF87,MaGv!$C$38:$AZ$68,16,0))</f>
        <v>BV07</v>
      </c>
      <c r="AJ99" s="493" t="str">
        <f>IF(HLOOKUP(AF87,MaGv!$C$38:$AZ$68,21,0)=0," ",HLOOKUP(AF87,MaGv!$C$38:$AZ$68,21,0))</f>
        <v/>
      </c>
      <c r="AK99" s="494" t="str">
        <f>IF(HLOOKUP(AF87,MaGv!$C$38:$AZ$68,26,0)=0," ",HLOOKUP(AF87,MaGv!$C$38:$AZ$68,26,0))</f>
        <v>BT05</v>
      </c>
      <c r="AL99" s="493" t="str">
        <f>IF(HLOOKUP(AF87,MaGv!$C$38:$AZ$68,31,0)=0," ",HLOOKUP(AF87,MaGv!$C$38:$AZ$68,31,0))</f>
        <v/>
      </c>
      <c r="AM99" s="87"/>
      <c r="AN99" s="87"/>
      <c r="AO99" s="87"/>
    </row>
    <row r="100" ht="14.25" customHeight="1">
      <c r="A100" s="486"/>
      <c r="B100" s="87"/>
      <c r="C100" s="87"/>
      <c r="D100" s="87"/>
      <c r="E100" s="87"/>
      <c r="F100" s="87"/>
      <c r="G100" s="87"/>
      <c r="H100" s="87"/>
      <c r="I100" s="87"/>
      <c r="J100" s="476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498"/>
      <c r="W100" s="499"/>
      <c r="X100" s="497"/>
      <c r="Y100" s="497"/>
      <c r="Z100" s="497"/>
      <c r="AA100" s="497"/>
      <c r="AB100" s="497"/>
      <c r="AC100" s="497"/>
      <c r="AD100" s="326"/>
      <c r="AE100" s="500"/>
      <c r="AF100" s="499"/>
      <c r="AG100" s="497"/>
      <c r="AH100" s="497"/>
      <c r="AI100" s="497"/>
      <c r="AJ100" s="497"/>
      <c r="AK100" s="497"/>
      <c r="AL100" s="497"/>
      <c r="AM100" s="87"/>
      <c r="AN100" s="87"/>
      <c r="AO100" s="87"/>
    </row>
    <row r="101" ht="14.25" customHeight="1">
      <c r="A101" s="502"/>
      <c r="B101" s="503"/>
      <c r="C101" s="503"/>
      <c r="D101" s="503"/>
      <c r="E101" s="503"/>
      <c r="F101" s="503"/>
      <c r="G101" s="503"/>
      <c r="H101" s="503"/>
      <c r="I101" s="503"/>
      <c r="J101" s="504"/>
      <c r="K101" s="503"/>
      <c r="L101" s="503"/>
      <c r="M101" s="503"/>
      <c r="N101" s="503"/>
      <c r="O101" s="503"/>
      <c r="P101" s="503"/>
      <c r="Q101" s="503"/>
      <c r="R101" s="503"/>
      <c r="S101" s="87"/>
      <c r="T101" s="87"/>
      <c r="U101" s="87"/>
      <c r="V101" s="505"/>
      <c r="W101" s="499"/>
      <c r="X101" s="497"/>
      <c r="Y101" s="497"/>
      <c r="Z101" s="497"/>
      <c r="AA101" s="497"/>
      <c r="AB101" s="497"/>
      <c r="AC101" s="497"/>
      <c r="AD101" s="326"/>
      <c r="AE101" s="500"/>
      <c r="AF101" s="499"/>
      <c r="AG101" s="497"/>
      <c r="AH101" s="497"/>
      <c r="AI101" s="497"/>
      <c r="AJ101" s="497"/>
      <c r="AK101" s="497"/>
      <c r="AL101" s="497"/>
      <c r="AM101" s="87"/>
      <c r="AN101" s="87"/>
      <c r="AO101" s="87"/>
    </row>
    <row r="102" ht="14.25" customHeight="1">
      <c r="A102" s="126"/>
      <c r="B102" s="87"/>
      <c r="C102" s="87"/>
      <c r="D102" s="87"/>
      <c r="E102" s="87"/>
      <c r="F102" s="87"/>
      <c r="G102" s="87"/>
      <c r="H102" s="87"/>
      <c r="I102" s="87"/>
      <c r="J102" s="476"/>
      <c r="K102" s="126"/>
      <c r="L102" s="126"/>
      <c r="M102" s="126"/>
      <c r="N102" s="126"/>
      <c r="O102" s="126"/>
      <c r="P102" s="126"/>
      <c r="Q102" s="126"/>
      <c r="R102" s="126"/>
      <c r="S102" s="87"/>
      <c r="T102" s="87"/>
      <c r="U102" s="87"/>
      <c r="V102" s="87"/>
      <c r="W102" s="477"/>
      <c r="X102" s="87"/>
      <c r="Y102" s="87"/>
      <c r="Z102" s="87"/>
      <c r="AA102" s="87"/>
      <c r="AB102" s="87"/>
      <c r="AC102" s="87"/>
      <c r="AD102" s="326"/>
      <c r="AE102" s="87"/>
      <c r="AF102" s="477"/>
      <c r="AG102" s="87"/>
      <c r="AH102" s="87"/>
      <c r="AI102" s="87"/>
      <c r="AJ102" s="87"/>
      <c r="AK102" s="87"/>
      <c r="AL102" s="87"/>
      <c r="AM102" s="87"/>
      <c r="AN102" s="87"/>
      <c r="AO102" s="87"/>
    </row>
    <row r="103" ht="14.25" customHeight="1">
      <c r="A103" s="461"/>
      <c r="B103" s="462" t="str">
        <f>MaGv!$N$1</f>
        <v>THỜI KHÓA BIỂU ÔN TẬP KHỐI 12 - Áp dụng từ 04/05/2021</v>
      </c>
      <c r="C103" s="87"/>
      <c r="D103" s="463"/>
      <c r="E103" s="463"/>
      <c r="F103" s="463"/>
      <c r="G103" s="463"/>
      <c r="H103" s="87"/>
      <c r="I103" s="463"/>
      <c r="J103" s="464"/>
      <c r="K103" s="507" t="str">
        <f>MaGv!$N$1</f>
        <v>THỜI KHÓA BIỂU ÔN TẬP KHỐI 12 - Áp dụng từ 04/05/2021</v>
      </c>
      <c r="L103" s="126"/>
      <c r="M103" s="461"/>
      <c r="N103" s="461"/>
      <c r="O103" s="461"/>
      <c r="P103" s="461"/>
      <c r="Q103" s="508"/>
      <c r="R103" s="461"/>
      <c r="S103" s="87"/>
      <c r="T103" s="87"/>
      <c r="U103" s="87"/>
      <c r="V103" s="466"/>
      <c r="W103" s="463"/>
      <c r="X103" s="463"/>
      <c r="Y103" s="463"/>
      <c r="Z103" s="463"/>
      <c r="AA103" s="463"/>
      <c r="AB103" s="465"/>
      <c r="AC103" s="463"/>
      <c r="AD103" s="326"/>
      <c r="AE103" s="466"/>
      <c r="AF103" s="463"/>
      <c r="AG103" s="463"/>
      <c r="AH103" s="463"/>
      <c r="AI103" s="463"/>
      <c r="AJ103" s="463"/>
      <c r="AK103" s="465"/>
      <c r="AL103" s="463"/>
      <c r="AM103" s="87"/>
      <c r="AN103" s="87"/>
      <c r="AO103" s="87"/>
    </row>
    <row r="104" ht="14.25" customHeight="1">
      <c r="A104" s="461"/>
      <c r="B104" s="467" t="str">
        <f>V104</f>
        <v>LỚP:</v>
      </c>
      <c r="C104" s="468" t="str">
        <f>VLOOKUP(A106,DS!$R$1:$T$48,2,0)</f>
        <v>A13</v>
      </c>
      <c r="D104" s="467" t="str">
        <f t="shared" ref="D104:E104" si="162">Y104</f>
        <v>GVCN:</v>
      </c>
      <c r="E104" s="469" t="str">
        <f t="shared" si="162"/>
        <v>Cao Thị Kim Dung-Văn </v>
      </c>
      <c r="F104" s="87"/>
      <c r="G104" s="470"/>
      <c r="H104" s="470"/>
      <c r="I104" s="470"/>
      <c r="J104" s="464"/>
      <c r="K104" s="509" t="str">
        <f>AE104</f>
        <v>LỚP:</v>
      </c>
      <c r="L104" s="510" t="str">
        <f>VLOOKUP(J106,DS!$R$3:$T$48,2,0)</f>
        <v>A14</v>
      </c>
      <c r="M104" s="511" t="str">
        <f t="shared" ref="M104:N104" si="163">AH104</f>
        <v>GVCN:</v>
      </c>
      <c r="N104" s="512" t="str">
        <f t="shared" si="163"/>
        <v>#N/A</v>
      </c>
      <c r="O104" s="126"/>
      <c r="P104" s="513"/>
      <c r="Q104" s="513"/>
      <c r="R104" s="513"/>
      <c r="S104" s="87"/>
      <c r="T104" s="87"/>
      <c r="U104" s="87"/>
      <c r="V104" s="470" t="s">
        <v>588</v>
      </c>
      <c r="W104" s="473" t="str">
        <f>C104</f>
        <v>A13</v>
      </c>
      <c r="X104" s="87"/>
      <c r="Y104" s="474" t="s">
        <v>589</v>
      </c>
      <c r="Z104" s="475" t="str">
        <f>VLOOKUP(W104,dscn,4,0)&amp;"-"&amp;VLOOKUP(W104,dscn,6,0)</f>
        <v>Cao Thị Kim Dung-Văn </v>
      </c>
      <c r="AA104" s="473"/>
      <c r="AB104" s="473"/>
      <c r="AC104" s="473"/>
      <c r="AD104" s="326"/>
      <c r="AE104" s="470" t="s">
        <v>588</v>
      </c>
      <c r="AF104" s="473" t="str">
        <f>L104</f>
        <v>A14</v>
      </c>
      <c r="AG104" s="87"/>
      <c r="AH104" s="474" t="s">
        <v>589</v>
      </c>
      <c r="AI104" s="475" t="str">
        <f>VLOOKUP(AF104,dscn,4,0)&amp;"-"&amp;VLOOKUP(AF104,dscn,6,0)</f>
        <v>#N/A</v>
      </c>
      <c r="AJ104" s="473"/>
      <c r="AK104" s="473"/>
      <c r="AL104" s="473"/>
      <c r="AM104" s="87"/>
      <c r="AN104" s="87"/>
      <c r="AO104" s="87"/>
    </row>
    <row r="105" ht="14.25" customHeight="1">
      <c r="A105" s="126"/>
      <c r="B105" s="87"/>
      <c r="C105" s="87"/>
      <c r="D105" s="87"/>
      <c r="E105" s="87"/>
      <c r="F105" s="87"/>
      <c r="G105" s="87"/>
      <c r="H105" s="87"/>
      <c r="I105" s="87"/>
      <c r="J105" s="476"/>
      <c r="K105" s="126"/>
      <c r="L105" s="126"/>
      <c r="M105" s="126"/>
      <c r="N105" s="126"/>
      <c r="O105" s="126"/>
      <c r="P105" s="126"/>
      <c r="Q105" s="126"/>
      <c r="R105" s="126"/>
      <c r="S105" s="87"/>
      <c r="T105" s="87"/>
      <c r="U105" s="87"/>
      <c r="V105" s="87"/>
      <c r="W105" s="87"/>
      <c r="X105" s="477"/>
      <c r="Y105" s="87"/>
      <c r="Z105" s="87"/>
      <c r="AA105" s="87"/>
      <c r="AB105" s="87"/>
      <c r="AC105" s="87"/>
      <c r="AD105" s="326"/>
      <c r="AE105" s="87"/>
      <c r="AF105" s="87"/>
      <c r="AG105" s="477"/>
      <c r="AH105" s="87"/>
      <c r="AI105" s="87"/>
      <c r="AJ105" s="87"/>
      <c r="AK105" s="87"/>
      <c r="AL105" s="87"/>
      <c r="AM105" s="87"/>
      <c r="AN105" s="86"/>
      <c r="AO105" s="86"/>
    </row>
    <row r="106" ht="14.25" customHeight="1">
      <c r="A106" s="479">
        <v>13.0</v>
      </c>
      <c r="B106" s="480"/>
      <c r="C106" s="481" t="s">
        <v>590</v>
      </c>
      <c r="D106" s="481" t="s">
        <v>591</v>
      </c>
      <c r="E106" s="481" t="s">
        <v>592</v>
      </c>
      <c r="F106" s="481" t="s">
        <v>593</v>
      </c>
      <c r="G106" s="481" t="s">
        <v>594</v>
      </c>
      <c r="H106" s="481" t="s">
        <v>595</v>
      </c>
      <c r="I106" s="481" t="s">
        <v>596</v>
      </c>
      <c r="J106" s="482">
        <v>14.0</v>
      </c>
      <c r="K106" s="514"/>
      <c r="L106" s="515" t="s">
        <v>590</v>
      </c>
      <c r="M106" s="515" t="s">
        <v>591</v>
      </c>
      <c r="N106" s="515" t="s">
        <v>592</v>
      </c>
      <c r="O106" s="515" t="s">
        <v>593</v>
      </c>
      <c r="P106" s="515" t="s">
        <v>594</v>
      </c>
      <c r="Q106" s="515" t="s">
        <v>595</v>
      </c>
      <c r="R106" s="515" t="s">
        <v>596</v>
      </c>
      <c r="S106" s="86"/>
      <c r="T106" s="86"/>
      <c r="U106" s="86"/>
      <c r="V106" s="483"/>
      <c r="W106" s="484" t="s">
        <v>590</v>
      </c>
      <c r="X106" s="484" t="s">
        <v>591</v>
      </c>
      <c r="Y106" s="484" t="s">
        <v>592</v>
      </c>
      <c r="Z106" s="484" t="s">
        <v>593</v>
      </c>
      <c r="AA106" s="484" t="s">
        <v>594</v>
      </c>
      <c r="AB106" s="484" t="s">
        <v>595</v>
      </c>
      <c r="AC106" s="484" t="s">
        <v>596</v>
      </c>
      <c r="AD106" s="485"/>
      <c r="AE106" s="483"/>
      <c r="AF106" s="484" t="s">
        <v>590</v>
      </c>
      <c r="AG106" s="484" t="s">
        <v>591</v>
      </c>
      <c r="AH106" s="484" t="s">
        <v>592</v>
      </c>
      <c r="AI106" s="484" t="s">
        <v>593</v>
      </c>
      <c r="AJ106" s="484" t="s">
        <v>594</v>
      </c>
      <c r="AK106" s="484" t="s">
        <v>595</v>
      </c>
      <c r="AL106" s="484" t="s">
        <v>596</v>
      </c>
      <c r="AM106" s="86"/>
      <c r="AN106" s="87"/>
      <c r="AO106" s="87"/>
    </row>
    <row r="107" ht="14.25" customHeight="1">
      <c r="A107" s="486"/>
      <c r="B107" s="487" t="s">
        <v>597</v>
      </c>
      <c r="C107" s="488">
        <v>1.0</v>
      </c>
      <c r="D107" s="489" t="str">
        <f>IF(X107="","",IF(X107="cc","SHCN",VLOOKUP(MID(X107,2,1),$AN$4:$AO$21,2,0)))</f>
        <v>SHCN</v>
      </c>
      <c r="E107" s="489" t="str">
        <f t="shared" ref="E107:G107" si="164">IF(Y107="","",IF(Y107="cn","cn",VLOOKUP(MID(Y107,2,1),$AN$4:$AO$21,2,0)))</f>
        <v>Văn</v>
      </c>
      <c r="F107" s="489" t="str">
        <f t="shared" si="164"/>
        <v>Toán</v>
      </c>
      <c r="G107" s="489" t="str">
        <f t="shared" si="164"/>
        <v>Anh</v>
      </c>
      <c r="H107" s="490" t="s">
        <v>604</v>
      </c>
      <c r="I107" s="489" t="str">
        <f t="shared" ref="I107:I110" si="167">IF(AC107="","",IF(AC107="cn","cn",VLOOKUP(MID(AC107,2,1),$AN$4:$AO$21,2,0)))</f>
        <v/>
      </c>
      <c r="J107" s="476"/>
      <c r="K107" s="516" t="s">
        <v>597</v>
      </c>
      <c r="L107" s="517">
        <v>1.0</v>
      </c>
      <c r="M107" s="518" t="str">
        <f>IF(AG107="","",IF(AG107="cc","cc",VLOOKUP(MID(AG107,2,1),$AN$4:$AO$21,2,0)))</f>
        <v>cc</v>
      </c>
      <c r="N107" s="518" t="str">
        <f t="shared" ref="N107:R107" si="165">IF(AH107="","",IF(AH107="cn","cn",VLOOKUP(MID(AH107,2,1),$AN$4:$AO$21,2,0)))</f>
        <v>#N/A</v>
      </c>
      <c r="O107" s="518" t="str">
        <f t="shared" si="165"/>
        <v>#N/A</v>
      </c>
      <c r="P107" s="518" t="str">
        <f t="shared" si="165"/>
        <v>#N/A</v>
      </c>
      <c r="Q107" s="518" t="str">
        <f t="shared" si="165"/>
        <v>#N/A</v>
      </c>
      <c r="R107" s="518" t="str">
        <f t="shared" si="165"/>
        <v>#N/A</v>
      </c>
      <c r="S107" s="87"/>
      <c r="T107" s="87"/>
      <c r="U107" s="87"/>
      <c r="V107" s="491" t="s">
        <v>597</v>
      </c>
      <c r="W107" s="492">
        <v>1.0</v>
      </c>
      <c r="X107" s="493" t="s">
        <v>601</v>
      </c>
      <c r="Y107" s="494" t="str">
        <f>IF(HLOOKUP(W104,MaGv!$C$3:$AZ$68,7,0)=0," ",HLOOKUP(W104,MaGv!$C$3:$AZ$68,7,0))</f>
        <v>BV10</v>
      </c>
      <c r="Z107" s="494" t="str">
        <f>IF(HLOOKUP(W104,MaGv!$C$3:$AZ$68,12,0)=0," ",HLOOKUP(W104,MaGv!$C$3:$AZ$68,12,0))</f>
        <v>BT14</v>
      </c>
      <c r="AA107" s="494" t="str">
        <f>IF(HLOOKUP(W104,MaGv!$C$3:$AZ$68,17,0)=0," ",HLOOKUP(W104,MaGv!$C$3:$AZ$68,17,0))</f>
        <v>BA01</v>
      </c>
      <c r="AB107" s="494" t="str">
        <f>IF(HLOOKUP(W104,MaGv!$C$3:$AZ$68,22,0)=0," ",HLOOKUP(W104,MaGv!$C$3:$AZ$68,22,0))</f>
        <v>BG03</v>
      </c>
      <c r="AC107" s="493" t="str">
        <f>IF(HLOOKUP(W104,MaGv!$C$3:$AZ$68,27,0)=0," ",HLOOKUP(W104,MaGv!$C$3:$AZ$68,27,0))</f>
        <v/>
      </c>
      <c r="AD107" s="326"/>
      <c r="AE107" s="491" t="s">
        <v>597</v>
      </c>
      <c r="AF107" s="492">
        <v>1.0</v>
      </c>
      <c r="AG107" s="493" t="s">
        <v>601</v>
      </c>
      <c r="AH107" s="493" t="str">
        <f>IF(HLOOKUP(AF104,MaGv!$C$3:$AZ$68,7,0)=0," ",HLOOKUP(AF104,MaGv!$C$3:$AZ$68,7,0))</f>
        <v>#N/A</v>
      </c>
      <c r="AI107" s="493" t="str">
        <f>IF(HLOOKUP(AF104,MaGv!$C$3:$AZ$68,12,0)=0," ",HLOOKUP(AF104,MaGv!$C$3:$AZ$68,12,0))</f>
        <v>#N/A</v>
      </c>
      <c r="AJ107" s="493" t="str">
        <f>IF(HLOOKUP(AF104,MaGv!$C$3:$AZ$68,17,0)=0," ",HLOOKUP(AF104,MaGv!$C$3:$AZ$68,17,0))</f>
        <v>#N/A</v>
      </c>
      <c r="AK107" s="493" t="str">
        <f>IF(HLOOKUP(AF104,MaGv!$C$3:$AZ$68,22,0)=0," ",HLOOKUP(AF104,MaGv!$C$3:$AZ$68,22,0))</f>
        <v>#N/A</v>
      </c>
      <c r="AL107" s="493" t="str">
        <f>IF(HLOOKUP(AF104,MaGv!$C$3:$AZ$68,27,0)=0," ",HLOOKUP(AF104,MaGv!$C$3:$AZ$68,27,0))</f>
        <v>#N/A</v>
      </c>
      <c r="AM107" s="87"/>
      <c r="AN107" s="87"/>
      <c r="AO107" s="87"/>
    </row>
    <row r="108" ht="14.25" customHeight="1">
      <c r="A108" s="486"/>
      <c r="B108" s="127"/>
      <c r="C108" s="488">
        <v>2.0</v>
      </c>
      <c r="D108" s="489" t="str">
        <f t="shared" ref="D108:G108" si="166">IF(X108="","",IF(X108="cn","cn",VLOOKUP(MID(X108,2,1),$AN$4:$AO$21,2,0)))</f>
        <v>Văn</v>
      </c>
      <c r="E108" s="489" t="str">
        <f t="shared" si="166"/>
        <v>Văn</v>
      </c>
      <c r="F108" s="489" t="str">
        <f t="shared" si="166"/>
        <v>Toán</v>
      </c>
      <c r="G108" s="489" t="str">
        <f t="shared" si="166"/>
        <v>Anh</v>
      </c>
      <c r="H108" s="490" t="s">
        <v>604</v>
      </c>
      <c r="I108" s="489" t="str">
        <f t="shared" si="167"/>
        <v/>
      </c>
      <c r="J108" s="476"/>
      <c r="K108" s="127"/>
      <c r="L108" s="517">
        <v>2.0</v>
      </c>
      <c r="M108" s="518" t="str">
        <f t="shared" ref="M108:R108" si="168">IF(AG108="","",IF(AG108="cn","cn",VLOOKUP(MID(AG108,2,1),$AN$4:$AO$21,2,0)))</f>
        <v>cn</v>
      </c>
      <c r="N108" s="518" t="str">
        <f t="shared" si="168"/>
        <v>#N/A</v>
      </c>
      <c r="O108" s="518" t="str">
        <f t="shared" si="168"/>
        <v>#N/A</v>
      </c>
      <c r="P108" s="518" t="str">
        <f t="shared" si="168"/>
        <v>#N/A</v>
      </c>
      <c r="Q108" s="518" t="str">
        <f t="shared" si="168"/>
        <v>#N/A</v>
      </c>
      <c r="R108" s="518" t="str">
        <f t="shared" si="168"/>
        <v>#N/A</v>
      </c>
      <c r="S108" s="87"/>
      <c r="T108" s="87"/>
      <c r="U108" s="87"/>
      <c r="V108" s="495"/>
      <c r="W108" s="492">
        <v>2.0</v>
      </c>
      <c r="X108" s="494" t="str">
        <f>IF(HLOOKUP(W104,MaGv!$C$3:$AZ$68,4,0)=0," ",HLOOKUP(W104,MaGv!$C$3:$AZ$68,4,0))</f>
        <v>BV10</v>
      </c>
      <c r="Y108" s="494" t="str">
        <f>IF(HLOOKUP(W104,MaGv!$C$3:$AZ$68,8,0)=0," ",HLOOKUP(W104,MaGv!$C$3:$AZ$68,8,0))</f>
        <v>BV10</v>
      </c>
      <c r="Z108" s="494" t="str">
        <f>IF(HLOOKUP(W104,MaGv!$C$3:$AZ$68,13,0)=0," ",HLOOKUP(W104,MaGv!$C$3:$AZ$68,13,0))</f>
        <v>BT14</v>
      </c>
      <c r="AA108" s="494" t="str">
        <f>IF(HLOOKUP(W104,MaGv!$C$3:$AZ$68,18,0)=0," ",HLOOKUP(W104,MaGv!$C$3:$AZ$68,18,0))</f>
        <v>BA01</v>
      </c>
      <c r="AB108" s="494" t="str">
        <f>IF(HLOOKUP(W104,MaGv!$C$3:$AZ$68,23,0)=0," ",HLOOKUP(W104,MaGv!$C$3:$AZ$68,23,0))</f>
        <v>BH08</v>
      </c>
      <c r="AC108" s="493" t="str">
        <f>IF(HLOOKUP(W104,MaGv!$C$3:$AZ$68,28,0)=0," ",HLOOKUP(W104,MaGv!$C$3:$AZ$68,28,0))</f>
        <v/>
      </c>
      <c r="AD108" s="326"/>
      <c r="AE108" s="495"/>
      <c r="AF108" s="492">
        <v>2.0</v>
      </c>
      <c r="AG108" s="493" t="s">
        <v>33</v>
      </c>
      <c r="AH108" s="493" t="str">
        <f>IF(HLOOKUP(AF104,MaGv!$C$3:$AZ$68,8,0)=0," ",HLOOKUP(AF104,MaGv!$C$3:$AZ$68,8,0))</f>
        <v>#N/A</v>
      </c>
      <c r="AI108" s="493" t="str">
        <f>IF(HLOOKUP(AF104,MaGv!$C$3:$AZ$68,13,0)=0," ",HLOOKUP(AF104,MaGv!$C$3:$AZ$68,13,0))</f>
        <v>#N/A</v>
      </c>
      <c r="AJ108" s="493" t="str">
        <f>IF(HLOOKUP(AF104,MaGv!$C$3:$AZ$68,18,0)=0," ",HLOOKUP(AF104,MaGv!$C$3:$AZ$68,18,0))</f>
        <v>#N/A</v>
      </c>
      <c r="AK108" s="493" t="str">
        <f>IF(HLOOKUP(AF104,MaGv!$C$3:$AZ$68,23,0)=0," ",HLOOKUP(AF104,MaGv!$C$3:$AZ$68,23,0))</f>
        <v>#N/A</v>
      </c>
      <c r="AL108" s="493" t="str">
        <f>IF(HLOOKUP(AF104,MaGv!$C$3:$AZ$68,28,0)=0," ",HLOOKUP(AF104,MaGv!$C$3:$AZ$68,28,0))</f>
        <v>#N/A</v>
      </c>
      <c r="AM108" s="87"/>
      <c r="AN108" s="87"/>
      <c r="AO108" s="87"/>
    </row>
    <row r="109" ht="14.25" customHeight="1">
      <c r="A109" s="486"/>
      <c r="B109" s="127"/>
      <c r="C109" s="488">
        <v>3.0</v>
      </c>
      <c r="D109" s="489" t="str">
        <f t="shared" ref="D109:E109" si="169">IF(X109="","",IF(X109="cn","cn",VLOOKUP(MID(X109,2,1),$AN$4:$AO$21,2,0)))</f>
        <v>Văn</v>
      </c>
      <c r="E109" s="489" t="str">
        <f t="shared" si="169"/>
        <v>Anh</v>
      </c>
      <c r="F109" s="490" t="s">
        <v>600</v>
      </c>
      <c r="G109" s="489" t="str">
        <f t="shared" ref="G109:G110" si="172">IF(AA109="","",IF(AA109="cn","cn",VLOOKUP(MID(AA109,2,1),$AN$4:$AO$21,2,0)))</f>
        <v>Toán</v>
      </c>
      <c r="H109" s="490" t="s">
        <v>599</v>
      </c>
      <c r="I109" s="489" t="str">
        <f t="shared" si="167"/>
        <v/>
      </c>
      <c r="J109" s="476"/>
      <c r="K109" s="127"/>
      <c r="L109" s="517">
        <v>3.0</v>
      </c>
      <c r="M109" s="518" t="str">
        <f t="shared" ref="M109:R109" si="170">IF(AG109="","",IF(AG109="cn","cn",VLOOKUP(MID(AG109,2,1),$AN$4:$AO$21,2,0)))</f>
        <v>#N/A</v>
      </c>
      <c r="N109" s="518" t="str">
        <f t="shared" si="170"/>
        <v>#N/A</v>
      </c>
      <c r="O109" s="518" t="str">
        <f t="shared" si="170"/>
        <v>#N/A</v>
      </c>
      <c r="P109" s="518" t="str">
        <f t="shared" si="170"/>
        <v>#N/A</v>
      </c>
      <c r="Q109" s="518" t="str">
        <f t="shared" si="170"/>
        <v>#N/A</v>
      </c>
      <c r="R109" s="518" t="str">
        <f t="shared" si="170"/>
        <v>#N/A</v>
      </c>
      <c r="S109" s="87"/>
      <c r="T109" s="87"/>
      <c r="U109" s="87"/>
      <c r="V109" s="495"/>
      <c r="W109" s="492">
        <v>3.0</v>
      </c>
      <c r="X109" s="494" t="str">
        <f>IF(HLOOKUP(W104,MaGv!$C$3:$AZ$68,4,0)=0," ",HLOOKUP(W104,MaGv!$C$3:$AZ$68,4,0))</f>
        <v>BV10</v>
      </c>
      <c r="Y109" s="494" t="str">
        <f>IF(HLOOKUP(W104,MaGv!$C$3:$AZ$68,9,0)=0," ",HLOOKUP(W104,MaGv!$C$3:$AZ$68,9,0))</f>
        <v>BA01</v>
      </c>
      <c r="Z109" s="494" t="str">
        <f>IF(HLOOKUP(W104,MaGv!$C$3:$AZ$68,14,0)=0," ",HLOOKUP(W104,MaGv!$C$3:$AZ$68,14,0))</f>
        <v>BU05</v>
      </c>
      <c r="AA109" s="494" t="str">
        <f>IF(HLOOKUP(W104,MaGv!$C$3:$AZ$68,19,0)=0," ",HLOOKUP(W104,MaGv!$C$3:$AZ$68,19,0))</f>
        <v>BT14</v>
      </c>
      <c r="AB109" s="494" t="str">
        <f>IF(HLOOKUP(W104,MaGv!$C$3:$AZ$68,24,0)=0," ",HLOOKUP(W104,MaGv!$C$3:$AZ$68,24,0))</f>
        <v>BD02</v>
      </c>
      <c r="AC109" s="493" t="str">
        <f>IF(HLOOKUP(W104,MaGv!$C$3:$AZ$68,29,0)=0," ",HLOOKUP(W104,MaGv!$C$3:$AZ$68,29,0))</f>
        <v/>
      </c>
      <c r="AD109" s="326"/>
      <c r="AE109" s="495"/>
      <c r="AF109" s="492">
        <v>3.0</v>
      </c>
      <c r="AG109" s="493" t="str">
        <f>IF(HLOOKUP(AF104,MaGv!$C$3:$AZ$68,4,0)=0," ",HLOOKUP(AF104,MaGv!$C$3:$AZ$68,4,0))</f>
        <v>#N/A</v>
      </c>
      <c r="AH109" s="493" t="str">
        <f>IF(HLOOKUP(AF104,MaGv!$C$3:$AZ$68,9,0)=0," ",HLOOKUP(AF104,MaGv!$C$3:$AZ$68,9,0))</f>
        <v>#N/A</v>
      </c>
      <c r="AI109" s="493" t="str">
        <f>IF(HLOOKUP(AF104,MaGv!$C$3:$AZ$68,14,0)=0," ",HLOOKUP(AF104,MaGv!$C$3:$AZ$68,14,0))</f>
        <v>#N/A</v>
      </c>
      <c r="AJ109" s="493" t="str">
        <f>IF(HLOOKUP(AF104,MaGv!$C$3:$AZ$68,19,0)=0," ",HLOOKUP(AF104,MaGv!$C$3:$AZ$68,19,0))</f>
        <v>#N/A</v>
      </c>
      <c r="AK109" s="493" t="str">
        <f>IF(HLOOKUP(AF104,MaGv!$C$3:$AZ$68,24,0)=0," ",HLOOKUP(AF104,MaGv!$C$3:$AZ$68,24,0))</f>
        <v>#N/A</v>
      </c>
      <c r="AL109" s="493" t="str">
        <f>IF(HLOOKUP(AF104,MaGv!$C$3:$AZ$68,29,0)=0," ",HLOOKUP(AF104,MaGv!$C$3:$AZ$68,29,0))</f>
        <v>#N/A</v>
      </c>
      <c r="AM109" s="87"/>
      <c r="AN109" s="87"/>
      <c r="AO109" s="87"/>
    </row>
    <row r="110" ht="14.25" customHeight="1">
      <c r="A110" s="486"/>
      <c r="B110" s="127"/>
      <c r="C110" s="488">
        <v>4.0</v>
      </c>
      <c r="D110" s="489" t="str">
        <f t="shared" ref="D110:E110" si="171">IF(X110="","",IF(X110="cn","cn",VLOOKUP(MID(X110,2,1),$AN$4:$AO$21,2,0)))</f>
        <v>Toán</v>
      </c>
      <c r="E110" s="489" t="str">
        <f t="shared" si="171"/>
        <v>Anh</v>
      </c>
      <c r="F110" s="490" t="s">
        <v>600</v>
      </c>
      <c r="G110" s="489" t="str">
        <f t="shared" si="172"/>
        <v>Toán</v>
      </c>
      <c r="H110" s="490" t="s">
        <v>599</v>
      </c>
      <c r="I110" s="489" t="str">
        <f t="shared" si="167"/>
        <v/>
      </c>
      <c r="J110" s="476"/>
      <c r="K110" s="127"/>
      <c r="L110" s="517">
        <v>4.0</v>
      </c>
      <c r="M110" s="518" t="str">
        <f t="shared" ref="M110:R110" si="173">IF(AG110="","",IF(AG110="cn","cn",VLOOKUP(MID(AG110,2,1),$AN$4:$AO$21,2,0)))</f>
        <v>#N/A</v>
      </c>
      <c r="N110" s="518" t="str">
        <f t="shared" si="173"/>
        <v>#N/A</v>
      </c>
      <c r="O110" s="518" t="str">
        <f t="shared" si="173"/>
        <v>#N/A</v>
      </c>
      <c r="P110" s="518" t="str">
        <f t="shared" si="173"/>
        <v>#N/A</v>
      </c>
      <c r="Q110" s="518" t="str">
        <f t="shared" si="173"/>
        <v>#N/A</v>
      </c>
      <c r="R110" s="518" t="str">
        <f t="shared" si="173"/>
        <v>#N/A</v>
      </c>
      <c r="S110" s="87"/>
      <c r="T110" s="87"/>
      <c r="U110" s="87"/>
      <c r="V110" s="495"/>
      <c r="W110" s="492">
        <v>4.0</v>
      </c>
      <c r="X110" s="494" t="str">
        <f>IF(HLOOKUP(W104,MaGv!$C$3:$AZ$68,5,0)=0," ",HLOOKUP(W104,MaGv!$C$3:$AZ$68,5,0))</f>
        <v>BT14</v>
      </c>
      <c r="Y110" s="494" t="str">
        <f>IF(HLOOKUP(W104,MaGv!$C$3:$AZ$68,10,0)=0," ",HLOOKUP(W104,MaGv!$C$3:$AZ$68,10,0))</f>
        <v>BA01</v>
      </c>
      <c r="Z110" s="494" t="str">
        <f>IF(HLOOKUP(W104,MaGv!$C$3:$AZ$68,15,0)=0," ",HLOOKUP(W104,MaGv!$C$3:$AZ$68,15,0))</f>
        <v>BS01</v>
      </c>
      <c r="AA110" s="494" t="str">
        <f>IF(HLOOKUP(W104,MaGv!$C$3:$AZ$68,20,0)=0," ",HLOOKUP(W104,MaGv!$C$3:$AZ$68,20,0))</f>
        <v>BT14</v>
      </c>
      <c r="AB110" s="494" t="str">
        <f>IF(HLOOKUP(W104,MaGv!$C$3:$AZ$68,25,0)=0," ",HLOOKUP(W104,MaGv!$C$3:$AZ$68,25,0))</f>
        <v>BL01</v>
      </c>
      <c r="AC110" s="493" t="str">
        <f>IF(HLOOKUP(W104,MaGv!$C$3:$AZ$68,30,0)=0," ",HLOOKUP(W104,MaGv!$C$3:$AZ$68,30,0))</f>
        <v/>
      </c>
      <c r="AD110" s="326"/>
      <c r="AE110" s="495"/>
      <c r="AF110" s="492">
        <v>4.0</v>
      </c>
      <c r="AG110" s="493" t="str">
        <f>IF(HLOOKUP(AF104,MaGv!$C$3:$AZ$68,5,0)=0," ",HLOOKUP(AF104,MaGv!$C$3:$AZ$68,5,0))</f>
        <v>#N/A</v>
      </c>
      <c r="AH110" s="493" t="str">
        <f>IF(HLOOKUP(AF104,MaGv!$C$3:$AZ$68,10,0)=0," ",HLOOKUP(AF104,MaGv!$C$3:$AZ$68,10,0))</f>
        <v>#N/A</v>
      </c>
      <c r="AI110" s="493" t="str">
        <f>IF(HLOOKUP(AF104,MaGv!$C$3:$AZ$68,15,0)=0," ",HLOOKUP(AF104,MaGv!$C$3:$AZ$68,15,0))</f>
        <v>#N/A</v>
      </c>
      <c r="AJ110" s="493" t="str">
        <f>IF(HLOOKUP(AF104,MaGv!$C$3:$AZ$68,20,0)=0," ",HLOOKUP(AF104,MaGv!$C$3:$AZ$68,20,0))</f>
        <v>#N/A</v>
      </c>
      <c r="AK110" s="493" t="str">
        <f>IF(HLOOKUP(AF104,MaGv!$C$3:$AZ$68,25,0)=0," ",HLOOKUP(AF104,MaGv!$C$3:$AZ$68,25,0))</f>
        <v>#N/A</v>
      </c>
      <c r="AL110" s="493" t="str">
        <f>IF(HLOOKUP(AF104,MaGv!$C$3:$AZ$68,30,0)=0," ",HLOOKUP(AF104,MaGv!$C$3:$AZ$68,30,0))</f>
        <v>#N/A</v>
      </c>
      <c r="AM110" s="87"/>
      <c r="AN110" s="87"/>
      <c r="AO110" s="87"/>
    </row>
    <row r="111" ht="14.25" customHeight="1">
      <c r="A111" s="486"/>
      <c r="B111" s="396"/>
      <c r="C111" s="488">
        <v>5.0</v>
      </c>
      <c r="D111" s="489" t="str">
        <f t="shared" ref="D111:I111" si="174">IF(X111="","",IF(X111="cn","cn",VLOOKUP(MID(X111,2,1),$AN$4:$AO$21,2,0)))</f>
        <v>Toán</v>
      </c>
      <c r="E111" s="489" t="str">
        <f t="shared" si="174"/>
        <v/>
      </c>
      <c r="F111" s="489" t="str">
        <f t="shared" si="174"/>
        <v/>
      </c>
      <c r="G111" s="489" t="str">
        <f t="shared" si="174"/>
        <v/>
      </c>
      <c r="H111" s="489" t="str">
        <f t="shared" si="174"/>
        <v/>
      </c>
      <c r="I111" s="489" t="str">
        <f t="shared" si="174"/>
        <v/>
      </c>
      <c r="J111" s="476"/>
      <c r="K111" s="396"/>
      <c r="L111" s="517">
        <v>5.0</v>
      </c>
      <c r="M111" s="518" t="str">
        <f t="shared" ref="M111:R111" si="175">IF(AG111="","",IF(AG111="cn","cn",VLOOKUP(MID(AG111,2,1),$AN$4:$AO$21,2,0)))</f>
        <v>#N/A</v>
      </c>
      <c r="N111" s="518" t="str">
        <f t="shared" si="175"/>
        <v>#N/A</v>
      </c>
      <c r="O111" s="518" t="str">
        <f t="shared" si="175"/>
        <v>#N/A</v>
      </c>
      <c r="P111" s="518" t="str">
        <f t="shared" si="175"/>
        <v>#N/A</v>
      </c>
      <c r="Q111" s="518" t="str">
        <f t="shared" si="175"/>
        <v>#N/A</v>
      </c>
      <c r="R111" s="518" t="str">
        <f t="shared" si="175"/>
        <v>#N/A</v>
      </c>
      <c r="S111" s="87"/>
      <c r="T111" s="87"/>
      <c r="U111" s="87"/>
      <c r="V111" s="496"/>
      <c r="W111" s="492">
        <v>5.0</v>
      </c>
      <c r="X111" s="494" t="str">
        <f>IF(HLOOKUP(W104,MaGv!$C$3:$AZ$68,6,0)=0," ",HLOOKUP(W104,MaGv!$C$3:$AZ$68,6,0))</f>
        <v>BT14</v>
      </c>
      <c r="Y111" s="493" t="str">
        <f>IF(HLOOKUP(W104,MaGv!$C$3:$AZ$68,11,0)=0," ",HLOOKUP(W104,MaGv!$C$3:$AZ$68,11,0))</f>
        <v/>
      </c>
      <c r="Z111" s="493" t="str">
        <f>IF(HLOOKUP(W104,MaGv!$C$3:$AZ$68,16,0)=0," ",HLOOKUP(W104,MaGv!$C$3:$AZ$68,16,0))</f>
        <v/>
      </c>
      <c r="AA111" s="493" t="str">
        <f>IF(HLOOKUP(W104,MaGv!$C$3:$AZ$68,21,0)=0," ",HLOOKUP(W104,MaGv!$C$3:$AZ$68,21,0))</f>
        <v/>
      </c>
      <c r="AB111" s="493" t="str">
        <f>IF(HLOOKUP(W104,MaGv!$C$3:$AZ$68,26,0)=0," ",HLOOKUP(W104,MaGv!$C$3:$AZ$68,26,0))</f>
        <v/>
      </c>
      <c r="AC111" s="493" t="str">
        <f>IF(HLOOKUP(W104,MaGv!$C$3:$AZ$68,31,0)=0," ",HLOOKUP(W104,MaGv!$C$3:$AZ$68,31,0))</f>
        <v/>
      </c>
      <c r="AD111" s="326"/>
      <c r="AE111" s="496"/>
      <c r="AF111" s="492">
        <v>5.0</v>
      </c>
      <c r="AG111" s="493" t="str">
        <f>IF(HLOOKUP(AF104,MaGv!$C$3:$AZ$68,6,0)=0," ",HLOOKUP(AF104,MaGv!$C$3:$AZ$68,6,0))</f>
        <v>#N/A</v>
      </c>
      <c r="AH111" s="493" t="str">
        <f>IF(HLOOKUP(AF104,MaGv!$C$3:$AZ$68,11,0)=0," ",HLOOKUP(AF104,MaGv!$C$3:$AZ$68,11,0))</f>
        <v>#N/A</v>
      </c>
      <c r="AI111" s="493" t="str">
        <f>IF(HLOOKUP(AF104,MaGv!$C$3:$AZ$68,16,0)=0," ",HLOOKUP(AF104,MaGv!$C$3:$AZ$68,16,0))</f>
        <v>#N/A</v>
      </c>
      <c r="AJ111" s="493" t="str">
        <f>IF(HLOOKUP(AF104,MaGv!$C$3:$AZ$68,21,0)=0," ",HLOOKUP(AF104,MaGv!$C$3:$AZ$68,21,0))</f>
        <v>#N/A</v>
      </c>
      <c r="AK111" s="493" t="str">
        <f>IF(HLOOKUP(AF104,MaGv!$C$3:$AZ$68,26,0)=0," ",HLOOKUP(AF104,MaGv!$C$3:$AZ$68,26,0))</f>
        <v>#N/A</v>
      </c>
      <c r="AL111" s="493" t="str">
        <f>IF(HLOOKUP(AF104,MaGv!$C$3:$AZ$68,31,0)=0," ",HLOOKUP(AF104,MaGv!$C$3:$AZ$68,31,0))</f>
        <v>#N/A</v>
      </c>
      <c r="AM111" s="87"/>
      <c r="AN111" s="87"/>
      <c r="AO111" s="87"/>
    </row>
    <row r="112" ht="14.25" customHeight="1">
      <c r="A112" s="486"/>
      <c r="B112" s="487" t="s">
        <v>606</v>
      </c>
      <c r="C112" s="488">
        <v>1.0</v>
      </c>
      <c r="D112" s="489" t="str">
        <f t="shared" ref="D112:I112" si="176">IF(X112="","",IF(X112="cn","cn",VLOOKUP(MID(X112,2,1),$AN$4:$AO$21,2,0)))</f>
        <v/>
      </c>
      <c r="E112" s="489" t="str">
        <f t="shared" si="176"/>
        <v/>
      </c>
      <c r="F112" s="489" t="str">
        <f t="shared" si="176"/>
        <v/>
      </c>
      <c r="G112" s="489" t="str">
        <f t="shared" si="176"/>
        <v/>
      </c>
      <c r="H112" s="489" t="str">
        <f t="shared" si="176"/>
        <v/>
      </c>
      <c r="I112" s="489" t="str">
        <f t="shared" si="176"/>
        <v/>
      </c>
      <c r="J112" s="476"/>
      <c r="K112" s="516" t="s">
        <v>606</v>
      </c>
      <c r="L112" s="517">
        <v>1.0</v>
      </c>
      <c r="M112" s="518" t="str">
        <f t="shared" ref="M112:R112" si="177">IF(AG112="","",IF(AG112="cn","cn",VLOOKUP(MID(AG112,2,1),$AN$4:$AO$21,2,0)))</f>
        <v>#N/A</v>
      </c>
      <c r="N112" s="518" t="str">
        <f t="shared" si="177"/>
        <v>#N/A</v>
      </c>
      <c r="O112" s="518" t="str">
        <f t="shared" si="177"/>
        <v>#N/A</v>
      </c>
      <c r="P112" s="518" t="str">
        <f t="shared" si="177"/>
        <v>#N/A</v>
      </c>
      <c r="Q112" s="518" t="str">
        <f t="shared" si="177"/>
        <v>#N/A</v>
      </c>
      <c r="R112" s="518" t="str">
        <f t="shared" si="177"/>
        <v>#N/A</v>
      </c>
      <c r="S112" s="87"/>
      <c r="T112" s="87"/>
      <c r="U112" s="87"/>
      <c r="V112" s="491" t="s">
        <v>606</v>
      </c>
      <c r="W112" s="492">
        <v>1.0</v>
      </c>
      <c r="X112" s="493" t="str">
        <f>IF(HLOOKUP(W104,MaGv!$C$38:$AZ$68,2,0)=0," ",HLOOKUP(W104,MaGv!$C$38:$AZ$68,2,0))</f>
        <v/>
      </c>
      <c r="Y112" s="493" t="str">
        <f>IF(HLOOKUP(W104,MaGv!$C$38:$AZ$68,7,0)=0," ",HLOOKUP(W104,MaGv!$C$38:$AZ$68,7,0))</f>
        <v/>
      </c>
      <c r="Z112" s="493" t="str">
        <f>IF(HLOOKUP(W104,MaGv!$C$38:$AZ$68,12,0)=0," ",HLOOKUP(W104,MaGv!$C$38:$AZ$68,12,0))</f>
        <v/>
      </c>
      <c r="AA112" s="493" t="str">
        <f>IF(HLOOKUP(W104,MaGv!$C$38:$AZ$68,17,0)=0," ",HLOOKUP(W104,MaGv!$C$38:$AZ$68,17,0))</f>
        <v/>
      </c>
      <c r="AB112" s="493" t="str">
        <f>IF(HLOOKUP(W104,MaGv!$C$38:$AZ$68,22,0)=0," ",HLOOKUP(W104,MaGv!$C$38:$AZ$68,22,0))</f>
        <v/>
      </c>
      <c r="AC112" s="493" t="str">
        <f>IF(HLOOKUP(W104,MaGv!$C$38:$AZ$68,27,0)=0," ",HLOOKUP(W104,MaGv!$C$38:$AZ$68,27,0))</f>
        <v/>
      </c>
      <c r="AD112" s="326"/>
      <c r="AE112" s="491" t="s">
        <v>606</v>
      </c>
      <c r="AF112" s="492">
        <v>1.0</v>
      </c>
      <c r="AG112" s="493" t="str">
        <f>IF(HLOOKUP(AF104,MaGv!$C$38:$AZ$68,2,0)=0," ",HLOOKUP(AF104,MaGv!$C$38:$AZ$68,2,0))</f>
        <v>#N/A</v>
      </c>
      <c r="AH112" s="493" t="str">
        <f>IF(HLOOKUP(AF104,MaGv!$C$38:$AZ$68,7,0)=0," ",HLOOKUP(AF104,MaGv!$C$38:$AZ$68,7,0))</f>
        <v>#N/A</v>
      </c>
      <c r="AI112" s="493" t="str">
        <f>IF(HLOOKUP(AF104,MaGv!$C$38:$AZ$68,12,0)=0," ",HLOOKUP(AF104,MaGv!$C$38:$AZ$68,12,0))</f>
        <v>#N/A</v>
      </c>
      <c r="AJ112" s="493" t="str">
        <f>IF(HLOOKUP(AF104,MaGv!$C$38:$AZ$68,17,0)=0," ",HLOOKUP(AF104,MaGv!$C$38:$AZ$68,17,0))</f>
        <v>#N/A</v>
      </c>
      <c r="AK112" s="493" t="str">
        <f>IF(HLOOKUP(AF104,MaGv!$C$38:$AZ$68,22,0)=0," ",HLOOKUP(AF104,MaGv!$C$38:$AZ$68,22,0))</f>
        <v>#N/A</v>
      </c>
      <c r="AL112" s="493" t="str">
        <f>IF(HLOOKUP(AF104,MaGv!$C$38:$AZ$68,27,0)=0," ",HLOOKUP(AF104,MaGv!$C$38:$AZ$68,27,0))</f>
        <v>#N/A</v>
      </c>
      <c r="AM112" s="87"/>
      <c r="AN112" s="87"/>
      <c r="AO112" s="87"/>
    </row>
    <row r="113" ht="14.25" customHeight="1">
      <c r="A113" s="486"/>
      <c r="B113" s="127"/>
      <c r="C113" s="488">
        <v>2.0</v>
      </c>
      <c r="D113" s="490" t="s">
        <v>604</v>
      </c>
      <c r="E113" s="489" t="str">
        <f t="shared" ref="E113:I113" si="178">IF(Y113="","",IF(Y113="cn","cn",VLOOKUP(MID(Y113,2,1),$AN$4:$AO$21,2,0)))</f>
        <v/>
      </c>
      <c r="F113" s="489" t="str">
        <f t="shared" si="178"/>
        <v>Anh</v>
      </c>
      <c r="G113" s="489" t="str">
        <f t="shared" si="178"/>
        <v/>
      </c>
      <c r="H113" s="489" t="str">
        <f t="shared" si="178"/>
        <v>Văn</v>
      </c>
      <c r="I113" s="489" t="str">
        <f t="shared" si="178"/>
        <v/>
      </c>
      <c r="J113" s="476"/>
      <c r="K113" s="127"/>
      <c r="L113" s="517">
        <v>2.0</v>
      </c>
      <c r="M113" s="518" t="str">
        <f t="shared" ref="M113:R113" si="179">IF(AG113="","",IF(AG113="cn","cn",VLOOKUP(MID(AG113,2,1),$AN$4:$AO$21,2,0)))</f>
        <v>#N/A</v>
      </c>
      <c r="N113" s="518" t="str">
        <f t="shared" si="179"/>
        <v>#N/A</v>
      </c>
      <c r="O113" s="518" t="str">
        <f t="shared" si="179"/>
        <v>#N/A</v>
      </c>
      <c r="P113" s="518" t="str">
        <f t="shared" si="179"/>
        <v>#N/A</v>
      </c>
      <c r="Q113" s="518" t="str">
        <f t="shared" si="179"/>
        <v>#N/A</v>
      </c>
      <c r="R113" s="518" t="str">
        <f t="shared" si="179"/>
        <v>#N/A</v>
      </c>
      <c r="S113" s="87"/>
      <c r="T113" s="87"/>
      <c r="U113" s="87"/>
      <c r="V113" s="495"/>
      <c r="W113" s="492">
        <v>2.0</v>
      </c>
      <c r="X113" s="494" t="str">
        <f>IF(HLOOKUP(W104,MaGv!$C$38:$AZ$68,3,0)=0," ",HLOOKUP(W104,MaGv!$C$38:$AZ$68,3,0))</f>
        <v>BH08</v>
      </c>
      <c r="Y113" s="493" t="str">
        <f>IF(HLOOKUP(W104,MaGv!$C$38:$AZ$68,8,0)=0," ",HLOOKUP(W104,MaGv!$C$38:$AZ$68,8,0))</f>
        <v/>
      </c>
      <c r="Z113" s="494" t="str">
        <f>IF(HLOOKUP(W104,MaGv!$C$38:$AZ$68,13,0)=0," ",HLOOKUP(W104,MaGv!$C$38:$AZ$68,13,0))</f>
        <v>BA01</v>
      </c>
      <c r="AA113" s="493" t="str">
        <f>IF(HLOOKUP(W104,MaGv!$C$38:$AZ$68,18,0)=0," ",HLOOKUP(W104,MaGv!$C$38:$AZ$68,18,0))</f>
        <v/>
      </c>
      <c r="AB113" s="494" t="str">
        <f>IF(HLOOKUP(W104,MaGv!$C$38:$AZ$68,23,0)=0," ",HLOOKUP(W104,MaGv!$C$38:$AZ$68,23,0))</f>
        <v>BV10</v>
      </c>
      <c r="AC113" s="493" t="str">
        <f>IF(HLOOKUP(W104,MaGv!$C$38:$AZ$68,28,0)=0," ",HLOOKUP(W104,MaGv!$C$38:$AZ$68,28,0))</f>
        <v/>
      </c>
      <c r="AD113" s="326"/>
      <c r="AE113" s="495"/>
      <c r="AF113" s="492">
        <v>2.0</v>
      </c>
      <c r="AG113" s="493" t="str">
        <f>IF(HLOOKUP(AF104,MaGv!$C$38:$AZ$68,3,0)=0," ",HLOOKUP(AF104,MaGv!$C$38:$AZ$68,3,0))</f>
        <v>#N/A</v>
      </c>
      <c r="AH113" s="493" t="str">
        <f>IF(HLOOKUP(AF104,MaGv!$C$38:$AZ$68,8,0)=0," ",HLOOKUP(AF104,MaGv!$C$38:$AZ$68,8,0))</f>
        <v>#N/A</v>
      </c>
      <c r="AI113" s="493" t="str">
        <f>IF(HLOOKUP(AF104,MaGv!$C$38:$AZ$68,13,0)=0," ",HLOOKUP(AF104,MaGv!$C$38:$AZ$68,13,0))</f>
        <v>#N/A</v>
      </c>
      <c r="AJ113" s="493" t="str">
        <f>IF(HLOOKUP(AF104,MaGv!$C$38:$AZ$68,18,0)=0," ",HLOOKUP(AF104,MaGv!$C$38:$AZ$68,18,0))</f>
        <v>#N/A</v>
      </c>
      <c r="AK113" s="493" t="str">
        <f>IF(HLOOKUP(AF104,MaGv!$C$38:$AZ$68,23,0)=0," ",HLOOKUP(AF104,MaGv!$C$38:$AZ$68,23,0))</f>
        <v>#N/A</v>
      </c>
      <c r="AL113" s="493" t="str">
        <f>IF(HLOOKUP(AF104,MaGv!$C$38:$AZ$68,28,0)=0," ",HLOOKUP(AF104,MaGv!$C$38:$AZ$68,28,0))</f>
        <v>#N/A</v>
      </c>
      <c r="AM113" s="87"/>
      <c r="AN113" s="87"/>
      <c r="AO113" s="87"/>
    </row>
    <row r="114" ht="14.25" customHeight="1">
      <c r="A114" s="486"/>
      <c r="B114" s="127"/>
      <c r="C114" s="488">
        <v>3.0</v>
      </c>
      <c r="D114" s="490" t="s">
        <v>604</v>
      </c>
      <c r="E114" s="489" t="str">
        <f t="shared" ref="E114:I114" si="180">IF(Y114="","",IF(Y114="cn","cn",VLOOKUP(MID(Y114,2,1),$AN$4:$AO$21,2,0)))</f>
        <v/>
      </c>
      <c r="F114" s="489" t="str">
        <f t="shared" si="180"/>
        <v>Anh</v>
      </c>
      <c r="G114" s="489" t="str">
        <f t="shared" si="180"/>
        <v/>
      </c>
      <c r="H114" s="489" t="str">
        <f t="shared" si="180"/>
        <v>Văn</v>
      </c>
      <c r="I114" s="489" t="str">
        <f t="shared" si="180"/>
        <v/>
      </c>
      <c r="J114" s="476"/>
      <c r="K114" s="127"/>
      <c r="L114" s="517">
        <v>3.0</v>
      </c>
      <c r="M114" s="518" t="str">
        <f t="shared" ref="M114:R114" si="181">IF(AG114="","",IF(AG114="cn","cn",VLOOKUP(MID(AG114,2,1),$AN$4:$AO$21,2,0)))</f>
        <v>#N/A</v>
      </c>
      <c r="N114" s="518" t="str">
        <f t="shared" si="181"/>
        <v>#N/A</v>
      </c>
      <c r="O114" s="518" t="str">
        <f t="shared" si="181"/>
        <v>#N/A</v>
      </c>
      <c r="P114" s="518" t="str">
        <f t="shared" si="181"/>
        <v>#N/A</v>
      </c>
      <c r="Q114" s="518" t="str">
        <f t="shared" si="181"/>
        <v>#N/A</v>
      </c>
      <c r="R114" s="518" t="str">
        <f t="shared" si="181"/>
        <v>#N/A</v>
      </c>
      <c r="S114" s="87"/>
      <c r="T114" s="87"/>
      <c r="U114" s="87"/>
      <c r="V114" s="495"/>
      <c r="W114" s="492">
        <v>3.0</v>
      </c>
      <c r="X114" s="494" t="str">
        <f>IF(HLOOKUP(W104,MaGv!$C$38:$AZ$68,4,0)=0," ",HLOOKUP(W104,MaGv!$C$38:$AZ$68,4,0))</f>
        <v>BG03</v>
      </c>
      <c r="Y114" s="493" t="str">
        <f>IF(HLOOKUP(W104,MaGv!$C$38:$AZ$68,9,0)=0," ",HLOOKUP(W104,MaGv!$C$38:$AZ$68,9,0))</f>
        <v/>
      </c>
      <c r="Z114" s="494" t="str">
        <f>IF(HLOOKUP(W104,MaGv!$C$38:$AZ$68,14,0)=0," ",HLOOKUP(W104,MaGv!$C$38:$AZ$68,14,0))</f>
        <v>BA01</v>
      </c>
      <c r="AA114" s="493" t="str">
        <f>IF(HLOOKUP(W104,MaGv!$C$38:$AZ$68,19,0)=0," ",HLOOKUP(W104,MaGv!$C$38:$AZ$68,19,0))</f>
        <v/>
      </c>
      <c r="AB114" s="494" t="str">
        <f>IF(HLOOKUP(W104,MaGv!$C$38:$AZ$68,24,0)=0," ",HLOOKUP(W104,MaGv!$C$38:$AZ$68,24,0))</f>
        <v>BV10</v>
      </c>
      <c r="AC114" s="493" t="str">
        <f>IF(HLOOKUP(W104,MaGv!$C$38:$AZ$68,29,0)=0," ",HLOOKUP(W104,MaGv!$C$38:$AZ$68,29,0))</f>
        <v/>
      </c>
      <c r="AD114" s="326"/>
      <c r="AE114" s="495"/>
      <c r="AF114" s="492">
        <v>3.0</v>
      </c>
      <c r="AG114" s="493" t="str">
        <f>IF(HLOOKUP(AF104,MaGv!$C$38:$AZ$68,4,0)=0," ",HLOOKUP(AF104,MaGv!$C$38:$AZ$68,4,0))</f>
        <v>#N/A</v>
      </c>
      <c r="AH114" s="493" t="str">
        <f>IF(HLOOKUP(AF104,MaGv!$C$38:$AZ$68,9,0)=0," ",HLOOKUP(AF104,MaGv!$C$38:$AZ$68,9,0))</f>
        <v>#N/A</v>
      </c>
      <c r="AI114" s="493" t="str">
        <f>IF(HLOOKUP(AF104,MaGv!$C$38:$AZ$68,14,0)=0," ",HLOOKUP(AF104,MaGv!$C$38:$AZ$68,14,0))</f>
        <v>#N/A</v>
      </c>
      <c r="AJ114" s="493" t="str">
        <f>IF(HLOOKUP(AF104,MaGv!$C$38:$AZ$68,19,0)=0," ",HLOOKUP(AF104,MaGv!$C$38:$AZ$68,19,0))</f>
        <v>#N/A</v>
      </c>
      <c r="AK114" s="493" t="str">
        <f>IF(HLOOKUP(AF104,MaGv!$C$38:$AZ$68,24,0)=0," ",HLOOKUP(AF104,MaGv!$C$38:$AZ$68,24,0))</f>
        <v>#N/A</v>
      </c>
      <c r="AL114" s="493" t="str">
        <f>IF(HLOOKUP(AF104,MaGv!$C$38:$AZ$68,29,0)=0," ",HLOOKUP(AF104,MaGv!$C$38:$AZ$68,29,0))</f>
        <v>#N/A</v>
      </c>
      <c r="AM114" s="87"/>
      <c r="AN114" s="87"/>
      <c r="AO114" s="87"/>
    </row>
    <row r="115" ht="14.25" customHeight="1">
      <c r="A115" s="486"/>
      <c r="B115" s="127"/>
      <c r="C115" s="488">
        <v>4.0</v>
      </c>
      <c r="D115" s="490" t="s">
        <v>599</v>
      </c>
      <c r="E115" s="489" t="str">
        <f t="shared" ref="E115:G115" si="182">IF(Y115="","",IF(Y115="cn","cn",VLOOKUP(MID(Y115,2,1),$AN$4:$AO$21,2,0)))</f>
        <v/>
      </c>
      <c r="F115" s="489" t="str">
        <f t="shared" si="182"/>
        <v>Toán</v>
      </c>
      <c r="G115" s="489" t="str">
        <f t="shared" si="182"/>
        <v/>
      </c>
      <c r="H115" s="490" t="s">
        <v>600</v>
      </c>
      <c r="I115" s="489" t="str">
        <f t="shared" ref="I115:I116" si="185">IF(AC115="","",IF(AC115="cn","cn",VLOOKUP(MID(AC115,2,1),$AN$4:$AO$21,2,0)))</f>
        <v/>
      </c>
      <c r="J115" s="476"/>
      <c r="K115" s="127"/>
      <c r="L115" s="517">
        <v>4.0</v>
      </c>
      <c r="M115" s="518" t="str">
        <f t="shared" ref="M115:R115" si="183">IF(AG115="","",IF(AG115="cn","cn",VLOOKUP(MID(AG115,2,1),$AN$4:$AO$21,2,0)))</f>
        <v>#N/A</v>
      </c>
      <c r="N115" s="518" t="str">
        <f t="shared" si="183"/>
        <v>#N/A</v>
      </c>
      <c r="O115" s="518" t="str">
        <f t="shared" si="183"/>
        <v>#N/A</v>
      </c>
      <c r="P115" s="518" t="str">
        <f t="shared" si="183"/>
        <v>#N/A</v>
      </c>
      <c r="Q115" s="518" t="str">
        <f t="shared" si="183"/>
        <v>#N/A</v>
      </c>
      <c r="R115" s="518" t="str">
        <f t="shared" si="183"/>
        <v>#N/A</v>
      </c>
      <c r="S115" s="87"/>
      <c r="T115" s="87"/>
      <c r="U115" s="87"/>
      <c r="V115" s="495"/>
      <c r="W115" s="492">
        <v>4.0</v>
      </c>
      <c r="X115" s="494" t="str">
        <f>IF(HLOOKUP(W104,MaGv!$C$38:$AZ$68,5,0)=0," ",HLOOKUP(W104,MaGv!$C$38:$AZ$68,5,0))</f>
        <v>BL01</v>
      </c>
      <c r="Y115" s="493" t="str">
        <f>IF(HLOOKUP(W104,MaGv!$C$38:$AZ$68,10,0)=0," ",HLOOKUP(W104,MaGv!$C$38:$AZ$68,10,0))</f>
        <v/>
      </c>
      <c r="Z115" s="494" t="str">
        <f>IF(HLOOKUP(W104,MaGv!$C$38:$AZ$68,15,0)=0," ",HLOOKUP(W104,MaGv!$C$38:$AZ$68,15,0))</f>
        <v>BT14</v>
      </c>
      <c r="AA115" s="493" t="str">
        <f>IF(HLOOKUP(W104,MaGv!$C$38:$AZ$68,20,0)=0," ",HLOOKUP(W104,MaGv!$C$38:$AZ$68,20,0))</f>
        <v/>
      </c>
      <c r="AB115" s="494" t="str">
        <f>IF(HLOOKUP(W104,MaGv!$C$38:$AZ$68,25,0)=0," ",HLOOKUP(W104,MaGv!$C$38:$AZ$68,25,0))</f>
        <v>BS01</v>
      </c>
      <c r="AC115" s="493" t="str">
        <f>IF(HLOOKUP(W104,MaGv!$C$38:$AZ$68,30,0)=0," ",HLOOKUP(W104,MaGv!$C$38:$AZ$68,30,0))</f>
        <v/>
      </c>
      <c r="AD115" s="326"/>
      <c r="AE115" s="495"/>
      <c r="AF115" s="492">
        <v>4.0</v>
      </c>
      <c r="AG115" s="493" t="str">
        <f>IF(HLOOKUP(AF104,MaGv!$C$38:$AZ$68,5,0)=0," ",HLOOKUP(AF104,MaGv!$C$38:$AZ$68,5,0))</f>
        <v>#N/A</v>
      </c>
      <c r="AH115" s="493" t="str">
        <f>IF(HLOOKUP(AF104,MaGv!$C$38:$AZ$68,10,0)=0," ",HLOOKUP(AF104,MaGv!$C$38:$AZ$68,10,0))</f>
        <v>#N/A</v>
      </c>
      <c r="AI115" s="493" t="str">
        <f>IF(HLOOKUP(AF104,MaGv!$C$38:$AZ$68,15,0)=0," ",HLOOKUP(AF104,MaGv!$C$38:$AZ$68,15,0))</f>
        <v>#N/A</v>
      </c>
      <c r="AJ115" s="493" t="str">
        <f>IF(HLOOKUP(AF104,MaGv!$C$38:$AZ$68,20,0)=0," ",HLOOKUP(AF104,MaGv!$C$38:$AZ$68,20,0))</f>
        <v>#N/A</v>
      </c>
      <c r="AK115" s="493" t="str">
        <f>IF(HLOOKUP(AF104,MaGv!$C$38:$AZ$68,25,0)=0," ",HLOOKUP(AF104,MaGv!$C$38:$AZ$68,25,0))</f>
        <v>#N/A</v>
      </c>
      <c r="AL115" s="493" t="str">
        <f>IF(HLOOKUP(AF104,MaGv!$C$38:$AZ$68,30,0)=0," ",HLOOKUP(AF104,MaGv!$C$38:$AZ$68,30,0))</f>
        <v>#N/A</v>
      </c>
      <c r="AM115" s="87"/>
      <c r="AN115" s="87"/>
      <c r="AO115" s="87"/>
    </row>
    <row r="116" ht="14.25" customHeight="1">
      <c r="A116" s="486"/>
      <c r="B116" s="396"/>
      <c r="C116" s="488">
        <v>5.0</v>
      </c>
      <c r="D116" s="490" t="s">
        <v>599</v>
      </c>
      <c r="E116" s="489" t="str">
        <f t="shared" ref="E116:G116" si="184">IF(Y116="","",IF(Y116="cn","cn",VLOOKUP(MID(Y116,2,1),$AN$4:$AO$21,2,0)))</f>
        <v/>
      </c>
      <c r="F116" s="489" t="str">
        <f t="shared" si="184"/>
        <v>Toán</v>
      </c>
      <c r="G116" s="489" t="str">
        <f t="shared" si="184"/>
        <v/>
      </c>
      <c r="H116" s="490" t="s">
        <v>600</v>
      </c>
      <c r="I116" s="489" t="str">
        <f t="shared" si="185"/>
        <v/>
      </c>
      <c r="J116" s="476"/>
      <c r="K116" s="396"/>
      <c r="L116" s="517">
        <v>5.0</v>
      </c>
      <c r="M116" s="518" t="str">
        <f t="shared" ref="M116:R116" si="186">IF(AG116="","",IF(AG116="cn","cn",VLOOKUP(MID(AG116,2,1),$AN$4:$AO$21,2,0)))</f>
        <v>#N/A</v>
      </c>
      <c r="N116" s="518" t="str">
        <f t="shared" si="186"/>
        <v>#N/A</v>
      </c>
      <c r="O116" s="518" t="str">
        <f t="shared" si="186"/>
        <v>#N/A</v>
      </c>
      <c r="P116" s="518" t="str">
        <f t="shared" si="186"/>
        <v>#N/A</v>
      </c>
      <c r="Q116" s="518" t="str">
        <f t="shared" si="186"/>
        <v>#N/A</v>
      </c>
      <c r="R116" s="518" t="str">
        <f t="shared" si="186"/>
        <v>#N/A</v>
      </c>
      <c r="S116" s="87"/>
      <c r="T116" s="87"/>
      <c r="U116" s="87"/>
      <c r="V116" s="496"/>
      <c r="W116" s="492">
        <v>5.0</v>
      </c>
      <c r="X116" s="494" t="str">
        <f>IF(HLOOKUP(W104,MaGv!$C$38:$AZ$68,6,0)=0," ",HLOOKUP(W104,MaGv!$C$38:$AZ$68,6,0))</f>
        <v>BD02</v>
      </c>
      <c r="Y116" s="493" t="str">
        <f>IF(HLOOKUP(W104,MaGv!$C$38:$AZ$68,11,0)=0," ",HLOOKUP(W104,MaGv!$C$38:$AZ$68,11,0))</f>
        <v/>
      </c>
      <c r="Z116" s="494" t="str">
        <f>IF(HLOOKUP(W104,MaGv!$C$38:$AZ$68,16,0)=0," ",HLOOKUP(W104,MaGv!$C$38:$AZ$68,16,0))</f>
        <v>BT14</v>
      </c>
      <c r="AA116" s="493" t="str">
        <f>IF(HLOOKUP(W104,MaGv!$C$38:$AZ$68,21,0)=0," ",HLOOKUP(W104,MaGv!$C$38:$AZ$68,21,0))</f>
        <v/>
      </c>
      <c r="AB116" s="494" t="str">
        <f>IF(HLOOKUP(W104,MaGv!$C$38:$AZ$68,26,0)=0," ",HLOOKUP(W104,MaGv!$C$38:$AZ$68,26,0))</f>
        <v>BU05</v>
      </c>
      <c r="AC116" s="493" t="str">
        <f>IF(HLOOKUP(W104,MaGv!$C$38:$AZ$68,31,0)=0," ",HLOOKUP(W104,MaGv!$C$38:$AZ$68,31,0))</f>
        <v/>
      </c>
      <c r="AD116" s="326"/>
      <c r="AE116" s="496"/>
      <c r="AF116" s="492">
        <v>5.0</v>
      </c>
      <c r="AG116" s="493" t="str">
        <f>IF(HLOOKUP(AF104,MaGv!$C$38:$AZ$68,6,0)=0," ",HLOOKUP(AF104,MaGv!$C$38:$AZ$68,6,0))</f>
        <v>#N/A</v>
      </c>
      <c r="AH116" s="493" t="str">
        <f>IF(HLOOKUP(AF104,MaGv!$C$38:$AZ$68,11,0)=0," ",HLOOKUP(AF104,MaGv!$C$38:$AZ$68,11,0))</f>
        <v>#N/A</v>
      </c>
      <c r="AI116" s="493" t="str">
        <f>IF(HLOOKUP(AF104,MaGv!$C$38:$AZ$68,16,0)=0," ",HLOOKUP(AF104,MaGv!$C$38:$AZ$68,16,0))</f>
        <v>#N/A</v>
      </c>
      <c r="AJ116" s="493" t="str">
        <f>IF(HLOOKUP(AF104,MaGv!$C$38:$AZ$68,21,0)=0," ",HLOOKUP(AF104,MaGv!$C$38:$AZ$68,21,0))</f>
        <v>#N/A</v>
      </c>
      <c r="AK116" s="493" t="str">
        <f>IF(HLOOKUP(AF104,MaGv!$C$38:$AZ$68,26,0)=0," ",HLOOKUP(AF104,MaGv!$C$38:$AZ$68,26,0))</f>
        <v>#N/A</v>
      </c>
      <c r="AL116" s="493" t="str">
        <f>IF(HLOOKUP(AF104,MaGv!$C$38:$AZ$68,31,0)=0," ",HLOOKUP(AF104,MaGv!$C$38:$AZ$68,31,0))</f>
        <v>#N/A</v>
      </c>
      <c r="AM116" s="87"/>
      <c r="AN116" s="87"/>
      <c r="AO116" s="87"/>
    </row>
    <row r="117" ht="14.25" customHeight="1">
      <c r="A117" s="486"/>
      <c r="B117" s="87"/>
      <c r="C117" s="87"/>
      <c r="D117" s="87"/>
      <c r="E117" s="87"/>
      <c r="F117" s="87"/>
      <c r="G117" s="87"/>
      <c r="H117" s="87"/>
      <c r="I117" s="87"/>
      <c r="J117" s="476"/>
      <c r="K117" s="126"/>
      <c r="L117" s="126"/>
      <c r="M117" s="126"/>
      <c r="N117" s="126"/>
      <c r="O117" s="126"/>
      <c r="P117" s="126"/>
      <c r="Q117" s="126"/>
      <c r="R117" s="126"/>
      <c r="S117" s="87"/>
      <c r="T117" s="87"/>
      <c r="U117" s="87"/>
      <c r="V117" s="498"/>
      <c r="W117" s="499"/>
      <c r="X117" s="497"/>
      <c r="Y117" s="497"/>
      <c r="Z117" s="497"/>
      <c r="AA117" s="497"/>
      <c r="AB117" s="497"/>
      <c r="AC117" s="497"/>
      <c r="AD117" s="326"/>
      <c r="AE117" s="500"/>
      <c r="AF117" s="499"/>
      <c r="AG117" s="497"/>
      <c r="AH117" s="497"/>
      <c r="AI117" s="497"/>
      <c r="AJ117" s="497"/>
      <c r="AK117" s="497"/>
      <c r="AL117" s="497"/>
      <c r="AM117" s="87"/>
      <c r="AN117" s="87"/>
      <c r="AO117" s="87"/>
    </row>
    <row r="118" ht="14.25" customHeight="1">
      <c r="A118" s="502"/>
      <c r="B118" s="503"/>
      <c r="C118" s="503"/>
      <c r="D118" s="503"/>
      <c r="E118" s="503"/>
      <c r="F118" s="503"/>
      <c r="G118" s="503"/>
      <c r="H118" s="503"/>
      <c r="I118" s="503"/>
      <c r="J118" s="504"/>
      <c r="K118" s="503"/>
      <c r="L118" s="503"/>
      <c r="M118" s="503"/>
      <c r="N118" s="503"/>
      <c r="O118" s="503"/>
      <c r="P118" s="503"/>
      <c r="Q118" s="503"/>
      <c r="R118" s="503"/>
      <c r="S118" s="87"/>
      <c r="T118" s="87"/>
      <c r="U118" s="87"/>
      <c r="V118" s="505"/>
      <c r="W118" s="499"/>
      <c r="X118" s="497"/>
      <c r="Y118" s="497"/>
      <c r="Z118" s="497"/>
      <c r="AA118" s="497"/>
      <c r="AB118" s="497"/>
      <c r="AC118" s="497"/>
      <c r="AD118" s="326"/>
      <c r="AE118" s="500"/>
      <c r="AF118" s="499"/>
      <c r="AG118" s="497"/>
      <c r="AH118" s="497"/>
      <c r="AI118" s="497"/>
      <c r="AJ118" s="497"/>
      <c r="AK118" s="497"/>
      <c r="AL118" s="497"/>
      <c r="AM118" s="87"/>
      <c r="AN118" s="87"/>
      <c r="AO118" s="87"/>
    </row>
    <row r="119" ht="14.25" hidden="1" customHeight="1">
      <c r="A119" s="126"/>
      <c r="B119" s="87"/>
      <c r="C119" s="87"/>
      <c r="D119" s="87"/>
      <c r="E119" s="87"/>
      <c r="F119" s="87"/>
      <c r="G119" s="87"/>
      <c r="H119" s="87"/>
      <c r="I119" s="87"/>
      <c r="J119" s="476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477"/>
      <c r="X119" s="87"/>
      <c r="Y119" s="87"/>
      <c r="Z119" s="87"/>
      <c r="AA119" s="87"/>
      <c r="AB119" s="87"/>
      <c r="AC119" s="87"/>
      <c r="AD119" s="326"/>
      <c r="AE119" s="87"/>
      <c r="AF119" s="477"/>
      <c r="AG119" s="87"/>
      <c r="AH119" s="87"/>
      <c r="AI119" s="87"/>
      <c r="AJ119" s="87"/>
      <c r="AK119" s="87"/>
      <c r="AL119" s="87"/>
      <c r="AM119" s="87"/>
      <c r="AN119" s="87"/>
      <c r="AO119" s="87"/>
    </row>
    <row r="120" ht="14.25" hidden="1" customHeight="1">
      <c r="A120" s="461"/>
      <c r="B120" s="462" t="str">
        <f>MaGv!$N$1</f>
        <v>THỜI KHÓA BIỂU ÔN TẬP KHỐI 12 - Áp dụng từ 04/05/2021</v>
      </c>
      <c r="C120" s="87"/>
      <c r="D120" s="463"/>
      <c r="E120" s="463"/>
      <c r="F120" s="463"/>
      <c r="G120" s="463"/>
      <c r="H120" s="87"/>
      <c r="I120" s="463"/>
      <c r="J120" s="464"/>
      <c r="K120" s="462" t="str">
        <f>MaGv!$N$1</f>
        <v>THỜI KHÓA BIỂU ÔN TẬP KHỐI 12 - Áp dụng từ 04/05/2021</v>
      </c>
      <c r="L120" s="87"/>
      <c r="M120" s="463"/>
      <c r="N120" s="463"/>
      <c r="O120" s="463"/>
      <c r="P120" s="463"/>
      <c r="Q120" s="465"/>
      <c r="R120" s="463"/>
      <c r="S120" s="87"/>
      <c r="T120" s="87"/>
      <c r="U120" s="87"/>
      <c r="V120" s="466"/>
      <c r="W120" s="463"/>
      <c r="X120" s="463"/>
      <c r="Y120" s="463"/>
      <c r="Z120" s="463"/>
      <c r="AA120" s="463"/>
      <c r="AB120" s="465"/>
      <c r="AC120" s="463"/>
      <c r="AD120" s="326"/>
      <c r="AE120" s="466"/>
      <c r="AF120" s="463"/>
      <c r="AG120" s="463"/>
      <c r="AH120" s="463"/>
      <c r="AI120" s="463"/>
      <c r="AJ120" s="463"/>
      <c r="AK120" s="465"/>
      <c r="AL120" s="463"/>
      <c r="AM120" s="87"/>
      <c r="AN120" s="87"/>
      <c r="AO120" s="87"/>
    </row>
    <row r="121" ht="14.25" hidden="1" customHeight="1">
      <c r="A121" s="461"/>
      <c r="B121" s="467" t="str">
        <f>V121</f>
        <v>LỚP:</v>
      </c>
      <c r="C121" s="468" t="str">
        <f>VLOOKUP(A123,DS!$R$1:$T$48,2,0)</f>
        <v>B1</v>
      </c>
      <c r="D121" s="467" t="str">
        <f t="shared" ref="D121:E121" si="187">Y121</f>
        <v>GVCN:</v>
      </c>
      <c r="E121" s="469" t="str">
        <f t="shared" si="187"/>
        <v>Hoàng Trần Thế-Toán</v>
      </c>
      <c r="F121" s="87"/>
      <c r="G121" s="470"/>
      <c r="H121" s="470"/>
      <c r="I121" s="470"/>
      <c r="J121" s="464"/>
      <c r="K121" s="471" t="str">
        <f>AE121</f>
        <v>LỚP:</v>
      </c>
      <c r="L121" s="468" t="str">
        <f>VLOOKUP(J123,DS!$R$3:$T$48,2,0)</f>
        <v>B2</v>
      </c>
      <c r="M121" s="467" t="str">
        <f t="shared" ref="M121:N121" si="188">AH121</f>
        <v>GVCN:</v>
      </c>
      <c r="N121" s="472" t="str">
        <f t="shared" si="188"/>
        <v>Võ Thị Đông Nghi-Hóa</v>
      </c>
      <c r="O121" s="87"/>
      <c r="P121" s="470"/>
      <c r="Q121" s="470"/>
      <c r="R121" s="470"/>
      <c r="S121" s="87"/>
      <c r="T121" s="87"/>
      <c r="U121" s="87"/>
      <c r="V121" s="470" t="s">
        <v>588</v>
      </c>
      <c r="W121" s="473" t="str">
        <f>C121</f>
        <v>B1</v>
      </c>
      <c r="X121" s="87"/>
      <c r="Y121" s="474" t="s">
        <v>589</v>
      </c>
      <c r="Z121" s="475" t="str">
        <f>VLOOKUP(W121,dscn,4,0)&amp;"-"&amp;VLOOKUP(W121,dscn,6,0)</f>
        <v>Hoàng Trần Thế-Toán</v>
      </c>
      <c r="AA121" s="473"/>
      <c r="AB121" s="473"/>
      <c r="AC121" s="473"/>
      <c r="AD121" s="326"/>
      <c r="AE121" s="470" t="s">
        <v>588</v>
      </c>
      <c r="AF121" s="473" t="str">
        <f>L121</f>
        <v>B2</v>
      </c>
      <c r="AG121" s="87"/>
      <c r="AH121" s="474" t="s">
        <v>589</v>
      </c>
      <c r="AI121" s="475" t="str">
        <f>VLOOKUP(AF121,dscn,4,0)&amp;"-"&amp;VLOOKUP(AF121,dscn,6,0)</f>
        <v>Võ Thị Đông Nghi-Hóa</v>
      </c>
      <c r="AJ121" s="473"/>
      <c r="AK121" s="473"/>
      <c r="AL121" s="473"/>
      <c r="AM121" s="87"/>
      <c r="AN121" s="87"/>
      <c r="AO121" s="87"/>
    </row>
    <row r="122" ht="14.25" hidden="1" customHeight="1">
      <c r="A122" s="126"/>
      <c r="B122" s="87"/>
      <c r="C122" s="87"/>
      <c r="D122" s="87"/>
      <c r="E122" s="87"/>
      <c r="F122" s="87"/>
      <c r="G122" s="87"/>
      <c r="H122" s="87"/>
      <c r="I122" s="87"/>
      <c r="J122" s="476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477"/>
      <c r="Y122" s="87"/>
      <c r="Z122" s="87"/>
      <c r="AA122" s="87"/>
      <c r="AB122" s="87"/>
      <c r="AC122" s="87"/>
      <c r="AD122" s="326"/>
      <c r="AE122" s="87"/>
      <c r="AF122" s="87"/>
      <c r="AG122" s="477"/>
      <c r="AH122" s="87"/>
      <c r="AI122" s="87"/>
      <c r="AJ122" s="87"/>
      <c r="AK122" s="87"/>
      <c r="AL122" s="87"/>
      <c r="AM122" s="87"/>
      <c r="AN122" s="86"/>
      <c r="AO122" s="86"/>
    </row>
    <row r="123" ht="14.25" hidden="1" customHeight="1">
      <c r="A123" s="479">
        <v>15.0</v>
      </c>
      <c r="B123" s="480"/>
      <c r="C123" s="481" t="s">
        <v>590</v>
      </c>
      <c r="D123" s="481" t="s">
        <v>591</v>
      </c>
      <c r="E123" s="481" t="s">
        <v>592</v>
      </c>
      <c r="F123" s="481" t="s">
        <v>593</v>
      </c>
      <c r="G123" s="481" t="s">
        <v>594</v>
      </c>
      <c r="H123" s="481" t="s">
        <v>595</v>
      </c>
      <c r="I123" s="481" t="s">
        <v>596</v>
      </c>
      <c r="J123" s="482">
        <v>16.0</v>
      </c>
      <c r="K123" s="480"/>
      <c r="L123" s="481" t="s">
        <v>590</v>
      </c>
      <c r="M123" s="481" t="s">
        <v>591</v>
      </c>
      <c r="N123" s="481" t="s">
        <v>592</v>
      </c>
      <c r="O123" s="481" t="s">
        <v>593</v>
      </c>
      <c r="P123" s="481" t="s">
        <v>594</v>
      </c>
      <c r="Q123" s="481" t="s">
        <v>595</v>
      </c>
      <c r="R123" s="481" t="s">
        <v>596</v>
      </c>
      <c r="S123" s="86"/>
      <c r="T123" s="86"/>
      <c r="U123" s="86"/>
      <c r="V123" s="483"/>
      <c r="W123" s="484" t="s">
        <v>590</v>
      </c>
      <c r="X123" s="484" t="s">
        <v>591</v>
      </c>
      <c r="Y123" s="484" t="s">
        <v>592</v>
      </c>
      <c r="Z123" s="484" t="s">
        <v>593</v>
      </c>
      <c r="AA123" s="484" t="s">
        <v>594</v>
      </c>
      <c r="AB123" s="484" t="s">
        <v>595</v>
      </c>
      <c r="AC123" s="484" t="s">
        <v>596</v>
      </c>
      <c r="AD123" s="485"/>
      <c r="AE123" s="483"/>
      <c r="AF123" s="484" t="s">
        <v>590</v>
      </c>
      <c r="AG123" s="484" t="s">
        <v>591</v>
      </c>
      <c r="AH123" s="484" t="s">
        <v>592</v>
      </c>
      <c r="AI123" s="484" t="s">
        <v>593</v>
      </c>
      <c r="AJ123" s="484" t="s">
        <v>594</v>
      </c>
      <c r="AK123" s="484" t="s">
        <v>595</v>
      </c>
      <c r="AL123" s="484" t="s">
        <v>596</v>
      </c>
      <c r="AM123" s="86"/>
      <c r="AN123" s="87"/>
      <c r="AO123" s="87"/>
    </row>
    <row r="124" ht="14.25" hidden="1" customHeight="1">
      <c r="A124" s="486"/>
      <c r="B124" s="487" t="s">
        <v>597</v>
      </c>
      <c r="C124" s="488">
        <v>1.0</v>
      </c>
      <c r="D124" s="489" t="str">
        <f>IF(X124="","",IF(X124="cc","cc",VLOOKUP(MID(X124,2,1),$AN$4:$AO$21,2,0)))</f>
        <v>cc</v>
      </c>
      <c r="E124" s="489" t="str">
        <f t="shared" ref="E124:I124" si="189">IF(Y124="","",IF(Y124="cn","cn",VLOOKUP(MID(Y124,2,1),$AN$4:$AO$21,2,0)))</f>
        <v/>
      </c>
      <c r="F124" s="489" t="str">
        <f t="shared" si="189"/>
        <v/>
      </c>
      <c r="G124" s="489" t="str">
        <f t="shared" si="189"/>
        <v/>
      </c>
      <c r="H124" s="489" t="str">
        <f t="shared" si="189"/>
        <v/>
      </c>
      <c r="I124" s="489" t="str">
        <f t="shared" si="189"/>
        <v/>
      </c>
      <c r="J124" s="476"/>
      <c r="K124" s="487" t="s">
        <v>597</v>
      </c>
      <c r="L124" s="488">
        <v>1.0</v>
      </c>
      <c r="M124" s="489" t="str">
        <f>IF(AG124="","",IF(AG124="cc","cc",VLOOKUP(MID(AG124,2,1),$AN$4:$AO$21,2,0)))</f>
        <v>cc</v>
      </c>
      <c r="N124" s="489" t="str">
        <f t="shared" ref="N124:R124" si="190">IF(AH124="","",IF(AH124="cn","cn",VLOOKUP(MID(AH124,2,1),$AN$4:$AO$21,2,0)))</f>
        <v/>
      </c>
      <c r="O124" s="489" t="str">
        <f t="shared" si="190"/>
        <v/>
      </c>
      <c r="P124" s="489" t="str">
        <f t="shared" si="190"/>
        <v/>
      </c>
      <c r="Q124" s="489" t="str">
        <f t="shared" si="190"/>
        <v/>
      </c>
      <c r="R124" s="489" t="str">
        <f t="shared" si="190"/>
        <v/>
      </c>
      <c r="S124" s="87"/>
      <c r="T124" s="87"/>
      <c r="U124" s="87"/>
      <c r="V124" s="491" t="s">
        <v>597</v>
      </c>
      <c r="W124" s="492">
        <v>1.0</v>
      </c>
      <c r="X124" s="493" t="s">
        <v>601</v>
      </c>
      <c r="Y124" s="493" t="str">
        <f>IF(HLOOKUP(W121,MaGv!$C$3:$AZ$68,7,0)=0," ",HLOOKUP(W121,MaGv!$C$3:$AZ$68,7,0))</f>
        <v/>
      </c>
      <c r="Z124" s="493" t="str">
        <f>IF(HLOOKUP(W121,MaGv!$C$3:$AZ$68,12,0)=0," ",HLOOKUP(W121,MaGv!$C$3:$AZ$68,12,0))</f>
        <v/>
      </c>
      <c r="AA124" s="493" t="str">
        <f>IF(HLOOKUP(W121,MaGv!$C$3:$AZ$68,17,0)=0," ",HLOOKUP(W121,MaGv!$C$3:$AZ$68,17,0))</f>
        <v/>
      </c>
      <c r="AB124" s="493" t="str">
        <f>IF(HLOOKUP(W121,MaGv!$C$3:$AZ$68,22,0)=0," ",HLOOKUP(W121,MaGv!$C$3:$AZ$68,22,0))</f>
        <v/>
      </c>
      <c r="AC124" s="493" t="str">
        <f>IF(HLOOKUP(W121,MaGv!$C$3:$AZ$68,27,0)=0," ",HLOOKUP(W121,MaGv!$C$3:$AZ$68,27,0))</f>
        <v/>
      </c>
      <c r="AD124" s="326"/>
      <c r="AE124" s="491" t="s">
        <v>597</v>
      </c>
      <c r="AF124" s="492">
        <v>1.0</v>
      </c>
      <c r="AG124" s="493" t="s">
        <v>601</v>
      </c>
      <c r="AH124" s="493" t="str">
        <f>IF(HLOOKUP(AF121,MaGv!$C$3:$AZ$68,7,0)=0," ",HLOOKUP(AF121,MaGv!$C$3:$AZ$68,7,0))</f>
        <v/>
      </c>
      <c r="AI124" s="493" t="str">
        <f>IF(HLOOKUP(AF121,MaGv!$C$3:$AZ$68,12,0)=0," ",HLOOKUP(AF121,MaGv!$C$3:$AZ$68,12,0))</f>
        <v/>
      </c>
      <c r="AJ124" s="493" t="str">
        <f>IF(HLOOKUP(AF121,MaGv!$C$3:$AZ$68,17,0)=0," ",HLOOKUP(AF121,MaGv!$C$3:$AZ$68,17,0))</f>
        <v/>
      </c>
      <c r="AK124" s="493" t="str">
        <f>IF(HLOOKUP(AF121,MaGv!$C$3:$AZ$68,22,0)=0," ",HLOOKUP(AF121,MaGv!$C$3:$AZ$68,22,0))</f>
        <v/>
      </c>
      <c r="AL124" s="493" t="str">
        <f>IF(HLOOKUP(AF121,MaGv!$C$3:$AZ$68,27,0)=0," ",HLOOKUP(AF121,MaGv!$C$3:$AZ$68,27,0))</f>
        <v/>
      </c>
      <c r="AM124" s="87"/>
      <c r="AN124" s="87"/>
      <c r="AO124" s="87"/>
    </row>
    <row r="125" ht="14.25" hidden="1" customHeight="1">
      <c r="A125" s="486"/>
      <c r="B125" s="127"/>
      <c r="C125" s="488">
        <v>2.0</v>
      </c>
      <c r="D125" s="489" t="str">
        <f t="shared" ref="D125:I125" si="191">IF(X125="","",IF(X125="cn","cn",VLOOKUP(MID(X125,2,1),$AN$4:$AO$21,2,0)))</f>
        <v>cn</v>
      </c>
      <c r="E125" s="489" t="str">
        <f t="shared" si="191"/>
        <v/>
      </c>
      <c r="F125" s="489" t="str">
        <f t="shared" si="191"/>
        <v/>
      </c>
      <c r="G125" s="489" t="str">
        <f t="shared" si="191"/>
        <v/>
      </c>
      <c r="H125" s="489" t="str">
        <f t="shared" si="191"/>
        <v/>
      </c>
      <c r="I125" s="489" t="str">
        <f t="shared" si="191"/>
        <v/>
      </c>
      <c r="J125" s="476"/>
      <c r="K125" s="127"/>
      <c r="L125" s="488">
        <v>2.0</v>
      </c>
      <c r="M125" s="489" t="str">
        <f t="shared" ref="M125:R125" si="192">IF(AG125="","",IF(AG125="cn","cn",VLOOKUP(MID(AG125,2,1),$AN$4:$AO$21,2,0)))</f>
        <v>cn</v>
      </c>
      <c r="N125" s="489" t="str">
        <f t="shared" si="192"/>
        <v/>
      </c>
      <c r="O125" s="489" t="str">
        <f t="shared" si="192"/>
        <v/>
      </c>
      <c r="P125" s="489" t="str">
        <f t="shared" si="192"/>
        <v/>
      </c>
      <c r="Q125" s="489" t="str">
        <f t="shared" si="192"/>
        <v/>
      </c>
      <c r="R125" s="489" t="str">
        <f t="shared" si="192"/>
        <v/>
      </c>
      <c r="S125" s="87"/>
      <c r="T125" s="87"/>
      <c r="U125" s="87"/>
      <c r="V125" s="495"/>
      <c r="W125" s="492">
        <v>2.0</v>
      </c>
      <c r="X125" s="493" t="s">
        <v>33</v>
      </c>
      <c r="Y125" s="493" t="str">
        <f>IF(HLOOKUP(W121,MaGv!$C$3:$AZ$68,8,0)=0," ",HLOOKUP(W121,MaGv!$C$3:$AZ$68,8,0))</f>
        <v/>
      </c>
      <c r="Z125" s="493" t="str">
        <f>IF(HLOOKUP(W121,MaGv!$C$3:$AZ$68,13,0)=0," ",HLOOKUP(W121,MaGv!$C$3:$AZ$68,13,0))</f>
        <v/>
      </c>
      <c r="AA125" s="493" t="str">
        <f>IF(HLOOKUP(W121,MaGv!$C$3:$AZ$68,18,0)=0," ",HLOOKUP(W121,MaGv!$C$3:$AZ$68,18,0))</f>
        <v/>
      </c>
      <c r="AB125" s="493" t="str">
        <f>IF(HLOOKUP(W121,MaGv!$C$3:$AZ$68,23,0)=0," ",HLOOKUP(W121,MaGv!$C$3:$AZ$68,23,0))</f>
        <v/>
      </c>
      <c r="AC125" s="493" t="str">
        <f>IF(HLOOKUP(W121,MaGv!$C$3:$AZ$68,28,0)=0," ",HLOOKUP(W121,MaGv!$C$3:$AZ$68,28,0))</f>
        <v/>
      </c>
      <c r="AD125" s="326"/>
      <c r="AE125" s="495"/>
      <c r="AF125" s="492">
        <v>2.0</v>
      </c>
      <c r="AG125" s="493" t="s">
        <v>33</v>
      </c>
      <c r="AH125" s="493" t="str">
        <f>IF(HLOOKUP(AF121,MaGv!$C$3:$AZ$68,8,0)=0," ",HLOOKUP(AF121,MaGv!$C$3:$AZ$68,8,0))</f>
        <v/>
      </c>
      <c r="AI125" s="493" t="str">
        <f>IF(HLOOKUP(AF121,MaGv!$C$3:$AZ$68,13,0)=0," ",HLOOKUP(AF121,MaGv!$C$3:$AZ$68,13,0))</f>
        <v/>
      </c>
      <c r="AJ125" s="493" t="str">
        <f>IF(HLOOKUP(AF121,MaGv!$C$3:$AZ$68,18,0)=0," ",HLOOKUP(AF121,MaGv!$C$3:$AZ$68,18,0))</f>
        <v/>
      </c>
      <c r="AK125" s="493" t="str">
        <f>IF(HLOOKUP(AF121,MaGv!$C$3:$AZ$68,23,0)=0," ",HLOOKUP(AF121,MaGv!$C$3:$AZ$68,23,0))</f>
        <v/>
      </c>
      <c r="AL125" s="493" t="str">
        <f>IF(HLOOKUP(AF121,MaGv!$C$3:$AZ$68,28,0)=0," ",HLOOKUP(AF121,MaGv!$C$3:$AZ$68,28,0))</f>
        <v/>
      </c>
      <c r="AM125" s="87"/>
      <c r="AN125" s="87"/>
      <c r="AO125" s="87"/>
    </row>
    <row r="126" ht="14.25" hidden="1" customHeight="1">
      <c r="A126" s="486"/>
      <c r="B126" s="127"/>
      <c r="C126" s="488">
        <v>3.0</v>
      </c>
      <c r="D126" s="489" t="str">
        <f t="shared" ref="D126:I126" si="193">IF(X126="","",IF(X126="cn","cn",VLOOKUP(MID(X126,2,1),$AN$4:$AO$21,2,0)))</f>
        <v/>
      </c>
      <c r="E126" s="489" t="str">
        <f t="shared" si="193"/>
        <v/>
      </c>
      <c r="F126" s="489" t="str">
        <f t="shared" si="193"/>
        <v/>
      </c>
      <c r="G126" s="489" t="str">
        <f t="shared" si="193"/>
        <v/>
      </c>
      <c r="H126" s="489" t="str">
        <f t="shared" si="193"/>
        <v/>
      </c>
      <c r="I126" s="489" t="str">
        <f t="shared" si="193"/>
        <v/>
      </c>
      <c r="J126" s="476"/>
      <c r="K126" s="127"/>
      <c r="L126" s="488">
        <v>3.0</v>
      </c>
      <c r="M126" s="489" t="str">
        <f t="shared" ref="M126:R126" si="194">IF(AG126="","",IF(AG126="cn","cn",VLOOKUP(MID(AG126,2,1),$AN$4:$AO$21,2,0)))</f>
        <v/>
      </c>
      <c r="N126" s="489" t="str">
        <f t="shared" si="194"/>
        <v/>
      </c>
      <c r="O126" s="489" t="str">
        <f t="shared" si="194"/>
        <v/>
      </c>
      <c r="P126" s="489" t="str">
        <f t="shared" si="194"/>
        <v/>
      </c>
      <c r="Q126" s="489" t="str">
        <f t="shared" si="194"/>
        <v/>
      </c>
      <c r="R126" s="489" t="str">
        <f t="shared" si="194"/>
        <v/>
      </c>
      <c r="S126" s="87"/>
      <c r="T126" s="87"/>
      <c r="U126" s="87"/>
      <c r="V126" s="495"/>
      <c r="W126" s="492">
        <v>3.0</v>
      </c>
      <c r="X126" s="493" t="str">
        <f>IF(HLOOKUP(W121,MaGv!$C$3:$AZ$68,4,0)=0," ",HLOOKUP(W121,MaGv!$C$3:$AZ$68,4,0))</f>
        <v/>
      </c>
      <c r="Y126" s="493" t="str">
        <f>IF(HLOOKUP(W121,MaGv!$C$3:$AZ$68,9,0)=0," ",HLOOKUP(W121,MaGv!$C$3:$AZ$68,9,0))</f>
        <v/>
      </c>
      <c r="Z126" s="493" t="str">
        <f>IF(HLOOKUP(W121,MaGv!$C$3:$AZ$68,14,0)=0," ",HLOOKUP(W121,MaGv!$C$3:$AZ$68,14,0))</f>
        <v/>
      </c>
      <c r="AA126" s="493" t="str">
        <f>IF(HLOOKUP(W121,MaGv!$C$3:$AZ$68,19,0)=0," ",HLOOKUP(W121,MaGv!$C$3:$AZ$68,19,0))</f>
        <v/>
      </c>
      <c r="AB126" s="493" t="str">
        <f>IF(HLOOKUP(W121,MaGv!$C$3:$AZ$68,24,0)=0," ",HLOOKUP(W121,MaGv!$C$3:$AZ$68,24,0))</f>
        <v/>
      </c>
      <c r="AC126" s="493" t="str">
        <f>IF(HLOOKUP(W121,MaGv!$C$3:$AZ$68,29,0)=0," ",HLOOKUP(W121,MaGv!$C$3:$AZ$68,29,0))</f>
        <v/>
      </c>
      <c r="AD126" s="326"/>
      <c r="AE126" s="495"/>
      <c r="AF126" s="492">
        <v>3.0</v>
      </c>
      <c r="AG126" s="493" t="str">
        <f>IF(HLOOKUP(AF121,MaGv!$C$3:$AZ$68,4,0)=0," ",HLOOKUP(AF121,MaGv!$C$3:$AZ$68,4,0))</f>
        <v/>
      </c>
      <c r="AH126" s="493" t="str">
        <f>IF(HLOOKUP(AF121,MaGv!$C$3:$AZ$68,9,0)=0," ",HLOOKUP(AF121,MaGv!$C$3:$AZ$68,9,0))</f>
        <v/>
      </c>
      <c r="AI126" s="493" t="str">
        <f>IF(HLOOKUP(AF121,MaGv!$C$3:$AZ$68,14,0)=0," ",HLOOKUP(AF121,MaGv!$C$3:$AZ$68,14,0))</f>
        <v/>
      </c>
      <c r="AJ126" s="493" t="str">
        <f>IF(HLOOKUP(AF121,MaGv!$C$3:$AZ$68,19,0)=0," ",HLOOKUP(AF121,MaGv!$C$3:$AZ$68,19,0))</f>
        <v/>
      </c>
      <c r="AK126" s="493" t="str">
        <f>IF(HLOOKUP(AF121,MaGv!$C$3:$AZ$68,24,0)=0," ",HLOOKUP(AF121,MaGv!$C$3:$AZ$68,24,0))</f>
        <v/>
      </c>
      <c r="AL126" s="493" t="str">
        <f>IF(HLOOKUP(AF121,MaGv!$C$3:$AZ$68,29,0)=0," ",HLOOKUP(AF121,MaGv!$C$3:$AZ$68,29,0))</f>
        <v/>
      </c>
      <c r="AM126" s="87"/>
      <c r="AN126" s="87"/>
      <c r="AO126" s="87"/>
    </row>
    <row r="127" ht="14.25" hidden="1" customHeight="1">
      <c r="A127" s="486"/>
      <c r="B127" s="127"/>
      <c r="C127" s="488">
        <v>4.0</v>
      </c>
      <c r="D127" s="489" t="str">
        <f t="shared" ref="D127:I127" si="195">IF(X127="","",IF(X127="cn","cn",VLOOKUP(MID(X127,2,1),$AN$4:$AO$21,2,0)))</f>
        <v/>
      </c>
      <c r="E127" s="489" t="str">
        <f t="shared" si="195"/>
        <v/>
      </c>
      <c r="F127" s="489" t="str">
        <f t="shared" si="195"/>
        <v/>
      </c>
      <c r="G127" s="489" t="str">
        <f t="shared" si="195"/>
        <v/>
      </c>
      <c r="H127" s="489" t="str">
        <f t="shared" si="195"/>
        <v/>
      </c>
      <c r="I127" s="489" t="str">
        <f t="shared" si="195"/>
        <v/>
      </c>
      <c r="J127" s="476"/>
      <c r="K127" s="127"/>
      <c r="L127" s="488">
        <v>4.0</v>
      </c>
      <c r="M127" s="489" t="str">
        <f t="shared" ref="M127:R127" si="196">IF(AG127="","",IF(AG127="cn","cn",VLOOKUP(MID(AG127,2,1),$AN$4:$AO$21,2,0)))</f>
        <v/>
      </c>
      <c r="N127" s="489" t="str">
        <f t="shared" si="196"/>
        <v/>
      </c>
      <c r="O127" s="489" t="str">
        <f t="shared" si="196"/>
        <v/>
      </c>
      <c r="P127" s="489" t="str">
        <f t="shared" si="196"/>
        <v/>
      </c>
      <c r="Q127" s="489" t="str">
        <f t="shared" si="196"/>
        <v/>
      </c>
      <c r="R127" s="489" t="str">
        <f t="shared" si="196"/>
        <v/>
      </c>
      <c r="S127" s="87"/>
      <c r="T127" s="87"/>
      <c r="U127" s="87"/>
      <c r="V127" s="495"/>
      <c r="W127" s="492">
        <v>4.0</v>
      </c>
      <c r="X127" s="493" t="str">
        <f>IF(HLOOKUP(W121,MaGv!$C$3:$AZ$68,5,0)=0," ",HLOOKUP(W121,MaGv!$C$3:$AZ$68,5,0))</f>
        <v/>
      </c>
      <c r="Y127" s="493" t="str">
        <f>IF(HLOOKUP(W121,MaGv!$C$3:$AZ$68,10,0)=0," ",HLOOKUP(W121,MaGv!$C$3:$AZ$68,10,0))</f>
        <v/>
      </c>
      <c r="Z127" s="493" t="str">
        <f>IF(HLOOKUP(W121,MaGv!$C$3:$AZ$68,15,0)=0," ",HLOOKUP(W121,MaGv!$C$3:$AZ$68,15,0))</f>
        <v/>
      </c>
      <c r="AA127" s="493" t="str">
        <f>IF(HLOOKUP(W121,MaGv!$C$3:$AZ$68,20,0)=0," ",HLOOKUP(W121,MaGv!$C$3:$AZ$68,20,0))</f>
        <v/>
      </c>
      <c r="AB127" s="493" t="str">
        <f>IF(HLOOKUP(W121,MaGv!$C$3:$AZ$68,25,0)=0," ",HLOOKUP(W121,MaGv!$C$3:$AZ$68,25,0))</f>
        <v/>
      </c>
      <c r="AC127" s="493" t="str">
        <f>IF(HLOOKUP(W121,MaGv!$C$3:$AZ$68,30,0)=0," ",HLOOKUP(W121,MaGv!$C$3:$AZ$68,30,0))</f>
        <v/>
      </c>
      <c r="AD127" s="326"/>
      <c r="AE127" s="495"/>
      <c r="AF127" s="492">
        <v>4.0</v>
      </c>
      <c r="AG127" s="493" t="str">
        <f>IF(HLOOKUP(AF121,MaGv!$C$3:$AZ$68,5,0)=0," ",HLOOKUP(AF121,MaGv!$C$3:$AZ$68,5,0))</f>
        <v/>
      </c>
      <c r="AH127" s="493" t="str">
        <f>IF(HLOOKUP(AF121,MaGv!$C$3:$AZ$68,10,0)=0," ",HLOOKUP(AF121,MaGv!$C$3:$AZ$68,10,0))</f>
        <v/>
      </c>
      <c r="AI127" s="493" t="str">
        <f>IF(HLOOKUP(AF121,MaGv!$C$3:$AZ$68,15,0)=0," ",HLOOKUP(AF121,MaGv!$C$3:$AZ$68,15,0))</f>
        <v/>
      </c>
      <c r="AJ127" s="493" t="str">
        <f>IF(HLOOKUP(AF121,MaGv!$C$3:$AZ$68,20,0)=0," ",HLOOKUP(AF121,MaGv!$C$3:$AZ$68,20,0))</f>
        <v/>
      </c>
      <c r="AK127" s="493" t="str">
        <f>IF(HLOOKUP(AF121,MaGv!$C$3:$AZ$68,25,0)=0," ",HLOOKUP(AF121,MaGv!$C$3:$AZ$68,25,0))</f>
        <v/>
      </c>
      <c r="AL127" s="493" t="str">
        <f>IF(HLOOKUP(AF121,MaGv!$C$3:$AZ$68,30,0)=0," ",HLOOKUP(AF121,MaGv!$C$3:$AZ$68,30,0))</f>
        <v/>
      </c>
      <c r="AM127" s="87"/>
      <c r="AN127" s="87"/>
      <c r="AO127" s="87"/>
    </row>
    <row r="128" ht="14.25" hidden="1" customHeight="1">
      <c r="A128" s="486"/>
      <c r="B128" s="396"/>
      <c r="C128" s="488">
        <v>5.0</v>
      </c>
      <c r="D128" s="489" t="str">
        <f t="shared" ref="D128:E128" si="197">IF(X128="","",IF(X128="cn","cn",VLOOKUP(MID(X128,2,1),$AN$4:$AO$21,2,0)))</f>
        <v/>
      </c>
      <c r="E128" s="489" t="str">
        <f t="shared" si="197"/>
        <v/>
      </c>
      <c r="F128" s="519" t="s">
        <v>612</v>
      </c>
      <c r="G128" s="489" t="str">
        <f t="shared" ref="G128:I128" si="198">IF(AA128="","",IF(AA128="cn","cn",VLOOKUP(MID(AA128,2,1),$AN$4:$AO$21,2,0)))</f>
        <v/>
      </c>
      <c r="H128" s="489" t="str">
        <f t="shared" si="198"/>
        <v/>
      </c>
      <c r="I128" s="489" t="str">
        <f t="shared" si="198"/>
        <v/>
      </c>
      <c r="J128" s="476"/>
      <c r="K128" s="396"/>
      <c r="L128" s="488">
        <v>5.0</v>
      </c>
      <c r="M128" s="489" t="str">
        <f t="shared" ref="M128:N128" si="199">IF(AG128="","",IF(AG128="cn","cn",VLOOKUP(MID(AG128,2,1),$AN$4:$AO$21,2,0)))</f>
        <v/>
      </c>
      <c r="N128" s="489" t="str">
        <f t="shared" si="199"/>
        <v/>
      </c>
      <c r="O128" s="519" t="s">
        <v>612</v>
      </c>
      <c r="P128" s="489" t="str">
        <f t="shared" ref="P128:R128" si="200">IF(AJ128="","",IF(AJ128="cn","cn",VLOOKUP(MID(AJ128,2,1),$AN$4:$AO$21,2,0)))</f>
        <v/>
      </c>
      <c r="Q128" s="489" t="str">
        <f t="shared" si="200"/>
        <v/>
      </c>
      <c r="R128" s="489" t="str">
        <f t="shared" si="200"/>
        <v/>
      </c>
      <c r="S128" s="87"/>
      <c r="T128" s="87"/>
      <c r="U128" s="87"/>
      <c r="V128" s="496"/>
      <c r="W128" s="492">
        <v>5.0</v>
      </c>
      <c r="X128" s="493" t="str">
        <f>IF(HLOOKUP(W121,MaGv!$C$3:$AZ$68,6,0)=0," ",HLOOKUP(W121,MaGv!$C$3:$AZ$68,6,0))</f>
        <v/>
      </c>
      <c r="Y128" s="493" t="str">
        <f>IF(HLOOKUP(W121,MaGv!$C$3:$AZ$68,11,0)=0," ",HLOOKUP(W121,MaGv!$C$3:$AZ$68,11,0))</f>
        <v/>
      </c>
      <c r="Z128" s="493" t="str">
        <f>IF(HLOOKUP(W121,MaGv!$C$3:$AZ$68,16,0)=0," ",HLOOKUP(W121,MaGv!$C$3:$AZ$68,16,0))</f>
        <v/>
      </c>
      <c r="AA128" s="493" t="str">
        <f>IF(HLOOKUP(W121,MaGv!$C$3:$AZ$68,21,0)=0," ",HLOOKUP(W121,MaGv!$C$3:$AZ$68,21,0))</f>
        <v/>
      </c>
      <c r="AB128" s="493" t="str">
        <f>IF(HLOOKUP(W121,MaGv!$C$3:$AZ$68,26,0)=0," ",HLOOKUP(W121,MaGv!$C$3:$AZ$68,26,0))</f>
        <v/>
      </c>
      <c r="AC128" s="493" t="str">
        <f>IF(HLOOKUP(W121,MaGv!$C$3:$AZ$68,31,0)=0," ",HLOOKUP(W121,MaGv!$C$3:$AZ$68,31,0))</f>
        <v/>
      </c>
      <c r="AD128" s="326"/>
      <c r="AE128" s="496"/>
      <c r="AF128" s="492">
        <v>5.0</v>
      </c>
      <c r="AG128" s="493" t="str">
        <f>IF(HLOOKUP(AF121,MaGv!$C$3:$AZ$68,6,0)=0," ",HLOOKUP(AF121,MaGv!$C$3:$AZ$68,6,0))</f>
        <v/>
      </c>
      <c r="AH128" s="493" t="str">
        <f>IF(HLOOKUP(AF121,MaGv!$C$3:$AZ$68,11,0)=0," ",HLOOKUP(AF121,MaGv!$C$3:$AZ$68,11,0))</f>
        <v/>
      </c>
      <c r="AI128" s="493" t="str">
        <f>IF(HLOOKUP(AF121,MaGv!$C$3:$AZ$68,16,0)=0," ",HLOOKUP(AF121,MaGv!$C$3:$AZ$68,16,0))</f>
        <v/>
      </c>
      <c r="AJ128" s="493" t="str">
        <f>IF(HLOOKUP(AF121,MaGv!$C$3:$AZ$68,21,0)=0," ",HLOOKUP(AF121,MaGv!$C$3:$AZ$68,21,0))</f>
        <v/>
      </c>
      <c r="AK128" s="493" t="str">
        <f>IF(HLOOKUP(AF121,MaGv!$C$3:$AZ$68,26,0)=0," ",HLOOKUP(AF121,MaGv!$C$3:$AZ$68,26,0))</f>
        <v/>
      </c>
      <c r="AL128" s="493" t="str">
        <f>IF(HLOOKUP(AF121,MaGv!$C$3:$AZ$68,31,0)=0," ",HLOOKUP(AF121,MaGv!$C$3:$AZ$68,31,0))</f>
        <v/>
      </c>
      <c r="AM128" s="87"/>
      <c r="AN128" s="87"/>
      <c r="AO128" s="87"/>
    </row>
    <row r="129" ht="14.25" hidden="1" customHeight="1">
      <c r="A129" s="486"/>
      <c r="B129" s="487" t="s">
        <v>606</v>
      </c>
      <c r="C129" s="488">
        <v>1.0</v>
      </c>
      <c r="D129" s="489" t="str">
        <f t="shared" ref="D129:I129" si="201">IF(X129="","",IF(X129="cn","cn",VLOOKUP(MID(X129,2,1),$AN$4:$AO$21,2,0)))</f>
        <v/>
      </c>
      <c r="E129" s="489" t="str">
        <f t="shared" si="201"/>
        <v/>
      </c>
      <c r="F129" s="489" t="str">
        <f t="shared" si="201"/>
        <v/>
      </c>
      <c r="G129" s="489" t="str">
        <f t="shared" si="201"/>
        <v/>
      </c>
      <c r="H129" s="489" t="str">
        <f t="shared" si="201"/>
        <v/>
      </c>
      <c r="I129" s="489" t="str">
        <f t="shared" si="201"/>
        <v/>
      </c>
      <c r="J129" s="476"/>
      <c r="K129" s="487" t="s">
        <v>606</v>
      </c>
      <c r="L129" s="488">
        <v>1.0</v>
      </c>
      <c r="M129" s="489" t="str">
        <f t="shared" ref="M129:R129" si="202">IF(AG129="","",IF(AG129="cn","cn",VLOOKUP(MID(AG129,2,1),$AN$4:$AO$21,2,0)))</f>
        <v/>
      </c>
      <c r="N129" s="489" t="str">
        <f t="shared" si="202"/>
        <v/>
      </c>
      <c r="O129" s="489" t="str">
        <f t="shared" si="202"/>
        <v/>
      </c>
      <c r="P129" s="489" t="str">
        <f t="shared" si="202"/>
        <v/>
      </c>
      <c r="Q129" s="489" t="str">
        <f t="shared" si="202"/>
        <v/>
      </c>
      <c r="R129" s="489" t="str">
        <f t="shared" si="202"/>
        <v/>
      </c>
      <c r="S129" s="87"/>
      <c r="T129" s="87"/>
      <c r="U129" s="87"/>
      <c r="V129" s="491" t="s">
        <v>606</v>
      </c>
      <c r="W129" s="492">
        <v>1.0</v>
      </c>
      <c r="X129" s="493" t="str">
        <f>IF(HLOOKUP(W121,MaGv!$C$38:$AZ$68,2,0)=0," ",HLOOKUP(W121,MaGv!$C$38:$AZ$68,2,0))</f>
        <v/>
      </c>
      <c r="Y129" s="493" t="str">
        <f>IF(HLOOKUP(W121,MaGv!$C$38:$AZ$68,7,0)=0," ",HLOOKUP(W121,MaGv!$C$38:$AZ$68,7,0))</f>
        <v/>
      </c>
      <c r="Z129" s="493" t="str">
        <f>IF(HLOOKUP(W121,MaGv!$C$38:$AZ$68,12,0)=0," ",HLOOKUP(W121,MaGv!$C$38:$AZ$68,12,0))</f>
        <v/>
      </c>
      <c r="AA129" s="493" t="str">
        <f>IF(HLOOKUP(W121,MaGv!$C$38:$AZ$68,17,0)=0," ",HLOOKUP(W121,MaGv!$C$38:$AZ$68,17,0))</f>
        <v/>
      </c>
      <c r="AB129" s="493" t="str">
        <f>IF(HLOOKUP(W121,MaGv!$C$38:$AZ$68,22,0)=0," ",HLOOKUP(W121,MaGv!$C$38:$AZ$68,22,0))</f>
        <v/>
      </c>
      <c r="AC129" s="493" t="str">
        <f>IF(HLOOKUP(W121,MaGv!$C$38:$AZ$68,27,0)=0," ",HLOOKUP(W121,MaGv!$C$38:$AZ$68,27,0))</f>
        <v/>
      </c>
      <c r="AD129" s="326"/>
      <c r="AE129" s="491" t="s">
        <v>606</v>
      </c>
      <c r="AF129" s="492">
        <v>1.0</v>
      </c>
      <c r="AG129" s="493" t="str">
        <f>IF(HLOOKUP(AF121,MaGv!$C$38:$AZ$68,2,0)=0," ",HLOOKUP(AF121,MaGv!$C$38:$AZ$68,2,0))</f>
        <v/>
      </c>
      <c r="AH129" s="493" t="str">
        <f>IF(HLOOKUP(AF121,MaGv!$C$38:$AZ$68,7,0)=0," ",HLOOKUP(AF121,MaGv!$C$38:$AZ$68,7,0))</f>
        <v/>
      </c>
      <c r="AI129" s="493" t="str">
        <f>IF(HLOOKUP(AF121,MaGv!$C$38:$AZ$68,12,0)=0," ",HLOOKUP(AF121,MaGv!$C$38:$AZ$68,12,0))</f>
        <v/>
      </c>
      <c r="AJ129" s="493" t="str">
        <f>IF(HLOOKUP(AF121,MaGv!$C$38:$AZ$68,17,0)=0," ",HLOOKUP(AF121,MaGv!$C$38:$AZ$68,17,0))</f>
        <v/>
      </c>
      <c r="AK129" s="493" t="str">
        <f>IF(HLOOKUP(AF121,MaGv!$C$38:$AZ$68,22,0)=0," ",HLOOKUP(AF121,MaGv!$C$38:$AZ$68,22,0))</f>
        <v/>
      </c>
      <c r="AL129" s="493" t="str">
        <f>IF(HLOOKUP(AF121,MaGv!$C$38:$AZ$68,27,0)=0," ",HLOOKUP(AF121,MaGv!$C$38:$AZ$68,27,0))</f>
        <v/>
      </c>
      <c r="AM129" s="87"/>
      <c r="AN129" s="87"/>
      <c r="AO129" s="87"/>
    </row>
    <row r="130" ht="14.25" hidden="1" customHeight="1">
      <c r="A130" s="486"/>
      <c r="B130" s="127"/>
      <c r="C130" s="488">
        <v>2.0</v>
      </c>
      <c r="D130" s="489" t="str">
        <f t="shared" ref="D130:I130" si="203">IF(X130="","",IF(X130="cn","cn",VLOOKUP(MID(X130,2,1),$AN$4:$AO$21,2,0)))</f>
        <v/>
      </c>
      <c r="E130" s="489" t="str">
        <f t="shared" si="203"/>
        <v/>
      </c>
      <c r="F130" s="489" t="str">
        <f t="shared" si="203"/>
        <v/>
      </c>
      <c r="G130" s="489" t="str">
        <f t="shared" si="203"/>
        <v/>
      </c>
      <c r="H130" s="489" t="str">
        <f t="shared" si="203"/>
        <v/>
      </c>
      <c r="I130" s="489" t="str">
        <f t="shared" si="203"/>
        <v/>
      </c>
      <c r="J130" s="476"/>
      <c r="K130" s="127"/>
      <c r="L130" s="488">
        <v>2.0</v>
      </c>
      <c r="M130" s="520" t="s">
        <v>613</v>
      </c>
      <c r="N130" s="489" t="str">
        <f t="shared" ref="N130:R130" si="204">IF(AH130="","",IF(AH130="cn","cn",VLOOKUP(MID(AH130,2,1),$AN$4:$AO$21,2,0)))</f>
        <v/>
      </c>
      <c r="O130" s="489" t="str">
        <f t="shared" si="204"/>
        <v/>
      </c>
      <c r="P130" s="489" t="str">
        <f t="shared" si="204"/>
        <v/>
      </c>
      <c r="Q130" s="489" t="str">
        <f t="shared" si="204"/>
        <v/>
      </c>
      <c r="R130" s="489" t="str">
        <f t="shared" si="204"/>
        <v/>
      </c>
      <c r="S130" s="87"/>
      <c r="T130" s="87"/>
      <c r="U130" s="87"/>
      <c r="V130" s="495"/>
      <c r="W130" s="492">
        <v>2.0</v>
      </c>
      <c r="X130" s="493" t="str">
        <f>IF(HLOOKUP(W121,MaGv!$C$38:$AZ$68,3,0)=0," ",HLOOKUP(W121,MaGv!$C$38:$AZ$68,3,0))</f>
        <v/>
      </c>
      <c r="Y130" s="493" t="str">
        <f>IF(HLOOKUP(W121,MaGv!$C$38:$AZ$68,8,0)=0," ",HLOOKUP(W121,MaGv!$C$38:$AZ$68,8,0))</f>
        <v/>
      </c>
      <c r="Z130" s="493" t="str">
        <f>IF(HLOOKUP(W121,MaGv!$C$38:$AZ$68,13,0)=0," ",HLOOKUP(W121,MaGv!$C$38:$AZ$68,13,0))</f>
        <v/>
      </c>
      <c r="AA130" s="493" t="str">
        <f>IF(HLOOKUP(W121,MaGv!$C$38:$AZ$68,18,0)=0," ",HLOOKUP(W121,MaGv!$C$38:$AZ$68,18,0))</f>
        <v/>
      </c>
      <c r="AB130" s="493" t="str">
        <f>IF(HLOOKUP(W121,MaGv!$C$38:$AZ$68,23,0)=0," ",HLOOKUP(W121,MaGv!$C$38:$AZ$68,23,0))</f>
        <v/>
      </c>
      <c r="AC130" s="493" t="str">
        <f>IF(HLOOKUP(W121,MaGv!$C$38:$AZ$68,28,0)=0," ",HLOOKUP(W121,MaGv!$C$38:$AZ$68,28,0))</f>
        <v/>
      </c>
      <c r="AD130" s="326"/>
      <c r="AE130" s="495"/>
      <c r="AF130" s="492">
        <v>2.0</v>
      </c>
      <c r="AG130" s="493" t="str">
        <f>IF(HLOOKUP(AF121,MaGv!$C$38:$AZ$68,3,0)=0," ",HLOOKUP(AF121,MaGv!$C$38:$AZ$68,3,0))</f>
        <v/>
      </c>
      <c r="AH130" s="493" t="str">
        <f>IF(HLOOKUP(AF121,MaGv!$C$38:$AZ$68,8,0)=0," ",HLOOKUP(AF121,MaGv!$C$38:$AZ$68,8,0))</f>
        <v/>
      </c>
      <c r="AI130" s="493" t="str">
        <f>IF(HLOOKUP(AF121,MaGv!$C$38:$AZ$68,13,0)=0," ",HLOOKUP(AF121,MaGv!$C$38:$AZ$68,13,0))</f>
        <v/>
      </c>
      <c r="AJ130" s="493" t="str">
        <f>IF(HLOOKUP(AF121,MaGv!$C$38:$AZ$68,18,0)=0," ",HLOOKUP(AF121,MaGv!$C$38:$AZ$68,18,0))</f>
        <v/>
      </c>
      <c r="AK130" s="493" t="str">
        <f>IF(HLOOKUP(AF121,MaGv!$C$38:$AZ$68,23,0)=0," ",HLOOKUP(AF121,MaGv!$C$38:$AZ$68,23,0))</f>
        <v/>
      </c>
      <c r="AL130" s="493" t="str">
        <f>IF(HLOOKUP(AF121,MaGv!$C$38:$AZ$68,28,0)=0," ",HLOOKUP(AF121,MaGv!$C$38:$AZ$68,28,0))</f>
        <v/>
      </c>
      <c r="AM130" s="87"/>
      <c r="AN130" s="87"/>
      <c r="AO130" s="87"/>
    </row>
    <row r="131" ht="14.25" hidden="1" customHeight="1">
      <c r="A131" s="486"/>
      <c r="B131" s="127"/>
      <c r="C131" s="488">
        <v>3.0</v>
      </c>
      <c r="D131" s="489" t="str">
        <f t="shared" ref="D131:I131" si="205">IF(X131="","",IF(X131="cn","cn",VLOOKUP(MID(X131,2,1),$AN$4:$AO$21,2,0)))</f>
        <v/>
      </c>
      <c r="E131" s="489" t="str">
        <f t="shared" si="205"/>
        <v/>
      </c>
      <c r="F131" s="489" t="str">
        <f t="shared" si="205"/>
        <v/>
      </c>
      <c r="G131" s="489" t="str">
        <f t="shared" si="205"/>
        <v/>
      </c>
      <c r="H131" s="489" t="str">
        <f t="shared" si="205"/>
        <v/>
      </c>
      <c r="I131" s="489" t="str">
        <f t="shared" si="205"/>
        <v/>
      </c>
      <c r="J131" s="476"/>
      <c r="K131" s="127"/>
      <c r="L131" s="488">
        <v>3.0</v>
      </c>
      <c r="M131" s="520" t="s">
        <v>613</v>
      </c>
      <c r="N131" s="489" t="str">
        <f t="shared" ref="N131:R131" si="206">IF(AH131="","",IF(AH131="cn","cn",VLOOKUP(MID(AH131,2,1),$AN$4:$AO$21,2,0)))</f>
        <v/>
      </c>
      <c r="O131" s="489" t="str">
        <f t="shared" si="206"/>
        <v/>
      </c>
      <c r="P131" s="489" t="str">
        <f t="shared" si="206"/>
        <v/>
      </c>
      <c r="Q131" s="489" t="str">
        <f t="shared" si="206"/>
        <v/>
      </c>
      <c r="R131" s="489" t="str">
        <f t="shared" si="206"/>
        <v/>
      </c>
      <c r="S131" s="87"/>
      <c r="T131" s="87"/>
      <c r="U131" s="87"/>
      <c r="V131" s="495"/>
      <c r="W131" s="492">
        <v>3.0</v>
      </c>
      <c r="X131" s="493" t="str">
        <f>IF(HLOOKUP(W121,MaGv!$C$38:$AZ$68,4,0)=0," ",HLOOKUP(W121,MaGv!$C$38:$AZ$68,4,0))</f>
        <v/>
      </c>
      <c r="Y131" s="493" t="str">
        <f>IF(HLOOKUP(W121,MaGv!$C$38:$AZ$68,9,0)=0," ",HLOOKUP(W121,MaGv!$C$38:$AZ$68,9,0))</f>
        <v/>
      </c>
      <c r="Z131" s="493" t="str">
        <f>IF(HLOOKUP(W121,MaGv!$C$38:$AZ$68,14,0)=0," ",HLOOKUP(W121,MaGv!$C$38:$AZ$68,14,0))</f>
        <v/>
      </c>
      <c r="AA131" s="493" t="str">
        <f>IF(HLOOKUP(W121,MaGv!$C$38:$AZ$68,19,0)=0," ",HLOOKUP(W121,MaGv!$C$38:$AZ$68,19,0))</f>
        <v/>
      </c>
      <c r="AB131" s="493" t="str">
        <f>IF(HLOOKUP(W121,MaGv!$C$38:$AZ$68,24,0)=0," ",HLOOKUP(W121,MaGv!$C$38:$AZ$68,24,0))</f>
        <v/>
      </c>
      <c r="AC131" s="493" t="str">
        <f>IF(HLOOKUP(W121,MaGv!$C$38:$AZ$68,29,0)=0," ",HLOOKUP(W121,MaGv!$C$38:$AZ$68,29,0))</f>
        <v/>
      </c>
      <c r="AD131" s="326"/>
      <c r="AE131" s="495"/>
      <c r="AF131" s="492">
        <v>3.0</v>
      </c>
      <c r="AG131" s="493" t="str">
        <f>IF(HLOOKUP(AF121,MaGv!$C$38:$AZ$68,4,0)=0," ",HLOOKUP(AF121,MaGv!$C$38:$AZ$68,4,0))</f>
        <v/>
      </c>
      <c r="AH131" s="493" t="str">
        <f>IF(HLOOKUP(AF121,MaGv!$C$38:$AZ$68,9,0)=0," ",HLOOKUP(AF121,MaGv!$C$38:$AZ$68,9,0))</f>
        <v/>
      </c>
      <c r="AI131" s="493" t="str">
        <f>IF(HLOOKUP(AF121,MaGv!$C$38:$AZ$68,14,0)=0," ",HLOOKUP(AF121,MaGv!$C$38:$AZ$68,14,0))</f>
        <v/>
      </c>
      <c r="AJ131" s="493" t="str">
        <f>IF(HLOOKUP(AF121,MaGv!$C$38:$AZ$68,19,0)=0," ",HLOOKUP(AF121,MaGv!$C$38:$AZ$68,19,0))</f>
        <v/>
      </c>
      <c r="AK131" s="493" t="str">
        <f>IF(HLOOKUP(AF121,MaGv!$C$38:$AZ$68,24,0)=0," ",HLOOKUP(AF121,MaGv!$C$38:$AZ$68,24,0))</f>
        <v/>
      </c>
      <c r="AL131" s="493" t="str">
        <f>IF(HLOOKUP(AF121,MaGv!$C$38:$AZ$68,29,0)=0," ",HLOOKUP(AF121,MaGv!$C$38:$AZ$68,29,0))</f>
        <v/>
      </c>
      <c r="AM131" s="87"/>
      <c r="AN131" s="87"/>
      <c r="AO131" s="87"/>
    </row>
    <row r="132" ht="14.25" hidden="1" customHeight="1">
      <c r="A132" s="486"/>
      <c r="B132" s="127"/>
      <c r="C132" s="488">
        <v>4.0</v>
      </c>
      <c r="D132" s="489" t="str">
        <f t="shared" ref="D132:F132" si="207">IF(X132="","",IF(X132="cn","cn",VLOOKUP(MID(X132,2,1),$AN$4:$AO$21,2,0)))</f>
        <v/>
      </c>
      <c r="E132" s="489" t="str">
        <f t="shared" si="207"/>
        <v/>
      </c>
      <c r="F132" s="489" t="str">
        <f t="shared" si="207"/>
        <v/>
      </c>
      <c r="G132" s="520" t="s">
        <v>613</v>
      </c>
      <c r="H132" s="489" t="str">
        <f t="shared" ref="H132:I132" si="208">IF(AB132="","",IF(AB132="cn","cn",VLOOKUP(MID(AB132,2,1),$AN$4:$AO$21,2,0)))</f>
        <v/>
      </c>
      <c r="I132" s="489" t="str">
        <f t="shared" si="208"/>
        <v/>
      </c>
      <c r="J132" s="476"/>
      <c r="K132" s="127"/>
      <c r="L132" s="488">
        <v>4.0</v>
      </c>
      <c r="M132" s="489" t="str">
        <f t="shared" ref="M132:R132" si="209">IF(AG132="","",IF(AG132="cn","cn",VLOOKUP(MID(AG132,2,1),$AN$4:$AO$21,2,0)))</f>
        <v/>
      </c>
      <c r="N132" s="489" t="str">
        <f t="shared" si="209"/>
        <v/>
      </c>
      <c r="O132" s="489" t="str">
        <f t="shared" si="209"/>
        <v/>
      </c>
      <c r="P132" s="489" t="str">
        <f t="shared" si="209"/>
        <v/>
      </c>
      <c r="Q132" s="489" t="str">
        <f t="shared" si="209"/>
        <v/>
      </c>
      <c r="R132" s="489" t="str">
        <f t="shared" si="209"/>
        <v/>
      </c>
      <c r="S132" s="87"/>
      <c r="T132" s="87"/>
      <c r="U132" s="87"/>
      <c r="V132" s="495"/>
      <c r="W132" s="492">
        <v>4.0</v>
      </c>
      <c r="X132" s="493" t="str">
        <f>IF(HLOOKUP(W121,MaGv!$C$38:$AZ$68,5,0)=0," ",HLOOKUP(W121,MaGv!$C$38:$AZ$68,5,0))</f>
        <v/>
      </c>
      <c r="Y132" s="493" t="str">
        <f>IF(HLOOKUP(W121,MaGv!$C$38:$AZ$68,10,0)=0," ",HLOOKUP(W121,MaGv!$C$38:$AZ$68,10,0))</f>
        <v/>
      </c>
      <c r="Z132" s="493" t="str">
        <f>IF(HLOOKUP(W121,MaGv!$C$38:$AZ$68,15,0)=0," ",HLOOKUP(W121,MaGv!$C$38:$AZ$68,15,0))</f>
        <v/>
      </c>
      <c r="AA132" s="493" t="str">
        <f>IF(HLOOKUP(W121,MaGv!$C$38:$AZ$68,20,0)=0," ",HLOOKUP(W121,MaGv!$C$38:$AZ$68,20,0))</f>
        <v/>
      </c>
      <c r="AB132" s="493" t="str">
        <f>IF(HLOOKUP(W121,MaGv!$C$38:$AZ$68,25,0)=0," ",HLOOKUP(W121,MaGv!$C$38:$AZ$68,25,0))</f>
        <v/>
      </c>
      <c r="AC132" s="493" t="str">
        <f>IF(HLOOKUP(W121,MaGv!$C$38:$AZ$68,30,0)=0," ",HLOOKUP(W121,MaGv!$C$38:$AZ$68,30,0))</f>
        <v/>
      </c>
      <c r="AD132" s="326"/>
      <c r="AE132" s="495"/>
      <c r="AF132" s="492">
        <v>4.0</v>
      </c>
      <c r="AG132" s="493" t="str">
        <f>IF(HLOOKUP(AF121,MaGv!$C$38:$AZ$68,5,0)=0," ",HLOOKUP(AF121,MaGv!$C$38:$AZ$68,5,0))</f>
        <v/>
      </c>
      <c r="AH132" s="493" t="str">
        <f>IF(HLOOKUP(AF121,MaGv!$C$38:$AZ$68,10,0)=0," ",HLOOKUP(AF121,MaGv!$C$38:$AZ$68,10,0))</f>
        <v/>
      </c>
      <c r="AI132" s="493" t="str">
        <f>IF(HLOOKUP(AF121,MaGv!$C$38:$AZ$68,15,0)=0," ",HLOOKUP(AF121,MaGv!$C$38:$AZ$68,15,0))</f>
        <v/>
      </c>
      <c r="AJ132" s="493" t="str">
        <f>IF(HLOOKUP(AF121,MaGv!$C$38:$AZ$68,20,0)=0," ",HLOOKUP(AF121,MaGv!$C$38:$AZ$68,20,0))</f>
        <v/>
      </c>
      <c r="AK132" s="493" t="str">
        <f>IF(HLOOKUP(AF121,MaGv!$C$38:$AZ$68,25,0)=0," ",HLOOKUP(AF121,MaGv!$C$38:$AZ$68,25,0))</f>
        <v/>
      </c>
      <c r="AL132" s="493" t="str">
        <f>IF(HLOOKUP(AF121,MaGv!$C$38:$AZ$68,30,0)=0," ",HLOOKUP(AF121,MaGv!$C$38:$AZ$68,30,0))</f>
        <v/>
      </c>
      <c r="AM132" s="87"/>
      <c r="AN132" s="87"/>
      <c r="AO132" s="87"/>
    </row>
    <row r="133" ht="14.25" hidden="1" customHeight="1">
      <c r="A133" s="486"/>
      <c r="B133" s="396"/>
      <c r="C133" s="488">
        <v>5.0</v>
      </c>
      <c r="D133" s="489" t="str">
        <f t="shared" ref="D133:F133" si="210">IF(X133="","",IF(X133="cn","cn",VLOOKUP(MID(X133,2,1),$AN$4:$AO$21,2,0)))</f>
        <v/>
      </c>
      <c r="E133" s="489" t="str">
        <f t="shared" si="210"/>
        <v/>
      </c>
      <c r="F133" s="489" t="str">
        <f t="shared" si="210"/>
        <v/>
      </c>
      <c r="G133" s="520" t="s">
        <v>613</v>
      </c>
      <c r="H133" s="489" t="str">
        <f t="shared" ref="H133:I133" si="211">IF(AB133="","",IF(AB133="cn","cn",VLOOKUP(MID(AB133,2,1),$AN$4:$AO$21,2,0)))</f>
        <v/>
      </c>
      <c r="I133" s="489" t="str">
        <f t="shared" si="211"/>
        <v/>
      </c>
      <c r="J133" s="476"/>
      <c r="K133" s="396"/>
      <c r="L133" s="488">
        <v>5.0</v>
      </c>
      <c r="M133" s="489" t="str">
        <f t="shared" ref="M133:R133" si="212">IF(AG133="","",IF(AG133="cn","cn",VLOOKUP(MID(AG133,2,1),$AN$4:$AO$21,2,0)))</f>
        <v/>
      </c>
      <c r="N133" s="489" t="str">
        <f t="shared" si="212"/>
        <v/>
      </c>
      <c r="O133" s="489" t="str">
        <f t="shared" si="212"/>
        <v/>
      </c>
      <c r="P133" s="489" t="str">
        <f t="shared" si="212"/>
        <v/>
      </c>
      <c r="Q133" s="489" t="str">
        <f t="shared" si="212"/>
        <v/>
      </c>
      <c r="R133" s="489" t="str">
        <f t="shared" si="212"/>
        <v/>
      </c>
      <c r="S133" s="87"/>
      <c r="T133" s="87"/>
      <c r="U133" s="87"/>
      <c r="V133" s="496"/>
      <c r="W133" s="492">
        <v>5.0</v>
      </c>
      <c r="X133" s="493" t="str">
        <f>IF(HLOOKUP(W121,MaGv!$C$38:$AZ$68,6,0)=0," ",HLOOKUP(W121,MaGv!$C$38:$AZ$68,6,0))</f>
        <v/>
      </c>
      <c r="Y133" s="493" t="str">
        <f>IF(HLOOKUP(W121,MaGv!$C$38:$AZ$68,11,0)=0," ",HLOOKUP(W121,MaGv!$C$38:$AZ$68,11,0))</f>
        <v/>
      </c>
      <c r="Z133" s="493" t="str">
        <f>IF(HLOOKUP(W121,MaGv!$C$38:$AZ$68,16,0)=0," ",HLOOKUP(W121,MaGv!$C$38:$AZ$68,16,0))</f>
        <v/>
      </c>
      <c r="AA133" s="493" t="str">
        <f>IF(HLOOKUP(W121,MaGv!$C$38:$AZ$68,21,0)=0," ",HLOOKUP(W121,MaGv!$C$38:$AZ$68,21,0))</f>
        <v/>
      </c>
      <c r="AB133" s="493" t="str">
        <f>IF(HLOOKUP(W121,MaGv!$C$38:$AZ$68,26,0)=0," ",HLOOKUP(W121,MaGv!$C$38:$AZ$68,26,0))</f>
        <v/>
      </c>
      <c r="AC133" s="493" t="str">
        <f>IF(HLOOKUP(W121,MaGv!$C$38:$AZ$68,31,0)=0," ",HLOOKUP(W121,MaGv!$C$38:$AZ$68,31,0))</f>
        <v/>
      </c>
      <c r="AD133" s="326"/>
      <c r="AE133" s="496"/>
      <c r="AF133" s="492">
        <v>5.0</v>
      </c>
      <c r="AG133" s="493" t="str">
        <f>IF(HLOOKUP(AF121,MaGv!$C$38:$AZ$68,6,0)=0," ",HLOOKUP(AF121,MaGv!$C$38:$AZ$68,6,0))</f>
        <v/>
      </c>
      <c r="AH133" s="493" t="str">
        <f>IF(HLOOKUP(AF121,MaGv!$C$38:$AZ$68,11,0)=0," ",HLOOKUP(AF121,MaGv!$C$38:$AZ$68,11,0))</f>
        <v/>
      </c>
      <c r="AI133" s="493" t="str">
        <f>IF(HLOOKUP(AF121,MaGv!$C$38:$AZ$68,16,0)=0," ",HLOOKUP(AF121,MaGv!$C$38:$AZ$68,16,0))</f>
        <v/>
      </c>
      <c r="AJ133" s="493" t="str">
        <f>IF(HLOOKUP(AF121,MaGv!$C$38:$AZ$68,21,0)=0," ",HLOOKUP(AF121,MaGv!$C$38:$AZ$68,21,0))</f>
        <v/>
      </c>
      <c r="AK133" s="493" t="str">
        <f>IF(HLOOKUP(AF121,MaGv!$C$38:$AZ$68,26,0)=0," ",HLOOKUP(AF121,MaGv!$C$38:$AZ$68,26,0))</f>
        <v/>
      </c>
      <c r="AL133" s="493" t="str">
        <f>IF(HLOOKUP(AF121,MaGv!$C$38:$AZ$68,31,0)=0," ",HLOOKUP(AF121,MaGv!$C$38:$AZ$68,31,0))</f>
        <v/>
      </c>
      <c r="AM133" s="87"/>
      <c r="AN133" s="87"/>
      <c r="AO133" s="87"/>
    </row>
    <row r="134" ht="14.25" hidden="1" customHeight="1">
      <c r="A134" s="486"/>
      <c r="B134" s="87"/>
      <c r="C134" s="87"/>
      <c r="D134" s="87"/>
      <c r="E134" s="87"/>
      <c r="F134" s="87"/>
      <c r="G134" s="87"/>
      <c r="H134" s="87"/>
      <c r="I134" s="87"/>
      <c r="J134" s="476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498"/>
      <c r="W134" s="499"/>
      <c r="X134" s="497"/>
      <c r="Y134" s="497"/>
      <c r="Z134" s="497"/>
      <c r="AA134" s="497"/>
      <c r="AB134" s="497"/>
      <c r="AC134" s="497"/>
      <c r="AD134" s="326"/>
      <c r="AE134" s="500"/>
      <c r="AF134" s="499"/>
      <c r="AG134" s="497"/>
      <c r="AH134" s="497"/>
      <c r="AI134" s="497"/>
      <c r="AJ134" s="497"/>
      <c r="AK134" s="497"/>
      <c r="AL134" s="497"/>
      <c r="AM134" s="87"/>
      <c r="AN134" s="87"/>
      <c r="AO134" s="87"/>
    </row>
    <row r="135" ht="14.25" hidden="1" customHeight="1">
      <c r="A135" s="486"/>
      <c r="B135" s="87"/>
      <c r="C135" s="87"/>
      <c r="D135" s="87"/>
      <c r="E135" s="87"/>
      <c r="F135" s="87"/>
      <c r="G135" s="87"/>
      <c r="H135" s="87"/>
      <c r="I135" s="87"/>
      <c r="J135" s="476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505"/>
      <c r="W135" s="499"/>
      <c r="X135" s="497"/>
      <c r="Y135" s="497"/>
      <c r="Z135" s="497"/>
      <c r="AA135" s="497"/>
      <c r="AB135" s="497"/>
      <c r="AC135" s="497"/>
      <c r="AD135" s="326"/>
      <c r="AE135" s="500"/>
      <c r="AF135" s="499"/>
      <c r="AG135" s="497"/>
      <c r="AH135" s="497"/>
      <c r="AI135" s="497"/>
      <c r="AJ135" s="497"/>
      <c r="AK135" s="497"/>
      <c r="AL135" s="497"/>
      <c r="AM135" s="87"/>
      <c r="AN135" s="87"/>
      <c r="AO135" s="87"/>
    </row>
    <row r="136" ht="14.25" hidden="1" customHeight="1">
      <c r="A136" s="126"/>
      <c r="B136" s="87"/>
      <c r="C136" s="87"/>
      <c r="D136" s="87"/>
      <c r="E136" s="87"/>
      <c r="F136" s="87"/>
      <c r="G136" s="87"/>
      <c r="H136" s="87"/>
      <c r="I136" s="87"/>
      <c r="J136" s="476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477"/>
      <c r="X136" s="87"/>
      <c r="Y136" s="87"/>
      <c r="Z136" s="87"/>
      <c r="AA136" s="87"/>
      <c r="AB136" s="87"/>
      <c r="AC136" s="87"/>
      <c r="AD136" s="326"/>
      <c r="AE136" s="87"/>
      <c r="AF136" s="477"/>
      <c r="AG136" s="87"/>
      <c r="AH136" s="87"/>
      <c r="AI136" s="87"/>
      <c r="AJ136" s="87"/>
      <c r="AK136" s="87"/>
      <c r="AL136" s="87"/>
      <c r="AM136" s="87"/>
      <c r="AN136" s="87"/>
      <c r="AO136" s="87"/>
    </row>
    <row r="137" ht="14.25" hidden="1" customHeight="1">
      <c r="A137" s="461"/>
      <c r="B137" s="462" t="str">
        <f>MaGv!$N$1</f>
        <v>THỜI KHÓA BIỂU ÔN TẬP KHỐI 12 - Áp dụng từ 04/05/2021</v>
      </c>
      <c r="C137" s="87"/>
      <c r="D137" s="463"/>
      <c r="E137" s="463"/>
      <c r="F137" s="463"/>
      <c r="G137" s="463"/>
      <c r="H137" s="87"/>
      <c r="I137" s="463"/>
      <c r="J137" s="464"/>
      <c r="K137" s="462" t="str">
        <f>MaGv!$N$1</f>
        <v>THỜI KHÓA BIỂU ÔN TẬP KHỐI 12 - Áp dụng từ 04/05/2021</v>
      </c>
      <c r="L137" s="87"/>
      <c r="M137" s="463"/>
      <c r="N137" s="463"/>
      <c r="O137" s="463"/>
      <c r="P137" s="463"/>
      <c r="Q137" s="465"/>
      <c r="R137" s="463"/>
      <c r="S137" s="87"/>
      <c r="T137" s="87"/>
      <c r="U137" s="87"/>
      <c r="V137" s="466"/>
      <c r="W137" s="87"/>
      <c r="X137" s="463"/>
      <c r="Y137" s="463"/>
      <c r="Z137" s="463"/>
      <c r="AA137" s="463"/>
      <c r="AB137" s="465"/>
      <c r="AC137" s="463"/>
      <c r="AD137" s="326"/>
      <c r="AE137" s="466"/>
      <c r="AF137" s="463"/>
      <c r="AG137" s="463"/>
      <c r="AH137" s="463"/>
      <c r="AI137" s="463"/>
      <c r="AJ137" s="463"/>
      <c r="AK137" s="465"/>
      <c r="AL137" s="463"/>
      <c r="AM137" s="87"/>
      <c r="AN137" s="87"/>
      <c r="AO137" s="87"/>
    </row>
    <row r="138" ht="14.25" hidden="1" customHeight="1">
      <c r="A138" s="461"/>
      <c r="B138" s="467" t="str">
        <f>V138</f>
        <v>LỚP:</v>
      </c>
      <c r="C138" s="468" t="str">
        <f>VLOOKUP(A140,DS!$R$1:$T$48,2,0)</f>
        <v>B3</v>
      </c>
      <c r="D138" s="467" t="str">
        <f t="shared" ref="D138:E138" si="213">Y138</f>
        <v>GVCN:</v>
      </c>
      <c r="E138" s="469" t="str">
        <f t="shared" si="213"/>
        <v>Trần Thụy Trang-AVăn</v>
      </c>
      <c r="F138" s="87"/>
      <c r="G138" s="470"/>
      <c r="H138" s="470"/>
      <c r="I138" s="470"/>
      <c r="J138" s="464"/>
      <c r="K138" s="471" t="str">
        <f>AE138</f>
        <v>LỚP:</v>
      </c>
      <c r="L138" s="468" t="str">
        <f>VLOOKUP(J140,DS!$R$3:$T$48,2,0)</f>
        <v>B4</v>
      </c>
      <c r="M138" s="467" t="str">
        <f t="shared" ref="M138:N138" si="214">AH138</f>
        <v>GVCN:</v>
      </c>
      <c r="N138" s="472" t="str">
        <f t="shared" si="214"/>
        <v>Phạm Thị Thùy Ninh-Sử</v>
      </c>
      <c r="O138" s="87"/>
      <c r="P138" s="470"/>
      <c r="Q138" s="470"/>
      <c r="R138" s="470"/>
      <c r="S138" s="87"/>
      <c r="T138" s="87"/>
      <c r="U138" s="87"/>
      <c r="V138" s="470" t="s">
        <v>588</v>
      </c>
      <c r="W138" s="473" t="str">
        <f>C138</f>
        <v>B3</v>
      </c>
      <c r="X138" s="87"/>
      <c r="Y138" s="474" t="s">
        <v>589</v>
      </c>
      <c r="Z138" s="475" t="str">
        <f>VLOOKUP(W138,dscn,4,0)&amp;"-"&amp;VLOOKUP(W138,dscn,6,0)</f>
        <v>Trần Thụy Trang-AVăn</v>
      </c>
      <c r="AA138" s="473"/>
      <c r="AB138" s="473"/>
      <c r="AC138" s="473"/>
      <c r="AD138" s="326"/>
      <c r="AE138" s="470" t="s">
        <v>588</v>
      </c>
      <c r="AF138" s="473" t="str">
        <f>L138</f>
        <v>B4</v>
      </c>
      <c r="AG138" s="87"/>
      <c r="AH138" s="474" t="s">
        <v>589</v>
      </c>
      <c r="AI138" s="475" t="str">
        <f>VLOOKUP(AF138,dscn,4,0)&amp;"-"&amp;VLOOKUP(AF138,dscn,6,0)</f>
        <v>Phạm Thị Thùy Ninh-Sử</v>
      </c>
      <c r="AJ138" s="473"/>
      <c r="AK138" s="473"/>
      <c r="AL138" s="473"/>
      <c r="AM138" s="87"/>
      <c r="AN138" s="87"/>
      <c r="AO138" s="87"/>
    </row>
    <row r="139" ht="14.25" hidden="1" customHeight="1">
      <c r="A139" s="126"/>
      <c r="B139" s="87"/>
      <c r="C139" s="87"/>
      <c r="D139" s="87"/>
      <c r="E139" s="87"/>
      <c r="F139" s="87"/>
      <c r="G139" s="87"/>
      <c r="H139" s="87"/>
      <c r="I139" s="87"/>
      <c r="J139" s="476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477"/>
      <c r="Y139" s="87"/>
      <c r="Z139" s="87"/>
      <c r="AA139" s="87"/>
      <c r="AB139" s="87"/>
      <c r="AC139" s="87"/>
      <c r="AD139" s="326"/>
      <c r="AE139" s="87"/>
      <c r="AF139" s="87"/>
      <c r="AG139" s="477"/>
      <c r="AH139" s="87"/>
      <c r="AI139" s="87"/>
      <c r="AJ139" s="87"/>
      <c r="AK139" s="87"/>
      <c r="AL139" s="87"/>
      <c r="AM139" s="87"/>
      <c r="AN139" s="86"/>
      <c r="AO139" s="86"/>
    </row>
    <row r="140" ht="14.25" hidden="1" customHeight="1">
      <c r="A140" s="479">
        <v>17.0</v>
      </c>
      <c r="B140" s="480"/>
      <c r="C140" s="481" t="s">
        <v>590</v>
      </c>
      <c r="D140" s="481" t="s">
        <v>591</v>
      </c>
      <c r="E140" s="481" t="s">
        <v>592</v>
      </c>
      <c r="F140" s="481" t="s">
        <v>593</v>
      </c>
      <c r="G140" s="481" t="s">
        <v>594</v>
      </c>
      <c r="H140" s="481" t="s">
        <v>595</v>
      </c>
      <c r="I140" s="481" t="s">
        <v>596</v>
      </c>
      <c r="J140" s="482">
        <v>18.0</v>
      </c>
      <c r="K140" s="480"/>
      <c r="L140" s="481" t="s">
        <v>590</v>
      </c>
      <c r="M140" s="481" t="s">
        <v>591</v>
      </c>
      <c r="N140" s="481" t="s">
        <v>592</v>
      </c>
      <c r="O140" s="481" t="s">
        <v>593</v>
      </c>
      <c r="P140" s="481" t="s">
        <v>594</v>
      </c>
      <c r="Q140" s="481" t="s">
        <v>595</v>
      </c>
      <c r="R140" s="481" t="s">
        <v>596</v>
      </c>
      <c r="S140" s="86"/>
      <c r="T140" s="86"/>
      <c r="U140" s="86"/>
      <c r="V140" s="483"/>
      <c r="W140" s="484" t="s">
        <v>590</v>
      </c>
      <c r="X140" s="484" t="s">
        <v>591</v>
      </c>
      <c r="Y140" s="484" t="s">
        <v>592</v>
      </c>
      <c r="Z140" s="484" t="s">
        <v>593</v>
      </c>
      <c r="AA140" s="484" t="s">
        <v>594</v>
      </c>
      <c r="AB140" s="484" t="s">
        <v>595</v>
      </c>
      <c r="AC140" s="484" t="s">
        <v>596</v>
      </c>
      <c r="AD140" s="485"/>
      <c r="AE140" s="483"/>
      <c r="AF140" s="484" t="s">
        <v>590</v>
      </c>
      <c r="AG140" s="484" t="s">
        <v>591</v>
      </c>
      <c r="AH140" s="484" t="s">
        <v>592</v>
      </c>
      <c r="AI140" s="484" t="s">
        <v>593</v>
      </c>
      <c r="AJ140" s="484" t="s">
        <v>594</v>
      </c>
      <c r="AK140" s="484" t="s">
        <v>595</v>
      </c>
      <c r="AL140" s="484" t="s">
        <v>596</v>
      </c>
      <c r="AM140" s="86"/>
      <c r="AN140" s="87"/>
      <c r="AO140" s="87"/>
    </row>
    <row r="141" ht="14.25" hidden="1" customHeight="1">
      <c r="A141" s="486"/>
      <c r="B141" s="487" t="s">
        <v>597</v>
      </c>
      <c r="C141" s="488">
        <v>1.0</v>
      </c>
      <c r="D141" s="489" t="str">
        <f>IF(X141="","",IF(X141="cc","cc",VLOOKUP(MID(X141,2,1),$AN$4:$AO$21,2,0)))</f>
        <v>cc</v>
      </c>
      <c r="E141" s="489" t="str">
        <f t="shared" ref="E141:I141" si="215">IF(Y141="","",IF(Y141="cn","cn",VLOOKUP(MID(Y141,2,1),$AN$4:$AO$21,2,0)))</f>
        <v/>
      </c>
      <c r="F141" s="489" t="str">
        <f t="shared" si="215"/>
        <v/>
      </c>
      <c r="G141" s="489" t="str">
        <f t="shared" si="215"/>
        <v/>
      </c>
      <c r="H141" s="489" t="str">
        <f t="shared" si="215"/>
        <v/>
      </c>
      <c r="I141" s="489" t="str">
        <f t="shared" si="215"/>
        <v/>
      </c>
      <c r="J141" s="476"/>
      <c r="K141" s="487" t="s">
        <v>597</v>
      </c>
      <c r="L141" s="488">
        <v>1.0</v>
      </c>
      <c r="M141" s="489" t="str">
        <f>IF(AG141="","",IF(AG141="cc","cc",VLOOKUP(MID(AG141,2,1),$AN$4:$AO$21,2,0)))</f>
        <v>cc</v>
      </c>
      <c r="N141" s="489" t="str">
        <f t="shared" ref="N141:R141" si="216">IF(AH141="","",IF(AH141="cn","cn",VLOOKUP(MID(AH141,2,1),$AN$4:$AO$21,2,0)))</f>
        <v/>
      </c>
      <c r="O141" s="489" t="str">
        <f t="shared" si="216"/>
        <v/>
      </c>
      <c r="P141" s="489" t="str">
        <f t="shared" si="216"/>
        <v/>
      </c>
      <c r="Q141" s="489" t="str">
        <f t="shared" si="216"/>
        <v/>
      </c>
      <c r="R141" s="489" t="str">
        <f t="shared" si="216"/>
        <v/>
      </c>
      <c r="S141" s="87"/>
      <c r="T141" s="87"/>
      <c r="U141" s="87"/>
      <c r="V141" s="491" t="s">
        <v>597</v>
      </c>
      <c r="W141" s="492">
        <v>1.0</v>
      </c>
      <c r="X141" s="493" t="s">
        <v>601</v>
      </c>
      <c r="Y141" s="493" t="str">
        <f>IF(HLOOKUP(W138,MaGv!$C$3:$AZ$68,7,0)=0," ",HLOOKUP(W138,MaGv!$C$3:$AZ$68,7,0))</f>
        <v/>
      </c>
      <c r="Z141" s="493" t="str">
        <f>IF(HLOOKUP(W138,MaGv!$C$3:$AZ$68,12,0)=0," ",HLOOKUP(W138,MaGv!$C$3:$AZ$68,12,0))</f>
        <v/>
      </c>
      <c r="AA141" s="493" t="str">
        <f>IF(HLOOKUP(W138,MaGv!$C$3:$AZ$68,17,0)=0," ",HLOOKUP(W138,MaGv!$C$3:$AZ$68,17,0))</f>
        <v/>
      </c>
      <c r="AB141" s="493" t="str">
        <f>IF(HLOOKUP(W138,MaGv!$C$3:$AZ$68,22,0)=0," ",HLOOKUP(W138,MaGv!$C$3:$AZ$68,22,0))</f>
        <v/>
      </c>
      <c r="AC141" s="493" t="str">
        <f>IF(HLOOKUP(W138,MaGv!$C$3:$AZ$68,27,0)=0," ",HLOOKUP(W138,MaGv!$C$3:$AZ$68,27,0))</f>
        <v/>
      </c>
      <c r="AD141" s="326"/>
      <c r="AE141" s="491" t="s">
        <v>597</v>
      </c>
      <c r="AF141" s="492">
        <v>1.0</v>
      </c>
      <c r="AG141" s="493" t="s">
        <v>601</v>
      </c>
      <c r="AH141" s="493" t="str">
        <f>IF(HLOOKUP(AF138,MaGv!$C$3:$AZ$68,7,0)=0," ",HLOOKUP(AF138,MaGv!$C$3:$AZ$68,7,0))</f>
        <v/>
      </c>
      <c r="AI141" s="493" t="str">
        <f>IF(HLOOKUP(AF138,MaGv!$C$3:$AZ$68,12,0)=0," ",HLOOKUP(AF138,MaGv!$C$3:$AZ$68,12,0))</f>
        <v/>
      </c>
      <c r="AJ141" s="493" t="str">
        <f>IF(HLOOKUP(AF138,MaGv!$C$3:$AZ$68,17,0)=0," ",HLOOKUP(AF138,MaGv!$C$3:$AZ$68,17,0))</f>
        <v/>
      </c>
      <c r="AK141" s="493" t="str">
        <f>IF(HLOOKUP(AF138,MaGv!$C$3:$AZ$68,22,0)=0," ",HLOOKUP(AF138,MaGv!$C$3:$AZ$68,22,0))</f>
        <v/>
      </c>
      <c r="AL141" s="493" t="str">
        <f>IF(HLOOKUP(AF138,MaGv!$C$3:$AZ$68,27,0)=0," ",HLOOKUP(AF138,MaGv!$C$3:$AZ$68,27,0))</f>
        <v/>
      </c>
      <c r="AM141" s="87"/>
      <c r="AN141" s="87"/>
      <c r="AO141" s="87"/>
    </row>
    <row r="142" ht="14.25" hidden="1" customHeight="1">
      <c r="A142" s="486"/>
      <c r="B142" s="127"/>
      <c r="C142" s="488">
        <v>2.0</v>
      </c>
      <c r="D142" s="489" t="str">
        <f t="shared" ref="D142:I142" si="217">IF(X142="","",IF(X142="cn","cn",VLOOKUP(MID(X142,2,1),$AN$4:$AO$21,2,0)))</f>
        <v>cn</v>
      </c>
      <c r="E142" s="489" t="str">
        <f t="shared" si="217"/>
        <v/>
      </c>
      <c r="F142" s="489" t="str">
        <f t="shared" si="217"/>
        <v/>
      </c>
      <c r="G142" s="489" t="str">
        <f t="shared" si="217"/>
        <v/>
      </c>
      <c r="H142" s="489" t="str">
        <f t="shared" si="217"/>
        <v/>
      </c>
      <c r="I142" s="489" t="str">
        <f t="shared" si="217"/>
        <v/>
      </c>
      <c r="J142" s="476"/>
      <c r="K142" s="127"/>
      <c r="L142" s="488">
        <v>2.0</v>
      </c>
      <c r="M142" s="489" t="str">
        <f t="shared" ref="M142:R142" si="218">IF(AG142="","",IF(AG142="cn","cn",VLOOKUP(MID(AG142,2,1),$AN$4:$AO$21,2,0)))</f>
        <v>cn</v>
      </c>
      <c r="N142" s="489" t="str">
        <f t="shared" si="218"/>
        <v/>
      </c>
      <c r="O142" s="489" t="str">
        <f t="shared" si="218"/>
        <v/>
      </c>
      <c r="P142" s="489" t="str">
        <f t="shared" si="218"/>
        <v/>
      </c>
      <c r="Q142" s="489" t="str">
        <f t="shared" si="218"/>
        <v/>
      </c>
      <c r="R142" s="489" t="str">
        <f t="shared" si="218"/>
        <v/>
      </c>
      <c r="S142" s="87"/>
      <c r="T142" s="87"/>
      <c r="U142" s="87"/>
      <c r="V142" s="495"/>
      <c r="W142" s="492">
        <v>2.0</v>
      </c>
      <c r="X142" s="493" t="s">
        <v>33</v>
      </c>
      <c r="Y142" s="493" t="str">
        <f>IF(HLOOKUP(W138,MaGv!$C$3:$AZ$68,8,0)=0," ",HLOOKUP(W138,MaGv!$C$3:$AZ$68,8,0))</f>
        <v/>
      </c>
      <c r="Z142" s="493" t="str">
        <f>IF(HLOOKUP(W138,MaGv!$C$3:$AZ$68,13,0)=0," ",HLOOKUP(W138,MaGv!$C$3:$AZ$68,13,0))</f>
        <v/>
      </c>
      <c r="AA142" s="493" t="str">
        <f>IF(HLOOKUP(W138,MaGv!$C$3:$AZ$68,18,0)=0," ",HLOOKUP(W138,MaGv!$C$3:$AZ$68,18,0))</f>
        <v/>
      </c>
      <c r="AB142" s="493" t="str">
        <f>IF(HLOOKUP(W138,MaGv!$C$3:$AZ$68,23,0)=0," ",HLOOKUP(W138,MaGv!$C$3:$AZ$68,23,0))</f>
        <v/>
      </c>
      <c r="AC142" s="493" t="str">
        <f>IF(HLOOKUP(W138,MaGv!$C$3:$AZ$68,28,0)=0," ",HLOOKUP(W138,MaGv!$C$3:$AZ$68,28,0))</f>
        <v/>
      </c>
      <c r="AD142" s="326"/>
      <c r="AE142" s="495"/>
      <c r="AF142" s="492">
        <v>2.0</v>
      </c>
      <c r="AG142" s="493" t="s">
        <v>33</v>
      </c>
      <c r="AH142" s="493" t="str">
        <f>IF(HLOOKUP(AF138,MaGv!$C$3:$AZ$68,8,0)=0," ",HLOOKUP(AF138,MaGv!$C$3:$AZ$68,8,0))</f>
        <v/>
      </c>
      <c r="AI142" s="493" t="str">
        <f>IF(HLOOKUP(AF138,MaGv!$C$3:$AZ$68,13,0)=0," ",HLOOKUP(AF138,MaGv!$C$3:$AZ$68,13,0))</f>
        <v/>
      </c>
      <c r="AJ142" s="493" t="str">
        <f>IF(HLOOKUP(AF138,MaGv!$C$3:$AZ$68,18,0)=0," ",HLOOKUP(AF138,MaGv!$C$3:$AZ$68,18,0))</f>
        <v/>
      </c>
      <c r="AK142" s="493" t="str">
        <f>IF(HLOOKUP(AF138,MaGv!$C$3:$AZ$68,23,0)=0," ",HLOOKUP(AF138,MaGv!$C$3:$AZ$68,23,0))</f>
        <v/>
      </c>
      <c r="AL142" s="493" t="str">
        <f>IF(HLOOKUP(AF138,MaGv!$C$3:$AZ$68,28,0)=0," ",HLOOKUP(AF138,MaGv!$C$3:$AZ$68,28,0))</f>
        <v/>
      </c>
      <c r="AM142" s="87"/>
      <c r="AN142" s="87"/>
      <c r="AO142" s="87"/>
    </row>
    <row r="143" ht="14.25" hidden="1" customHeight="1">
      <c r="A143" s="486"/>
      <c r="B143" s="127"/>
      <c r="C143" s="488">
        <v>3.0</v>
      </c>
      <c r="D143" s="489" t="str">
        <f t="shared" ref="D143:I143" si="219">IF(X143="","",IF(X143="cn","cn",VLOOKUP(MID(X143,2,1),$AN$4:$AO$21,2,0)))</f>
        <v/>
      </c>
      <c r="E143" s="489" t="str">
        <f t="shared" si="219"/>
        <v/>
      </c>
      <c r="F143" s="489" t="str">
        <f t="shared" si="219"/>
        <v/>
      </c>
      <c r="G143" s="489" t="str">
        <f t="shared" si="219"/>
        <v/>
      </c>
      <c r="H143" s="489" t="str">
        <f t="shared" si="219"/>
        <v/>
      </c>
      <c r="I143" s="489" t="str">
        <f t="shared" si="219"/>
        <v/>
      </c>
      <c r="J143" s="476"/>
      <c r="K143" s="127"/>
      <c r="L143" s="488">
        <v>3.0</v>
      </c>
      <c r="M143" s="489" t="str">
        <f t="shared" ref="M143:R143" si="220">IF(AG143="","",IF(AG143="cn","cn",VLOOKUP(MID(AG143,2,1),$AN$4:$AO$21,2,0)))</f>
        <v/>
      </c>
      <c r="N143" s="489" t="str">
        <f t="shared" si="220"/>
        <v/>
      </c>
      <c r="O143" s="489" t="str">
        <f t="shared" si="220"/>
        <v/>
      </c>
      <c r="P143" s="489" t="str">
        <f t="shared" si="220"/>
        <v/>
      </c>
      <c r="Q143" s="489" t="str">
        <f t="shared" si="220"/>
        <v/>
      </c>
      <c r="R143" s="489" t="str">
        <f t="shared" si="220"/>
        <v/>
      </c>
      <c r="S143" s="87"/>
      <c r="T143" s="87"/>
      <c r="U143" s="87"/>
      <c r="V143" s="495"/>
      <c r="W143" s="492">
        <v>3.0</v>
      </c>
      <c r="X143" s="493" t="str">
        <f>IF(HLOOKUP(W138,MaGv!$C$3:$AZ$68,4,0)=0," ",HLOOKUP(W138,MaGv!$C$3:$AZ$68,4,0))</f>
        <v/>
      </c>
      <c r="Y143" s="493" t="str">
        <f>IF(HLOOKUP(W138,MaGv!$C$3:$AZ$68,9,0)=0," ",HLOOKUP(W138,MaGv!$C$3:$AZ$68,9,0))</f>
        <v/>
      </c>
      <c r="Z143" s="493" t="str">
        <f>IF(HLOOKUP(W138,MaGv!$C$3:$AZ$68,14,0)=0," ",HLOOKUP(W138,MaGv!$C$3:$AZ$68,14,0))</f>
        <v/>
      </c>
      <c r="AA143" s="493" t="str">
        <f>IF(HLOOKUP(W138,MaGv!$C$3:$AZ$68,19,0)=0," ",HLOOKUP(W138,MaGv!$C$3:$AZ$68,19,0))</f>
        <v/>
      </c>
      <c r="AB143" s="493" t="str">
        <f>IF(HLOOKUP(W138,MaGv!$C$3:$AZ$68,24,0)=0," ",HLOOKUP(W138,MaGv!$C$3:$AZ$68,24,0))</f>
        <v/>
      </c>
      <c r="AC143" s="493" t="str">
        <f>IF(HLOOKUP(W138,MaGv!$C$3:$AZ$68,29,0)=0," ",HLOOKUP(W138,MaGv!$C$3:$AZ$68,29,0))</f>
        <v/>
      </c>
      <c r="AD143" s="326"/>
      <c r="AE143" s="495"/>
      <c r="AF143" s="492">
        <v>3.0</v>
      </c>
      <c r="AG143" s="493" t="str">
        <f>IF(HLOOKUP(AF138,MaGv!$C$3:$AZ$68,4,0)=0," ",HLOOKUP(AF138,MaGv!$C$3:$AZ$68,4,0))</f>
        <v/>
      </c>
      <c r="AH143" s="493" t="str">
        <f>IF(HLOOKUP(AF138,MaGv!$C$3:$AZ$68,9,0)=0," ",HLOOKUP(AF138,MaGv!$C$3:$AZ$68,9,0))</f>
        <v/>
      </c>
      <c r="AI143" s="493" t="str">
        <f>IF(HLOOKUP(AF138,MaGv!$C$3:$AZ$68,14,0)=0," ",HLOOKUP(AF138,MaGv!$C$3:$AZ$68,14,0))</f>
        <v/>
      </c>
      <c r="AJ143" s="493" t="str">
        <f>IF(HLOOKUP(AF138,MaGv!$C$3:$AZ$68,19,0)=0," ",HLOOKUP(AF138,MaGv!$C$3:$AZ$68,19,0))</f>
        <v/>
      </c>
      <c r="AK143" s="493" t="str">
        <f>IF(HLOOKUP(AF138,MaGv!$C$3:$AZ$68,24,0)=0," ",HLOOKUP(AF138,MaGv!$C$3:$AZ$68,24,0))</f>
        <v/>
      </c>
      <c r="AL143" s="493" t="str">
        <f>IF(HLOOKUP(AF138,MaGv!$C$3:$AZ$68,29,0)=0," ",HLOOKUP(AF138,MaGv!$C$3:$AZ$68,29,0))</f>
        <v/>
      </c>
      <c r="AM143" s="87"/>
      <c r="AN143" s="87"/>
      <c r="AO143" s="87"/>
    </row>
    <row r="144" ht="14.25" hidden="1" customHeight="1">
      <c r="A144" s="486"/>
      <c r="B144" s="127"/>
      <c r="C144" s="488">
        <v>4.0</v>
      </c>
      <c r="D144" s="489" t="str">
        <f t="shared" ref="D144:I144" si="221">IF(X144="","",IF(X144="cn","cn",VLOOKUP(MID(X144,2,1),$AN$4:$AO$21,2,0)))</f>
        <v/>
      </c>
      <c r="E144" s="489" t="str">
        <f t="shared" si="221"/>
        <v/>
      </c>
      <c r="F144" s="489" t="str">
        <f t="shared" si="221"/>
        <v/>
      </c>
      <c r="G144" s="489" t="str">
        <f t="shared" si="221"/>
        <v/>
      </c>
      <c r="H144" s="489" t="str">
        <f t="shared" si="221"/>
        <v/>
      </c>
      <c r="I144" s="489" t="str">
        <f t="shared" si="221"/>
        <v/>
      </c>
      <c r="J144" s="476"/>
      <c r="K144" s="127"/>
      <c r="L144" s="488">
        <v>4.0</v>
      </c>
      <c r="M144" s="489" t="str">
        <f t="shared" ref="M144:R144" si="222">IF(AG144="","",IF(AG144="cn","cn",VLOOKUP(MID(AG144,2,1),$AN$4:$AO$21,2,0)))</f>
        <v/>
      </c>
      <c r="N144" s="489" t="str">
        <f t="shared" si="222"/>
        <v/>
      </c>
      <c r="O144" s="489" t="str">
        <f t="shared" si="222"/>
        <v/>
      </c>
      <c r="P144" s="489" t="str">
        <f t="shared" si="222"/>
        <v/>
      </c>
      <c r="Q144" s="489" t="str">
        <f t="shared" si="222"/>
        <v/>
      </c>
      <c r="R144" s="489" t="str">
        <f t="shared" si="222"/>
        <v/>
      </c>
      <c r="S144" s="87"/>
      <c r="T144" s="87"/>
      <c r="U144" s="87"/>
      <c r="V144" s="495"/>
      <c r="W144" s="492">
        <v>4.0</v>
      </c>
      <c r="X144" s="493" t="str">
        <f>IF(HLOOKUP(W138,MaGv!$C$3:$AZ$68,5,0)=0," ",HLOOKUP(W138,MaGv!$C$3:$AZ$68,5,0))</f>
        <v/>
      </c>
      <c r="Y144" s="493" t="str">
        <f>IF(HLOOKUP(W138,MaGv!$C$3:$AZ$68,10,0)=0," ",HLOOKUP(W138,MaGv!$C$3:$AZ$68,10,0))</f>
        <v/>
      </c>
      <c r="Z144" s="493" t="str">
        <f>IF(HLOOKUP(W138,MaGv!$C$3:$AZ$68,15,0)=0," ",HLOOKUP(W138,MaGv!$C$3:$AZ$68,15,0))</f>
        <v/>
      </c>
      <c r="AA144" s="493" t="str">
        <f>IF(HLOOKUP(W138,MaGv!$C$3:$AZ$68,20,0)=0," ",HLOOKUP(W138,MaGv!$C$3:$AZ$68,20,0))</f>
        <v/>
      </c>
      <c r="AB144" s="493" t="str">
        <f>IF(HLOOKUP(W138,MaGv!$C$3:$AZ$68,25,0)=0," ",HLOOKUP(W138,MaGv!$C$3:$AZ$68,25,0))</f>
        <v/>
      </c>
      <c r="AC144" s="493" t="str">
        <f>IF(HLOOKUP(W138,MaGv!$C$3:$AZ$68,30,0)=0," ",HLOOKUP(W138,MaGv!$C$3:$AZ$68,30,0))</f>
        <v/>
      </c>
      <c r="AD144" s="326"/>
      <c r="AE144" s="495"/>
      <c r="AF144" s="492">
        <v>4.0</v>
      </c>
      <c r="AG144" s="493" t="str">
        <f>IF(HLOOKUP(AF138,MaGv!$C$3:$AZ$68,5,0)=0," ",HLOOKUP(AF138,MaGv!$C$3:$AZ$68,5,0))</f>
        <v/>
      </c>
      <c r="AH144" s="493" t="str">
        <f>IF(HLOOKUP(AF138,MaGv!$C$3:$AZ$68,10,0)=0," ",HLOOKUP(AF138,MaGv!$C$3:$AZ$68,10,0))</f>
        <v/>
      </c>
      <c r="AI144" s="493" t="str">
        <f>IF(HLOOKUP(AF138,MaGv!$C$3:$AZ$68,15,0)=0," ",HLOOKUP(AF138,MaGv!$C$3:$AZ$68,15,0))</f>
        <v/>
      </c>
      <c r="AJ144" s="493" t="str">
        <f>IF(HLOOKUP(AF138,MaGv!$C$3:$AZ$68,20,0)=0," ",HLOOKUP(AF138,MaGv!$C$3:$AZ$68,20,0))</f>
        <v/>
      </c>
      <c r="AK144" s="493" t="str">
        <f>IF(HLOOKUP(AF138,MaGv!$C$3:$AZ$68,25,0)=0," ",HLOOKUP(AF138,MaGv!$C$3:$AZ$68,25,0))</f>
        <v/>
      </c>
      <c r="AL144" s="493" t="str">
        <f>IF(HLOOKUP(AF138,MaGv!$C$3:$AZ$68,30,0)=0," ",HLOOKUP(AF138,MaGv!$C$3:$AZ$68,30,0))</f>
        <v/>
      </c>
      <c r="AM144" s="87"/>
      <c r="AN144" s="87"/>
      <c r="AO144" s="87"/>
    </row>
    <row r="145" ht="14.25" hidden="1" customHeight="1">
      <c r="A145" s="486"/>
      <c r="B145" s="396"/>
      <c r="C145" s="488">
        <v>5.0</v>
      </c>
      <c r="D145" s="489" t="str">
        <f t="shared" ref="D145:E145" si="223">IF(X145="","",IF(X145="cn","cn",VLOOKUP(MID(X145,2,1),$AN$4:$AO$21,2,0)))</f>
        <v/>
      </c>
      <c r="E145" s="489" t="str">
        <f t="shared" si="223"/>
        <v/>
      </c>
      <c r="F145" s="519" t="s">
        <v>612</v>
      </c>
      <c r="G145" s="489" t="str">
        <f t="shared" ref="G145:I145" si="224">IF(AA145="","",IF(AA145="cn","cn",VLOOKUP(MID(AA145,2,1),$AN$4:$AO$21,2,0)))</f>
        <v/>
      </c>
      <c r="H145" s="489" t="str">
        <f t="shared" si="224"/>
        <v/>
      </c>
      <c r="I145" s="489" t="str">
        <f t="shared" si="224"/>
        <v/>
      </c>
      <c r="J145" s="476"/>
      <c r="K145" s="396"/>
      <c r="L145" s="488">
        <v>5.0</v>
      </c>
      <c r="M145" s="489" t="str">
        <f t="shared" ref="M145:N145" si="225">IF(AG145="","",IF(AG145="cn","cn",VLOOKUP(MID(AG145,2,1),$AN$4:$AO$21,2,0)))</f>
        <v/>
      </c>
      <c r="N145" s="489" t="str">
        <f t="shared" si="225"/>
        <v/>
      </c>
      <c r="O145" s="519" t="s">
        <v>612</v>
      </c>
      <c r="P145" s="489" t="str">
        <f t="shared" ref="P145:R145" si="226">IF(AJ145="","",IF(AJ145="cn","cn",VLOOKUP(MID(AJ145,2,1),$AN$4:$AO$21,2,0)))</f>
        <v/>
      </c>
      <c r="Q145" s="489" t="str">
        <f t="shared" si="226"/>
        <v/>
      </c>
      <c r="R145" s="489" t="str">
        <f t="shared" si="226"/>
        <v/>
      </c>
      <c r="S145" s="87"/>
      <c r="T145" s="87"/>
      <c r="U145" s="87"/>
      <c r="V145" s="496"/>
      <c r="W145" s="492">
        <v>5.0</v>
      </c>
      <c r="X145" s="493" t="str">
        <f>IF(HLOOKUP(W138,MaGv!$C$3:$AZ$68,6,0)=0," ",HLOOKUP(W138,MaGv!$C$3:$AZ$68,6,0))</f>
        <v/>
      </c>
      <c r="Y145" s="493" t="str">
        <f>IF(HLOOKUP(W138,MaGv!$C$3:$AZ$68,11,0)=0," ",HLOOKUP(W138,MaGv!$C$3:$AZ$68,11,0))</f>
        <v/>
      </c>
      <c r="Z145" s="493" t="str">
        <f>IF(HLOOKUP(W138,MaGv!$C$3:$AZ$68,16,0)=0," ",HLOOKUP(W138,MaGv!$C$3:$AZ$68,16,0))</f>
        <v/>
      </c>
      <c r="AA145" s="493" t="str">
        <f>IF(HLOOKUP(W138,MaGv!$C$3:$AZ$68,21,0)=0," ",HLOOKUP(W138,MaGv!$C$3:$AZ$68,21,0))</f>
        <v/>
      </c>
      <c r="AB145" s="493" t="str">
        <f>IF(HLOOKUP(W138,MaGv!$C$3:$AZ$68,26,0)=0," ",HLOOKUP(W138,MaGv!$C$3:$AZ$68,26,0))</f>
        <v/>
      </c>
      <c r="AC145" s="493" t="str">
        <f>IF(HLOOKUP(W138,MaGv!$C$3:$AZ$68,31,0)=0," ",HLOOKUP(W138,MaGv!$C$3:$AZ$68,31,0))</f>
        <v/>
      </c>
      <c r="AD145" s="326"/>
      <c r="AE145" s="496"/>
      <c r="AF145" s="492">
        <v>5.0</v>
      </c>
      <c r="AG145" s="493" t="str">
        <f>IF(HLOOKUP(AF138,MaGv!$C$3:$AZ$68,6,0)=0," ",HLOOKUP(AF138,MaGv!$C$3:$AZ$68,6,0))</f>
        <v/>
      </c>
      <c r="AH145" s="493" t="str">
        <f>IF(HLOOKUP(AF138,MaGv!$C$3:$AZ$68,11,0)=0," ",HLOOKUP(AF138,MaGv!$C$3:$AZ$68,11,0))</f>
        <v/>
      </c>
      <c r="AI145" s="493" t="str">
        <f>IF(HLOOKUP(AF138,MaGv!$C$3:$AZ$68,16,0)=0," ",HLOOKUP(AF138,MaGv!$C$3:$AZ$68,16,0))</f>
        <v/>
      </c>
      <c r="AJ145" s="493" t="str">
        <f>IF(HLOOKUP(AF138,MaGv!$C$3:$AZ$68,21,0)=0," ",HLOOKUP(AF138,MaGv!$C$3:$AZ$68,21,0))</f>
        <v/>
      </c>
      <c r="AK145" s="493" t="str">
        <f>IF(HLOOKUP(AF138,MaGv!$C$3:$AZ$68,26,0)=0," ",HLOOKUP(AF138,MaGv!$C$3:$AZ$68,26,0))</f>
        <v/>
      </c>
      <c r="AL145" s="493" t="str">
        <f>IF(HLOOKUP(AF138,MaGv!$C$3:$AZ$68,31,0)=0," ",HLOOKUP(AF138,MaGv!$C$3:$AZ$68,31,0))</f>
        <v/>
      </c>
      <c r="AM145" s="87"/>
      <c r="AN145" s="87"/>
      <c r="AO145" s="87"/>
    </row>
    <row r="146" ht="14.25" hidden="1" customHeight="1">
      <c r="A146" s="486"/>
      <c r="B146" s="487" t="s">
        <v>606</v>
      </c>
      <c r="C146" s="488">
        <v>1.0</v>
      </c>
      <c r="D146" s="489" t="str">
        <f t="shared" ref="D146:I146" si="227">IF(X146="","",IF(X146="cn","cn",VLOOKUP(MID(X146,2,1),$AN$4:$AO$21,2,0)))</f>
        <v/>
      </c>
      <c r="E146" s="489" t="str">
        <f t="shared" si="227"/>
        <v/>
      </c>
      <c r="F146" s="489" t="str">
        <f t="shared" si="227"/>
        <v/>
      </c>
      <c r="G146" s="489" t="str">
        <f t="shared" si="227"/>
        <v/>
      </c>
      <c r="H146" s="489" t="str">
        <f t="shared" si="227"/>
        <v/>
      </c>
      <c r="I146" s="489" t="str">
        <f t="shared" si="227"/>
        <v/>
      </c>
      <c r="J146" s="476"/>
      <c r="K146" s="487" t="s">
        <v>606</v>
      </c>
      <c r="L146" s="488">
        <v>1.0</v>
      </c>
      <c r="M146" s="489" t="str">
        <f t="shared" ref="M146:R146" si="228">IF(AG146="","",IF(AG146="cn","cn",VLOOKUP(MID(AG146,2,1),$AN$4:$AO$21,2,0)))</f>
        <v/>
      </c>
      <c r="N146" s="489" t="str">
        <f t="shared" si="228"/>
        <v/>
      </c>
      <c r="O146" s="489" t="str">
        <f t="shared" si="228"/>
        <v/>
      </c>
      <c r="P146" s="489" t="str">
        <f t="shared" si="228"/>
        <v/>
      </c>
      <c r="Q146" s="489" t="str">
        <f t="shared" si="228"/>
        <v/>
      </c>
      <c r="R146" s="489" t="str">
        <f t="shared" si="228"/>
        <v/>
      </c>
      <c r="S146" s="87"/>
      <c r="T146" s="87"/>
      <c r="U146" s="87"/>
      <c r="V146" s="491" t="s">
        <v>606</v>
      </c>
      <c r="W146" s="492">
        <v>1.0</v>
      </c>
      <c r="X146" s="493" t="str">
        <f>IF(HLOOKUP(W138,MaGv!$C$38:$AZ$68,2,0)=0," ",HLOOKUP(W138,MaGv!$C$38:$AZ$68,2,0))</f>
        <v/>
      </c>
      <c r="Y146" s="493" t="str">
        <f>IF(HLOOKUP(W138,MaGv!$C$38:$AZ$68,7,0)=0," ",HLOOKUP(W138,MaGv!$C$38:$AZ$68,7,0))</f>
        <v/>
      </c>
      <c r="Z146" s="493" t="str">
        <f>IF(HLOOKUP(W138,MaGv!$C$38:$AZ$68,12,0)=0," ",HLOOKUP(W138,MaGv!$C$38:$AZ$68,12,0))</f>
        <v/>
      </c>
      <c r="AA146" s="493" t="str">
        <f>IF(HLOOKUP(W138,MaGv!$C$38:$AZ$68,17,0)=0," ",HLOOKUP(W138,MaGv!$C$38:$AZ$68,17,0))</f>
        <v/>
      </c>
      <c r="AB146" s="493" t="str">
        <f>IF(HLOOKUP(W138,MaGv!$C$38:$AZ$68,22,0)=0," ",HLOOKUP(W138,MaGv!$C$38:$AZ$68,22,0))</f>
        <v/>
      </c>
      <c r="AC146" s="493" t="str">
        <f>IF(HLOOKUP(W138,MaGv!$C$38:$AZ$68,27,0)=0," ",HLOOKUP(W138,MaGv!$C$38:$AZ$68,27,0))</f>
        <v/>
      </c>
      <c r="AD146" s="326"/>
      <c r="AE146" s="491" t="s">
        <v>606</v>
      </c>
      <c r="AF146" s="492">
        <v>1.0</v>
      </c>
      <c r="AG146" s="493" t="str">
        <f>IF(HLOOKUP(AF138,MaGv!$C$38:$AZ$68,2,0)=0," ",HLOOKUP(AF138,MaGv!$C$38:$AZ$68,2,0))</f>
        <v/>
      </c>
      <c r="AH146" s="493" t="str">
        <f>IF(HLOOKUP(AF138,MaGv!$C$38:$AZ$68,7,0)=0," ",HLOOKUP(AF138,MaGv!$C$38:$AZ$68,7,0))</f>
        <v/>
      </c>
      <c r="AI146" s="493" t="str">
        <f>IF(HLOOKUP(AF138,MaGv!$C$38:$AZ$68,12,0)=0," ",HLOOKUP(AF138,MaGv!$C$38:$AZ$68,12,0))</f>
        <v/>
      </c>
      <c r="AJ146" s="493" t="str">
        <f>IF(HLOOKUP(AF138,MaGv!$C$38:$AZ$68,17,0)=0," ",HLOOKUP(AF138,MaGv!$C$38:$AZ$68,17,0))</f>
        <v/>
      </c>
      <c r="AK146" s="493" t="str">
        <f>IF(HLOOKUP(AF138,MaGv!$C$38:$AZ$68,22,0)=0," ",HLOOKUP(AF138,MaGv!$C$38:$AZ$68,22,0))</f>
        <v/>
      </c>
      <c r="AL146" s="493" t="str">
        <f>IF(HLOOKUP(AF138,MaGv!$C$38:$AZ$68,27,0)=0," ",HLOOKUP(AF138,MaGv!$C$38:$AZ$68,27,0))</f>
        <v/>
      </c>
      <c r="AM146" s="87"/>
      <c r="AN146" s="87"/>
      <c r="AO146" s="87"/>
    </row>
    <row r="147" ht="14.25" hidden="1" customHeight="1">
      <c r="A147" s="486"/>
      <c r="B147" s="127"/>
      <c r="C147" s="488">
        <v>2.0</v>
      </c>
      <c r="D147" s="489" t="str">
        <f t="shared" ref="D147:I147" si="229">IF(X147="","",IF(X147="cn","cn",VLOOKUP(MID(X147,2,1),$AN$4:$AO$21,2,0)))</f>
        <v/>
      </c>
      <c r="E147" s="489" t="str">
        <f t="shared" si="229"/>
        <v/>
      </c>
      <c r="F147" s="489" t="str">
        <f t="shared" si="229"/>
        <v/>
      </c>
      <c r="G147" s="489" t="str">
        <f t="shared" si="229"/>
        <v/>
      </c>
      <c r="H147" s="489" t="str">
        <f t="shared" si="229"/>
        <v/>
      </c>
      <c r="I147" s="489" t="str">
        <f t="shared" si="229"/>
        <v/>
      </c>
      <c r="J147" s="476"/>
      <c r="K147" s="127"/>
      <c r="L147" s="488">
        <v>2.0</v>
      </c>
      <c r="M147" s="489" t="str">
        <f t="shared" ref="M147:R147" si="230">IF(AG147="","",IF(AG147="cn","cn",VLOOKUP(MID(AG147,2,1),$AN$4:$AO$21,2,0)))</f>
        <v/>
      </c>
      <c r="N147" s="489" t="str">
        <f t="shared" si="230"/>
        <v/>
      </c>
      <c r="O147" s="489" t="str">
        <f t="shared" si="230"/>
        <v/>
      </c>
      <c r="P147" s="489" t="str">
        <f t="shared" si="230"/>
        <v/>
      </c>
      <c r="Q147" s="489" t="str">
        <f t="shared" si="230"/>
        <v/>
      </c>
      <c r="R147" s="489" t="str">
        <f t="shared" si="230"/>
        <v/>
      </c>
      <c r="S147" s="87"/>
      <c r="T147" s="87"/>
      <c r="U147" s="87"/>
      <c r="V147" s="495"/>
      <c r="W147" s="492">
        <v>2.0</v>
      </c>
      <c r="X147" s="493" t="str">
        <f>IF(HLOOKUP(W138,MaGv!$C$38:$AZ$68,3,0)=0," ",HLOOKUP(W138,MaGv!$C$38:$AZ$68,3,0))</f>
        <v/>
      </c>
      <c r="Y147" s="493" t="str">
        <f>IF(HLOOKUP(W138,MaGv!$C$38:$AZ$68,8,0)=0," ",HLOOKUP(W138,MaGv!$C$38:$AZ$68,8,0))</f>
        <v/>
      </c>
      <c r="Z147" s="493" t="str">
        <f>IF(HLOOKUP(W138,MaGv!$C$38:$AZ$68,13,0)=0," ",HLOOKUP(W138,MaGv!$C$38:$AZ$68,13,0))</f>
        <v/>
      </c>
      <c r="AA147" s="493" t="str">
        <f>IF(HLOOKUP(W138,MaGv!$C$38:$AZ$68,18,0)=0," ",HLOOKUP(W138,MaGv!$C$38:$AZ$68,18,0))</f>
        <v/>
      </c>
      <c r="AB147" s="493" t="str">
        <f>IF(HLOOKUP(W138,MaGv!$C$38:$AZ$68,23,0)=0," ",HLOOKUP(W138,MaGv!$C$38:$AZ$68,23,0))</f>
        <v/>
      </c>
      <c r="AC147" s="493" t="str">
        <f>IF(HLOOKUP(W138,MaGv!$C$38:$AZ$68,28,0)=0," ",HLOOKUP(W138,MaGv!$C$38:$AZ$68,28,0))</f>
        <v/>
      </c>
      <c r="AD147" s="326"/>
      <c r="AE147" s="495"/>
      <c r="AF147" s="492">
        <v>2.0</v>
      </c>
      <c r="AG147" s="493" t="str">
        <f>IF(HLOOKUP(AF138,MaGv!$C$38:$AZ$68,3,0)=0," ",HLOOKUP(AF138,MaGv!$C$38:$AZ$68,3,0))</f>
        <v/>
      </c>
      <c r="AH147" s="493" t="str">
        <f>IF(HLOOKUP(AF138,MaGv!$C$38:$AZ$68,8,0)=0," ",HLOOKUP(AF138,MaGv!$C$38:$AZ$68,8,0))</f>
        <v/>
      </c>
      <c r="AI147" s="493" t="str">
        <f>IF(HLOOKUP(AF138,MaGv!$C$38:$AZ$68,13,0)=0," ",HLOOKUP(AF138,MaGv!$C$38:$AZ$68,13,0))</f>
        <v/>
      </c>
      <c r="AJ147" s="493" t="str">
        <f>IF(HLOOKUP(AF138,MaGv!$C$38:$AZ$68,18,0)=0," ",HLOOKUP(AF138,MaGv!$C$38:$AZ$68,18,0))</f>
        <v/>
      </c>
      <c r="AK147" s="493" t="str">
        <f>IF(HLOOKUP(AF138,MaGv!$C$38:$AZ$68,23,0)=0," ",HLOOKUP(AF138,MaGv!$C$38:$AZ$68,23,0))</f>
        <v/>
      </c>
      <c r="AL147" s="493" t="str">
        <f>IF(HLOOKUP(AF138,MaGv!$C$38:$AZ$68,28,0)=0," ",HLOOKUP(AF138,MaGv!$C$38:$AZ$68,28,0))</f>
        <v/>
      </c>
      <c r="AM147" s="87"/>
      <c r="AN147" s="87"/>
      <c r="AO147" s="87"/>
    </row>
    <row r="148" ht="14.25" hidden="1" customHeight="1">
      <c r="A148" s="486"/>
      <c r="B148" s="127"/>
      <c r="C148" s="488">
        <v>3.0</v>
      </c>
      <c r="D148" s="489" t="str">
        <f t="shared" ref="D148:I148" si="231">IF(X148="","",IF(X148="cn","cn",VLOOKUP(MID(X148,2,1),$AN$4:$AO$21,2,0)))</f>
        <v/>
      </c>
      <c r="E148" s="489" t="str">
        <f t="shared" si="231"/>
        <v/>
      </c>
      <c r="F148" s="489" t="str">
        <f t="shared" si="231"/>
        <v/>
      </c>
      <c r="G148" s="489" t="str">
        <f t="shared" si="231"/>
        <v/>
      </c>
      <c r="H148" s="489" t="str">
        <f t="shared" si="231"/>
        <v/>
      </c>
      <c r="I148" s="489" t="str">
        <f t="shared" si="231"/>
        <v/>
      </c>
      <c r="J148" s="476"/>
      <c r="K148" s="127"/>
      <c r="L148" s="488">
        <v>3.0</v>
      </c>
      <c r="M148" s="489" t="str">
        <f t="shared" ref="M148:R148" si="232">IF(AG148="","",IF(AG148="cn","cn",VLOOKUP(MID(AG148,2,1),$AN$4:$AO$21,2,0)))</f>
        <v/>
      </c>
      <c r="N148" s="489" t="str">
        <f t="shared" si="232"/>
        <v/>
      </c>
      <c r="O148" s="489" t="str">
        <f t="shared" si="232"/>
        <v/>
      </c>
      <c r="P148" s="489" t="str">
        <f t="shared" si="232"/>
        <v/>
      </c>
      <c r="Q148" s="489" t="str">
        <f t="shared" si="232"/>
        <v/>
      </c>
      <c r="R148" s="489" t="str">
        <f t="shared" si="232"/>
        <v/>
      </c>
      <c r="S148" s="87"/>
      <c r="T148" s="87"/>
      <c r="U148" s="87"/>
      <c r="V148" s="495"/>
      <c r="W148" s="492">
        <v>3.0</v>
      </c>
      <c r="X148" s="493" t="str">
        <f>IF(HLOOKUP(W138,MaGv!$C$38:$AZ$68,4,0)=0," ",HLOOKUP(W138,MaGv!$C$38:$AZ$68,4,0))</f>
        <v/>
      </c>
      <c r="Y148" s="493" t="str">
        <f>IF(HLOOKUP(W138,MaGv!$C$38:$AZ$68,9,0)=0," ",HLOOKUP(W138,MaGv!$C$38:$AZ$68,9,0))</f>
        <v/>
      </c>
      <c r="Z148" s="493" t="str">
        <f>IF(HLOOKUP(W138,MaGv!$C$38:$AZ$68,14,0)=0," ",HLOOKUP(W138,MaGv!$C$38:$AZ$68,14,0))</f>
        <v/>
      </c>
      <c r="AA148" s="493" t="str">
        <f>IF(HLOOKUP(W138,MaGv!$C$38:$AZ$68,19,0)=0," ",HLOOKUP(W138,MaGv!$C$38:$AZ$68,19,0))</f>
        <v/>
      </c>
      <c r="AB148" s="493" t="str">
        <f>IF(HLOOKUP(W138,MaGv!$C$38:$AZ$68,24,0)=0," ",HLOOKUP(W138,MaGv!$C$38:$AZ$68,24,0))</f>
        <v/>
      </c>
      <c r="AC148" s="493" t="str">
        <f>IF(HLOOKUP(W138,MaGv!$C$38:$AZ$68,29,0)=0," ",HLOOKUP(W138,MaGv!$C$38:$AZ$68,29,0))</f>
        <v/>
      </c>
      <c r="AD148" s="326"/>
      <c r="AE148" s="495"/>
      <c r="AF148" s="492">
        <v>3.0</v>
      </c>
      <c r="AG148" s="493" t="str">
        <f>IF(HLOOKUP(AF138,MaGv!$C$38:$AZ$68,4,0)=0," ",HLOOKUP(AF138,MaGv!$C$38:$AZ$68,4,0))</f>
        <v/>
      </c>
      <c r="AH148" s="493" t="str">
        <f>IF(HLOOKUP(AF138,MaGv!$C$38:$AZ$68,9,0)=0," ",HLOOKUP(AF138,MaGv!$C$38:$AZ$68,9,0))</f>
        <v/>
      </c>
      <c r="AI148" s="493" t="str">
        <f>IF(HLOOKUP(AF138,MaGv!$C$38:$AZ$68,14,0)=0," ",HLOOKUP(AF138,MaGv!$C$38:$AZ$68,14,0))</f>
        <v/>
      </c>
      <c r="AJ148" s="493" t="str">
        <f>IF(HLOOKUP(AF138,MaGv!$C$38:$AZ$68,19,0)=0," ",HLOOKUP(AF138,MaGv!$C$38:$AZ$68,19,0))</f>
        <v/>
      </c>
      <c r="AK148" s="493" t="str">
        <f>IF(HLOOKUP(AF138,MaGv!$C$38:$AZ$68,24,0)=0," ",HLOOKUP(AF138,MaGv!$C$38:$AZ$68,24,0))</f>
        <v/>
      </c>
      <c r="AL148" s="493" t="str">
        <f>IF(HLOOKUP(AF138,MaGv!$C$38:$AZ$68,29,0)=0," ",HLOOKUP(AF138,MaGv!$C$38:$AZ$68,29,0))</f>
        <v/>
      </c>
      <c r="AM148" s="87"/>
      <c r="AN148" s="87"/>
      <c r="AO148" s="87"/>
    </row>
    <row r="149" ht="14.25" hidden="1" customHeight="1">
      <c r="A149" s="486"/>
      <c r="B149" s="127"/>
      <c r="C149" s="488">
        <v>4.0</v>
      </c>
      <c r="D149" s="489" t="str">
        <f t="shared" ref="D149:G149" si="233">IF(X149="","",IF(X149="cn","cn",VLOOKUP(MID(X149,2,1),$AN$4:$AO$21,2,0)))</f>
        <v/>
      </c>
      <c r="E149" s="489" t="str">
        <f t="shared" si="233"/>
        <v/>
      </c>
      <c r="F149" s="489" t="str">
        <f t="shared" si="233"/>
        <v/>
      </c>
      <c r="G149" s="489" t="str">
        <f t="shared" si="233"/>
        <v/>
      </c>
      <c r="H149" s="520" t="s">
        <v>613</v>
      </c>
      <c r="I149" s="489" t="str">
        <f t="shared" ref="I149:I150" si="236">IF(AC149="","",IF(AC149="cn","cn",VLOOKUP(MID(AC149,2,1),$AN$4:$AO$21,2,0)))</f>
        <v/>
      </c>
      <c r="J149" s="476"/>
      <c r="K149" s="127"/>
      <c r="L149" s="488">
        <v>4.0</v>
      </c>
      <c r="M149" s="489" t="str">
        <f t="shared" ref="M149:P149" si="234">IF(AG149="","",IF(AG149="cn","cn",VLOOKUP(MID(AG149,2,1),$AN$4:$AO$21,2,0)))</f>
        <v/>
      </c>
      <c r="N149" s="489" t="str">
        <f t="shared" si="234"/>
        <v/>
      </c>
      <c r="O149" s="489" t="str">
        <f t="shared" si="234"/>
        <v/>
      </c>
      <c r="P149" s="489" t="str">
        <f t="shared" si="234"/>
        <v/>
      </c>
      <c r="Q149" s="520" t="s">
        <v>613</v>
      </c>
      <c r="R149" s="489" t="str">
        <f t="shared" ref="R149:R150" si="238">IF(AL149="","",IF(AL149="cn","cn",VLOOKUP(MID(AL149,2,1),$AN$4:$AO$21,2,0)))</f>
        <v/>
      </c>
      <c r="S149" s="87"/>
      <c r="T149" s="87"/>
      <c r="U149" s="87"/>
      <c r="V149" s="495"/>
      <c r="W149" s="492">
        <v>4.0</v>
      </c>
      <c r="X149" s="493" t="str">
        <f>IF(HLOOKUP(W138,MaGv!$C$38:$AZ$68,5,0)=0," ",HLOOKUP(W138,MaGv!$C$38:$AZ$68,5,0))</f>
        <v/>
      </c>
      <c r="Y149" s="493" t="str">
        <f>IF(HLOOKUP(W138,MaGv!$C$38:$AZ$68,10,0)=0," ",HLOOKUP(W138,MaGv!$C$38:$AZ$68,10,0))</f>
        <v/>
      </c>
      <c r="Z149" s="493" t="str">
        <f>IF(HLOOKUP(W138,MaGv!$C$38:$AZ$68,15,0)=0," ",HLOOKUP(W138,MaGv!$C$38:$AZ$68,15,0))</f>
        <v/>
      </c>
      <c r="AA149" s="493" t="str">
        <f>IF(HLOOKUP(W138,MaGv!$C$38:$AZ$68,20,0)=0," ",HLOOKUP(W138,MaGv!$C$38:$AZ$68,20,0))</f>
        <v/>
      </c>
      <c r="AB149" s="493" t="str">
        <f>IF(HLOOKUP(W138,MaGv!$C$38:$AZ$68,25,0)=0," ",HLOOKUP(W138,MaGv!$C$38:$AZ$68,25,0))</f>
        <v/>
      </c>
      <c r="AC149" s="493" t="str">
        <f>IF(HLOOKUP(W138,MaGv!$C$38:$AZ$68,30,0)=0," ",HLOOKUP(W138,MaGv!$C$38:$AZ$68,30,0))</f>
        <v/>
      </c>
      <c r="AD149" s="326"/>
      <c r="AE149" s="495"/>
      <c r="AF149" s="492">
        <v>4.0</v>
      </c>
      <c r="AG149" s="493" t="str">
        <f>IF(HLOOKUP(AF138,MaGv!$C$38:$AZ$68,5,0)=0," ",HLOOKUP(AF138,MaGv!$C$38:$AZ$68,5,0))</f>
        <v/>
      </c>
      <c r="AH149" s="493" t="str">
        <f>IF(HLOOKUP(AF138,MaGv!$C$38:$AZ$68,10,0)=0," ",HLOOKUP(AF138,MaGv!$C$38:$AZ$68,10,0))</f>
        <v/>
      </c>
      <c r="AI149" s="493" t="str">
        <f>IF(HLOOKUP(AF138,MaGv!$C$38:$AZ$68,15,0)=0," ",HLOOKUP(AF138,MaGv!$C$38:$AZ$68,15,0))</f>
        <v/>
      </c>
      <c r="AJ149" s="493" t="str">
        <f>IF(HLOOKUP(AF138,MaGv!$C$38:$AZ$68,20,0)=0," ",HLOOKUP(AF138,MaGv!$C$38:$AZ$68,20,0))</f>
        <v/>
      </c>
      <c r="AK149" s="493" t="str">
        <f>IF(HLOOKUP(AF138,MaGv!$C$38:$AZ$68,25,0)=0," ",HLOOKUP(AF138,MaGv!$C$38:$AZ$68,25,0))</f>
        <v/>
      </c>
      <c r="AL149" s="493" t="str">
        <f>IF(HLOOKUP(AF138,MaGv!$C$38:$AZ$68,30,0)=0," ",HLOOKUP(AF138,MaGv!$C$38:$AZ$68,30,0))</f>
        <v/>
      </c>
      <c r="AM149" s="87"/>
      <c r="AN149" s="87"/>
      <c r="AO149" s="87"/>
    </row>
    <row r="150" ht="14.25" hidden="1" customHeight="1">
      <c r="A150" s="486"/>
      <c r="B150" s="396"/>
      <c r="C150" s="488">
        <v>5.0</v>
      </c>
      <c r="D150" s="489" t="str">
        <f t="shared" ref="D150:G150" si="235">IF(X150="","",IF(X150="cn","cn",VLOOKUP(MID(X150,2,1),$AN$4:$AO$21,2,0)))</f>
        <v/>
      </c>
      <c r="E150" s="489" t="str">
        <f t="shared" si="235"/>
        <v/>
      </c>
      <c r="F150" s="489" t="str">
        <f t="shared" si="235"/>
        <v/>
      </c>
      <c r="G150" s="489" t="str">
        <f t="shared" si="235"/>
        <v/>
      </c>
      <c r="H150" s="520" t="s">
        <v>613</v>
      </c>
      <c r="I150" s="489" t="str">
        <f t="shared" si="236"/>
        <v/>
      </c>
      <c r="J150" s="476"/>
      <c r="K150" s="396"/>
      <c r="L150" s="488">
        <v>5.0</v>
      </c>
      <c r="M150" s="489" t="str">
        <f t="shared" ref="M150:P150" si="237">IF(AG150="","",IF(AG150="cn","cn",VLOOKUP(MID(AG150,2,1),$AN$4:$AO$21,2,0)))</f>
        <v/>
      </c>
      <c r="N150" s="489" t="str">
        <f t="shared" si="237"/>
        <v/>
      </c>
      <c r="O150" s="489" t="str">
        <f t="shared" si="237"/>
        <v/>
      </c>
      <c r="P150" s="489" t="str">
        <f t="shared" si="237"/>
        <v/>
      </c>
      <c r="Q150" s="520" t="s">
        <v>613</v>
      </c>
      <c r="R150" s="489" t="str">
        <f t="shared" si="238"/>
        <v/>
      </c>
      <c r="S150" s="87"/>
      <c r="T150" s="87"/>
      <c r="U150" s="87"/>
      <c r="V150" s="496"/>
      <c r="W150" s="492">
        <v>5.0</v>
      </c>
      <c r="X150" s="493" t="str">
        <f>IF(HLOOKUP(W138,MaGv!$C$38:$AZ$68,6,0)=0," ",HLOOKUP(W138,MaGv!$C$38:$AZ$68,6,0))</f>
        <v/>
      </c>
      <c r="Y150" s="493" t="str">
        <f>IF(HLOOKUP(W138,MaGv!$C$38:$AZ$68,11,0)=0," ",HLOOKUP(W138,MaGv!$C$38:$AZ$68,11,0))</f>
        <v/>
      </c>
      <c r="Z150" s="493" t="str">
        <f>IF(HLOOKUP(W138,MaGv!$C$38:$AZ$68,16,0)=0," ",HLOOKUP(W138,MaGv!$C$38:$AZ$68,16,0))</f>
        <v/>
      </c>
      <c r="AA150" s="493" t="str">
        <f>IF(HLOOKUP(W138,MaGv!$C$38:$AZ$68,21,0)=0," ",HLOOKUP(W138,MaGv!$C$38:$AZ$68,21,0))</f>
        <v/>
      </c>
      <c r="AB150" s="493" t="str">
        <f>IF(HLOOKUP(W138,MaGv!$C$38:$AZ$68,26,0)=0," ",HLOOKUP(W138,MaGv!$C$38:$AZ$68,26,0))</f>
        <v/>
      </c>
      <c r="AC150" s="493" t="str">
        <f>IF(HLOOKUP(W138,MaGv!$C$38:$AZ$68,31,0)=0," ",HLOOKUP(W138,MaGv!$C$38:$AZ$68,31,0))</f>
        <v/>
      </c>
      <c r="AD150" s="326"/>
      <c r="AE150" s="496"/>
      <c r="AF150" s="492">
        <v>5.0</v>
      </c>
      <c r="AG150" s="493" t="str">
        <f>IF(HLOOKUP(AF138,MaGv!$C$38:$AZ$68,6,0)=0," ",HLOOKUP(AF138,MaGv!$C$38:$AZ$68,6,0))</f>
        <v/>
      </c>
      <c r="AH150" s="493" t="str">
        <f>IF(HLOOKUP(AF138,MaGv!$C$38:$AZ$68,11,0)=0," ",HLOOKUP(AF138,MaGv!$C$38:$AZ$68,11,0))</f>
        <v/>
      </c>
      <c r="AI150" s="493" t="str">
        <f>IF(HLOOKUP(AF138,MaGv!$C$38:$AZ$68,16,0)=0," ",HLOOKUP(AF138,MaGv!$C$38:$AZ$68,16,0))</f>
        <v/>
      </c>
      <c r="AJ150" s="493" t="str">
        <f>IF(HLOOKUP(AF138,MaGv!$C$38:$AZ$68,21,0)=0," ",HLOOKUP(AF138,MaGv!$C$38:$AZ$68,21,0))</f>
        <v/>
      </c>
      <c r="AK150" s="493" t="str">
        <f>IF(HLOOKUP(AF138,MaGv!$C$38:$AZ$68,26,0)=0," ",HLOOKUP(AF138,MaGv!$C$38:$AZ$68,26,0))</f>
        <v/>
      </c>
      <c r="AL150" s="493" t="str">
        <f>IF(HLOOKUP(AF138,MaGv!$C$38:$AZ$68,31,0)=0," ",HLOOKUP(AF138,MaGv!$C$38:$AZ$68,31,0))</f>
        <v/>
      </c>
      <c r="AM150" s="87"/>
      <c r="AN150" s="87"/>
      <c r="AO150" s="87"/>
    </row>
    <row r="151" ht="14.25" hidden="1" customHeight="1">
      <c r="A151" s="486"/>
      <c r="B151" s="87"/>
      <c r="C151" s="87"/>
      <c r="D151" s="87"/>
      <c r="E151" s="87"/>
      <c r="F151" s="87"/>
      <c r="G151" s="87"/>
      <c r="H151" s="87"/>
      <c r="I151" s="87"/>
      <c r="J151" s="476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498"/>
      <c r="W151" s="499"/>
      <c r="X151" s="497"/>
      <c r="Y151" s="497"/>
      <c r="Z151" s="497"/>
      <c r="AA151" s="497"/>
      <c r="AB151" s="497"/>
      <c r="AC151" s="497"/>
      <c r="AD151" s="326"/>
      <c r="AE151" s="500"/>
      <c r="AF151" s="499"/>
      <c r="AG151" s="497"/>
      <c r="AH151" s="497"/>
      <c r="AI151" s="497"/>
      <c r="AJ151" s="497"/>
      <c r="AK151" s="497"/>
      <c r="AL151" s="497"/>
      <c r="AM151" s="87"/>
      <c r="AN151" s="87"/>
      <c r="AO151" s="87"/>
    </row>
    <row r="152" ht="14.25" hidden="1" customHeight="1">
      <c r="A152" s="502"/>
      <c r="B152" s="503"/>
      <c r="C152" s="503"/>
      <c r="D152" s="503"/>
      <c r="E152" s="503"/>
      <c r="F152" s="503"/>
      <c r="G152" s="503"/>
      <c r="H152" s="503"/>
      <c r="I152" s="503"/>
      <c r="J152" s="504"/>
      <c r="K152" s="503"/>
      <c r="L152" s="503"/>
      <c r="M152" s="503"/>
      <c r="N152" s="503"/>
      <c r="O152" s="503"/>
      <c r="P152" s="503"/>
      <c r="Q152" s="503"/>
      <c r="R152" s="503"/>
      <c r="S152" s="87"/>
      <c r="T152" s="87"/>
      <c r="U152" s="87"/>
      <c r="V152" s="505"/>
      <c r="W152" s="499"/>
      <c r="X152" s="497"/>
      <c r="Y152" s="497"/>
      <c r="Z152" s="497"/>
      <c r="AA152" s="497"/>
      <c r="AB152" s="497"/>
      <c r="AC152" s="497"/>
      <c r="AD152" s="326"/>
      <c r="AE152" s="500"/>
      <c r="AF152" s="499"/>
      <c r="AG152" s="497"/>
      <c r="AH152" s="497"/>
      <c r="AI152" s="497"/>
      <c r="AJ152" s="497"/>
      <c r="AK152" s="497"/>
      <c r="AL152" s="497"/>
      <c r="AM152" s="87"/>
      <c r="AN152" s="87"/>
      <c r="AO152" s="87"/>
    </row>
    <row r="153" ht="14.25" hidden="1" customHeight="1">
      <c r="A153" s="126"/>
      <c r="B153" s="87"/>
      <c r="C153" s="87"/>
      <c r="D153" s="87"/>
      <c r="E153" s="87"/>
      <c r="F153" s="87"/>
      <c r="G153" s="87"/>
      <c r="H153" s="87"/>
      <c r="I153" s="87"/>
      <c r="J153" s="476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477"/>
      <c r="X153" s="87"/>
      <c r="Y153" s="87"/>
      <c r="Z153" s="87"/>
      <c r="AA153" s="87"/>
      <c r="AB153" s="87"/>
      <c r="AC153" s="87"/>
      <c r="AD153" s="326"/>
      <c r="AE153" s="87"/>
      <c r="AF153" s="477"/>
      <c r="AG153" s="87"/>
      <c r="AH153" s="87"/>
      <c r="AI153" s="87"/>
      <c r="AJ153" s="87"/>
      <c r="AK153" s="87"/>
      <c r="AL153" s="87"/>
      <c r="AM153" s="87"/>
      <c r="AN153" s="87"/>
      <c r="AO153" s="87"/>
    </row>
    <row r="154" ht="14.25" hidden="1" customHeight="1">
      <c r="A154" s="461"/>
      <c r="B154" s="462" t="str">
        <f>MaGv!$N$1</f>
        <v>THỜI KHÓA BIỂU ÔN TẬP KHỐI 12 - Áp dụng từ 04/05/2021</v>
      </c>
      <c r="C154" s="87"/>
      <c r="D154" s="463"/>
      <c r="E154" s="463"/>
      <c r="F154" s="463"/>
      <c r="G154" s="463"/>
      <c r="H154" s="87"/>
      <c r="I154" s="463"/>
      <c r="J154" s="464"/>
      <c r="K154" s="462" t="str">
        <f>MaGv!$N$1</f>
        <v>THỜI KHÓA BIỂU ÔN TẬP KHỐI 12 - Áp dụng từ 04/05/2021</v>
      </c>
      <c r="L154" s="87"/>
      <c r="M154" s="463"/>
      <c r="N154" s="463"/>
      <c r="O154" s="463"/>
      <c r="P154" s="463"/>
      <c r="Q154" s="465"/>
      <c r="R154" s="463"/>
      <c r="S154" s="87"/>
      <c r="T154" s="87"/>
      <c r="U154" s="87"/>
      <c r="V154" s="466"/>
      <c r="W154" s="463"/>
      <c r="X154" s="463"/>
      <c r="Y154" s="463"/>
      <c r="Z154" s="463"/>
      <c r="AA154" s="463"/>
      <c r="AB154" s="465"/>
      <c r="AC154" s="463"/>
      <c r="AD154" s="326"/>
      <c r="AE154" s="466"/>
      <c r="AF154" s="463"/>
      <c r="AG154" s="463"/>
      <c r="AH154" s="463"/>
      <c r="AI154" s="463"/>
      <c r="AJ154" s="463"/>
      <c r="AK154" s="465"/>
      <c r="AL154" s="463"/>
      <c r="AM154" s="87"/>
      <c r="AN154" s="87"/>
      <c r="AO154" s="87"/>
    </row>
    <row r="155" ht="14.25" hidden="1" customHeight="1">
      <c r="A155" s="461"/>
      <c r="B155" s="467" t="str">
        <f>V155</f>
        <v>LỚP:</v>
      </c>
      <c r="C155" s="468" t="str">
        <f>VLOOKUP(A157,DS!$R$1:$T$48,2,0)</f>
        <v>B5</v>
      </c>
      <c r="D155" s="467" t="str">
        <f t="shared" ref="D155:E155" si="239">Y155</f>
        <v>GVCN:</v>
      </c>
      <c r="E155" s="469" t="str">
        <f t="shared" si="239"/>
        <v>Lâm Văn Trường Điệp-Toán</v>
      </c>
      <c r="F155" s="87"/>
      <c r="G155" s="470"/>
      <c r="H155" s="470"/>
      <c r="I155" s="470"/>
      <c r="J155" s="464"/>
      <c r="K155" s="471" t="str">
        <f>AE155</f>
        <v>LỚP:</v>
      </c>
      <c r="L155" s="468" t="str">
        <f>VLOOKUP(J157,DS!$R$3:$T$48,2,0)</f>
        <v>B6</v>
      </c>
      <c r="M155" s="467" t="str">
        <f t="shared" ref="M155:N155" si="240">AH155</f>
        <v>GVCN:</v>
      </c>
      <c r="N155" s="472" t="str">
        <f t="shared" si="240"/>
        <v>Nguyễn Thị Thu Hà-AVăn</v>
      </c>
      <c r="O155" s="87"/>
      <c r="P155" s="470"/>
      <c r="Q155" s="470"/>
      <c r="R155" s="470"/>
      <c r="S155" s="87"/>
      <c r="T155" s="87"/>
      <c r="U155" s="87"/>
      <c r="V155" s="470" t="s">
        <v>588</v>
      </c>
      <c r="W155" s="473" t="str">
        <f>C155</f>
        <v>B5</v>
      </c>
      <c r="X155" s="87"/>
      <c r="Y155" s="474" t="s">
        <v>589</v>
      </c>
      <c r="Z155" s="475" t="str">
        <f>VLOOKUP(W155,dscn,4,0)&amp;"-"&amp;VLOOKUP(W155,dscn,6,0)</f>
        <v>Lâm Văn Trường Điệp-Toán</v>
      </c>
      <c r="AA155" s="473"/>
      <c r="AB155" s="473"/>
      <c r="AC155" s="473"/>
      <c r="AD155" s="326"/>
      <c r="AE155" s="470" t="s">
        <v>588</v>
      </c>
      <c r="AF155" s="473" t="str">
        <f>L155</f>
        <v>B6</v>
      </c>
      <c r="AG155" s="87"/>
      <c r="AH155" s="474" t="s">
        <v>589</v>
      </c>
      <c r="AI155" s="475" t="str">
        <f>VLOOKUP(AF155,dscn,4,0)&amp;"-"&amp;VLOOKUP(AF155,dscn,6,0)</f>
        <v>Nguyễn Thị Thu Hà-AVăn</v>
      </c>
      <c r="AJ155" s="473"/>
      <c r="AK155" s="473"/>
      <c r="AL155" s="473"/>
      <c r="AM155" s="87"/>
      <c r="AN155" s="87"/>
      <c r="AO155" s="87"/>
    </row>
    <row r="156" ht="14.25" hidden="1" customHeight="1">
      <c r="A156" s="126"/>
      <c r="B156" s="87"/>
      <c r="C156" s="87"/>
      <c r="D156" s="87"/>
      <c r="E156" s="87"/>
      <c r="F156" s="87"/>
      <c r="G156" s="87"/>
      <c r="H156" s="87"/>
      <c r="I156" s="87"/>
      <c r="J156" s="476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477"/>
      <c r="Y156" s="87"/>
      <c r="Z156" s="87"/>
      <c r="AA156" s="87"/>
      <c r="AB156" s="87"/>
      <c r="AC156" s="87"/>
      <c r="AD156" s="326"/>
      <c r="AE156" s="87"/>
      <c r="AF156" s="87"/>
      <c r="AG156" s="477"/>
      <c r="AH156" s="87"/>
      <c r="AI156" s="87"/>
      <c r="AJ156" s="87"/>
      <c r="AK156" s="87"/>
      <c r="AL156" s="87"/>
      <c r="AM156" s="87"/>
      <c r="AN156" s="87"/>
      <c r="AO156" s="87"/>
    </row>
    <row r="157" ht="14.25" hidden="1" customHeight="1">
      <c r="A157" s="479">
        <v>19.0</v>
      </c>
      <c r="B157" s="480"/>
      <c r="C157" s="481" t="s">
        <v>590</v>
      </c>
      <c r="D157" s="481" t="s">
        <v>591</v>
      </c>
      <c r="E157" s="481" t="s">
        <v>592</v>
      </c>
      <c r="F157" s="481" t="s">
        <v>593</v>
      </c>
      <c r="G157" s="481" t="s">
        <v>594</v>
      </c>
      <c r="H157" s="481" t="s">
        <v>595</v>
      </c>
      <c r="I157" s="481" t="s">
        <v>596</v>
      </c>
      <c r="J157" s="482">
        <v>20.0</v>
      </c>
      <c r="K157" s="480"/>
      <c r="L157" s="481" t="s">
        <v>590</v>
      </c>
      <c r="M157" s="481" t="s">
        <v>591</v>
      </c>
      <c r="N157" s="481" t="s">
        <v>592</v>
      </c>
      <c r="O157" s="481" t="s">
        <v>593</v>
      </c>
      <c r="P157" s="481" t="s">
        <v>594</v>
      </c>
      <c r="Q157" s="481" t="s">
        <v>595</v>
      </c>
      <c r="R157" s="481" t="s">
        <v>596</v>
      </c>
      <c r="S157" s="87"/>
      <c r="T157" s="87"/>
      <c r="U157" s="86"/>
      <c r="V157" s="483"/>
      <c r="W157" s="484" t="s">
        <v>590</v>
      </c>
      <c r="X157" s="484" t="s">
        <v>591</v>
      </c>
      <c r="Y157" s="484" t="s">
        <v>592</v>
      </c>
      <c r="Z157" s="484" t="s">
        <v>593</v>
      </c>
      <c r="AA157" s="484" t="s">
        <v>594</v>
      </c>
      <c r="AB157" s="484" t="s">
        <v>595</v>
      </c>
      <c r="AC157" s="484" t="s">
        <v>596</v>
      </c>
      <c r="AD157" s="485"/>
      <c r="AE157" s="483"/>
      <c r="AF157" s="484" t="s">
        <v>590</v>
      </c>
      <c r="AG157" s="484" t="s">
        <v>591</v>
      </c>
      <c r="AH157" s="484" t="s">
        <v>592</v>
      </c>
      <c r="AI157" s="484" t="s">
        <v>593</v>
      </c>
      <c r="AJ157" s="484" t="s">
        <v>594</v>
      </c>
      <c r="AK157" s="484" t="s">
        <v>595</v>
      </c>
      <c r="AL157" s="484" t="s">
        <v>596</v>
      </c>
      <c r="AM157" s="87"/>
      <c r="AN157" s="86"/>
      <c r="AO157" s="86"/>
    </row>
    <row r="158" ht="14.25" hidden="1" customHeight="1">
      <c r="A158" s="479"/>
      <c r="B158" s="487" t="s">
        <v>597</v>
      </c>
      <c r="C158" s="488">
        <v>1.0</v>
      </c>
      <c r="D158" s="489" t="str">
        <f>IF(X158="","",IF(X158="cc","cc",VLOOKUP(MID(X158,2,1),$AN$4:$AO$21,2,0)))</f>
        <v>cc</v>
      </c>
      <c r="E158" s="489" t="str">
        <f t="shared" ref="E158:I158" si="241">IF(Y158="","",IF(Y158="cn","cn",VLOOKUP(MID(Y158,2,1),$AN$4:$AO$21,2,0)))</f>
        <v/>
      </c>
      <c r="F158" s="489" t="str">
        <f t="shared" si="241"/>
        <v/>
      </c>
      <c r="G158" s="489" t="str">
        <f t="shared" si="241"/>
        <v/>
      </c>
      <c r="H158" s="489" t="str">
        <f t="shared" si="241"/>
        <v/>
      </c>
      <c r="I158" s="489" t="str">
        <f t="shared" si="241"/>
        <v/>
      </c>
      <c r="J158" s="482"/>
      <c r="K158" s="487" t="s">
        <v>597</v>
      </c>
      <c r="L158" s="488">
        <v>1.0</v>
      </c>
      <c r="M158" s="489" t="str">
        <f>IF(AG158="","",IF(AG158="cc","cc",VLOOKUP(MID(AG158,2,1),$AN$4:$AO$21,2,0)))</f>
        <v>cc</v>
      </c>
      <c r="N158" s="489" t="str">
        <f t="shared" ref="N158:R158" si="242">IF(AH158="","",IF(AH158="cn","cn",VLOOKUP(MID(AH158,2,1),$AN$4:$AO$21,2,0)))</f>
        <v/>
      </c>
      <c r="O158" s="489" t="str">
        <f t="shared" si="242"/>
        <v/>
      </c>
      <c r="P158" s="489" t="str">
        <f t="shared" si="242"/>
        <v/>
      </c>
      <c r="Q158" s="489" t="str">
        <f t="shared" si="242"/>
        <v/>
      </c>
      <c r="R158" s="489" t="str">
        <f t="shared" si="242"/>
        <v/>
      </c>
      <c r="S158" s="86"/>
      <c r="T158" s="86"/>
      <c r="U158" s="86"/>
      <c r="V158" s="491" t="s">
        <v>597</v>
      </c>
      <c r="W158" s="492">
        <v>1.0</v>
      </c>
      <c r="X158" s="493" t="s">
        <v>601</v>
      </c>
      <c r="Y158" s="493" t="str">
        <f>IF(HLOOKUP(W155,MaGv!$C$3:$AZ$68,7,0)=0," ",HLOOKUP(W155,MaGv!$C$3:$AZ$68,7,0))</f>
        <v/>
      </c>
      <c r="Z158" s="493" t="str">
        <f>IF(HLOOKUP(W155,MaGv!$C$3:$AZ$68,12,0)=0," ",HLOOKUP(W155,MaGv!$C$3:$AZ$68,12,0))</f>
        <v/>
      </c>
      <c r="AA158" s="493" t="str">
        <f>IF(HLOOKUP(W155,MaGv!$C$3:$AZ$68,17,0)=0," ",HLOOKUP(W155,MaGv!$C$3:$AZ$68,17,0))</f>
        <v/>
      </c>
      <c r="AB158" s="493" t="str">
        <f>IF(HLOOKUP(W155,MaGv!$C$3:$AZ$68,22,0)=0," ",HLOOKUP(W155,MaGv!$C$3:$AZ$68,22,0))</f>
        <v/>
      </c>
      <c r="AC158" s="493" t="str">
        <f>IF(HLOOKUP(W155,MaGv!$C$3:$AZ$68,27,0)=0," ",HLOOKUP(W155,MaGv!$C$3:$AZ$68,27,0))</f>
        <v/>
      </c>
      <c r="AD158" s="326"/>
      <c r="AE158" s="491" t="s">
        <v>597</v>
      </c>
      <c r="AF158" s="492">
        <v>1.0</v>
      </c>
      <c r="AG158" s="493" t="s">
        <v>601</v>
      </c>
      <c r="AH158" s="493" t="str">
        <f>IF(HLOOKUP(AF155,MaGv!$C$3:$AZ$68,7,0)=0," ",HLOOKUP(AF155,MaGv!$C$3:$AZ$68,7,0))</f>
        <v/>
      </c>
      <c r="AI158" s="493" t="str">
        <f>IF(HLOOKUP(AF155,MaGv!$C$3:$AZ$68,12,0)=0," ",HLOOKUP(AF155,MaGv!$C$3:$AZ$68,12,0))</f>
        <v/>
      </c>
      <c r="AJ158" s="493" t="str">
        <f>IF(HLOOKUP(AF155,MaGv!$C$3:$AZ$68,17,0)=0," ",HLOOKUP(AF155,MaGv!$C$3:$AZ$68,17,0))</f>
        <v/>
      </c>
      <c r="AK158" s="493" t="str">
        <f>IF(HLOOKUP(AF155,MaGv!$C$3:$AZ$68,22,0)=0," ",HLOOKUP(AF155,MaGv!$C$3:$AZ$68,22,0))</f>
        <v/>
      </c>
      <c r="AL158" s="493" t="str">
        <f>IF(HLOOKUP(AF155,MaGv!$C$3:$AZ$68,27,0)=0," ",HLOOKUP(AF155,MaGv!$C$3:$AZ$68,27,0))</f>
        <v/>
      </c>
      <c r="AM158" s="86"/>
      <c r="AN158" s="87"/>
      <c r="AO158" s="87"/>
    </row>
    <row r="159" ht="14.25" hidden="1" customHeight="1">
      <c r="A159" s="486"/>
      <c r="B159" s="127"/>
      <c r="C159" s="488">
        <v>2.0</v>
      </c>
      <c r="D159" s="489" t="str">
        <f t="shared" ref="D159:I159" si="243">IF(X159="","",IF(X159="cn","cn",VLOOKUP(MID(X159,2,1),$AN$4:$AO$21,2,0)))</f>
        <v>cn</v>
      </c>
      <c r="E159" s="489" t="str">
        <f t="shared" si="243"/>
        <v/>
      </c>
      <c r="F159" s="489" t="str">
        <f t="shared" si="243"/>
        <v/>
      </c>
      <c r="G159" s="489" t="str">
        <f t="shared" si="243"/>
        <v/>
      </c>
      <c r="H159" s="489" t="str">
        <f t="shared" si="243"/>
        <v/>
      </c>
      <c r="I159" s="489" t="str">
        <f t="shared" si="243"/>
        <v/>
      </c>
      <c r="J159" s="476"/>
      <c r="K159" s="127"/>
      <c r="L159" s="488">
        <v>2.0</v>
      </c>
      <c r="M159" s="489" t="str">
        <f t="shared" ref="M159:R159" si="244">IF(AG159="","",IF(AG159="cn","cn",VLOOKUP(MID(AG159,2,1),$AN$4:$AO$21,2,0)))</f>
        <v>cn</v>
      </c>
      <c r="N159" s="489" t="str">
        <f t="shared" si="244"/>
        <v/>
      </c>
      <c r="O159" s="489" t="str">
        <f t="shared" si="244"/>
        <v/>
      </c>
      <c r="P159" s="489" t="str">
        <f t="shared" si="244"/>
        <v/>
      </c>
      <c r="Q159" s="489" t="str">
        <f t="shared" si="244"/>
        <v/>
      </c>
      <c r="R159" s="489" t="str">
        <f t="shared" si="244"/>
        <v/>
      </c>
      <c r="S159" s="87"/>
      <c r="T159" s="87"/>
      <c r="U159" s="87"/>
      <c r="V159" s="495"/>
      <c r="W159" s="492">
        <v>2.0</v>
      </c>
      <c r="X159" s="493" t="s">
        <v>33</v>
      </c>
      <c r="Y159" s="493" t="str">
        <f>IF(HLOOKUP(W155,MaGv!$C$3:$AZ$68,8,0)=0," ",HLOOKUP(W155,MaGv!$C$3:$AZ$68,8,0))</f>
        <v/>
      </c>
      <c r="Z159" s="493" t="str">
        <f>IF(HLOOKUP(W155,MaGv!$C$3:$AZ$68,13,0)=0," ",HLOOKUP(W155,MaGv!$C$3:$AZ$68,13,0))</f>
        <v/>
      </c>
      <c r="AA159" s="493" t="str">
        <f>IF(HLOOKUP(W155,MaGv!$C$3:$AZ$68,18,0)=0," ",HLOOKUP(W155,MaGv!$C$3:$AZ$68,18,0))</f>
        <v/>
      </c>
      <c r="AB159" s="493" t="str">
        <f>IF(HLOOKUP(W155,MaGv!$C$3:$AZ$68,23,0)=0," ",HLOOKUP(W155,MaGv!$C$3:$AZ$68,23,0))</f>
        <v/>
      </c>
      <c r="AC159" s="493" t="str">
        <f>IF(HLOOKUP(W155,MaGv!$C$3:$AZ$68,28,0)=0," ",HLOOKUP(W155,MaGv!$C$3:$AZ$68,28,0))</f>
        <v/>
      </c>
      <c r="AD159" s="326"/>
      <c r="AE159" s="495"/>
      <c r="AF159" s="492">
        <v>2.0</v>
      </c>
      <c r="AG159" s="493" t="s">
        <v>33</v>
      </c>
      <c r="AH159" s="493" t="str">
        <f>IF(HLOOKUP(AF155,MaGv!$C$3:$AZ$68,8,0)=0," ",HLOOKUP(AF155,MaGv!$C$3:$AZ$68,8,0))</f>
        <v/>
      </c>
      <c r="AI159" s="493" t="str">
        <f>IF(HLOOKUP(AF155,MaGv!$C$3:$AZ$68,13,0)=0," ",HLOOKUP(AF155,MaGv!$C$3:$AZ$68,13,0))</f>
        <v/>
      </c>
      <c r="AJ159" s="493" t="str">
        <f>IF(HLOOKUP(AF155,MaGv!$C$3:$AZ$68,18,0)=0," ",HLOOKUP(AF155,MaGv!$C$3:$AZ$68,18,0))</f>
        <v/>
      </c>
      <c r="AK159" s="493" t="str">
        <f>IF(HLOOKUP(AF155,MaGv!$C$3:$AZ$68,23,0)=0," ",HLOOKUP(AF155,MaGv!$C$3:$AZ$68,23,0))</f>
        <v/>
      </c>
      <c r="AL159" s="493" t="str">
        <f>IF(HLOOKUP(AF155,MaGv!$C$3:$AZ$68,28,0)=0," ",HLOOKUP(AF155,MaGv!$C$3:$AZ$68,28,0))</f>
        <v/>
      </c>
      <c r="AM159" s="87"/>
      <c r="AN159" s="87"/>
      <c r="AO159" s="87"/>
    </row>
    <row r="160" ht="14.25" hidden="1" customHeight="1">
      <c r="A160" s="486"/>
      <c r="B160" s="127"/>
      <c r="C160" s="488">
        <v>3.0</v>
      </c>
      <c r="D160" s="489" t="str">
        <f t="shared" ref="D160:I160" si="245">IF(X160="","",IF(X160="cn","cn",VLOOKUP(MID(X160,2,1),$AN$4:$AO$21,2,0)))</f>
        <v/>
      </c>
      <c r="E160" s="489" t="str">
        <f t="shared" si="245"/>
        <v/>
      </c>
      <c r="F160" s="489" t="str">
        <f t="shared" si="245"/>
        <v/>
      </c>
      <c r="G160" s="489" t="str">
        <f t="shared" si="245"/>
        <v/>
      </c>
      <c r="H160" s="489" t="str">
        <f t="shared" si="245"/>
        <v/>
      </c>
      <c r="I160" s="489" t="str">
        <f t="shared" si="245"/>
        <v/>
      </c>
      <c r="J160" s="476"/>
      <c r="K160" s="127"/>
      <c r="L160" s="488">
        <v>3.0</v>
      </c>
      <c r="M160" s="489" t="str">
        <f t="shared" ref="M160:R160" si="246">IF(AG160="","",IF(AG160="cn","cn",VLOOKUP(MID(AG160,2,1),$AN$4:$AO$21,2,0)))</f>
        <v/>
      </c>
      <c r="N160" s="489" t="str">
        <f t="shared" si="246"/>
        <v/>
      </c>
      <c r="O160" s="489" t="str">
        <f t="shared" si="246"/>
        <v/>
      </c>
      <c r="P160" s="489" t="str">
        <f t="shared" si="246"/>
        <v/>
      </c>
      <c r="Q160" s="489" t="str">
        <f t="shared" si="246"/>
        <v/>
      </c>
      <c r="R160" s="489" t="str">
        <f t="shared" si="246"/>
        <v/>
      </c>
      <c r="S160" s="87"/>
      <c r="T160" s="87"/>
      <c r="U160" s="87"/>
      <c r="V160" s="495"/>
      <c r="W160" s="492">
        <v>3.0</v>
      </c>
      <c r="X160" s="493" t="str">
        <f>IF(HLOOKUP(W155,MaGv!$C$3:$AZ$68,4,0)=0," ",HLOOKUP(W155,MaGv!$C$3:$AZ$68,4,0))</f>
        <v/>
      </c>
      <c r="Y160" s="493" t="str">
        <f>IF(HLOOKUP(W155,MaGv!$C$3:$AZ$68,9,0)=0," ",HLOOKUP(W155,MaGv!$C$3:$AZ$68,9,0))</f>
        <v/>
      </c>
      <c r="Z160" s="493" t="str">
        <f>IF(HLOOKUP(W155,MaGv!$C$3:$AZ$68,14,0)=0," ",HLOOKUP(W155,MaGv!$C$3:$AZ$68,14,0))</f>
        <v/>
      </c>
      <c r="AA160" s="493" t="str">
        <f>IF(HLOOKUP(W155,MaGv!$C$3:$AZ$68,19,0)=0," ",HLOOKUP(W155,MaGv!$C$3:$AZ$68,19,0))</f>
        <v/>
      </c>
      <c r="AB160" s="493" t="str">
        <f>IF(HLOOKUP(W155,MaGv!$C$3:$AZ$68,24,0)=0," ",HLOOKUP(W155,MaGv!$C$3:$AZ$68,24,0))</f>
        <v/>
      </c>
      <c r="AC160" s="493" t="str">
        <f>IF(HLOOKUP(W155,MaGv!$C$3:$AZ$68,29,0)=0," ",HLOOKUP(W155,MaGv!$C$3:$AZ$68,29,0))</f>
        <v/>
      </c>
      <c r="AD160" s="326"/>
      <c r="AE160" s="495"/>
      <c r="AF160" s="492">
        <v>3.0</v>
      </c>
      <c r="AG160" s="493" t="str">
        <f>IF(HLOOKUP(AF155,MaGv!$C$3:$AZ$68,4,0)=0," ",HLOOKUP(AF155,MaGv!$C$3:$AZ$68,4,0))</f>
        <v/>
      </c>
      <c r="AH160" s="493" t="str">
        <f>IF(HLOOKUP(AF155,MaGv!$C$3:$AZ$68,9,0)=0," ",HLOOKUP(AF155,MaGv!$C$3:$AZ$68,9,0))</f>
        <v/>
      </c>
      <c r="AI160" s="493" t="str">
        <f>IF(HLOOKUP(AF155,MaGv!$C$3:$AZ$68,14,0)=0," ",HLOOKUP(AF155,MaGv!$C$3:$AZ$68,14,0))</f>
        <v/>
      </c>
      <c r="AJ160" s="493" t="str">
        <f>IF(HLOOKUP(AF155,MaGv!$C$3:$AZ$68,19,0)=0," ",HLOOKUP(AF155,MaGv!$C$3:$AZ$68,19,0))</f>
        <v/>
      </c>
      <c r="AK160" s="493" t="str">
        <f>IF(HLOOKUP(AF155,MaGv!$C$3:$AZ$68,24,0)=0," ",HLOOKUP(AF155,MaGv!$C$3:$AZ$68,24,0))</f>
        <v/>
      </c>
      <c r="AL160" s="493" t="str">
        <f>IF(HLOOKUP(AF155,MaGv!$C$3:$AZ$68,29,0)=0," ",HLOOKUP(AF155,MaGv!$C$3:$AZ$68,29,0))</f>
        <v/>
      </c>
      <c r="AM160" s="87"/>
      <c r="AN160" s="87"/>
      <c r="AO160" s="87"/>
    </row>
    <row r="161" ht="14.25" hidden="1" customHeight="1">
      <c r="A161" s="486"/>
      <c r="B161" s="127"/>
      <c r="C161" s="488">
        <v>4.0</v>
      </c>
      <c r="D161" s="489" t="str">
        <f t="shared" ref="D161:I161" si="247">IF(X161="","",IF(X161="cn","cn",VLOOKUP(MID(X161,2,1),$AN$4:$AO$21,2,0)))</f>
        <v/>
      </c>
      <c r="E161" s="489" t="str">
        <f t="shared" si="247"/>
        <v/>
      </c>
      <c r="F161" s="489" t="str">
        <f t="shared" si="247"/>
        <v/>
      </c>
      <c r="G161" s="489" t="str">
        <f t="shared" si="247"/>
        <v/>
      </c>
      <c r="H161" s="489" t="str">
        <f t="shared" si="247"/>
        <v/>
      </c>
      <c r="I161" s="489" t="str">
        <f t="shared" si="247"/>
        <v/>
      </c>
      <c r="J161" s="476"/>
      <c r="K161" s="127"/>
      <c r="L161" s="488">
        <v>4.0</v>
      </c>
      <c r="M161" s="489" t="str">
        <f t="shared" ref="M161:R161" si="248">IF(AG161="","",IF(AG161="cn","cn",VLOOKUP(MID(AG161,2,1),$AN$4:$AO$21,2,0)))</f>
        <v/>
      </c>
      <c r="N161" s="489" t="str">
        <f t="shared" si="248"/>
        <v/>
      </c>
      <c r="O161" s="489" t="str">
        <f t="shared" si="248"/>
        <v/>
      </c>
      <c r="P161" s="489" t="str">
        <f t="shared" si="248"/>
        <v/>
      </c>
      <c r="Q161" s="489" t="str">
        <f t="shared" si="248"/>
        <v/>
      </c>
      <c r="R161" s="489" t="str">
        <f t="shared" si="248"/>
        <v/>
      </c>
      <c r="S161" s="87"/>
      <c r="T161" s="87"/>
      <c r="U161" s="87"/>
      <c r="V161" s="495"/>
      <c r="W161" s="492">
        <v>4.0</v>
      </c>
      <c r="X161" s="493" t="str">
        <f>IF(HLOOKUP(W155,MaGv!$C$3:$AZ$68,5,0)=0," ",HLOOKUP(W155,MaGv!$C$3:$AZ$68,5,0))</f>
        <v/>
      </c>
      <c r="Y161" s="493" t="str">
        <f>IF(HLOOKUP(W155,MaGv!$C$3:$AZ$68,10,0)=0," ",HLOOKUP(W155,MaGv!$C$3:$AZ$68,10,0))</f>
        <v/>
      </c>
      <c r="Z161" s="493" t="str">
        <f>IF(HLOOKUP(W155,MaGv!$C$3:$AZ$68,15,0)=0," ",HLOOKUP(W155,MaGv!$C$3:$AZ$68,15,0))</f>
        <v/>
      </c>
      <c r="AA161" s="493" t="str">
        <f>IF(HLOOKUP(W155,MaGv!$C$3:$AZ$68,20,0)=0," ",HLOOKUP(W155,MaGv!$C$3:$AZ$68,20,0))</f>
        <v/>
      </c>
      <c r="AB161" s="493" t="str">
        <f>IF(HLOOKUP(W155,MaGv!$C$3:$AZ$68,25,0)=0," ",HLOOKUP(W155,MaGv!$C$3:$AZ$68,25,0))</f>
        <v/>
      </c>
      <c r="AC161" s="493" t="str">
        <f>IF(HLOOKUP(W155,MaGv!$C$3:$AZ$68,30,0)=0," ",HLOOKUP(W155,MaGv!$C$3:$AZ$68,30,0))</f>
        <v/>
      </c>
      <c r="AD161" s="326"/>
      <c r="AE161" s="495"/>
      <c r="AF161" s="492">
        <v>4.0</v>
      </c>
      <c r="AG161" s="493" t="str">
        <f>IF(HLOOKUP(AF155,MaGv!$C$3:$AZ$68,5,0)=0," ",HLOOKUP(AF155,MaGv!$C$3:$AZ$68,5,0))</f>
        <v/>
      </c>
      <c r="AH161" s="493" t="str">
        <f>IF(HLOOKUP(AF155,MaGv!$C$3:$AZ$68,10,0)=0," ",HLOOKUP(AF155,MaGv!$C$3:$AZ$68,10,0))</f>
        <v/>
      </c>
      <c r="AI161" s="493" t="str">
        <f>IF(HLOOKUP(AF155,MaGv!$C$3:$AZ$68,15,0)=0," ",HLOOKUP(AF155,MaGv!$C$3:$AZ$68,15,0))</f>
        <v/>
      </c>
      <c r="AJ161" s="493" t="str">
        <f>IF(HLOOKUP(AF155,MaGv!$C$3:$AZ$68,20,0)=0," ",HLOOKUP(AF155,MaGv!$C$3:$AZ$68,20,0))</f>
        <v/>
      </c>
      <c r="AK161" s="493" t="str">
        <f>IF(HLOOKUP(AF155,MaGv!$C$3:$AZ$68,25,0)=0," ",HLOOKUP(AF155,MaGv!$C$3:$AZ$68,25,0))</f>
        <v/>
      </c>
      <c r="AL161" s="493" t="str">
        <f>IF(HLOOKUP(AF155,MaGv!$C$3:$AZ$68,30,0)=0," ",HLOOKUP(AF155,MaGv!$C$3:$AZ$68,30,0))</f>
        <v/>
      </c>
      <c r="AM161" s="87"/>
      <c r="AN161" s="87"/>
      <c r="AO161" s="87"/>
    </row>
    <row r="162" ht="14.25" hidden="1" customHeight="1">
      <c r="A162" s="486"/>
      <c r="B162" s="396"/>
      <c r="C162" s="488">
        <v>5.0</v>
      </c>
      <c r="D162" s="489" t="str">
        <f t="shared" ref="D162:E162" si="249">IF(X162="","",IF(X162="cn","cn",VLOOKUP(MID(X162,2,1),$AN$4:$AO$21,2,0)))</f>
        <v/>
      </c>
      <c r="E162" s="489" t="str">
        <f t="shared" si="249"/>
        <v/>
      </c>
      <c r="F162" s="519" t="s">
        <v>612</v>
      </c>
      <c r="G162" s="489" t="str">
        <f t="shared" ref="G162:I162" si="250">IF(AA162="","",IF(AA162="cn","cn",VLOOKUP(MID(AA162,2,1),$AN$4:$AO$21,2,0)))</f>
        <v/>
      </c>
      <c r="H162" s="489" t="str">
        <f t="shared" si="250"/>
        <v/>
      </c>
      <c r="I162" s="489" t="str">
        <f t="shared" si="250"/>
        <v/>
      </c>
      <c r="J162" s="476"/>
      <c r="K162" s="396"/>
      <c r="L162" s="488">
        <v>5.0</v>
      </c>
      <c r="M162" s="489" t="str">
        <f t="shared" ref="M162:N162" si="251">IF(AG162="","",IF(AG162="cn","cn",VLOOKUP(MID(AG162,2,1),$AN$4:$AO$21,2,0)))</f>
        <v/>
      </c>
      <c r="N162" s="489" t="str">
        <f t="shared" si="251"/>
        <v/>
      </c>
      <c r="O162" s="519" t="s">
        <v>612</v>
      </c>
      <c r="P162" s="489" t="str">
        <f t="shared" ref="P162:R162" si="252">IF(AJ162="","",IF(AJ162="cn","cn",VLOOKUP(MID(AJ162,2,1),$AN$4:$AO$21,2,0)))</f>
        <v/>
      </c>
      <c r="Q162" s="489" t="str">
        <f t="shared" si="252"/>
        <v/>
      </c>
      <c r="R162" s="489" t="str">
        <f t="shared" si="252"/>
        <v/>
      </c>
      <c r="S162" s="87"/>
      <c r="T162" s="87"/>
      <c r="U162" s="87"/>
      <c r="V162" s="496"/>
      <c r="W162" s="492">
        <v>5.0</v>
      </c>
      <c r="X162" s="493" t="str">
        <f>IF(HLOOKUP(W155,MaGv!$C$3:$AZ$68,6,0)=0," ",HLOOKUP(W155,MaGv!$C$3:$AZ$68,6,0))</f>
        <v/>
      </c>
      <c r="Y162" s="493" t="str">
        <f>IF(HLOOKUP(W155,MaGv!$C$3:$AZ$68,11,0)=0," ",HLOOKUP(W155,MaGv!$C$3:$AZ$68,11,0))</f>
        <v/>
      </c>
      <c r="Z162" s="493" t="str">
        <f>IF(HLOOKUP(W155,MaGv!$C$3:$AZ$68,16,0)=0," ",HLOOKUP(W155,MaGv!$C$3:$AZ$68,16,0))</f>
        <v/>
      </c>
      <c r="AA162" s="493" t="str">
        <f>IF(HLOOKUP(W155,MaGv!$C$3:$AZ$68,21,0)=0," ",HLOOKUP(W155,MaGv!$C$3:$AZ$68,21,0))</f>
        <v/>
      </c>
      <c r="AB162" s="493" t="str">
        <f>IF(HLOOKUP(W155,MaGv!$C$3:$AZ$68,26,0)=0," ",HLOOKUP(W155,MaGv!$C$3:$AZ$68,26,0))</f>
        <v/>
      </c>
      <c r="AC162" s="493" t="str">
        <f>IF(HLOOKUP(W155,MaGv!$C$3:$AZ$68,31,0)=0," ",HLOOKUP(W155,MaGv!$C$3:$AZ$68,31,0))</f>
        <v/>
      </c>
      <c r="AD162" s="326"/>
      <c r="AE162" s="496"/>
      <c r="AF162" s="492">
        <v>5.0</v>
      </c>
      <c r="AG162" s="493" t="str">
        <f>IF(HLOOKUP(AF155,MaGv!$C$3:$AZ$68,6,0)=0," ",HLOOKUP(AF155,MaGv!$C$3:$AZ$68,6,0))</f>
        <v/>
      </c>
      <c r="AH162" s="493" t="str">
        <f>IF(HLOOKUP(AF155,MaGv!$C$3:$AZ$68,11,0)=0," ",HLOOKUP(AF155,MaGv!$C$3:$AZ$68,11,0))</f>
        <v/>
      </c>
      <c r="AI162" s="493" t="str">
        <f>IF(HLOOKUP(AF155,MaGv!$C$3:$AZ$68,16,0)=0," ",HLOOKUP(AF155,MaGv!$C$3:$AZ$68,16,0))</f>
        <v/>
      </c>
      <c r="AJ162" s="493" t="str">
        <f>IF(HLOOKUP(AF155,MaGv!$C$3:$AZ$68,21,0)=0," ",HLOOKUP(AF155,MaGv!$C$3:$AZ$68,21,0))</f>
        <v/>
      </c>
      <c r="AK162" s="493" t="str">
        <f>IF(HLOOKUP(AF155,MaGv!$C$3:$AZ$68,26,0)=0," ",HLOOKUP(AF155,MaGv!$C$3:$AZ$68,26,0))</f>
        <v/>
      </c>
      <c r="AL162" s="493" t="str">
        <f>IF(HLOOKUP(AF155,MaGv!$C$3:$AZ$68,31,0)=0," ",HLOOKUP(AF155,MaGv!$C$3:$AZ$68,31,0))</f>
        <v/>
      </c>
      <c r="AM162" s="87"/>
      <c r="AN162" s="87"/>
      <c r="AO162" s="87"/>
    </row>
    <row r="163" ht="14.25" hidden="1" customHeight="1">
      <c r="A163" s="486"/>
      <c r="B163" s="487" t="s">
        <v>606</v>
      </c>
      <c r="C163" s="488">
        <v>1.0</v>
      </c>
      <c r="D163" s="489" t="str">
        <f t="shared" ref="D163:I163" si="253">IF(X163="","",IF(X163="cn","cn",VLOOKUP(MID(X163,2,1),$AN$4:$AO$21,2,0)))</f>
        <v/>
      </c>
      <c r="E163" s="489" t="str">
        <f t="shared" si="253"/>
        <v/>
      </c>
      <c r="F163" s="489" t="str">
        <f t="shared" si="253"/>
        <v/>
      </c>
      <c r="G163" s="489" t="str">
        <f t="shared" si="253"/>
        <v/>
      </c>
      <c r="H163" s="489" t="str">
        <f t="shared" si="253"/>
        <v/>
      </c>
      <c r="I163" s="489" t="str">
        <f t="shared" si="253"/>
        <v/>
      </c>
      <c r="J163" s="476"/>
      <c r="K163" s="487" t="s">
        <v>606</v>
      </c>
      <c r="L163" s="488">
        <v>1.0</v>
      </c>
      <c r="M163" s="489" t="str">
        <f t="shared" ref="M163:R163" si="254">IF(AG163="","",IF(AG163="cn","cn",VLOOKUP(MID(AG163,2,1),$AN$4:$AO$21,2,0)))</f>
        <v/>
      </c>
      <c r="N163" s="489" t="str">
        <f t="shared" si="254"/>
        <v/>
      </c>
      <c r="O163" s="489" t="str">
        <f t="shared" si="254"/>
        <v/>
      </c>
      <c r="P163" s="489" t="str">
        <f t="shared" si="254"/>
        <v/>
      </c>
      <c r="Q163" s="489" t="str">
        <f t="shared" si="254"/>
        <v/>
      </c>
      <c r="R163" s="489" t="str">
        <f t="shared" si="254"/>
        <v/>
      </c>
      <c r="S163" s="87"/>
      <c r="T163" s="87"/>
      <c r="U163" s="87"/>
      <c r="V163" s="491" t="s">
        <v>606</v>
      </c>
      <c r="W163" s="492">
        <v>1.0</v>
      </c>
      <c r="X163" s="493" t="str">
        <f>IF(HLOOKUP(W155,MaGv!$C$38:$AZ$68,2,0)=0," ",HLOOKUP(W155,MaGv!$C$38:$AZ$68,2,0))</f>
        <v/>
      </c>
      <c r="Y163" s="493" t="str">
        <f>IF(HLOOKUP(W155,MaGv!$C$38:$AZ$68,7,0)=0," ",HLOOKUP(W155,MaGv!$C$38:$AZ$68,7,0))</f>
        <v/>
      </c>
      <c r="Z163" s="493" t="str">
        <f>IF(HLOOKUP(W155,MaGv!$C$38:$AZ$68,12,0)=0," ",HLOOKUP(W155,MaGv!$C$38:$AZ$68,12,0))</f>
        <v/>
      </c>
      <c r="AA163" s="493" t="str">
        <f>IF(HLOOKUP(W155,MaGv!$C$38:$AZ$68,17,0)=0," ",HLOOKUP(W155,MaGv!$C$38:$AZ$68,17,0))</f>
        <v/>
      </c>
      <c r="AB163" s="493" t="str">
        <f>IF(HLOOKUP(W155,MaGv!$C$38:$AZ$68,22,0)=0," ",HLOOKUP(W155,MaGv!$C$38:$AZ$68,22,0))</f>
        <v/>
      </c>
      <c r="AC163" s="493" t="str">
        <f>IF(HLOOKUP(W155,MaGv!$C$38:$AZ$68,27,0)=0," ",HLOOKUP(W155,MaGv!$C$38:$AZ$68,27,0))</f>
        <v/>
      </c>
      <c r="AD163" s="326"/>
      <c r="AE163" s="491" t="s">
        <v>606</v>
      </c>
      <c r="AF163" s="492">
        <v>1.0</v>
      </c>
      <c r="AG163" s="493" t="str">
        <f>IF(HLOOKUP(AF155,MaGv!$C$38:$AZ$68,2,0)=0," ",HLOOKUP(AF155,MaGv!$C$38:$AZ$68,2,0))</f>
        <v/>
      </c>
      <c r="AH163" s="493" t="str">
        <f>IF(HLOOKUP(AF155,MaGv!$C$38:$AZ$68,7,0)=0," ",HLOOKUP(AF155,MaGv!$C$38:$AZ$68,7,0))</f>
        <v/>
      </c>
      <c r="AI163" s="493" t="str">
        <f>IF(HLOOKUP(AF155,MaGv!$C$38:$AZ$68,12,0)=0," ",HLOOKUP(AF155,MaGv!$C$38:$AZ$68,12,0))</f>
        <v/>
      </c>
      <c r="AJ163" s="493" t="str">
        <f>IF(HLOOKUP(AF155,MaGv!$C$38:$AZ$68,17,0)=0," ",HLOOKUP(AF155,MaGv!$C$38:$AZ$68,17,0))</f>
        <v/>
      </c>
      <c r="AK163" s="493" t="str">
        <f>IF(HLOOKUP(AF155,MaGv!$C$38:$AZ$68,22,0)=0," ",HLOOKUP(AF155,MaGv!$C$38:$AZ$68,22,0))</f>
        <v/>
      </c>
      <c r="AL163" s="493" t="str">
        <f>IF(HLOOKUP(AF155,MaGv!$C$38:$AZ$68,27,0)=0," ",HLOOKUP(AF155,MaGv!$C$38:$AZ$68,27,0))</f>
        <v/>
      </c>
      <c r="AM163" s="87"/>
      <c r="AN163" s="87"/>
      <c r="AO163" s="87"/>
    </row>
    <row r="164" ht="14.25" hidden="1" customHeight="1">
      <c r="A164" s="486"/>
      <c r="B164" s="127"/>
      <c r="C164" s="488">
        <v>2.0</v>
      </c>
      <c r="D164" s="489" t="str">
        <f t="shared" ref="D164:F164" si="255">IF(X164="","",IF(X164="cn","cn",VLOOKUP(MID(X164,2,1),$AN$4:$AO$21,2,0)))</f>
        <v/>
      </c>
      <c r="E164" s="489" t="str">
        <f t="shared" si="255"/>
        <v/>
      </c>
      <c r="F164" s="489" t="str">
        <f t="shared" si="255"/>
        <v/>
      </c>
      <c r="G164" s="520" t="s">
        <v>613</v>
      </c>
      <c r="H164" s="489" t="str">
        <f t="shared" ref="H164:I164" si="256">IF(AB164="","",IF(AB164="cn","cn",VLOOKUP(MID(AB164,2,1),$AN$4:$AO$21,2,0)))</f>
        <v/>
      </c>
      <c r="I164" s="489" t="str">
        <f t="shared" si="256"/>
        <v/>
      </c>
      <c r="J164" s="476"/>
      <c r="K164" s="127"/>
      <c r="L164" s="488">
        <v>2.0</v>
      </c>
      <c r="M164" s="489" t="str">
        <f t="shared" ref="M164:R164" si="257">IF(AG164="","",IF(AG164="cn","cn",VLOOKUP(MID(AG164,2,1),$AN$4:$AO$21,2,0)))</f>
        <v/>
      </c>
      <c r="N164" s="489" t="str">
        <f t="shared" si="257"/>
        <v/>
      </c>
      <c r="O164" s="489" t="str">
        <f t="shared" si="257"/>
        <v/>
      </c>
      <c r="P164" s="489" t="str">
        <f t="shared" si="257"/>
        <v/>
      </c>
      <c r="Q164" s="489" t="str">
        <f t="shared" si="257"/>
        <v/>
      </c>
      <c r="R164" s="489" t="str">
        <f t="shared" si="257"/>
        <v/>
      </c>
      <c r="S164" s="87"/>
      <c r="T164" s="87"/>
      <c r="U164" s="87"/>
      <c r="V164" s="495"/>
      <c r="W164" s="492">
        <v>2.0</v>
      </c>
      <c r="X164" s="493" t="str">
        <f>IF(HLOOKUP(W155,MaGv!$C$38:$AZ$68,3,0)=0," ",HLOOKUP(W155,MaGv!$C$38:$AZ$68,3,0))</f>
        <v/>
      </c>
      <c r="Y164" s="493" t="str">
        <f>IF(HLOOKUP(W155,MaGv!$C$38:$AZ$68,8,0)=0," ",HLOOKUP(W155,MaGv!$C$38:$AZ$68,8,0))</f>
        <v/>
      </c>
      <c r="Z164" s="493" t="str">
        <f>IF(HLOOKUP(W155,MaGv!$C$38:$AZ$68,13,0)=0," ",HLOOKUP(W155,MaGv!$C$38:$AZ$68,13,0))</f>
        <v/>
      </c>
      <c r="AA164" s="493" t="str">
        <f>IF(HLOOKUP(W155,MaGv!$C$38:$AZ$68,18,0)=0," ",HLOOKUP(W155,MaGv!$C$38:$AZ$68,18,0))</f>
        <v/>
      </c>
      <c r="AB164" s="493" t="str">
        <f>IF(HLOOKUP(W155,MaGv!$C$38:$AZ$68,23,0)=0," ",HLOOKUP(W155,MaGv!$C$38:$AZ$68,23,0))</f>
        <v/>
      </c>
      <c r="AC164" s="493" t="str">
        <f>IF(HLOOKUP(W155,MaGv!$C$38:$AZ$68,28,0)=0," ",HLOOKUP(W155,MaGv!$C$38:$AZ$68,28,0))</f>
        <v/>
      </c>
      <c r="AD164" s="326"/>
      <c r="AE164" s="495"/>
      <c r="AF164" s="492">
        <v>2.0</v>
      </c>
      <c r="AG164" s="493" t="str">
        <f>IF(HLOOKUP(AF155,MaGv!$C$38:$AZ$68,3,0)=0," ",HLOOKUP(AF155,MaGv!$C$38:$AZ$68,3,0))</f>
        <v/>
      </c>
      <c r="AH164" s="493" t="str">
        <f>IF(HLOOKUP(AF155,MaGv!$C$38:$AZ$68,8,0)=0," ",HLOOKUP(AF155,MaGv!$C$38:$AZ$68,8,0))</f>
        <v/>
      </c>
      <c r="AI164" s="493" t="str">
        <f>IF(HLOOKUP(AF155,MaGv!$C$38:$AZ$68,13,0)=0," ",HLOOKUP(AF155,MaGv!$C$38:$AZ$68,13,0))</f>
        <v/>
      </c>
      <c r="AJ164" s="493" t="str">
        <f>IF(HLOOKUP(AF155,MaGv!$C$38:$AZ$68,18,0)=0," ",HLOOKUP(AF155,MaGv!$C$38:$AZ$68,18,0))</f>
        <v/>
      </c>
      <c r="AK164" s="493" t="str">
        <f>IF(HLOOKUP(AF155,MaGv!$C$38:$AZ$68,23,0)=0," ",HLOOKUP(AF155,MaGv!$C$38:$AZ$68,23,0))</f>
        <v/>
      </c>
      <c r="AL164" s="493" t="str">
        <f>IF(HLOOKUP(AF155,MaGv!$C$38:$AZ$68,28,0)=0," ",HLOOKUP(AF155,MaGv!$C$38:$AZ$68,28,0))</f>
        <v/>
      </c>
      <c r="AM164" s="87"/>
      <c r="AN164" s="87"/>
      <c r="AO164" s="87"/>
    </row>
    <row r="165" ht="14.25" hidden="1" customHeight="1">
      <c r="A165" s="486"/>
      <c r="B165" s="127"/>
      <c r="C165" s="488">
        <v>3.0</v>
      </c>
      <c r="D165" s="489" t="str">
        <f t="shared" ref="D165:F165" si="258">IF(X165="","",IF(X165="cn","cn",VLOOKUP(MID(X165,2,1),$AN$4:$AO$21,2,0)))</f>
        <v/>
      </c>
      <c r="E165" s="489" t="str">
        <f t="shared" si="258"/>
        <v/>
      </c>
      <c r="F165" s="489" t="str">
        <f t="shared" si="258"/>
        <v/>
      </c>
      <c r="G165" s="520" t="s">
        <v>613</v>
      </c>
      <c r="H165" s="489" t="str">
        <f t="shared" ref="H165:I165" si="259">IF(AB165="","",IF(AB165="cn","cn",VLOOKUP(MID(AB165,2,1),$AN$4:$AO$21,2,0)))</f>
        <v/>
      </c>
      <c r="I165" s="489" t="str">
        <f t="shared" si="259"/>
        <v/>
      </c>
      <c r="J165" s="476"/>
      <c r="K165" s="127"/>
      <c r="L165" s="488">
        <v>3.0</v>
      </c>
      <c r="M165" s="489" t="str">
        <f t="shared" ref="M165:R165" si="260">IF(AG165="","",IF(AG165="cn","cn",VLOOKUP(MID(AG165,2,1),$AN$4:$AO$21,2,0)))</f>
        <v/>
      </c>
      <c r="N165" s="489" t="str">
        <f t="shared" si="260"/>
        <v/>
      </c>
      <c r="O165" s="489" t="str">
        <f t="shared" si="260"/>
        <v/>
      </c>
      <c r="P165" s="489" t="str">
        <f t="shared" si="260"/>
        <v/>
      </c>
      <c r="Q165" s="489" t="str">
        <f t="shared" si="260"/>
        <v/>
      </c>
      <c r="R165" s="489" t="str">
        <f t="shared" si="260"/>
        <v/>
      </c>
      <c r="S165" s="87"/>
      <c r="T165" s="87"/>
      <c r="U165" s="87"/>
      <c r="V165" s="495"/>
      <c r="W165" s="492">
        <v>3.0</v>
      </c>
      <c r="X165" s="493" t="str">
        <f>IF(HLOOKUP(W155,MaGv!$C$38:$AZ$68,4,0)=0," ",HLOOKUP(W155,MaGv!$C$38:$AZ$68,4,0))</f>
        <v/>
      </c>
      <c r="Y165" s="493" t="str">
        <f>IF(HLOOKUP(W155,MaGv!$C$38:$AZ$68,9,0)=0," ",HLOOKUP(W155,MaGv!$C$38:$AZ$68,9,0))</f>
        <v/>
      </c>
      <c r="Z165" s="493" t="str">
        <f>IF(HLOOKUP(W155,MaGv!$C$38:$AZ$68,14,0)=0," ",HLOOKUP(W155,MaGv!$C$38:$AZ$68,14,0))</f>
        <v/>
      </c>
      <c r="AA165" s="493" t="str">
        <f>IF(HLOOKUP(W155,MaGv!$C$38:$AZ$68,19,0)=0," ",HLOOKUP(W155,MaGv!$C$38:$AZ$68,19,0))</f>
        <v/>
      </c>
      <c r="AB165" s="493" t="str">
        <f>IF(HLOOKUP(W155,MaGv!$C$38:$AZ$68,24,0)=0," ",HLOOKUP(W155,MaGv!$C$38:$AZ$68,24,0))</f>
        <v/>
      </c>
      <c r="AC165" s="493" t="str">
        <f>IF(HLOOKUP(W155,MaGv!$C$38:$AZ$68,29,0)=0," ",HLOOKUP(W155,MaGv!$C$38:$AZ$68,29,0))</f>
        <v/>
      </c>
      <c r="AD165" s="326"/>
      <c r="AE165" s="495"/>
      <c r="AF165" s="492">
        <v>3.0</v>
      </c>
      <c r="AG165" s="493" t="str">
        <f>IF(HLOOKUP(AF155,MaGv!$C$38:$AZ$68,4,0)=0," ",HLOOKUP(AF155,MaGv!$C$38:$AZ$68,4,0))</f>
        <v/>
      </c>
      <c r="AH165" s="493" t="str">
        <f>IF(HLOOKUP(AF155,MaGv!$C$38:$AZ$68,9,0)=0," ",HLOOKUP(AF155,MaGv!$C$38:$AZ$68,9,0))</f>
        <v/>
      </c>
      <c r="AI165" s="493" t="str">
        <f>IF(HLOOKUP(AF155,MaGv!$C$38:$AZ$68,14,0)=0," ",HLOOKUP(AF155,MaGv!$C$38:$AZ$68,14,0))</f>
        <v/>
      </c>
      <c r="AJ165" s="493" t="str">
        <f>IF(HLOOKUP(AF155,MaGv!$C$38:$AZ$68,19,0)=0," ",HLOOKUP(AF155,MaGv!$C$38:$AZ$68,19,0))</f>
        <v/>
      </c>
      <c r="AK165" s="493" t="str">
        <f>IF(HLOOKUP(AF155,MaGv!$C$38:$AZ$68,24,0)=0," ",HLOOKUP(AF155,MaGv!$C$38:$AZ$68,24,0))</f>
        <v/>
      </c>
      <c r="AL165" s="493" t="str">
        <f>IF(HLOOKUP(AF155,MaGv!$C$38:$AZ$68,29,0)=0," ",HLOOKUP(AF155,MaGv!$C$38:$AZ$68,29,0))</f>
        <v/>
      </c>
      <c r="AM165" s="87"/>
      <c r="AN165" s="87"/>
      <c r="AO165" s="87"/>
    </row>
    <row r="166" ht="14.25" hidden="1" customHeight="1">
      <c r="A166" s="486"/>
      <c r="B166" s="127"/>
      <c r="C166" s="488">
        <v>4.0</v>
      </c>
      <c r="D166" s="489" t="str">
        <f t="shared" ref="D166:I166" si="261">IF(X166="","",IF(X166="cn","cn",VLOOKUP(MID(X166,2,1),$AN$4:$AO$21,2,0)))</f>
        <v/>
      </c>
      <c r="E166" s="489" t="str">
        <f t="shared" si="261"/>
        <v/>
      </c>
      <c r="F166" s="489" t="str">
        <f t="shared" si="261"/>
        <v/>
      </c>
      <c r="G166" s="489" t="str">
        <f t="shared" si="261"/>
        <v/>
      </c>
      <c r="H166" s="489" t="str">
        <f t="shared" si="261"/>
        <v/>
      </c>
      <c r="I166" s="489" t="str">
        <f t="shared" si="261"/>
        <v/>
      </c>
      <c r="J166" s="476"/>
      <c r="K166" s="127"/>
      <c r="L166" s="488">
        <v>4.0</v>
      </c>
      <c r="M166" s="489" t="str">
        <f t="shared" ref="M166:O166" si="262">IF(AG166="","",IF(AG166="cn","cn",VLOOKUP(MID(AG166,2,1),$AN$4:$AO$21,2,0)))</f>
        <v/>
      </c>
      <c r="N166" s="489" t="str">
        <f t="shared" si="262"/>
        <v/>
      </c>
      <c r="O166" s="489" t="str">
        <f t="shared" si="262"/>
        <v/>
      </c>
      <c r="P166" s="520" t="s">
        <v>613</v>
      </c>
      <c r="Q166" s="489" t="str">
        <f t="shared" ref="Q166:R166" si="263">IF(AK166="","",IF(AK166="cn","cn",VLOOKUP(MID(AK166,2,1),$AN$4:$AO$21,2,0)))</f>
        <v/>
      </c>
      <c r="R166" s="489" t="str">
        <f t="shared" si="263"/>
        <v/>
      </c>
      <c r="S166" s="87"/>
      <c r="T166" s="87"/>
      <c r="U166" s="87"/>
      <c r="V166" s="495"/>
      <c r="W166" s="492">
        <v>4.0</v>
      </c>
      <c r="X166" s="493" t="str">
        <f>IF(HLOOKUP(W155,MaGv!$C$38:$AZ$68,5,0)=0," ",HLOOKUP(W155,MaGv!$C$38:$AZ$68,5,0))</f>
        <v/>
      </c>
      <c r="Y166" s="493" t="str">
        <f>IF(HLOOKUP(W155,MaGv!$C$38:$AZ$68,10,0)=0," ",HLOOKUP(W155,MaGv!$C$38:$AZ$68,10,0))</f>
        <v/>
      </c>
      <c r="Z166" s="493" t="str">
        <f>IF(HLOOKUP(W155,MaGv!$C$38:$AZ$68,15,0)=0," ",HLOOKUP(W155,MaGv!$C$38:$AZ$68,15,0))</f>
        <v/>
      </c>
      <c r="AA166" s="493" t="str">
        <f>IF(HLOOKUP(W155,MaGv!$C$38:$AZ$68,20,0)=0," ",HLOOKUP(W155,MaGv!$C$38:$AZ$68,20,0))</f>
        <v/>
      </c>
      <c r="AB166" s="493" t="str">
        <f>IF(HLOOKUP(W155,MaGv!$C$38:$AZ$68,25,0)=0," ",HLOOKUP(W155,MaGv!$C$38:$AZ$68,25,0))</f>
        <v/>
      </c>
      <c r="AC166" s="493" t="str">
        <f>IF(HLOOKUP(W155,MaGv!$C$38:$AZ$68,30,0)=0," ",HLOOKUP(W155,MaGv!$C$38:$AZ$68,30,0))</f>
        <v/>
      </c>
      <c r="AD166" s="326"/>
      <c r="AE166" s="495"/>
      <c r="AF166" s="492">
        <v>4.0</v>
      </c>
      <c r="AG166" s="493" t="str">
        <f>IF(HLOOKUP(AF155,MaGv!$C$38:$AZ$68,5,0)=0," ",HLOOKUP(AF155,MaGv!$C$38:$AZ$68,5,0))</f>
        <v/>
      </c>
      <c r="AH166" s="493" t="str">
        <f>IF(HLOOKUP(AF155,MaGv!$C$38:$AZ$68,10,0)=0," ",HLOOKUP(AF155,MaGv!$C$38:$AZ$68,10,0))</f>
        <v/>
      </c>
      <c r="AI166" s="493" t="str">
        <f>IF(HLOOKUP(AF155,MaGv!$C$38:$AZ$68,15,0)=0," ",HLOOKUP(AF155,MaGv!$C$38:$AZ$68,15,0))</f>
        <v/>
      </c>
      <c r="AJ166" s="493" t="str">
        <f>IF(HLOOKUP(AF155,MaGv!$C$38:$AZ$68,20,0)=0," ",HLOOKUP(AF155,MaGv!$C$38:$AZ$68,20,0))</f>
        <v/>
      </c>
      <c r="AK166" s="493" t="str">
        <f>IF(HLOOKUP(AF155,MaGv!$C$38:$AZ$68,25,0)=0," ",HLOOKUP(AF155,MaGv!$C$38:$AZ$68,25,0))</f>
        <v/>
      </c>
      <c r="AL166" s="493" t="str">
        <f>IF(HLOOKUP(AF155,MaGv!$C$38:$AZ$68,30,0)=0," ",HLOOKUP(AF155,MaGv!$C$38:$AZ$68,30,0))</f>
        <v/>
      </c>
      <c r="AM166" s="87"/>
      <c r="AN166" s="87"/>
      <c r="AO166" s="87"/>
    </row>
    <row r="167" ht="14.25" hidden="1" customHeight="1">
      <c r="A167" s="486"/>
      <c r="B167" s="396"/>
      <c r="C167" s="488">
        <v>5.0</v>
      </c>
      <c r="D167" s="489" t="str">
        <f t="shared" ref="D167:I167" si="264">IF(X167="","",IF(X167="cn","cn",VLOOKUP(MID(X167,2,1),$AN$4:$AO$21,2,0)))</f>
        <v/>
      </c>
      <c r="E167" s="489" t="str">
        <f t="shared" si="264"/>
        <v/>
      </c>
      <c r="F167" s="489" t="str">
        <f t="shared" si="264"/>
        <v/>
      </c>
      <c r="G167" s="489" t="str">
        <f t="shared" si="264"/>
        <v/>
      </c>
      <c r="H167" s="489" t="str">
        <f t="shared" si="264"/>
        <v/>
      </c>
      <c r="I167" s="489" t="str">
        <f t="shared" si="264"/>
        <v/>
      </c>
      <c r="J167" s="476"/>
      <c r="K167" s="396"/>
      <c r="L167" s="488">
        <v>5.0</v>
      </c>
      <c r="M167" s="489" t="str">
        <f t="shared" ref="M167:O167" si="265">IF(AG167="","",IF(AG167="cn","cn",VLOOKUP(MID(AG167,2,1),$AN$4:$AO$21,2,0)))</f>
        <v/>
      </c>
      <c r="N167" s="489" t="str">
        <f t="shared" si="265"/>
        <v/>
      </c>
      <c r="O167" s="489" t="str">
        <f t="shared" si="265"/>
        <v/>
      </c>
      <c r="P167" s="520" t="s">
        <v>613</v>
      </c>
      <c r="Q167" s="489" t="str">
        <f t="shared" ref="Q167:R167" si="266">IF(AK167="","",IF(AK167="cn","cn",VLOOKUP(MID(AK167,2,1),$AN$4:$AO$21,2,0)))</f>
        <v/>
      </c>
      <c r="R167" s="489" t="str">
        <f t="shared" si="266"/>
        <v/>
      </c>
      <c r="S167" s="87"/>
      <c r="T167" s="87"/>
      <c r="U167" s="87"/>
      <c r="V167" s="496"/>
      <c r="W167" s="492">
        <v>5.0</v>
      </c>
      <c r="X167" s="493" t="str">
        <f>IF(HLOOKUP(W155,MaGv!$C$38:$AZ$68,6,0)=0," ",HLOOKUP(W155,MaGv!$C$38:$AZ$68,6,0))</f>
        <v/>
      </c>
      <c r="Y167" s="493" t="str">
        <f>IF(HLOOKUP(W155,MaGv!$C$38:$AZ$68,11,0)=0," ",HLOOKUP(W155,MaGv!$C$38:$AZ$68,11,0))</f>
        <v/>
      </c>
      <c r="Z167" s="493" t="str">
        <f>IF(HLOOKUP(W155,MaGv!$C$38:$AZ$68,16,0)=0," ",HLOOKUP(W155,MaGv!$C$38:$AZ$68,16,0))</f>
        <v/>
      </c>
      <c r="AA167" s="493" t="str">
        <f>IF(HLOOKUP(W155,MaGv!$C$38:$AZ$68,21,0)=0," ",HLOOKUP(W155,MaGv!$C$38:$AZ$68,21,0))</f>
        <v/>
      </c>
      <c r="AB167" s="493" t="str">
        <f>IF(HLOOKUP(W155,MaGv!$C$38:$AZ$68,26,0)=0," ",HLOOKUP(W155,MaGv!$C$38:$AZ$68,26,0))</f>
        <v/>
      </c>
      <c r="AC167" s="493" t="str">
        <f>IF(HLOOKUP(W155,MaGv!$C$38:$AZ$68,31,0)=0," ",HLOOKUP(W155,MaGv!$C$38:$AZ$68,31,0))</f>
        <v/>
      </c>
      <c r="AD167" s="326"/>
      <c r="AE167" s="496"/>
      <c r="AF167" s="492">
        <v>5.0</v>
      </c>
      <c r="AG167" s="493" t="str">
        <f>IF(HLOOKUP(AF155,MaGv!$C$38:$AZ$68,6,0)=0," ",HLOOKUP(AF155,MaGv!$C$38:$AZ$68,6,0))</f>
        <v/>
      </c>
      <c r="AH167" s="493" t="str">
        <f>IF(HLOOKUP(AF155,MaGv!$C$38:$AZ$68,11,0)=0," ",HLOOKUP(AF155,MaGv!$C$38:$AZ$68,11,0))</f>
        <v/>
      </c>
      <c r="AI167" s="493" t="str">
        <f>IF(HLOOKUP(AF155,MaGv!$C$38:$AZ$68,16,0)=0," ",HLOOKUP(AF155,MaGv!$C$38:$AZ$68,16,0))</f>
        <v/>
      </c>
      <c r="AJ167" s="493" t="str">
        <f>IF(HLOOKUP(AF155,MaGv!$C$38:$AZ$68,21,0)=0," ",HLOOKUP(AF155,MaGv!$C$38:$AZ$68,21,0))</f>
        <v/>
      </c>
      <c r="AK167" s="493" t="str">
        <f>IF(HLOOKUP(AF155,MaGv!$C$38:$AZ$68,26,0)=0," ",HLOOKUP(AF155,MaGv!$C$38:$AZ$68,26,0))</f>
        <v/>
      </c>
      <c r="AL167" s="493" t="str">
        <f>IF(HLOOKUP(AF155,MaGv!$C$38:$AZ$68,31,0)=0," ",HLOOKUP(AF155,MaGv!$C$38:$AZ$68,31,0))</f>
        <v/>
      </c>
      <c r="AM167" s="87"/>
      <c r="AN167" s="87"/>
      <c r="AO167" s="87"/>
    </row>
    <row r="168" ht="14.25" hidden="1" customHeight="1">
      <c r="A168" s="486"/>
      <c r="B168" s="87"/>
      <c r="C168" s="87"/>
      <c r="D168" s="87"/>
      <c r="E168" s="87"/>
      <c r="F168" s="87"/>
      <c r="G168" s="87"/>
      <c r="H168" s="87"/>
      <c r="I168" s="87"/>
      <c r="J168" s="476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498"/>
      <c r="W168" s="499"/>
      <c r="X168" s="497"/>
      <c r="Y168" s="497"/>
      <c r="Z168" s="497"/>
      <c r="AA168" s="497"/>
      <c r="AB168" s="497"/>
      <c r="AC168" s="497"/>
      <c r="AD168" s="326"/>
      <c r="AE168" s="500"/>
      <c r="AF168" s="499"/>
      <c r="AG168" s="497"/>
      <c r="AH168" s="497"/>
      <c r="AI168" s="497"/>
      <c r="AJ168" s="497"/>
      <c r="AK168" s="497"/>
      <c r="AL168" s="497"/>
      <c r="AM168" s="87"/>
      <c r="AN168" s="87"/>
      <c r="AO168" s="87"/>
    </row>
    <row r="169" ht="14.25" hidden="1" customHeight="1">
      <c r="A169" s="502"/>
      <c r="B169" s="503"/>
      <c r="C169" s="503"/>
      <c r="D169" s="503"/>
      <c r="E169" s="503"/>
      <c r="F169" s="503"/>
      <c r="G169" s="503"/>
      <c r="H169" s="503"/>
      <c r="I169" s="503"/>
      <c r="J169" s="504"/>
      <c r="K169" s="503"/>
      <c r="L169" s="503"/>
      <c r="M169" s="503"/>
      <c r="N169" s="503"/>
      <c r="O169" s="503"/>
      <c r="P169" s="503"/>
      <c r="Q169" s="503"/>
      <c r="R169" s="503"/>
      <c r="S169" s="87"/>
      <c r="T169" s="87"/>
      <c r="U169" s="87"/>
      <c r="V169" s="505"/>
      <c r="W169" s="499"/>
      <c r="X169" s="497"/>
      <c r="Y169" s="497"/>
      <c r="Z169" s="497"/>
      <c r="AA169" s="497"/>
      <c r="AB169" s="497"/>
      <c r="AC169" s="497"/>
      <c r="AD169" s="326"/>
      <c r="AE169" s="500"/>
      <c r="AF169" s="499"/>
      <c r="AG169" s="497"/>
      <c r="AH169" s="497"/>
      <c r="AI169" s="497"/>
      <c r="AJ169" s="497"/>
      <c r="AK169" s="497"/>
      <c r="AL169" s="497"/>
      <c r="AM169" s="87"/>
      <c r="AN169" s="87"/>
      <c r="AO169" s="87"/>
    </row>
    <row r="170" ht="14.25" hidden="1" customHeight="1">
      <c r="A170" s="126"/>
      <c r="B170" s="87"/>
      <c r="C170" s="87"/>
      <c r="D170" s="87"/>
      <c r="E170" s="87"/>
      <c r="F170" s="87"/>
      <c r="G170" s="87"/>
      <c r="H170" s="87"/>
      <c r="I170" s="87"/>
      <c r="J170" s="476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477"/>
      <c r="X170" s="87"/>
      <c r="Y170" s="87"/>
      <c r="Z170" s="87"/>
      <c r="AA170" s="87"/>
      <c r="AB170" s="87"/>
      <c r="AC170" s="87"/>
      <c r="AD170" s="326"/>
      <c r="AE170" s="87"/>
      <c r="AF170" s="477"/>
      <c r="AG170" s="87"/>
      <c r="AH170" s="87"/>
      <c r="AI170" s="87"/>
      <c r="AJ170" s="87"/>
      <c r="AK170" s="87"/>
      <c r="AL170" s="87"/>
      <c r="AM170" s="87"/>
      <c r="AN170" s="87"/>
      <c r="AO170" s="87"/>
    </row>
    <row r="171" ht="14.25" hidden="1" customHeight="1">
      <c r="A171" s="461"/>
      <c r="B171" s="462" t="str">
        <f>MaGv!$N$1</f>
        <v>THỜI KHÓA BIỂU ÔN TẬP KHỐI 12 - Áp dụng từ 04/05/2021</v>
      </c>
      <c r="C171" s="87"/>
      <c r="D171" s="463"/>
      <c r="E171" s="463"/>
      <c r="F171" s="463"/>
      <c r="G171" s="463"/>
      <c r="H171" s="87"/>
      <c r="I171" s="463"/>
      <c r="J171" s="464"/>
      <c r="K171" s="462" t="str">
        <f>MaGv!$N$1</f>
        <v>THỜI KHÓA BIỂU ÔN TẬP KHỐI 12 - Áp dụng từ 04/05/2021</v>
      </c>
      <c r="L171" s="87"/>
      <c r="M171" s="463"/>
      <c r="N171" s="463"/>
      <c r="O171" s="463"/>
      <c r="P171" s="463"/>
      <c r="Q171" s="465"/>
      <c r="R171" s="463"/>
      <c r="S171" s="87"/>
      <c r="T171" s="87"/>
      <c r="U171" s="87"/>
      <c r="V171" s="466"/>
      <c r="W171" s="463"/>
      <c r="X171" s="463"/>
      <c r="Y171" s="463"/>
      <c r="Z171" s="463"/>
      <c r="AA171" s="463"/>
      <c r="AB171" s="465"/>
      <c r="AC171" s="463"/>
      <c r="AD171" s="326"/>
      <c r="AE171" s="466"/>
      <c r="AF171" s="463"/>
      <c r="AG171" s="463"/>
      <c r="AH171" s="463"/>
      <c r="AI171" s="463"/>
      <c r="AJ171" s="463"/>
      <c r="AK171" s="465"/>
      <c r="AL171" s="463"/>
      <c r="AM171" s="87"/>
      <c r="AN171" s="87"/>
      <c r="AO171" s="87"/>
    </row>
    <row r="172" ht="14.25" hidden="1" customHeight="1">
      <c r="A172" s="461"/>
      <c r="B172" s="467" t="str">
        <f>V172</f>
        <v>LỚP:</v>
      </c>
      <c r="C172" s="468" t="str">
        <f>VLOOKUP(A174,DS!$R$1:$T$48,2,0)</f>
        <v>B7</v>
      </c>
      <c r="D172" s="467" t="str">
        <f t="shared" ref="D172:E172" si="267">Y172</f>
        <v>GVCN:</v>
      </c>
      <c r="E172" s="469" t="str">
        <f t="shared" si="267"/>
        <v>Trần Thị Hương-Toán</v>
      </c>
      <c r="F172" s="87"/>
      <c r="G172" s="470"/>
      <c r="H172" s="470"/>
      <c r="I172" s="470"/>
      <c r="J172" s="464"/>
      <c r="K172" s="471" t="str">
        <f>AE172</f>
        <v>LỚP:</v>
      </c>
      <c r="L172" s="468" t="str">
        <f>VLOOKUP(J174,DS!$R$3:$T$48,2,0)</f>
        <v>B8</v>
      </c>
      <c r="M172" s="467" t="str">
        <f t="shared" ref="M172:N172" si="268">AH172</f>
        <v>GVCN:</v>
      </c>
      <c r="N172" s="472" t="str">
        <f t="shared" si="268"/>
        <v>Lương Thị Chi-Văn </v>
      </c>
      <c r="O172" s="87"/>
      <c r="P172" s="470"/>
      <c r="Q172" s="470"/>
      <c r="R172" s="470"/>
      <c r="S172" s="87"/>
      <c r="T172" s="87"/>
      <c r="U172" s="87"/>
      <c r="V172" s="470" t="s">
        <v>588</v>
      </c>
      <c r="W172" s="473" t="str">
        <f>C172</f>
        <v>B7</v>
      </c>
      <c r="X172" s="87"/>
      <c r="Y172" s="474" t="s">
        <v>589</v>
      </c>
      <c r="Z172" s="475" t="str">
        <f>VLOOKUP(W172,dscn,4,0)&amp;"-"&amp;VLOOKUP(W172,dscn,6,0)</f>
        <v>Trần Thị Hương-Toán</v>
      </c>
      <c r="AA172" s="473"/>
      <c r="AB172" s="473"/>
      <c r="AC172" s="473"/>
      <c r="AD172" s="326"/>
      <c r="AE172" s="470" t="s">
        <v>588</v>
      </c>
      <c r="AF172" s="473" t="str">
        <f>L172</f>
        <v>B8</v>
      </c>
      <c r="AG172" s="87"/>
      <c r="AH172" s="474" t="s">
        <v>589</v>
      </c>
      <c r="AI172" s="475" t="str">
        <f>VLOOKUP(AF172,dscn,4,0)&amp;"-"&amp;VLOOKUP(AF172,dscn,6,0)</f>
        <v>Lương Thị Chi-Văn </v>
      </c>
      <c r="AJ172" s="473"/>
      <c r="AK172" s="473"/>
      <c r="AL172" s="473"/>
      <c r="AM172" s="87"/>
      <c r="AN172" s="87"/>
      <c r="AO172" s="87"/>
    </row>
    <row r="173" ht="14.25" hidden="1" customHeight="1">
      <c r="A173" s="126"/>
      <c r="B173" s="87"/>
      <c r="C173" s="87"/>
      <c r="D173" s="87"/>
      <c r="E173" s="87"/>
      <c r="F173" s="87"/>
      <c r="G173" s="87"/>
      <c r="H173" s="87"/>
      <c r="I173" s="87"/>
      <c r="J173" s="476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477"/>
      <c r="Y173" s="87"/>
      <c r="Z173" s="87"/>
      <c r="AA173" s="87"/>
      <c r="AB173" s="87"/>
      <c r="AC173" s="87"/>
      <c r="AD173" s="326"/>
      <c r="AE173" s="87"/>
      <c r="AF173" s="87"/>
      <c r="AG173" s="477"/>
      <c r="AH173" s="87"/>
      <c r="AI173" s="87"/>
      <c r="AJ173" s="87"/>
      <c r="AK173" s="87"/>
      <c r="AL173" s="87"/>
      <c r="AM173" s="87"/>
      <c r="AN173" s="87"/>
      <c r="AO173" s="87"/>
    </row>
    <row r="174" ht="14.25" hidden="1" customHeight="1">
      <c r="A174" s="479">
        <v>21.0</v>
      </c>
      <c r="B174" s="480"/>
      <c r="C174" s="481" t="s">
        <v>590</v>
      </c>
      <c r="D174" s="481" t="s">
        <v>591</v>
      </c>
      <c r="E174" s="481" t="s">
        <v>592</v>
      </c>
      <c r="F174" s="481" t="s">
        <v>593</v>
      </c>
      <c r="G174" s="481" t="s">
        <v>594</v>
      </c>
      <c r="H174" s="481" t="s">
        <v>595</v>
      </c>
      <c r="I174" s="481" t="s">
        <v>596</v>
      </c>
      <c r="J174" s="482">
        <v>22.0</v>
      </c>
      <c r="K174" s="480"/>
      <c r="L174" s="481" t="s">
        <v>590</v>
      </c>
      <c r="M174" s="481" t="s">
        <v>591</v>
      </c>
      <c r="N174" s="481" t="s">
        <v>592</v>
      </c>
      <c r="O174" s="481" t="s">
        <v>593</v>
      </c>
      <c r="P174" s="481" t="s">
        <v>594</v>
      </c>
      <c r="Q174" s="481" t="s">
        <v>595</v>
      </c>
      <c r="R174" s="481" t="s">
        <v>596</v>
      </c>
      <c r="S174" s="87"/>
      <c r="T174" s="87"/>
      <c r="U174" s="86"/>
      <c r="V174" s="483"/>
      <c r="W174" s="484" t="s">
        <v>590</v>
      </c>
      <c r="X174" s="484" t="s">
        <v>591</v>
      </c>
      <c r="Y174" s="484" t="s">
        <v>592</v>
      </c>
      <c r="Z174" s="484" t="s">
        <v>593</v>
      </c>
      <c r="AA174" s="484" t="s">
        <v>594</v>
      </c>
      <c r="AB174" s="484" t="s">
        <v>595</v>
      </c>
      <c r="AC174" s="484" t="s">
        <v>596</v>
      </c>
      <c r="AD174" s="485"/>
      <c r="AE174" s="483"/>
      <c r="AF174" s="484" t="s">
        <v>590</v>
      </c>
      <c r="AG174" s="484" t="s">
        <v>591</v>
      </c>
      <c r="AH174" s="484" t="s">
        <v>592</v>
      </c>
      <c r="AI174" s="484" t="s">
        <v>593</v>
      </c>
      <c r="AJ174" s="484" t="s">
        <v>594</v>
      </c>
      <c r="AK174" s="484" t="s">
        <v>595</v>
      </c>
      <c r="AL174" s="484" t="s">
        <v>596</v>
      </c>
      <c r="AM174" s="87"/>
      <c r="AN174" s="86"/>
      <c r="AO174" s="86"/>
    </row>
    <row r="175" ht="14.25" hidden="1" customHeight="1">
      <c r="A175" s="479"/>
      <c r="B175" s="487" t="s">
        <v>597</v>
      </c>
      <c r="C175" s="488">
        <v>1.0</v>
      </c>
      <c r="D175" s="489" t="str">
        <f>IF(X175="","",IF(X175="cc","cc",VLOOKUP(MID(X175,2,1),$AN$4:$AO$21,2,0)))</f>
        <v>cc</v>
      </c>
      <c r="E175" s="489" t="str">
        <f t="shared" ref="E175:I175" si="269">IF(Y175="","",IF(Y175="cn","cn",VLOOKUP(MID(Y175,2,1),$AN$4:$AO$21,2,0)))</f>
        <v/>
      </c>
      <c r="F175" s="489" t="str">
        <f t="shared" si="269"/>
        <v/>
      </c>
      <c r="G175" s="489" t="str">
        <f t="shared" si="269"/>
        <v/>
      </c>
      <c r="H175" s="489" t="str">
        <f t="shared" si="269"/>
        <v/>
      </c>
      <c r="I175" s="489" t="str">
        <f t="shared" si="269"/>
        <v/>
      </c>
      <c r="J175" s="482"/>
      <c r="K175" s="487" t="s">
        <v>597</v>
      </c>
      <c r="L175" s="488">
        <v>1.0</v>
      </c>
      <c r="M175" s="489" t="str">
        <f>IF(AG175="","",IF(AG175="cc","cc",VLOOKUP(MID(AG175,2,1),$AN$4:$AO$21,2,0)))</f>
        <v>cc</v>
      </c>
      <c r="N175" s="489" t="str">
        <f t="shared" ref="N175:R175" si="270">IF(AH175="","",IF(AH175="cn","cn",VLOOKUP(MID(AH175,2,1),$AN$4:$AO$21,2,0)))</f>
        <v/>
      </c>
      <c r="O175" s="489" t="str">
        <f t="shared" si="270"/>
        <v/>
      </c>
      <c r="P175" s="489" t="str">
        <f t="shared" si="270"/>
        <v/>
      </c>
      <c r="Q175" s="489" t="str">
        <f t="shared" si="270"/>
        <v/>
      </c>
      <c r="R175" s="489" t="str">
        <f t="shared" si="270"/>
        <v/>
      </c>
      <c r="S175" s="86"/>
      <c r="T175" s="86"/>
      <c r="U175" s="86"/>
      <c r="V175" s="491" t="s">
        <v>597</v>
      </c>
      <c r="W175" s="492">
        <v>1.0</v>
      </c>
      <c r="X175" s="493" t="s">
        <v>601</v>
      </c>
      <c r="Y175" s="493" t="str">
        <f>IF(HLOOKUP(W172,MaGv!$C$3:$AZ$68,7,0)=0," ",HLOOKUP(W172,MaGv!$C$3:$AZ$68,7,0))</f>
        <v/>
      </c>
      <c r="Z175" s="493" t="str">
        <f>IF(HLOOKUP(W172,MaGv!$C$3:$AZ$68,12,0)=0," ",HLOOKUP(W172,MaGv!$C$3:$AZ$68,12,0))</f>
        <v/>
      </c>
      <c r="AA175" s="493" t="str">
        <f>IF(HLOOKUP(W172,MaGv!$C$3:$AZ$68,17,0)=0," ",HLOOKUP(W172,MaGv!$C$3:$AZ$68,17,0))</f>
        <v/>
      </c>
      <c r="AB175" s="493" t="str">
        <f>IF(HLOOKUP(W172,MaGv!$C$3:$AZ$68,22,0)=0," ",HLOOKUP(W172,MaGv!$C$3:$AZ$68,22,0))</f>
        <v/>
      </c>
      <c r="AC175" s="493" t="str">
        <f>IF(HLOOKUP(W172,MaGv!$C$3:$AZ$68,27,0)=0," ",HLOOKUP(W172,MaGv!$C$3:$AZ$68,27,0))</f>
        <v/>
      </c>
      <c r="AD175" s="326"/>
      <c r="AE175" s="491" t="s">
        <v>597</v>
      </c>
      <c r="AF175" s="492">
        <v>1.0</v>
      </c>
      <c r="AG175" s="493" t="s">
        <v>601</v>
      </c>
      <c r="AH175" s="493" t="str">
        <f>IF(HLOOKUP(AF172,MaGv!$C$3:$AZ$68,7,0)=0," ",HLOOKUP(AF172,MaGv!$C$3:$AZ$68,7,0))</f>
        <v/>
      </c>
      <c r="AI175" s="493" t="str">
        <f>IF(HLOOKUP(AF172,MaGv!$C$3:$AZ$68,12,0)=0," ",HLOOKUP(AF172,MaGv!$C$3:$AZ$68,12,0))</f>
        <v/>
      </c>
      <c r="AJ175" s="493" t="str">
        <f>IF(HLOOKUP(AF172,MaGv!$C$3:$AZ$68,17,0)=0," ",HLOOKUP(AF172,MaGv!$C$3:$AZ$68,17,0))</f>
        <v/>
      </c>
      <c r="AK175" s="493" t="str">
        <f>IF(HLOOKUP(AF172,MaGv!$C$3:$AZ$68,22,0)=0," ",HLOOKUP(AF172,MaGv!$C$3:$AZ$68,22,0))</f>
        <v/>
      </c>
      <c r="AL175" s="493" t="str">
        <f>IF(HLOOKUP(AF172,MaGv!$C$3:$AZ$68,27,0)=0," ",HLOOKUP(AF172,MaGv!$C$3:$AZ$68,27,0))</f>
        <v/>
      </c>
      <c r="AM175" s="86"/>
      <c r="AN175" s="87"/>
      <c r="AO175" s="87"/>
    </row>
    <row r="176" ht="14.25" hidden="1" customHeight="1">
      <c r="A176" s="486"/>
      <c r="B176" s="127"/>
      <c r="C176" s="488">
        <v>2.0</v>
      </c>
      <c r="D176" s="489" t="str">
        <f t="shared" ref="D176:I176" si="271">IF(X176="","",IF(X176="cn","cn",VLOOKUP(MID(X176,2,1),$AN$4:$AO$21,2,0)))</f>
        <v>cn</v>
      </c>
      <c r="E176" s="489" t="str">
        <f t="shared" si="271"/>
        <v/>
      </c>
      <c r="F176" s="489" t="str">
        <f t="shared" si="271"/>
        <v/>
      </c>
      <c r="G176" s="489" t="str">
        <f t="shared" si="271"/>
        <v/>
      </c>
      <c r="H176" s="489" t="str">
        <f t="shared" si="271"/>
        <v/>
      </c>
      <c r="I176" s="489" t="str">
        <f t="shared" si="271"/>
        <v/>
      </c>
      <c r="J176" s="476"/>
      <c r="K176" s="127"/>
      <c r="L176" s="488">
        <v>2.0</v>
      </c>
      <c r="M176" s="489" t="str">
        <f t="shared" ref="M176:R176" si="272">IF(AG176="","",IF(AG176="cn","cn",VLOOKUP(MID(AG176,2,1),$AN$4:$AO$21,2,0)))</f>
        <v>cn</v>
      </c>
      <c r="N176" s="489" t="str">
        <f t="shared" si="272"/>
        <v/>
      </c>
      <c r="O176" s="489" t="str">
        <f t="shared" si="272"/>
        <v/>
      </c>
      <c r="P176" s="489" t="str">
        <f t="shared" si="272"/>
        <v/>
      </c>
      <c r="Q176" s="489" t="str">
        <f t="shared" si="272"/>
        <v/>
      </c>
      <c r="R176" s="489" t="str">
        <f t="shared" si="272"/>
        <v/>
      </c>
      <c r="S176" s="87"/>
      <c r="T176" s="87"/>
      <c r="U176" s="87"/>
      <c r="V176" s="495"/>
      <c r="W176" s="492">
        <v>2.0</v>
      </c>
      <c r="X176" s="493" t="s">
        <v>33</v>
      </c>
      <c r="Y176" s="493" t="str">
        <f>IF(HLOOKUP(W172,MaGv!$C$3:$AZ$68,8,0)=0," ",HLOOKUP(W172,MaGv!$C$3:$AZ$68,8,0))</f>
        <v/>
      </c>
      <c r="Z176" s="493" t="str">
        <f>IF(HLOOKUP(W172,MaGv!$C$3:$AZ$68,13,0)=0," ",HLOOKUP(W172,MaGv!$C$3:$AZ$68,13,0))</f>
        <v/>
      </c>
      <c r="AA176" s="493" t="str">
        <f>IF(HLOOKUP(W172,MaGv!$C$3:$AZ$68,18,0)=0," ",HLOOKUP(W172,MaGv!$C$3:$AZ$68,18,0))</f>
        <v/>
      </c>
      <c r="AB176" s="493" t="str">
        <f>IF(HLOOKUP(W172,MaGv!$C$3:$AZ$68,23,0)=0," ",HLOOKUP(W172,MaGv!$C$3:$AZ$68,23,0))</f>
        <v/>
      </c>
      <c r="AC176" s="493" t="str">
        <f>IF(HLOOKUP(W172,MaGv!$C$3:$AZ$68,28,0)=0," ",HLOOKUP(W172,MaGv!$C$3:$AZ$68,28,0))</f>
        <v/>
      </c>
      <c r="AD176" s="326"/>
      <c r="AE176" s="495"/>
      <c r="AF176" s="492">
        <v>2.0</v>
      </c>
      <c r="AG176" s="493" t="s">
        <v>33</v>
      </c>
      <c r="AH176" s="493" t="str">
        <f>IF(HLOOKUP(AF172,MaGv!$C$3:$AZ$68,8,0)=0," ",HLOOKUP(AF172,MaGv!$C$3:$AZ$68,8,0))</f>
        <v/>
      </c>
      <c r="AI176" s="493" t="str">
        <f>IF(HLOOKUP(AF172,MaGv!$C$3:$AZ$68,13,0)=0," ",HLOOKUP(AF172,MaGv!$C$3:$AZ$68,13,0))</f>
        <v/>
      </c>
      <c r="AJ176" s="493" t="str">
        <f>IF(HLOOKUP(AF172,MaGv!$C$3:$AZ$68,18,0)=0," ",HLOOKUP(AF172,MaGv!$C$3:$AZ$68,18,0))</f>
        <v/>
      </c>
      <c r="AK176" s="493" t="str">
        <f>IF(HLOOKUP(AF172,MaGv!$C$3:$AZ$68,23,0)=0," ",HLOOKUP(AF172,MaGv!$C$3:$AZ$68,23,0))</f>
        <v/>
      </c>
      <c r="AL176" s="493" t="str">
        <f>IF(HLOOKUP(AF172,MaGv!$C$3:$AZ$68,28,0)=0," ",HLOOKUP(AF172,MaGv!$C$3:$AZ$68,28,0))</f>
        <v/>
      </c>
      <c r="AM176" s="87"/>
      <c r="AN176" s="87"/>
      <c r="AO176" s="87"/>
    </row>
    <row r="177" ht="14.25" hidden="1" customHeight="1">
      <c r="A177" s="486"/>
      <c r="B177" s="127"/>
      <c r="C177" s="488">
        <v>3.0</v>
      </c>
      <c r="D177" s="489" t="str">
        <f t="shared" ref="D177:I177" si="273">IF(X177="","",IF(X177="cn","cn",VLOOKUP(MID(X177,2,1),$AN$4:$AO$21,2,0)))</f>
        <v/>
      </c>
      <c r="E177" s="489" t="str">
        <f t="shared" si="273"/>
        <v/>
      </c>
      <c r="F177" s="489" t="str">
        <f t="shared" si="273"/>
        <v/>
      </c>
      <c r="G177" s="489" t="str">
        <f t="shared" si="273"/>
        <v/>
      </c>
      <c r="H177" s="489" t="str">
        <f t="shared" si="273"/>
        <v/>
      </c>
      <c r="I177" s="489" t="str">
        <f t="shared" si="273"/>
        <v/>
      </c>
      <c r="J177" s="476"/>
      <c r="K177" s="127"/>
      <c r="L177" s="488">
        <v>3.0</v>
      </c>
      <c r="M177" s="489" t="str">
        <f t="shared" ref="M177:R177" si="274">IF(AG177="","",IF(AG177="cn","cn",VLOOKUP(MID(AG177,2,1),$AN$4:$AO$21,2,0)))</f>
        <v/>
      </c>
      <c r="N177" s="489" t="str">
        <f t="shared" si="274"/>
        <v/>
      </c>
      <c r="O177" s="489" t="str">
        <f t="shared" si="274"/>
        <v/>
      </c>
      <c r="P177" s="489" t="str">
        <f t="shared" si="274"/>
        <v/>
      </c>
      <c r="Q177" s="489" t="str">
        <f t="shared" si="274"/>
        <v/>
      </c>
      <c r="R177" s="489" t="str">
        <f t="shared" si="274"/>
        <v/>
      </c>
      <c r="S177" s="87"/>
      <c r="T177" s="87"/>
      <c r="U177" s="87"/>
      <c r="V177" s="495"/>
      <c r="W177" s="492">
        <v>3.0</v>
      </c>
      <c r="X177" s="493" t="str">
        <f>IF(HLOOKUP(W172,MaGv!$C$3:$AZ$68,4,0)=0," ",HLOOKUP(W172,MaGv!$C$3:$AZ$68,4,0))</f>
        <v/>
      </c>
      <c r="Y177" s="493" t="str">
        <f>IF(HLOOKUP(W172,MaGv!$C$3:$AZ$68,9,0)=0," ",HLOOKUP(W172,MaGv!$C$3:$AZ$68,9,0))</f>
        <v/>
      </c>
      <c r="Z177" s="493" t="str">
        <f>IF(HLOOKUP(W172,MaGv!$C$3:$AZ$68,14,0)=0," ",HLOOKUP(W172,MaGv!$C$3:$AZ$68,14,0))</f>
        <v/>
      </c>
      <c r="AA177" s="493" t="str">
        <f>IF(HLOOKUP(W172,MaGv!$C$3:$AZ$68,19,0)=0," ",HLOOKUP(W172,MaGv!$C$3:$AZ$68,19,0))</f>
        <v/>
      </c>
      <c r="AB177" s="493" t="str">
        <f>IF(HLOOKUP(W172,MaGv!$C$3:$AZ$68,24,0)=0," ",HLOOKUP(W172,MaGv!$C$3:$AZ$68,24,0))</f>
        <v/>
      </c>
      <c r="AC177" s="493" t="str">
        <f>IF(HLOOKUP(W172,MaGv!$C$3:$AZ$68,29,0)=0," ",HLOOKUP(W172,MaGv!$C$3:$AZ$68,29,0))</f>
        <v/>
      </c>
      <c r="AD177" s="326"/>
      <c r="AE177" s="495"/>
      <c r="AF177" s="492">
        <v>3.0</v>
      </c>
      <c r="AG177" s="493" t="str">
        <f>IF(HLOOKUP(AF172,MaGv!$C$3:$AZ$68,4,0)=0," ",HLOOKUP(AF172,MaGv!$C$3:$AZ$68,4,0))</f>
        <v/>
      </c>
      <c r="AH177" s="493" t="str">
        <f>IF(HLOOKUP(AF172,MaGv!$C$3:$AZ$68,9,0)=0," ",HLOOKUP(AF172,MaGv!$C$3:$AZ$68,9,0))</f>
        <v/>
      </c>
      <c r="AI177" s="493" t="str">
        <f>IF(HLOOKUP(AF172,MaGv!$C$3:$AZ$68,14,0)=0," ",HLOOKUP(AF172,MaGv!$C$3:$AZ$68,14,0))</f>
        <v/>
      </c>
      <c r="AJ177" s="493" t="str">
        <f>IF(HLOOKUP(AF172,MaGv!$C$3:$AZ$68,19,0)=0," ",HLOOKUP(AF172,MaGv!$C$3:$AZ$68,19,0))</f>
        <v/>
      </c>
      <c r="AK177" s="493" t="str">
        <f>IF(HLOOKUP(AF172,MaGv!$C$3:$AZ$68,24,0)=0," ",HLOOKUP(AF172,MaGv!$C$3:$AZ$68,24,0))</f>
        <v/>
      </c>
      <c r="AL177" s="493" t="str">
        <f>IF(HLOOKUP(AF172,MaGv!$C$3:$AZ$68,29,0)=0," ",HLOOKUP(AF172,MaGv!$C$3:$AZ$68,29,0))</f>
        <v/>
      </c>
      <c r="AM177" s="87"/>
      <c r="AN177" s="87"/>
      <c r="AO177" s="87"/>
    </row>
    <row r="178" ht="14.25" hidden="1" customHeight="1">
      <c r="A178" s="486"/>
      <c r="B178" s="127"/>
      <c r="C178" s="488">
        <v>4.0</v>
      </c>
      <c r="D178" s="489" t="str">
        <f t="shared" ref="D178:I178" si="275">IF(X178="","",IF(X178="cn","cn",VLOOKUP(MID(X178,2,1),$AN$4:$AO$21,2,0)))</f>
        <v/>
      </c>
      <c r="E178" s="489" t="str">
        <f t="shared" si="275"/>
        <v/>
      </c>
      <c r="F178" s="489" t="str">
        <f t="shared" si="275"/>
        <v/>
      </c>
      <c r="G178" s="489" t="str">
        <f t="shared" si="275"/>
        <v/>
      </c>
      <c r="H178" s="489" t="str">
        <f t="shared" si="275"/>
        <v/>
      </c>
      <c r="I178" s="489" t="str">
        <f t="shared" si="275"/>
        <v/>
      </c>
      <c r="J178" s="476"/>
      <c r="K178" s="127"/>
      <c r="L178" s="488">
        <v>4.0</v>
      </c>
      <c r="M178" s="489" t="str">
        <f t="shared" ref="M178:R178" si="276">IF(AG178="","",IF(AG178="cn","cn",VLOOKUP(MID(AG178,2,1),$AN$4:$AO$21,2,0)))</f>
        <v/>
      </c>
      <c r="N178" s="489" t="str">
        <f t="shared" si="276"/>
        <v/>
      </c>
      <c r="O178" s="489" t="str">
        <f t="shared" si="276"/>
        <v/>
      </c>
      <c r="P178" s="489" t="str">
        <f t="shared" si="276"/>
        <v/>
      </c>
      <c r="Q178" s="489" t="str">
        <f t="shared" si="276"/>
        <v/>
      </c>
      <c r="R178" s="489" t="str">
        <f t="shared" si="276"/>
        <v/>
      </c>
      <c r="S178" s="87"/>
      <c r="T178" s="87"/>
      <c r="U178" s="87"/>
      <c r="V178" s="495"/>
      <c r="W178" s="492">
        <v>4.0</v>
      </c>
      <c r="X178" s="493" t="str">
        <f>IF(HLOOKUP(W172,MaGv!$C$3:$AZ$68,5,0)=0," ",HLOOKUP(W172,MaGv!$C$3:$AZ$68,5,0))</f>
        <v/>
      </c>
      <c r="Y178" s="493" t="str">
        <f>IF(HLOOKUP(W172,MaGv!$C$3:$AZ$68,10,0)=0," ",HLOOKUP(W172,MaGv!$C$3:$AZ$68,10,0))</f>
        <v/>
      </c>
      <c r="Z178" s="493" t="str">
        <f>IF(HLOOKUP(W172,MaGv!$C$3:$AZ$68,15,0)=0," ",HLOOKUP(W172,MaGv!$C$3:$AZ$68,15,0))</f>
        <v/>
      </c>
      <c r="AA178" s="493" t="str">
        <f>IF(HLOOKUP(W172,MaGv!$C$3:$AZ$68,20,0)=0," ",HLOOKUP(W172,MaGv!$C$3:$AZ$68,20,0))</f>
        <v/>
      </c>
      <c r="AB178" s="493" t="str">
        <f>IF(HLOOKUP(W172,MaGv!$C$3:$AZ$68,25,0)=0," ",HLOOKUP(W172,MaGv!$C$3:$AZ$68,25,0))</f>
        <v/>
      </c>
      <c r="AC178" s="493" t="str">
        <f>IF(HLOOKUP(W172,MaGv!$C$3:$AZ$68,30,0)=0," ",HLOOKUP(W172,MaGv!$C$3:$AZ$68,30,0))</f>
        <v/>
      </c>
      <c r="AD178" s="326"/>
      <c r="AE178" s="495"/>
      <c r="AF178" s="492">
        <v>4.0</v>
      </c>
      <c r="AG178" s="493" t="str">
        <f>IF(HLOOKUP(AF172,MaGv!$C$3:$AZ$68,5,0)=0," ",HLOOKUP(AF172,MaGv!$C$3:$AZ$68,5,0))</f>
        <v/>
      </c>
      <c r="AH178" s="493" t="str">
        <f>IF(HLOOKUP(AF172,MaGv!$C$3:$AZ$68,10,0)=0," ",HLOOKUP(AF172,MaGv!$C$3:$AZ$68,10,0))</f>
        <v/>
      </c>
      <c r="AI178" s="493" t="str">
        <f>IF(HLOOKUP(AF172,MaGv!$C$3:$AZ$68,15,0)=0," ",HLOOKUP(AF172,MaGv!$C$3:$AZ$68,15,0))</f>
        <v/>
      </c>
      <c r="AJ178" s="493" t="str">
        <f>IF(HLOOKUP(AF172,MaGv!$C$3:$AZ$68,20,0)=0," ",HLOOKUP(AF172,MaGv!$C$3:$AZ$68,20,0))</f>
        <v/>
      </c>
      <c r="AK178" s="493" t="str">
        <f>IF(HLOOKUP(AF172,MaGv!$C$3:$AZ$68,25,0)=0," ",HLOOKUP(AF172,MaGv!$C$3:$AZ$68,25,0))</f>
        <v/>
      </c>
      <c r="AL178" s="493" t="str">
        <f>IF(HLOOKUP(AF172,MaGv!$C$3:$AZ$68,30,0)=0," ",HLOOKUP(AF172,MaGv!$C$3:$AZ$68,30,0))</f>
        <v/>
      </c>
      <c r="AM178" s="87"/>
      <c r="AN178" s="87"/>
      <c r="AO178" s="87"/>
    </row>
    <row r="179" ht="14.25" hidden="1" customHeight="1">
      <c r="A179" s="486"/>
      <c r="B179" s="396"/>
      <c r="C179" s="488">
        <v>5.0</v>
      </c>
      <c r="D179" s="489" t="str">
        <f t="shared" ref="D179:E179" si="277">IF(X179="","",IF(X179="cn","cn",VLOOKUP(MID(X179,2,1),$AN$4:$AO$21,2,0)))</f>
        <v/>
      </c>
      <c r="E179" s="489" t="str">
        <f t="shared" si="277"/>
        <v/>
      </c>
      <c r="F179" s="519" t="s">
        <v>612</v>
      </c>
      <c r="G179" s="489" t="str">
        <f t="shared" ref="G179:I179" si="278">IF(AA179="","",IF(AA179="cn","cn",VLOOKUP(MID(AA179,2,1),$AN$4:$AO$21,2,0)))</f>
        <v/>
      </c>
      <c r="H179" s="489" t="str">
        <f t="shared" si="278"/>
        <v/>
      </c>
      <c r="I179" s="489" t="str">
        <f t="shared" si="278"/>
        <v/>
      </c>
      <c r="J179" s="476"/>
      <c r="K179" s="396"/>
      <c r="L179" s="488">
        <v>5.0</v>
      </c>
      <c r="M179" s="489" t="str">
        <f t="shared" ref="M179:N179" si="279">IF(AG179="","",IF(AG179="cn","cn",VLOOKUP(MID(AG179,2,1),$AN$4:$AO$21,2,0)))</f>
        <v/>
      </c>
      <c r="N179" s="489" t="str">
        <f t="shared" si="279"/>
        <v/>
      </c>
      <c r="O179" s="519" t="s">
        <v>612</v>
      </c>
      <c r="P179" s="489" t="str">
        <f t="shared" ref="P179:R179" si="280">IF(AJ179="","",IF(AJ179="cn","cn",VLOOKUP(MID(AJ179,2,1),$AN$4:$AO$21,2,0)))</f>
        <v/>
      </c>
      <c r="Q179" s="489" t="str">
        <f t="shared" si="280"/>
        <v/>
      </c>
      <c r="R179" s="489" t="str">
        <f t="shared" si="280"/>
        <v/>
      </c>
      <c r="S179" s="87"/>
      <c r="T179" s="87"/>
      <c r="U179" s="87"/>
      <c r="V179" s="496"/>
      <c r="W179" s="492">
        <v>5.0</v>
      </c>
      <c r="X179" s="493" t="str">
        <f>IF(HLOOKUP(W172,MaGv!$C$3:$AZ$68,6,0)=0," ",HLOOKUP(W172,MaGv!$C$3:$AZ$68,6,0))</f>
        <v/>
      </c>
      <c r="Y179" s="493" t="str">
        <f>IF(HLOOKUP(W172,MaGv!$C$3:$AZ$68,11,0)=0," ",HLOOKUP(W172,MaGv!$C$3:$AZ$68,11,0))</f>
        <v/>
      </c>
      <c r="Z179" s="493" t="str">
        <f>IF(HLOOKUP(W172,MaGv!$C$3:$AZ$68,16,0)=0," ",HLOOKUP(W172,MaGv!$C$3:$AZ$68,16,0))</f>
        <v/>
      </c>
      <c r="AA179" s="493" t="str">
        <f>IF(HLOOKUP(W172,MaGv!$C$3:$AZ$68,21,0)=0," ",HLOOKUP(W172,MaGv!$C$3:$AZ$68,21,0))</f>
        <v/>
      </c>
      <c r="AB179" s="493" t="str">
        <f>IF(HLOOKUP(W172,MaGv!$C$3:$AZ$68,26,0)=0," ",HLOOKUP(W172,MaGv!$C$3:$AZ$68,26,0))</f>
        <v/>
      </c>
      <c r="AC179" s="493" t="str">
        <f>IF(HLOOKUP(W172,MaGv!$C$3:$AZ$68,31,0)=0," ",HLOOKUP(W172,MaGv!$C$3:$AZ$68,31,0))</f>
        <v/>
      </c>
      <c r="AD179" s="326"/>
      <c r="AE179" s="496"/>
      <c r="AF179" s="492">
        <v>5.0</v>
      </c>
      <c r="AG179" s="493" t="str">
        <f>IF(HLOOKUP(AF172,MaGv!$C$3:$AZ$68,6,0)=0," ",HLOOKUP(AF172,MaGv!$C$3:$AZ$68,6,0))</f>
        <v/>
      </c>
      <c r="AH179" s="493" t="str">
        <f>IF(HLOOKUP(AF172,MaGv!$C$3:$AZ$68,11,0)=0," ",HLOOKUP(AF172,MaGv!$C$3:$AZ$68,11,0))</f>
        <v/>
      </c>
      <c r="AI179" s="493" t="str">
        <f>IF(HLOOKUP(AF172,MaGv!$C$3:$AZ$68,16,0)=0," ",HLOOKUP(AF172,MaGv!$C$3:$AZ$68,16,0))</f>
        <v/>
      </c>
      <c r="AJ179" s="493" t="str">
        <f>IF(HLOOKUP(AF172,MaGv!$C$3:$AZ$68,21,0)=0," ",HLOOKUP(AF172,MaGv!$C$3:$AZ$68,21,0))</f>
        <v/>
      </c>
      <c r="AK179" s="493" t="str">
        <f>IF(HLOOKUP(AF172,MaGv!$C$3:$AZ$68,26,0)=0," ",HLOOKUP(AF172,MaGv!$C$3:$AZ$68,26,0))</f>
        <v/>
      </c>
      <c r="AL179" s="493" t="str">
        <f>IF(HLOOKUP(AF172,MaGv!$C$3:$AZ$68,31,0)=0," ",HLOOKUP(AF172,MaGv!$C$3:$AZ$68,31,0))</f>
        <v/>
      </c>
      <c r="AM179" s="87"/>
      <c r="AN179" s="87"/>
      <c r="AO179" s="87"/>
    </row>
    <row r="180" ht="14.25" hidden="1" customHeight="1">
      <c r="A180" s="486"/>
      <c r="B180" s="487" t="s">
        <v>606</v>
      </c>
      <c r="C180" s="488">
        <v>1.0</v>
      </c>
      <c r="D180" s="489" t="str">
        <f t="shared" ref="D180:I180" si="281">IF(X180="","",IF(X180="cn","cn",VLOOKUP(MID(X180,2,1),$AN$4:$AO$21,2,0)))</f>
        <v/>
      </c>
      <c r="E180" s="489" t="str">
        <f t="shared" si="281"/>
        <v/>
      </c>
      <c r="F180" s="489" t="str">
        <f t="shared" si="281"/>
        <v/>
      </c>
      <c r="G180" s="489" t="str">
        <f t="shared" si="281"/>
        <v/>
      </c>
      <c r="H180" s="489" t="str">
        <f t="shared" si="281"/>
        <v/>
      </c>
      <c r="I180" s="489" t="str">
        <f t="shared" si="281"/>
        <v/>
      </c>
      <c r="J180" s="476"/>
      <c r="K180" s="487" t="s">
        <v>606</v>
      </c>
      <c r="L180" s="488">
        <v>1.0</v>
      </c>
      <c r="M180" s="489" t="str">
        <f t="shared" ref="M180:R180" si="282">IF(AG180="","",IF(AG180="cn","cn",VLOOKUP(MID(AG180,2,1),$AN$4:$AO$21,2,0)))</f>
        <v/>
      </c>
      <c r="N180" s="489" t="str">
        <f t="shared" si="282"/>
        <v/>
      </c>
      <c r="O180" s="489" t="str">
        <f t="shared" si="282"/>
        <v/>
      </c>
      <c r="P180" s="489" t="str">
        <f t="shared" si="282"/>
        <v/>
      </c>
      <c r="Q180" s="489" t="str">
        <f t="shared" si="282"/>
        <v/>
      </c>
      <c r="R180" s="489" t="str">
        <f t="shared" si="282"/>
        <v/>
      </c>
      <c r="S180" s="87"/>
      <c r="T180" s="87"/>
      <c r="U180" s="87"/>
      <c r="V180" s="491" t="s">
        <v>606</v>
      </c>
      <c r="W180" s="492">
        <v>1.0</v>
      </c>
      <c r="X180" s="493" t="str">
        <f>IF(HLOOKUP(W172,MaGv!$C$38:$AZ$68,2,0)=0," ",HLOOKUP(W172,MaGv!$C$38:$AZ$68,2,0))</f>
        <v/>
      </c>
      <c r="Y180" s="493" t="str">
        <f>IF(HLOOKUP(W172,MaGv!$C$38:$AZ$68,7,0)=0," ",HLOOKUP(W172,MaGv!$C$38:$AZ$68,7,0))</f>
        <v/>
      </c>
      <c r="Z180" s="493" t="str">
        <f>IF(HLOOKUP(W172,MaGv!$C$38:$AZ$68,12,0)=0," ",HLOOKUP(W172,MaGv!$C$38:$AZ$68,12,0))</f>
        <v/>
      </c>
      <c r="AA180" s="493" t="str">
        <f>IF(HLOOKUP(W172,MaGv!$C$38:$AZ$68,17,0)=0," ",HLOOKUP(W172,MaGv!$C$38:$AZ$68,17,0))</f>
        <v/>
      </c>
      <c r="AB180" s="493" t="str">
        <f>IF(HLOOKUP(W172,MaGv!$C$38:$AZ$68,22,0)=0," ",HLOOKUP(W172,MaGv!$C$38:$AZ$68,22,0))</f>
        <v/>
      </c>
      <c r="AC180" s="493" t="str">
        <f>IF(HLOOKUP(W172,MaGv!$C$38:$AZ$68,27,0)=0," ",HLOOKUP(W172,MaGv!$C$38:$AZ$68,27,0))</f>
        <v/>
      </c>
      <c r="AD180" s="326"/>
      <c r="AE180" s="491" t="s">
        <v>606</v>
      </c>
      <c r="AF180" s="492">
        <v>1.0</v>
      </c>
      <c r="AG180" s="493" t="str">
        <f>IF(HLOOKUP(AF172,MaGv!$C$38:$AZ$68,2,0)=0," ",HLOOKUP(AF172,MaGv!$C$38:$AZ$68,2,0))</f>
        <v/>
      </c>
      <c r="AH180" s="493" t="str">
        <f>IF(HLOOKUP(AF172,MaGv!$C$38:$AZ$68,7,0)=0," ",HLOOKUP(AF172,MaGv!$C$38:$AZ$68,7,0))</f>
        <v/>
      </c>
      <c r="AI180" s="493" t="str">
        <f>IF(HLOOKUP(AF172,MaGv!$C$38:$AZ$68,12,0)=0," ",HLOOKUP(AF172,MaGv!$C$38:$AZ$68,12,0))</f>
        <v/>
      </c>
      <c r="AJ180" s="493" t="str">
        <f>IF(HLOOKUP(AF172,MaGv!$C$38:$AZ$68,17,0)=0," ",HLOOKUP(AF172,MaGv!$C$38:$AZ$68,17,0))</f>
        <v/>
      </c>
      <c r="AK180" s="493" t="str">
        <f>IF(HLOOKUP(AF172,MaGv!$C$38:$AZ$68,22,0)=0," ",HLOOKUP(AF172,MaGv!$C$38:$AZ$68,22,0))</f>
        <v/>
      </c>
      <c r="AL180" s="493" t="str">
        <f>IF(HLOOKUP(AF172,MaGv!$C$38:$AZ$68,27,0)=0," ",HLOOKUP(AF172,MaGv!$C$38:$AZ$68,27,0))</f>
        <v/>
      </c>
      <c r="AM180" s="87"/>
      <c r="AN180" s="87"/>
      <c r="AO180" s="87"/>
    </row>
    <row r="181" ht="14.25" hidden="1" customHeight="1">
      <c r="A181" s="486"/>
      <c r="B181" s="127"/>
      <c r="C181" s="488">
        <v>2.0</v>
      </c>
      <c r="D181" s="489" t="str">
        <f t="shared" ref="D181:I181" si="283">IF(X181="","",IF(X181="cn","cn",VLOOKUP(MID(X181,2,1),$AN$4:$AO$21,2,0)))</f>
        <v/>
      </c>
      <c r="E181" s="489" t="str">
        <f t="shared" si="283"/>
        <v/>
      </c>
      <c r="F181" s="489" t="str">
        <f t="shared" si="283"/>
        <v/>
      </c>
      <c r="G181" s="489" t="str">
        <f t="shared" si="283"/>
        <v/>
      </c>
      <c r="H181" s="489" t="str">
        <f t="shared" si="283"/>
        <v/>
      </c>
      <c r="I181" s="489" t="str">
        <f t="shared" si="283"/>
        <v/>
      </c>
      <c r="J181" s="476"/>
      <c r="K181" s="127"/>
      <c r="L181" s="488">
        <v>2.0</v>
      </c>
      <c r="M181" s="489" t="str">
        <f t="shared" ref="M181:R181" si="284">IF(AG181="","",IF(AG181="cn","cn",VLOOKUP(MID(AG181,2,1),$AN$4:$AO$21,2,0)))</f>
        <v/>
      </c>
      <c r="N181" s="489" t="str">
        <f t="shared" si="284"/>
        <v/>
      </c>
      <c r="O181" s="489" t="str">
        <f t="shared" si="284"/>
        <v/>
      </c>
      <c r="P181" s="489" t="str">
        <f t="shared" si="284"/>
        <v/>
      </c>
      <c r="Q181" s="489" t="str">
        <f t="shared" si="284"/>
        <v/>
      </c>
      <c r="R181" s="489" t="str">
        <f t="shared" si="284"/>
        <v/>
      </c>
      <c r="S181" s="87"/>
      <c r="T181" s="87"/>
      <c r="U181" s="87"/>
      <c r="V181" s="495"/>
      <c r="W181" s="492">
        <v>2.0</v>
      </c>
      <c r="X181" s="493" t="str">
        <f>IF(HLOOKUP(W172,MaGv!$C$38:$AZ$68,3,0)=0," ",HLOOKUP(W172,MaGv!$C$38:$AZ$68,3,0))</f>
        <v/>
      </c>
      <c r="Y181" s="493" t="str">
        <f>IF(HLOOKUP(W172,MaGv!$C$38:$AZ$68,8,0)=0," ",HLOOKUP(W172,MaGv!$C$38:$AZ$68,8,0))</f>
        <v/>
      </c>
      <c r="Z181" s="493" t="str">
        <f>IF(HLOOKUP(W172,MaGv!$C$38:$AZ$68,13,0)=0," ",HLOOKUP(W172,MaGv!$C$38:$AZ$68,13,0))</f>
        <v/>
      </c>
      <c r="AA181" s="493" t="str">
        <f>IF(HLOOKUP(W172,MaGv!$C$38:$AZ$68,18,0)=0," ",HLOOKUP(W172,MaGv!$C$38:$AZ$68,18,0))</f>
        <v/>
      </c>
      <c r="AB181" s="493" t="str">
        <f>IF(HLOOKUP(W172,MaGv!$C$38:$AZ$68,23,0)=0," ",HLOOKUP(W172,MaGv!$C$38:$AZ$68,23,0))</f>
        <v/>
      </c>
      <c r="AC181" s="493" t="str">
        <f>IF(HLOOKUP(W172,MaGv!$C$38:$AZ$68,28,0)=0," ",HLOOKUP(W172,MaGv!$C$38:$AZ$68,28,0))</f>
        <v/>
      </c>
      <c r="AD181" s="326"/>
      <c r="AE181" s="495"/>
      <c r="AF181" s="492">
        <v>2.0</v>
      </c>
      <c r="AG181" s="493" t="str">
        <f>IF(HLOOKUP(AF172,MaGv!$C$38:$AZ$68,3,0)=0," ",HLOOKUP(AF172,MaGv!$C$38:$AZ$68,3,0))</f>
        <v/>
      </c>
      <c r="AH181" s="493" t="str">
        <f>IF(HLOOKUP(AF172,MaGv!$C$38:$AZ$68,8,0)=0," ",HLOOKUP(AF172,MaGv!$C$38:$AZ$68,8,0))</f>
        <v/>
      </c>
      <c r="AI181" s="493" t="str">
        <f>IF(HLOOKUP(AF172,MaGv!$C$38:$AZ$68,13,0)=0," ",HLOOKUP(AF172,MaGv!$C$38:$AZ$68,13,0))</f>
        <v/>
      </c>
      <c r="AJ181" s="493" t="str">
        <f>IF(HLOOKUP(AF172,MaGv!$C$38:$AZ$68,18,0)=0," ",HLOOKUP(AF172,MaGv!$C$38:$AZ$68,18,0))</f>
        <v/>
      </c>
      <c r="AK181" s="493" t="str">
        <f>IF(HLOOKUP(AF172,MaGv!$C$38:$AZ$68,23,0)=0," ",HLOOKUP(AF172,MaGv!$C$38:$AZ$68,23,0))</f>
        <v/>
      </c>
      <c r="AL181" s="493" t="str">
        <f>IF(HLOOKUP(AF172,MaGv!$C$38:$AZ$68,28,0)=0," ",HLOOKUP(AF172,MaGv!$C$38:$AZ$68,28,0))</f>
        <v/>
      </c>
      <c r="AM181" s="87"/>
      <c r="AN181" s="87"/>
      <c r="AO181" s="87"/>
    </row>
    <row r="182" ht="14.25" hidden="1" customHeight="1">
      <c r="A182" s="486"/>
      <c r="B182" s="127"/>
      <c r="C182" s="488">
        <v>3.0</v>
      </c>
      <c r="D182" s="489" t="str">
        <f t="shared" ref="D182:I182" si="285">IF(X182="","",IF(X182="cn","cn",VLOOKUP(MID(X182,2,1),$AN$4:$AO$21,2,0)))</f>
        <v/>
      </c>
      <c r="E182" s="489" t="str">
        <f t="shared" si="285"/>
        <v/>
      </c>
      <c r="F182" s="489" t="str">
        <f t="shared" si="285"/>
        <v/>
      </c>
      <c r="G182" s="489" t="str">
        <f t="shared" si="285"/>
        <v/>
      </c>
      <c r="H182" s="489" t="str">
        <f t="shared" si="285"/>
        <v/>
      </c>
      <c r="I182" s="489" t="str">
        <f t="shared" si="285"/>
        <v/>
      </c>
      <c r="J182" s="476"/>
      <c r="K182" s="127"/>
      <c r="L182" s="488">
        <v>3.0</v>
      </c>
      <c r="M182" s="489" t="str">
        <f t="shared" ref="M182:R182" si="286">IF(AG182="","",IF(AG182="cn","cn",VLOOKUP(MID(AG182,2,1),$AN$4:$AO$21,2,0)))</f>
        <v/>
      </c>
      <c r="N182" s="489" t="str">
        <f t="shared" si="286"/>
        <v/>
      </c>
      <c r="O182" s="489" t="str">
        <f t="shared" si="286"/>
        <v/>
      </c>
      <c r="P182" s="489" t="str">
        <f t="shared" si="286"/>
        <v/>
      </c>
      <c r="Q182" s="489" t="str">
        <f t="shared" si="286"/>
        <v/>
      </c>
      <c r="R182" s="489" t="str">
        <f t="shared" si="286"/>
        <v/>
      </c>
      <c r="S182" s="87"/>
      <c r="T182" s="87"/>
      <c r="U182" s="87"/>
      <c r="V182" s="495"/>
      <c r="W182" s="492">
        <v>3.0</v>
      </c>
      <c r="X182" s="493" t="str">
        <f>IF(HLOOKUP(W172,MaGv!$C$38:$AZ$68,4,0)=0," ",HLOOKUP(W172,MaGv!$C$38:$AZ$68,4,0))</f>
        <v/>
      </c>
      <c r="Y182" s="493" t="str">
        <f>IF(HLOOKUP(W172,MaGv!$C$38:$AZ$68,9,0)=0," ",HLOOKUP(W172,MaGv!$C$38:$AZ$68,9,0))</f>
        <v/>
      </c>
      <c r="Z182" s="493" t="str">
        <f>IF(HLOOKUP(W172,MaGv!$C$38:$AZ$68,14,0)=0," ",HLOOKUP(W172,MaGv!$C$38:$AZ$68,14,0))</f>
        <v/>
      </c>
      <c r="AA182" s="493" t="str">
        <f>IF(HLOOKUP(W172,MaGv!$C$38:$AZ$68,19,0)=0," ",HLOOKUP(W172,MaGv!$C$38:$AZ$68,19,0))</f>
        <v/>
      </c>
      <c r="AB182" s="493" t="str">
        <f>IF(HLOOKUP(W172,MaGv!$C$38:$AZ$68,24,0)=0," ",HLOOKUP(W172,MaGv!$C$38:$AZ$68,24,0))</f>
        <v/>
      </c>
      <c r="AC182" s="493" t="str">
        <f>IF(HLOOKUP(W172,MaGv!$C$38:$AZ$68,29,0)=0," ",HLOOKUP(W172,MaGv!$C$38:$AZ$68,29,0))</f>
        <v/>
      </c>
      <c r="AD182" s="326"/>
      <c r="AE182" s="495"/>
      <c r="AF182" s="492">
        <v>3.0</v>
      </c>
      <c r="AG182" s="493" t="str">
        <f>IF(HLOOKUP(AF172,MaGv!$C$38:$AZ$68,4,0)=0," ",HLOOKUP(AF172,MaGv!$C$38:$AZ$68,4,0))</f>
        <v/>
      </c>
      <c r="AH182" s="493" t="str">
        <f>IF(HLOOKUP(AF172,MaGv!$C$38:$AZ$68,9,0)=0," ",HLOOKUP(AF172,MaGv!$C$38:$AZ$68,9,0))</f>
        <v/>
      </c>
      <c r="AI182" s="493" t="str">
        <f>IF(HLOOKUP(AF172,MaGv!$C$38:$AZ$68,14,0)=0," ",HLOOKUP(AF172,MaGv!$C$38:$AZ$68,14,0))</f>
        <v/>
      </c>
      <c r="AJ182" s="493" t="str">
        <f>IF(HLOOKUP(AF172,MaGv!$C$38:$AZ$68,19,0)=0," ",HLOOKUP(AF172,MaGv!$C$38:$AZ$68,19,0))</f>
        <v/>
      </c>
      <c r="AK182" s="493" t="str">
        <f>IF(HLOOKUP(AF172,MaGv!$C$38:$AZ$68,24,0)=0," ",HLOOKUP(AF172,MaGv!$C$38:$AZ$68,24,0))</f>
        <v/>
      </c>
      <c r="AL182" s="493" t="str">
        <f>IF(HLOOKUP(AF172,MaGv!$C$38:$AZ$68,29,0)=0," ",HLOOKUP(AF172,MaGv!$C$38:$AZ$68,29,0))</f>
        <v/>
      </c>
      <c r="AM182" s="87"/>
      <c r="AN182" s="87"/>
      <c r="AO182" s="87"/>
    </row>
    <row r="183" ht="14.25" hidden="1" customHeight="1">
      <c r="A183" s="486"/>
      <c r="B183" s="127"/>
      <c r="C183" s="488">
        <v>4.0</v>
      </c>
      <c r="D183" s="520" t="s">
        <v>613</v>
      </c>
      <c r="E183" s="489" t="str">
        <f t="shared" ref="E183:I183" si="287">IF(Y183="","",IF(Y183="cn","cn",VLOOKUP(MID(Y183,2,1),$AN$4:$AO$21,2,0)))</f>
        <v/>
      </c>
      <c r="F183" s="489" t="str">
        <f t="shared" si="287"/>
        <v/>
      </c>
      <c r="G183" s="489" t="str">
        <f t="shared" si="287"/>
        <v/>
      </c>
      <c r="H183" s="489" t="str">
        <f t="shared" si="287"/>
        <v/>
      </c>
      <c r="I183" s="489" t="str">
        <f t="shared" si="287"/>
        <v/>
      </c>
      <c r="J183" s="476"/>
      <c r="K183" s="127"/>
      <c r="L183" s="488">
        <v>4.0</v>
      </c>
      <c r="M183" s="520" t="s">
        <v>613</v>
      </c>
      <c r="N183" s="489" t="str">
        <f t="shared" ref="N183:R183" si="288">IF(AH183="","",IF(AH183="cn","cn",VLOOKUP(MID(AH183,2,1),$AN$4:$AO$21,2,0)))</f>
        <v/>
      </c>
      <c r="O183" s="489" t="str">
        <f t="shared" si="288"/>
        <v/>
      </c>
      <c r="P183" s="489" t="str">
        <f t="shared" si="288"/>
        <v/>
      </c>
      <c r="Q183" s="489" t="str">
        <f t="shared" si="288"/>
        <v/>
      </c>
      <c r="R183" s="489" t="str">
        <f t="shared" si="288"/>
        <v/>
      </c>
      <c r="S183" s="87"/>
      <c r="T183" s="87"/>
      <c r="U183" s="87"/>
      <c r="V183" s="495"/>
      <c r="W183" s="492">
        <v>4.0</v>
      </c>
      <c r="X183" s="493" t="str">
        <f>IF(HLOOKUP(W172,MaGv!$C$38:$AZ$68,5,0)=0," ",HLOOKUP(W172,MaGv!$C$38:$AZ$68,5,0))</f>
        <v/>
      </c>
      <c r="Y183" s="493" t="str">
        <f>IF(HLOOKUP(W172,MaGv!$C$38:$AZ$68,10,0)=0," ",HLOOKUP(W172,MaGv!$C$38:$AZ$68,10,0))</f>
        <v/>
      </c>
      <c r="Z183" s="493" t="str">
        <f>IF(HLOOKUP(W172,MaGv!$C$38:$AZ$68,15,0)=0," ",HLOOKUP(W172,MaGv!$C$38:$AZ$68,15,0))</f>
        <v/>
      </c>
      <c r="AA183" s="493" t="str">
        <f>IF(HLOOKUP(W172,MaGv!$C$38:$AZ$68,20,0)=0," ",HLOOKUP(W172,MaGv!$C$38:$AZ$68,20,0))</f>
        <v/>
      </c>
      <c r="AB183" s="493" t="str">
        <f>IF(HLOOKUP(W172,MaGv!$C$38:$AZ$68,25,0)=0," ",HLOOKUP(W172,MaGv!$C$38:$AZ$68,25,0))</f>
        <v/>
      </c>
      <c r="AC183" s="493" t="str">
        <f>IF(HLOOKUP(W172,MaGv!$C$38:$AZ$68,30,0)=0," ",HLOOKUP(W172,MaGv!$C$38:$AZ$68,30,0))</f>
        <v/>
      </c>
      <c r="AD183" s="326"/>
      <c r="AE183" s="495"/>
      <c r="AF183" s="492">
        <v>4.0</v>
      </c>
      <c r="AG183" s="493" t="str">
        <f>IF(HLOOKUP(AF172,MaGv!$C$38:$AZ$68,5,0)=0," ",HLOOKUP(AF172,MaGv!$C$38:$AZ$68,5,0))</f>
        <v/>
      </c>
      <c r="AH183" s="493" t="str">
        <f>IF(HLOOKUP(AF172,MaGv!$C$38:$AZ$68,10,0)=0," ",HLOOKUP(AF172,MaGv!$C$38:$AZ$68,10,0))</f>
        <v/>
      </c>
      <c r="AI183" s="493" t="str">
        <f>IF(HLOOKUP(AF172,MaGv!$C$38:$AZ$68,15,0)=0," ",HLOOKUP(AF172,MaGv!$C$38:$AZ$68,15,0))</f>
        <v/>
      </c>
      <c r="AJ183" s="493" t="str">
        <f>IF(HLOOKUP(AF172,MaGv!$C$38:$AZ$68,20,0)=0," ",HLOOKUP(AF172,MaGv!$C$38:$AZ$68,20,0))</f>
        <v/>
      </c>
      <c r="AK183" s="493" t="str">
        <f>IF(HLOOKUP(AF172,MaGv!$C$38:$AZ$68,25,0)=0," ",HLOOKUP(AF172,MaGv!$C$38:$AZ$68,25,0))</f>
        <v/>
      </c>
      <c r="AL183" s="493" t="str">
        <f>IF(HLOOKUP(AF172,MaGv!$C$38:$AZ$68,30,0)=0," ",HLOOKUP(AF172,MaGv!$C$38:$AZ$68,30,0))</f>
        <v/>
      </c>
      <c r="AM183" s="87"/>
      <c r="AN183" s="87"/>
      <c r="AO183" s="87"/>
    </row>
    <row r="184" ht="14.25" hidden="1" customHeight="1">
      <c r="A184" s="486"/>
      <c r="B184" s="396"/>
      <c r="C184" s="488">
        <v>5.0</v>
      </c>
      <c r="D184" s="520" t="s">
        <v>613</v>
      </c>
      <c r="E184" s="489" t="str">
        <f t="shared" ref="E184:I184" si="289">IF(Y184="","",IF(Y184="cn","cn",VLOOKUP(MID(Y184,2,1),$AN$4:$AO$21,2,0)))</f>
        <v/>
      </c>
      <c r="F184" s="489" t="str">
        <f t="shared" si="289"/>
        <v/>
      </c>
      <c r="G184" s="489" t="str">
        <f t="shared" si="289"/>
        <v/>
      </c>
      <c r="H184" s="489" t="str">
        <f t="shared" si="289"/>
        <v/>
      </c>
      <c r="I184" s="489" t="str">
        <f t="shared" si="289"/>
        <v/>
      </c>
      <c r="J184" s="476"/>
      <c r="K184" s="396"/>
      <c r="L184" s="488">
        <v>5.0</v>
      </c>
      <c r="M184" s="520" t="s">
        <v>613</v>
      </c>
      <c r="N184" s="489" t="str">
        <f t="shared" ref="N184:R184" si="290">IF(AH184="","",IF(AH184="cn","cn",VLOOKUP(MID(AH184,2,1),$AN$4:$AO$21,2,0)))</f>
        <v/>
      </c>
      <c r="O184" s="489" t="str">
        <f t="shared" si="290"/>
        <v/>
      </c>
      <c r="P184" s="489" t="str">
        <f t="shared" si="290"/>
        <v/>
      </c>
      <c r="Q184" s="489" t="str">
        <f t="shared" si="290"/>
        <v/>
      </c>
      <c r="R184" s="489" t="str">
        <f t="shared" si="290"/>
        <v/>
      </c>
      <c r="S184" s="87"/>
      <c r="T184" s="87"/>
      <c r="U184" s="87"/>
      <c r="V184" s="496"/>
      <c r="W184" s="492">
        <v>5.0</v>
      </c>
      <c r="X184" s="493" t="str">
        <f>IF(HLOOKUP(W172,MaGv!$C$38:$AZ$68,6,0)=0," ",HLOOKUP(W172,MaGv!$C$38:$AZ$68,6,0))</f>
        <v/>
      </c>
      <c r="Y184" s="493" t="str">
        <f>IF(HLOOKUP(W172,MaGv!$C$38:$AZ$68,11,0)=0," ",HLOOKUP(W172,MaGv!$C$38:$AZ$68,11,0))</f>
        <v/>
      </c>
      <c r="Z184" s="493" t="str">
        <f>IF(HLOOKUP(W172,MaGv!$C$38:$AZ$68,16,0)=0," ",HLOOKUP(W172,MaGv!$C$38:$AZ$68,16,0))</f>
        <v/>
      </c>
      <c r="AA184" s="493" t="str">
        <f>IF(HLOOKUP(W172,MaGv!$C$38:$AZ$68,21,0)=0," ",HLOOKUP(W172,MaGv!$C$38:$AZ$68,21,0))</f>
        <v/>
      </c>
      <c r="AB184" s="493" t="str">
        <f>IF(HLOOKUP(W172,MaGv!$C$38:$AZ$68,26,0)=0," ",HLOOKUP(W172,MaGv!$C$38:$AZ$68,26,0))</f>
        <v/>
      </c>
      <c r="AC184" s="493" t="str">
        <f>IF(HLOOKUP(W172,MaGv!$C$38:$AZ$68,31,0)=0," ",HLOOKUP(W172,MaGv!$C$38:$AZ$68,31,0))</f>
        <v/>
      </c>
      <c r="AD184" s="326"/>
      <c r="AE184" s="496"/>
      <c r="AF184" s="492">
        <v>5.0</v>
      </c>
      <c r="AG184" s="493" t="str">
        <f>IF(HLOOKUP(AF172,MaGv!$C$38:$AZ$68,6,0)=0," ",HLOOKUP(AF172,MaGv!$C$38:$AZ$68,6,0))</f>
        <v/>
      </c>
      <c r="AH184" s="493" t="str">
        <f>IF(HLOOKUP(AF172,MaGv!$C$38:$AZ$68,11,0)=0," ",HLOOKUP(AF172,MaGv!$C$38:$AZ$68,11,0))</f>
        <v/>
      </c>
      <c r="AI184" s="493" t="str">
        <f>IF(HLOOKUP(AF172,MaGv!$C$38:$AZ$68,16,0)=0," ",HLOOKUP(AF172,MaGv!$C$38:$AZ$68,16,0))</f>
        <v/>
      </c>
      <c r="AJ184" s="493" t="str">
        <f>IF(HLOOKUP(AF172,MaGv!$C$38:$AZ$68,21,0)=0," ",HLOOKUP(AF172,MaGv!$C$38:$AZ$68,21,0))</f>
        <v/>
      </c>
      <c r="AK184" s="493" t="str">
        <f>IF(HLOOKUP(AF172,MaGv!$C$38:$AZ$68,26,0)=0," ",HLOOKUP(AF172,MaGv!$C$38:$AZ$68,26,0))</f>
        <v/>
      </c>
      <c r="AL184" s="493" t="str">
        <f>IF(HLOOKUP(AF172,MaGv!$C$38:$AZ$68,31,0)=0," ",HLOOKUP(AF172,MaGv!$C$38:$AZ$68,31,0))</f>
        <v/>
      </c>
      <c r="AM184" s="87"/>
      <c r="AN184" s="87"/>
      <c r="AO184" s="87"/>
    </row>
    <row r="185" ht="14.25" hidden="1" customHeight="1">
      <c r="A185" s="486"/>
      <c r="B185" s="87"/>
      <c r="C185" s="87"/>
      <c r="D185" s="87"/>
      <c r="E185" s="87"/>
      <c r="F185" s="87"/>
      <c r="G185" s="87"/>
      <c r="H185" s="87"/>
      <c r="I185" s="87"/>
      <c r="J185" s="476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498"/>
      <c r="W185" s="499"/>
      <c r="X185" s="497"/>
      <c r="Y185" s="497"/>
      <c r="Z185" s="497"/>
      <c r="AA185" s="497"/>
      <c r="AB185" s="497"/>
      <c r="AC185" s="497"/>
      <c r="AD185" s="326"/>
      <c r="AE185" s="500"/>
      <c r="AF185" s="499"/>
      <c r="AG185" s="497"/>
      <c r="AH185" s="497"/>
      <c r="AI185" s="497"/>
      <c r="AJ185" s="497"/>
      <c r="AK185" s="497"/>
      <c r="AL185" s="497"/>
      <c r="AM185" s="87"/>
      <c r="AN185" s="87"/>
      <c r="AO185" s="87"/>
    </row>
    <row r="186" ht="14.25" hidden="1" customHeight="1">
      <c r="A186" s="502"/>
      <c r="B186" s="503"/>
      <c r="C186" s="503"/>
      <c r="D186" s="503"/>
      <c r="E186" s="503"/>
      <c r="F186" s="503"/>
      <c r="G186" s="503"/>
      <c r="H186" s="503"/>
      <c r="I186" s="503"/>
      <c r="J186" s="504"/>
      <c r="K186" s="503"/>
      <c r="L186" s="503"/>
      <c r="M186" s="503"/>
      <c r="N186" s="503"/>
      <c r="O186" s="503"/>
      <c r="P186" s="503"/>
      <c r="Q186" s="503"/>
      <c r="R186" s="503"/>
      <c r="S186" s="87"/>
      <c r="T186" s="87"/>
      <c r="U186" s="87"/>
      <c r="V186" s="505"/>
      <c r="W186" s="499"/>
      <c r="X186" s="497"/>
      <c r="Y186" s="497"/>
      <c r="Z186" s="497"/>
      <c r="AA186" s="497"/>
      <c r="AB186" s="497"/>
      <c r="AC186" s="497"/>
      <c r="AD186" s="326"/>
      <c r="AE186" s="500"/>
      <c r="AF186" s="499"/>
      <c r="AG186" s="497"/>
      <c r="AH186" s="497"/>
      <c r="AI186" s="497"/>
      <c r="AJ186" s="497"/>
      <c r="AK186" s="497"/>
      <c r="AL186" s="497"/>
      <c r="AM186" s="87"/>
      <c r="AN186" s="87"/>
      <c r="AO186" s="87"/>
    </row>
    <row r="187" ht="14.25" hidden="1" customHeight="1">
      <c r="A187" s="126"/>
      <c r="B187" s="87"/>
      <c r="C187" s="87"/>
      <c r="D187" s="87"/>
      <c r="E187" s="87"/>
      <c r="F187" s="87"/>
      <c r="G187" s="87"/>
      <c r="H187" s="87"/>
      <c r="I187" s="87"/>
      <c r="J187" s="476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477"/>
      <c r="X187" s="87"/>
      <c r="Y187" s="87"/>
      <c r="Z187" s="87"/>
      <c r="AA187" s="87"/>
      <c r="AB187" s="87"/>
      <c r="AC187" s="87"/>
      <c r="AD187" s="326"/>
      <c r="AE187" s="87"/>
      <c r="AF187" s="477"/>
      <c r="AG187" s="87"/>
      <c r="AH187" s="87"/>
      <c r="AI187" s="87"/>
      <c r="AJ187" s="87"/>
      <c r="AK187" s="87"/>
      <c r="AL187" s="87"/>
      <c r="AM187" s="87"/>
      <c r="AN187" s="87"/>
      <c r="AO187" s="87"/>
    </row>
    <row r="188" ht="14.25" hidden="1" customHeight="1">
      <c r="A188" s="461"/>
      <c r="B188" s="462" t="str">
        <f>MaGv!$N$1</f>
        <v>THỜI KHÓA BIỂU ÔN TẬP KHỐI 12 - Áp dụng từ 04/05/2021</v>
      </c>
      <c r="C188" s="87"/>
      <c r="D188" s="463"/>
      <c r="E188" s="463"/>
      <c r="F188" s="463"/>
      <c r="G188" s="463"/>
      <c r="H188" s="87"/>
      <c r="I188" s="463"/>
      <c r="J188" s="464"/>
      <c r="K188" s="462" t="str">
        <f>MaGv!$N$1</f>
        <v>THỜI KHÓA BIỂU ÔN TẬP KHỐI 12 - Áp dụng từ 04/05/2021</v>
      </c>
      <c r="L188" s="87"/>
      <c r="M188" s="463"/>
      <c r="N188" s="463"/>
      <c r="O188" s="463"/>
      <c r="P188" s="463"/>
      <c r="Q188" s="465"/>
      <c r="R188" s="463"/>
      <c r="S188" s="87"/>
      <c r="T188" s="87"/>
      <c r="U188" s="87"/>
      <c r="V188" s="466"/>
      <c r="W188" s="463"/>
      <c r="X188" s="463"/>
      <c r="Y188" s="463"/>
      <c r="Z188" s="463"/>
      <c r="AA188" s="463"/>
      <c r="AB188" s="465"/>
      <c r="AC188" s="463"/>
      <c r="AD188" s="326"/>
      <c r="AE188" s="466"/>
      <c r="AF188" s="463"/>
      <c r="AG188" s="463"/>
      <c r="AH188" s="463"/>
      <c r="AI188" s="463"/>
      <c r="AJ188" s="463"/>
      <c r="AK188" s="465"/>
      <c r="AL188" s="463"/>
      <c r="AM188" s="87"/>
      <c r="AN188" s="87"/>
      <c r="AO188" s="87"/>
    </row>
    <row r="189" ht="14.25" hidden="1" customHeight="1">
      <c r="A189" s="461"/>
      <c r="B189" s="467" t="str">
        <f>V189</f>
        <v>LỚP:</v>
      </c>
      <c r="C189" s="468" t="str">
        <f>VLOOKUP(A191,DS!$R$1:$T$48,2,0)</f>
        <v>B9</v>
      </c>
      <c r="D189" s="467" t="str">
        <f t="shared" ref="D189:E189" si="291">Y189</f>
        <v>GVCN:</v>
      </c>
      <c r="E189" s="469" t="str">
        <f t="shared" si="291"/>
        <v>Phạm Thị Phương-Sử</v>
      </c>
      <c r="F189" s="87"/>
      <c r="G189" s="470"/>
      <c r="H189" s="470"/>
      <c r="I189" s="470"/>
      <c r="J189" s="464"/>
      <c r="K189" s="471" t="str">
        <f>AE189</f>
        <v>LỚP:</v>
      </c>
      <c r="L189" s="468" t="str">
        <f>VLOOKUP(J191,DS!$R$3:$T$48,2,0)</f>
        <v>B10</v>
      </c>
      <c r="M189" s="467" t="str">
        <f t="shared" ref="M189:N189" si="292">AH189</f>
        <v>GVCN:</v>
      </c>
      <c r="N189" s="472" t="str">
        <f t="shared" si="292"/>
        <v>Phạm Hồng Lợi-Toán</v>
      </c>
      <c r="O189" s="87"/>
      <c r="P189" s="470"/>
      <c r="Q189" s="470"/>
      <c r="R189" s="470"/>
      <c r="S189" s="87"/>
      <c r="T189" s="87"/>
      <c r="U189" s="87"/>
      <c r="V189" s="470" t="s">
        <v>588</v>
      </c>
      <c r="W189" s="473" t="str">
        <f>C189</f>
        <v>B9</v>
      </c>
      <c r="X189" s="87"/>
      <c r="Y189" s="474" t="s">
        <v>589</v>
      </c>
      <c r="Z189" s="475" t="str">
        <f>VLOOKUP(W189,dscn,4,0)&amp;"-"&amp;VLOOKUP(W189,dscn,6,0)</f>
        <v>Phạm Thị Phương-Sử</v>
      </c>
      <c r="AA189" s="473"/>
      <c r="AB189" s="473"/>
      <c r="AC189" s="473"/>
      <c r="AD189" s="326"/>
      <c r="AE189" s="470" t="s">
        <v>588</v>
      </c>
      <c r="AF189" s="473" t="str">
        <f>L189</f>
        <v>B10</v>
      </c>
      <c r="AG189" s="87"/>
      <c r="AH189" s="474" t="s">
        <v>589</v>
      </c>
      <c r="AI189" s="475" t="str">
        <f>VLOOKUP(AF189,dscn,4,0)&amp;"-"&amp;VLOOKUP(AF189,dscn,6,0)</f>
        <v>Phạm Hồng Lợi-Toán</v>
      </c>
      <c r="AJ189" s="473"/>
      <c r="AK189" s="473"/>
      <c r="AL189" s="473"/>
      <c r="AM189" s="87"/>
      <c r="AN189" s="87"/>
      <c r="AO189" s="87"/>
    </row>
    <row r="190" ht="14.25" hidden="1" customHeight="1">
      <c r="A190" s="126"/>
      <c r="B190" s="87"/>
      <c r="C190" s="87"/>
      <c r="D190" s="87"/>
      <c r="E190" s="87"/>
      <c r="F190" s="87"/>
      <c r="G190" s="87"/>
      <c r="H190" s="87"/>
      <c r="I190" s="87"/>
      <c r="J190" s="476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477"/>
      <c r="Y190" s="87"/>
      <c r="Z190" s="87"/>
      <c r="AA190" s="87"/>
      <c r="AB190" s="87"/>
      <c r="AC190" s="87"/>
      <c r="AD190" s="326"/>
      <c r="AE190" s="87"/>
      <c r="AF190" s="87"/>
      <c r="AG190" s="477"/>
      <c r="AH190" s="87"/>
      <c r="AI190" s="87"/>
      <c r="AJ190" s="87"/>
      <c r="AK190" s="87"/>
      <c r="AL190" s="87"/>
      <c r="AM190" s="87"/>
      <c r="AN190" s="87"/>
      <c r="AO190" s="87"/>
    </row>
    <row r="191" ht="14.25" hidden="1" customHeight="1">
      <c r="A191" s="479">
        <v>23.0</v>
      </c>
      <c r="B191" s="480"/>
      <c r="C191" s="481" t="s">
        <v>590</v>
      </c>
      <c r="D191" s="481" t="s">
        <v>591</v>
      </c>
      <c r="E191" s="481" t="s">
        <v>592</v>
      </c>
      <c r="F191" s="481" t="s">
        <v>593</v>
      </c>
      <c r="G191" s="481" t="s">
        <v>594</v>
      </c>
      <c r="H191" s="481" t="s">
        <v>595</v>
      </c>
      <c r="I191" s="481" t="s">
        <v>596</v>
      </c>
      <c r="J191" s="482">
        <v>24.0</v>
      </c>
      <c r="K191" s="480"/>
      <c r="L191" s="481" t="s">
        <v>590</v>
      </c>
      <c r="M191" s="481" t="s">
        <v>591</v>
      </c>
      <c r="N191" s="481" t="s">
        <v>592</v>
      </c>
      <c r="O191" s="481" t="s">
        <v>593</v>
      </c>
      <c r="P191" s="481" t="s">
        <v>594</v>
      </c>
      <c r="Q191" s="481" t="s">
        <v>595</v>
      </c>
      <c r="R191" s="481" t="s">
        <v>596</v>
      </c>
      <c r="S191" s="87"/>
      <c r="T191" s="87"/>
      <c r="U191" s="86"/>
      <c r="V191" s="483"/>
      <c r="W191" s="484" t="s">
        <v>590</v>
      </c>
      <c r="X191" s="484" t="s">
        <v>591</v>
      </c>
      <c r="Y191" s="484" t="s">
        <v>592</v>
      </c>
      <c r="Z191" s="484" t="s">
        <v>593</v>
      </c>
      <c r="AA191" s="484" t="s">
        <v>594</v>
      </c>
      <c r="AB191" s="484" t="s">
        <v>595</v>
      </c>
      <c r="AC191" s="484" t="s">
        <v>596</v>
      </c>
      <c r="AD191" s="485"/>
      <c r="AE191" s="483"/>
      <c r="AF191" s="484" t="s">
        <v>590</v>
      </c>
      <c r="AG191" s="484" t="s">
        <v>591</v>
      </c>
      <c r="AH191" s="484" t="s">
        <v>592</v>
      </c>
      <c r="AI191" s="484" t="s">
        <v>593</v>
      </c>
      <c r="AJ191" s="484" t="s">
        <v>594</v>
      </c>
      <c r="AK191" s="484" t="s">
        <v>595</v>
      </c>
      <c r="AL191" s="484" t="s">
        <v>596</v>
      </c>
      <c r="AM191" s="87"/>
      <c r="AN191" s="86"/>
      <c r="AO191" s="86"/>
    </row>
    <row r="192" ht="14.25" hidden="1" customHeight="1">
      <c r="A192" s="479"/>
      <c r="B192" s="487" t="s">
        <v>597</v>
      </c>
      <c r="C192" s="488">
        <v>1.0</v>
      </c>
      <c r="D192" s="489" t="str">
        <f>IF(X192="","",IF(X192="cc","cc",VLOOKUP(MID(X192,2,1),$AN$4:$AO$21,2,0)))</f>
        <v>cc</v>
      </c>
      <c r="E192" s="489" t="str">
        <f t="shared" ref="E192:I192" si="293">IF(Y192="","",IF(Y192="cn","cn",VLOOKUP(MID(Y192,2,1),$AN$4:$AO$21,2,0)))</f>
        <v/>
      </c>
      <c r="F192" s="489" t="str">
        <f t="shared" si="293"/>
        <v/>
      </c>
      <c r="G192" s="489" t="str">
        <f t="shared" si="293"/>
        <v/>
      </c>
      <c r="H192" s="489" t="str">
        <f t="shared" si="293"/>
        <v/>
      </c>
      <c r="I192" s="489" t="str">
        <f t="shared" si="293"/>
        <v/>
      </c>
      <c r="J192" s="482"/>
      <c r="K192" s="487" t="s">
        <v>597</v>
      </c>
      <c r="L192" s="488">
        <v>1.0</v>
      </c>
      <c r="M192" s="489" t="str">
        <f>IF(AG192="","",IF(AG192="cc","cc",VLOOKUP(MID(AG192,2,1),$AN$4:$AO$21,2,0)))</f>
        <v>cc</v>
      </c>
      <c r="N192" s="489" t="str">
        <f t="shared" ref="N192:R192" si="294">IF(AH192="","",IF(AH192="cn","cn",VLOOKUP(MID(AH192,2,1),$AN$4:$AO$21,2,0)))</f>
        <v/>
      </c>
      <c r="O192" s="489" t="str">
        <f t="shared" si="294"/>
        <v/>
      </c>
      <c r="P192" s="489" t="str">
        <f t="shared" si="294"/>
        <v/>
      </c>
      <c r="Q192" s="489" t="str">
        <f t="shared" si="294"/>
        <v/>
      </c>
      <c r="R192" s="489" t="str">
        <f t="shared" si="294"/>
        <v/>
      </c>
      <c r="S192" s="86"/>
      <c r="T192" s="86"/>
      <c r="U192" s="86"/>
      <c r="V192" s="491" t="s">
        <v>597</v>
      </c>
      <c r="W192" s="492">
        <v>1.0</v>
      </c>
      <c r="X192" s="493" t="s">
        <v>601</v>
      </c>
      <c r="Y192" s="493" t="str">
        <f>IF(HLOOKUP(W189,MaGv!$C$3:$AZ$68,7,0)=0," ",HLOOKUP(W189,MaGv!$C$3:$AZ$68,7,0))</f>
        <v/>
      </c>
      <c r="Z192" s="493" t="str">
        <f>IF(HLOOKUP(W189,MaGv!$C$3:$AZ$68,12,0)=0," ",HLOOKUP(W189,MaGv!$C$3:$AZ$68,12,0))</f>
        <v/>
      </c>
      <c r="AA192" s="493" t="str">
        <f>IF(HLOOKUP(W189,MaGv!$C$3:$AZ$68,17,0)=0," ",HLOOKUP(W189,MaGv!$C$3:$AZ$68,17,0))</f>
        <v/>
      </c>
      <c r="AB192" s="493" t="str">
        <f>IF(HLOOKUP(W189,MaGv!$C$3:$AZ$68,22,0)=0," ",HLOOKUP(W189,MaGv!$C$3:$AZ$68,22,0))</f>
        <v/>
      </c>
      <c r="AC192" s="493" t="str">
        <f>IF(HLOOKUP(W189,MaGv!$C$3:$AZ$68,27,0)=0," ",HLOOKUP(W189,MaGv!$C$3:$AZ$68,27,0))</f>
        <v/>
      </c>
      <c r="AD192" s="326"/>
      <c r="AE192" s="491" t="s">
        <v>597</v>
      </c>
      <c r="AF192" s="492">
        <v>1.0</v>
      </c>
      <c r="AG192" s="493" t="s">
        <v>601</v>
      </c>
      <c r="AH192" s="493" t="str">
        <f>IF(HLOOKUP(AF189,MaGv!$C$3:$AZ$68,7,0)=0," ",HLOOKUP(AF189,MaGv!$C$3:$AZ$68,7,0))</f>
        <v/>
      </c>
      <c r="AI192" s="493" t="str">
        <f>IF(HLOOKUP(AF189,MaGv!$C$3:$AZ$68,12,0)=0," ",HLOOKUP(AF189,MaGv!$C$3:$AZ$68,12,0))</f>
        <v/>
      </c>
      <c r="AJ192" s="493" t="str">
        <f>IF(HLOOKUP(AF189,MaGv!$C$3:$AZ$68,17,0)=0," ",HLOOKUP(AF189,MaGv!$C$3:$AZ$68,17,0))</f>
        <v/>
      </c>
      <c r="AK192" s="493" t="str">
        <f>IF(HLOOKUP(AF189,MaGv!$C$3:$AZ$68,22,0)=0," ",HLOOKUP(AF189,MaGv!$C$3:$AZ$68,22,0))</f>
        <v/>
      </c>
      <c r="AL192" s="493" t="str">
        <f>IF(HLOOKUP(AF189,MaGv!$C$3:$AZ$68,27,0)=0," ",HLOOKUP(AF189,MaGv!$C$3:$AZ$68,27,0))</f>
        <v/>
      </c>
      <c r="AM192" s="86"/>
      <c r="AN192" s="87"/>
      <c r="AO192" s="87"/>
    </row>
    <row r="193" ht="14.25" hidden="1" customHeight="1">
      <c r="A193" s="486"/>
      <c r="B193" s="127"/>
      <c r="C193" s="488">
        <v>2.0</v>
      </c>
      <c r="D193" s="489" t="str">
        <f t="shared" ref="D193:I193" si="295">IF(X193="","",IF(X193="cn","cn",VLOOKUP(MID(X193,2,1),$AN$4:$AO$21,2,0)))</f>
        <v>cn</v>
      </c>
      <c r="E193" s="489" t="str">
        <f t="shared" si="295"/>
        <v/>
      </c>
      <c r="F193" s="489" t="str">
        <f t="shared" si="295"/>
        <v/>
      </c>
      <c r="G193" s="489" t="str">
        <f t="shared" si="295"/>
        <v/>
      </c>
      <c r="H193" s="489" t="str">
        <f t="shared" si="295"/>
        <v/>
      </c>
      <c r="I193" s="489" t="str">
        <f t="shared" si="295"/>
        <v/>
      </c>
      <c r="J193" s="476"/>
      <c r="K193" s="127"/>
      <c r="L193" s="488">
        <v>2.0</v>
      </c>
      <c r="M193" s="489" t="str">
        <f t="shared" ref="M193:R193" si="296">IF(AG193="","",IF(AG193="cn","cn",VLOOKUP(MID(AG193,2,1),$AN$4:$AO$21,2,0)))</f>
        <v>cn</v>
      </c>
      <c r="N193" s="489" t="str">
        <f t="shared" si="296"/>
        <v/>
      </c>
      <c r="O193" s="489" t="str">
        <f t="shared" si="296"/>
        <v/>
      </c>
      <c r="P193" s="489" t="str">
        <f t="shared" si="296"/>
        <v/>
      </c>
      <c r="Q193" s="489" t="str">
        <f t="shared" si="296"/>
        <v/>
      </c>
      <c r="R193" s="489" t="str">
        <f t="shared" si="296"/>
        <v/>
      </c>
      <c r="S193" s="87"/>
      <c r="T193" s="87"/>
      <c r="U193" s="87"/>
      <c r="V193" s="495"/>
      <c r="W193" s="492">
        <v>2.0</v>
      </c>
      <c r="X193" s="493" t="s">
        <v>33</v>
      </c>
      <c r="Y193" s="493" t="str">
        <f>IF(HLOOKUP(W189,MaGv!$C$3:$AZ$68,8,0)=0," ",HLOOKUP(W189,MaGv!$C$3:$AZ$68,8,0))</f>
        <v/>
      </c>
      <c r="Z193" s="493" t="str">
        <f>IF(HLOOKUP(W189,MaGv!$C$3:$AZ$68,13,0)=0," ",HLOOKUP(W189,MaGv!$C$3:$AZ$68,13,0))</f>
        <v/>
      </c>
      <c r="AA193" s="493" t="str">
        <f>IF(HLOOKUP(W189,MaGv!$C$3:$AZ$68,18,0)=0," ",HLOOKUP(W189,MaGv!$C$3:$AZ$68,18,0))</f>
        <v/>
      </c>
      <c r="AB193" s="493" t="str">
        <f>IF(HLOOKUP(W189,MaGv!$C$3:$AZ$68,23,0)=0," ",HLOOKUP(W189,MaGv!$C$3:$AZ$68,23,0))</f>
        <v/>
      </c>
      <c r="AC193" s="493" t="str">
        <f>IF(HLOOKUP(W189,MaGv!$C$3:$AZ$68,28,0)=0," ",HLOOKUP(W189,MaGv!$C$3:$AZ$68,28,0))</f>
        <v/>
      </c>
      <c r="AD193" s="326"/>
      <c r="AE193" s="495"/>
      <c r="AF193" s="492">
        <v>2.0</v>
      </c>
      <c r="AG193" s="493" t="s">
        <v>33</v>
      </c>
      <c r="AH193" s="493" t="str">
        <f>IF(HLOOKUP(AF189,MaGv!$C$3:$AZ$68,8,0)=0," ",HLOOKUP(AF189,MaGv!$C$3:$AZ$68,8,0))</f>
        <v/>
      </c>
      <c r="AI193" s="493" t="str">
        <f>IF(HLOOKUP(AF189,MaGv!$C$3:$AZ$68,13,0)=0," ",HLOOKUP(AF189,MaGv!$C$3:$AZ$68,13,0))</f>
        <v/>
      </c>
      <c r="AJ193" s="493" t="str">
        <f>IF(HLOOKUP(AF189,MaGv!$C$3:$AZ$68,18,0)=0," ",HLOOKUP(AF189,MaGv!$C$3:$AZ$68,18,0))</f>
        <v/>
      </c>
      <c r="AK193" s="493" t="str">
        <f>IF(HLOOKUP(AF189,MaGv!$C$3:$AZ$68,23,0)=0," ",HLOOKUP(AF189,MaGv!$C$3:$AZ$68,23,0))</f>
        <v/>
      </c>
      <c r="AL193" s="493" t="str">
        <f>IF(HLOOKUP(AF189,MaGv!$C$3:$AZ$68,28,0)=0," ",HLOOKUP(AF189,MaGv!$C$3:$AZ$68,28,0))</f>
        <v/>
      </c>
      <c r="AM193" s="87"/>
      <c r="AN193" s="87"/>
      <c r="AO193" s="87"/>
    </row>
    <row r="194" ht="14.25" hidden="1" customHeight="1">
      <c r="A194" s="486"/>
      <c r="B194" s="127"/>
      <c r="C194" s="488">
        <v>3.0</v>
      </c>
      <c r="D194" s="489" t="str">
        <f t="shared" ref="D194:I194" si="297">IF(X194="","",IF(X194="cn","cn",VLOOKUP(MID(X194,2,1),$AN$4:$AO$21,2,0)))</f>
        <v/>
      </c>
      <c r="E194" s="489" t="str">
        <f t="shared" si="297"/>
        <v/>
      </c>
      <c r="F194" s="489" t="str">
        <f t="shared" si="297"/>
        <v/>
      </c>
      <c r="G194" s="489" t="str">
        <f t="shared" si="297"/>
        <v/>
      </c>
      <c r="H194" s="489" t="str">
        <f t="shared" si="297"/>
        <v/>
      </c>
      <c r="I194" s="489" t="str">
        <f t="shared" si="297"/>
        <v/>
      </c>
      <c r="J194" s="476"/>
      <c r="K194" s="127"/>
      <c r="L194" s="488">
        <v>3.0</v>
      </c>
      <c r="M194" s="489" t="str">
        <f t="shared" ref="M194:R194" si="298">IF(AG194="","",IF(AG194="cn","cn",VLOOKUP(MID(AG194,2,1),$AN$4:$AO$21,2,0)))</f>
        <v/>
      </c>
      <c r="N194" s="489" t="str">
        <f t="shared" si="298"/>
        <v/>
      </c>
      <c r="O194" s="489" t="str">
        <f t="shared" si="298"/>
        <v/>
      </c>
      <c r="P194" s="489" t="str">
        <f t="shared" si="298"/>
        <v/>
      </c>
      <c r="Q194" s="489" t="str">
        <f t="shared" si="298"/>
        <v/>
      </c>
      <c r="R194" s="489" t="str">
        <f t="shared" si="298"/>
        <v/>
      </c>
      <c r="S194" s="87"/>
      <c r="T194" s="87"/>
      <c r="U194" s="87"/>
      <c r="V194" s="495"/>
      <c r="W194" s="492">
        <v>3.0</v>
      </c>
      <c r="X194" s="493" t="str">
        <f>IF(HLOOKUP(W189,MaGv!$C$3:$AZ$68,4,0)=0," ",HLOOKUP(W189,MaGv!$C$3:$AZ$68,4,0))</f>
        <v/>
      </c>
      <c r="Y194" s="493" t="str">
        <f>IF(HLOOKUP(W189,MaGv!$C$3:$AZ$68,9,0)=0," ",HLOOKUP(W189,MaGv!$C$3:$AZ$68,9,0))</f>
        <v/>
      </c>
      <c r="Z194" s="493" t="str">
        <f>IF(HLOOKUP(W189,MaGv!$C$3:$AZ$68,14,0)=0," ",HLOOKUP(W189,MaGv!$C$3:$AZ$68,14,0))</f>
        <v/>
      </c>
      <c r="AA194" s="493" t="str">
        <f>IF(HLOOKUP(W189,MaGv!$C$3:$AZ$68,19,0)=0," ",HLOOKUP(W189,MaGv!$C$3:$AZ$68,19,0))</f>
        <v/>
      </c>
      <c r="AB194" s="493" t="str">
        <f>IF(HLOOKUP(W189,MaGv!$C$3:$AZ$68,24,0)=0," ",HLOOKUP(W189,MaGv!$C$3:$AZ$68,24,0))</f>
        <v/>
      </c>
      <c r="AC194" s="493" t="str">
        <f>IF(HLOOKUP(W189,MaGv!$C$3:$AZ$68,29,0)=0," ",HLOOKUP(W189,MaGv!$C$3:$AZ$68,29,0))</f>
        <v/>
      </c>
      <c r="AD194" s="326"/>
      <c r="AE194" s="495"/>
      <c r="AF194" s="492">
        <v>3.0</v>
      </c>
      <c r="AG194" s="493" t="str">
        <f>IF(HLOOKUP(AF189,MaGv!$C$3:$AZ$68,4,0)=0," ",HLOOKUP(AF189,MaGv!$C$3:$AZ$68,4,0))</f>
        <v/>
      </c>
      <c r="AH194" s="493" t="str">
        <f>IF(HLOOKUP(AF189,MaGv!$C$3:$AZ$68,9,0)=0," ",HLOOKUP(AF189,MaGv!$C$3:$AZ$68,9,0))</f>
        <v/>
      </c>
      <c r="AI194" s="493" t="str">
        <f>IF(HLOOKUP(AF189,MaGv!$C$3:$AZ$68,14,0)=0," ",HLOOKUP(AF189,MaGv!$C$3:$AZ$68,14,0))</f>
        <v/>
      </c>
      <c r="AJ194" s="493" t="str">
        <f>IF(HLOOKUP(AF189,MaGv!$C$3:$AZ$68,19,0)=0," ",HLOOKUP(AF189,MaGv!$C$3:$AZ$68,19,0))</f>
        <v/>
      </c>
      <c r="AK194" s="493" t="str">
        <f>IF(HLOOKUP(AF189,MaGv!$C$3:$AZ$68,24,0)=0," ",HLOOKUP(AF189,MaGv!$C$3:$AZ$68,24,0))</f>
        <v/>
      </c>
      <c r="AL194" s="493" t="str">
        <f>IF(HLOOKUP(AF189,MaGv!$C$3:$AZ$68,29,0)=0," ",HLOOKUP(AF189,MaGv!$C$3:$AZ$68,29,0))</f>
        <v/>
      </c>
      <c r="AM194" s="87"/>
      <c r="AN194" s="87"/>
      <c r="AO194" s="87"/>
    </row>
    <row r="195" ht="14.25" hidden="1" customHeight="1">
      <c r="A195" s="486"/>
      <c r="B195" s="127"/>
      <c r="C195" s="488">
        <v>4.0</v>
      </c>
      <c r="D195" s="489" t="str">
        <f t="shared" ref="D195:I195" si="299">IF(X195="","",IF(X195="cn","cn",VLOOKUP(MID(X195,2,1),$AN$4:$AO$21,2,0)))</f>
        <v/>
      </c>
      <c r="E195" s="489" t="str">
        <f t="shared" si="299"/>
        <v/>
      </c>
      <c r="F195" s="489" t="str">
        <f t="shared" si="299"/>
        <v/>
      </c>
      <c r="G195" s="489" t="str">
        <f t="shared" si="299"/>
        <v/>
      </c>
      <c r="H195" s="489" t="str">
        <f t="shared" si="299"/>
        <v/>
      </c>
      <c r="I195" s="489" t="str">
        <f t="shared" si="299"/>
        <v/>
      </c>
      <c r="J195" s="476"/>
      <c r="K195" s="127"/>
      <c r="L195" s="488">
        <v>4.0</v>
      </c>
      <c r="M195" s="489" t="str">
        <f t="shared" ref="M195:R195" si="300">IF(AG195="","",IF(AG195="cn","cn",VLOOKUP(MID(AG195,2,1),$AN$4:$AO$21,2,0)))</f>
        <v/>
      </c>
      <c r="N195" s="489" t="str">
        <f t="shared" si="300"/>
        <v/>
      </c>
      <c r="O195" s="489" t="str">
        <f t="shared" si="300"/>
        <v/>
      </c>
      <c r="P195" s="489" t="str">
        <f t="shared" si="300"/>
        <v/>
      </c>
      <c r="Q195" s="489" t="str">
        <f t="shared" si="300"/>
        <v/>
      </c>
      <c r="R195" s="489" t="str">
        <f t="shared" si="300"/>
        <v/>
      </c>
      <c r="S195" s="87"/>
      <c r="T195" s="87"/>
      <c r="U195" s="87"/>
      <c r="V195" s="495"/>
      <c r="W195" s="492">
        <v>4.0</v>
      </c>
      <c r="X195" s="493" t="str">
        <f>IF(HLOOKUP(W189,MaGv!$C$3:$AZ$68,5,0)=0," ",HLOOKUP(W189,MaGv!$C$3:$AZ$68,5,0))</f>
        <v/>
      </c>
      <c r="Y195" s="493" t="str">
        <f>IF(HLOOKUP(W189,MaGv!$C$3:$AZ$68,10,0)=0," ",HLOOKUP(W189,MaGv!$C$3:$AZ$68,10,0))</f>
        <v/>
      </c>
      <c r="Z195" s="493" t="str">
        <f>IF(HLOOKUP(W189,MaGv!$C$3:$AZ$68,15,0)=0," ",HLOOKUP(W189,MaGv!$C$3:$AZ$68,15,0))</f>
        <v/>
      </c>
      <c r="AA195" s="493" t="str">
        <f>IF(HLOOKUP(W189,MaGv!$C$3:$AZ$68,20,0)=0," ",HLOOKUP(W189,MaGv!$C$3:$AZ$68,20,0))</f>
        <v/>
      </c>
      <c r="AB195" s="493" t="str">
        <f>IF(HLOOKUP(W189,MaGv!$C$3:$AZ$68,25,0)=0," ",HLOOKUP(W189,MaGv!$C$3:$AZ$68,25,0))</f>
        <v/>
      </c>
      <c r="AC195" s="493" t="str">
        <f>IF(HLOOKUP(W189,MaGv!$C$3:$AZ$68,30,0)=0," ",HLOOKUP(W189,MaGv!$C$3:$AZ$68,30,0))</f>
        <v/>
      </c>
      <c r="AD195" s="326"/>
      <c r="AE195" s="495"/>
      <c r="AF195" s="492">
        <v>4.0</v>
      </c>
      <c r="AG195" s="493" t="str">
        <f>IF(HLOOKUP(AF189,MaGv!$C$3:$AZ$68,5,0)=0," ",HLOOKUP(AF189,MaGv!$C$3:$AZ$68,5,0))</f>
        <v/>
      </c>
      <c r="AH195" s="493" t="str">
        <f>IF(HLOOKUP(AF189,MaGv!$C$3:$AZ$68,10,0)=0," ",HLOOKUP(AF189,MaGv!$C$3:$AZ$68,10,0))</f>
        <v/>
      </c>
      <c r="AI195" s="493" t="str">
        <f>IF(HLOOKUP(AF189,MaGv!$C$3:$AZ$68,15,0)=0," ",HLOOKUP(AF189,MaGv!$C$3:$AZ$68,15,0))</f>
        <v/>
      </c>
      <c r="AJ195" s="493" t="str">
        <f>IF(HLOOKUP(AF189,MaGv!$C$3:$AZ$68,20,0)=0," ",HLOOKUP(AF189,MaGv!$C$3:$AZ$68,20,0))</f>
        <v/>
      </c>
      <c r="AK195" s="493" t="str">
        <f>IF(HLOOKUP(AF189,MaGv!$C$3:$AZ$68,25,0)=0," ",HLOOKUP(AF189,MaGv!$C$3:$AZ$68,25,0))</f>
        <v/>
      </c>
      <c r="AL195" s="493" t="str">
        <f>IF(HLOOKUP(AF189,MaGv!$C$3:$AZ$68,30,0)=0," ",HLOOKUP(AF189,MaGv!$C$3:$AZ$68,30,0))</f>
        <v/>
      </c>
      <c r="AM195" s="87"/>
      <c r="AN195" s="87"/>
      <c r="AO195" s="87"/>
    </row>
    <row r="196" ht="14.25" hidden="1" customHeight="1">
      <c r="A196" s="486"/>
      <c r="B196" s="396"/>
      <c r="C196" s="488">
        <v>5.0</v>
      </c>
      <c r="D196" s="489" t="str">
        <f t="shared" ref="D196:E196" si="301">IF(X196="","",IF(X196="cn","cn",VLOOKUP(MID(X196,2,1),$AN$4:$AO$21,2,0)))</f>
        <v/>
      </c>
      <c r="E196" s="489" t="str">
        <f t="shared" si="301"/>
        <v/>
      </c>
      <c r="F196" s="519" t="s">
        <v>612</v>
      </c>
      <c r="G196" s="489" t="str">
        <f t="shared" ref="G196:I196" si="302">IF(AA196="","",IF(AA196="cn","cn",VLOOKUP(MID(AA196,2,1),$AN$4:$AO$21,2,0)))</f>
        <v/>
      </c>
      <c r="H196" s="489" t="str">
        <f t="shared" si="302"/>
        <v/>
      </c>
      <c r="I196" s="489" t="str">
        <f t="shared" si="302"/>
        <v/>
      </c>
      <c r="J196" s="476"/>
      <c r="K196" s="396"/>
      <c r="L196" s="488">
        <v>5.0</v>
      </c>
      <c r="M196" s="489" t="str">
        <f t="shared" ref="M196:N196" si="303">IF(AG196="","",IF(AG196="cn","cn",VLOOKUP(MID(AG196,2,1),$AN$4:$AO$21,2,0)))</f>
        <v/>
      </c>
      <c r="N196" s="489" t="str">
        <f t="shared" si="303"/>
        <v/>
      </c>
      <c r="O196" s="519" t="s">
        <v>612</v>
      </c>
      <c r="P196" s="489" t="str">
        <f t="shared" ref="P196:R196" si="304">IF(AJ196="","",IF(AJ196="cn","cn",VLOOKUP(MID(AJ196,2,1),$AN$4:$AO$21,2,0)))</f>
        <v/>
      </c>
      <c r="Q196" s="489" t="str">
        <f t="shared" si="304"/>
        <v/>
      </c>
      <c r="R196" s="489" t="str">
        <f t="shared" si="304"/>
        <v/>
      </c>
      <c r="S196" s="87"/>
      <c r="T196" s="87"/>
      <c r="U196" s="87"/>
      <c r="V196" s="496"/>
      <c r="W196" s="492">
        <v>5.0</v>
      </c>
      <c r="X196" s="493" t="str">
        <f>IF(HLOOKUP(W189,MaGv!$C$3:$AZ$68,6,0)=0," ",HLOOKUP(W189,MaGv!$C$3:$AZ$68,6,0))</f>
        <v/>
      </c>
      <c r="Y196" s="493" t="str">
        <f>IF(HLOOKUP(W189,MaGv!$C$3:$AZ$68,11,0)=0," ",HLOOKUP(W189,MaGv!$C$3:$AZ$68,11,0))</f>
        <v/>
      </c>
      <c r="Z196" s="493" t="str">
        <f>IF(HLOOKUP(W189,MaGv!$C$3:$AZ$68,16,0)=0," ",HLOOKUP(W189,MaGv!$C$3:$AZ$68,16,0))</f>
        <v/>
      </c>
      <c r="AA196" s="493" t="str">
        <f>IF(HLOOKUP(W189,MaGv!$C$3:$AZ$68,21,0)=0," ",HLOOKUP(W189,MaGv!$C$3:$AZ$68,21,0))</f>
        <v/>
      </c>
      <c r="AB196" s="493" t="str">
        <f>IF(HLOOKUP(W189,MaGv!$C$3:$AZ$68,26,0)=0," ",HLOOKUP(W189,MaGv!$C$3:$AZ$68,26,0))</f>
        <v/>
      </c>
      <c r="AC196" s="493" t="str">
        <f>IF(HLOOKUP(W189,MaGv!$C$3:$AZ$68,31,0)=0," ",HLOOKUP(W189,MaGv!$C$3:$AZ$68,31,0))</f>
        <v/>
      </c>
      <c r="AD196" s="326"/>
      <c r="AE196" s="496"/>
      <c r="AF196" s="492">
        <v>5.0</v>
      </c>
      <c r="AG196" s="493" t="str">
        <f>IF(HLOOKUP(AF189,MaGv!$C$3:$AZ$68,6,0)=0," ",HLOOKUP(AF189,MaGv!$C$3:$AZ$68,6,0))</f>
        <v/>
      </c>
      <c r="AH196" s="493" t="str">
        <f>IF(HLOOKUP(AF189,MaGv!$C$3:$AZ$68,11,0)=0," ",HLOOKUP(AF189,MaGv!$C$3:$AZ$68,11,0))</f>
        <v/>
      </c>
      <c r="AI196" s="493" t="str">
        <f>IF(HLOOKUP(AF189,MaGv!$C$3:$AZ$68,16,0)=0," ",HLOOKUP(AF189,MaGv!$C$3:$AZ$68,16,0))</f>
        <v/>
      </c>
      <c r="AJ196" s="493" t="str">
        <f>IF(HLOOKUP(AF189,MaGv!$C$3:$AZ$68,21,0)=0," ",HLOOKUP(AF189,MaGv!$C$3:$AZ$68,21,0))</f>
        <v/>
      </c>
      <c r="AK196" s="493" t="str">
        <f>IF(HLOOKUP(AF189,MaGv!$C$3:$AZ$68,26,0)=0," ",HLOOKUP(AF189,MaGv!$C$3:$AZ$68,26,0))</f>
        <v/>
      </c>
      <c r="AL196" s="493" t="str">
        <f>IF(HLOOKUP(AF189,MaGv!$C$3:$AZ$68,31,0)=0," ",HLOOKUP(AF189,MaGv!$C$3:$AZ$68,31,0))</f>
        <v/>
      </c>
      <c r="AM196" s="87"/>
      <c r="AN196" s="87"/>
      <c r="AO196" s="87"/>
    </row>
    <row r="197" ht="14.25" hidden="1" customHeight="1">
      <c r="A197" s="486"/>
      <c r="B197" s="487" t="s">
        <v>606</v>
      </c>
      <c r="C197" s="488">
        <v>1.0</v>
      </c>
      <c r="D197" s="489" t="str">
        <f t="shared" ref="D197:I197" si="305">IF(X197="","",IF(X197="cn","cn",VLOOKUP(MID(X197,2,1),$AN$4:$AO$21,2,0)))</f>
        <v/>
      </c>
      <c r="E197" s="489" t="str">
        <f t="shared" si="305"/>
        <v/>
      </c>
      <c r="F197" s="489" t="str">
        <f t="shared" si="305"/>
        <v/>
      </c>
      <c r="G197" s="489" t="str">
        <f t="shared" si="305"/>
        <v/>
      </c>
      <c r="H197" s="489" t="str">
        <f t="shared" si="305"/>
        <v/>
      </c>
      <c r="I197" s="489" t="str">
        <f t="shared" si="305"/>
        <v/>
      </c>
      <c r="J197" s="476"/>
      <c r="K197" s="487" t="s">
        <v>606</v>
      </c>
      <c r="L197" s="488">
        <v>1.0</v>
      </c>
      <c r="M197" s="489" t="str">
        <f t="shared" ref="M197:R197" si="306">IF(AG197="","",IF(AG197="cn","cn",VLOOKUP(MID(AG197,2,1),$AN$4:$AO$21,2,0)))</f>
        <v/>
      </c>
      <c r="N197" s="489" t="str">
        <f t="shared" si="306"/>
        <v/>
      </c>
      <c r="O197" s="489" t="str">
        <f t="shared" si="306"/>
        <v/>
      </c>
      <c r="P197" s="489" t="str">
        <f t="shared" si="306"/>
        <v/>
      </c>
      <c r="Q197" s="489" t="str">
        <f t="shared" si="306"/>
        <v/>
      </c>
      <c r="R197" s="489" t="str">
        <f t="shared" si="306"/>
        <v/>
      </c>
      <c r="S197" s="87"/>
      <c r="T197" s="87"/>
      <c r="U197" s="87"/>
      <c r="V197" s="491" t="s">
        <v>606</v>
      </c>
      <c r="W197" s="492">
        <v>1.0</v>
      </c>
      <c r="X197" s="493" t="str">
        <f>IF(HLOOKUP(W189,MaGv!$C$38:$AZ$68,2,0)=0," ",HLOOKUP(W189,MaGv!$C$38:$AZ$68,2,0))</f>
        <v/>
      </c>
      <c r="Y197" s="493" t="str">
        <f>IF(HLOOKUP(W189,MaGv!$C$38:$AZ$68,7,0)=0," ",HLOOKUP(W189,MaGv!$C$38:$AZ$68,7,0))</f>
        <v/>
      </c>
      <c r="Z197" s="493" t="str">
        <f>IF(HLOOKUP(W189,MaGv!$C$38:$AZ$68,12,0)=0," ",HLOOKUP(W189,MaGv!$C$38:$AZ$68,12,0))</f>
        <v/>
      </c>
      <c r="AA197" s="493" t="str">
        <f>IF(HLOOKUP(W189,MaGv!$C$38:$AZ$68,17,0)=0," ",HLOOKUP(W189,MaGv!$C$38:$AZ$68,17,0))</f>
        <v/>
      </c>
      <c r="AB197" s="493" t="str">
        <f>IF(HLOOKUP(W189,MaGv!$C$38:$AZ$68,22,0)=0," ",HLOOKUP(W189,MaGv!$C$38:$AZ$68,22,0))</f>
        <v/>
      </c>
      <c r="AC197" s="493" t="str">
        <f>IF(HLOOKUP(W189,MaGv!$C$38:$AZ$68,27,0)=0," ",HLOOKUP(W189,MaGv!$C$38:$AZ$68,27,0))</f>
        <v/>
      </c>
      <c r="AD197" s="326"/>
      <c r="AE197" s="491" t="s">
        <v>606</v>
      </c>
      <c r="AF197" s="492">
        <v>1.0</v>
      </c>
      <c r="AG197" s="493" t="str">
        <f>IF(HLOOKUP(AF189,MaGv!$C$38:$AZ$68,2,0)=0," ",HLOOKUP(AF189,MaGv!$C$38:$AZ$68,2,0))</f>
        <v/>
      </c>
      <c r="AH197" s="493" t="str">
        <f>IF(HLOOKUP(AF189,MaGv!$C$38:$AZ$68,7,0)=0," ",HLOOKUP(AF189,MaGv!$C$38:$AZ$68,7,0))</f>
        <v/>
      </c>
      <c r="AI197" s="493" t="str">
        <f>IF(HLOOKUP(AF189,MaGv!$C$38:$AZ$68,12,0)=0," ",HLOOKUP(AF189,MaGv!$C$38:$AZ$68,12,0))</f>
        <v/>
      </c>
      <c r="AJ197" s="493" t="str">
        <f>IF(HLOOKUP(AF189,MaGv!$C$38:$AZ$68,17,0)=0," ",HLOOKUP(AF189,MaGv!$C$38:$AZ$68,17,0))</f>
        <v/>
      </c>
      <c r="AK197" s="493" t="str">
        <f>IF(HLOOKUP(AF189,MaGv!$C$38:$AZ$68,22,0)=0," ",HLOOKUP(AF189,MaGv!$C$38:$AZ$68,22,0))</f>
        <v/>
      </c>
      <c r="AL197" s="493" t="str">
        <f>IF(HLOOKUP(AF189,MaGv!$C$38:$AZ$68,27,0)=0," ",HLOOKUP(AF189,MaGv!$C$38:$AZ$68,27,0))</f>
        <v/>
      </c>
      <c r="AM197" s="87"/>
      <c r="AN197" s="87"/>
      <c r="AO197" s="87"/>
    </row>
    <row r="198" ht="14.25" hidden="1" customHeight="1">
      <c r="A198" s="486"/>
      <c r="B198" s="127"/>
      <c r="C198" s="488">
        <v>2.0</v>
      </c>
      <c r="D198" s="489" t="str">
        <f t="shared" ref="D198:I198" si="307">IF(X198="","",IF(X198="cn","cn",VLOOKUP(MID(X198,2,1),$AN$4:$AO$21,2,0)))</f>
        <v/>
      </c>
      <c r="E198" s="489" t="str">
        <f t="shared" si="307"/>
        <v/>
      </c>
      <c r="F198" s="489" t="str">
        <f t="shared" si="307"/>
        <v/>
      </c>
      <c r="G198" s="489" t="str">
        <f t="shared" si="307"/>
        <v/>
      </c>
      <c r="H198" s="489" t="str">
        <f t="shared" si="307"/>
        <v/>
      </c>
      <c r="I198" s="489" t="str">
        <f t="shared" si="307"/>
        <v/>
      </c>
      <c r="J198" s="476"/>
      <c r="K198" s="127"/>
      <c r="L198" s="488">
        <v>2.0</v>
      </c>
      <c r="M198" s="489" t="str">
        <f t="shared" ref="M198:M201" si="310">IF(AG198="","",IF(AG198="cn","cn",VLOOKUP(MID(AG198,2,1),$AN$4:$AO$21,2,0)))</f>
        <v/>
      </c>
      <c r="N198" s="520" t="s">
        <v>613</v>
      </c>
      <c r="O198" s="489" t="str">
        <f t="shared" ref="O198:R198" si="308">IF(AI198="","",IF(AI198="cn","cn",VLOOKUP(MID(AI198,2,1),$AN$4:$AO$21,2,0)))</f>
        <v/>
      </c>
      <c r="P198" s="489" t="str">
        <f t="shared" si="308"/>
        <v/>
      </c>
      <c r="Q198" s="489" t="str">
        <f t="shared" si="308"/>
        <v/>
      </c>
      <c r="R198" s="489" t="str">
        <f t="shared" si="308"/>
        <v/>
      </c>
      <c r="S198" s="87"/>
      <c r="T198" s="87"/>
      <c r="U198" s="87"/>
      <c r="V198" s="495"/>
      <c r="W198" s="492">
        <v>2.0</v>
      </c>
      <c r="X198" s="493" t="str">
        <f>IF(HLOOKUP(W189,MaGv!$C$38:$AZ$68,3,0)=0," ",HLOOKUP(W189,MaGv!$C$38:$AZ$68,3,0))</f>
        <v/>
      </c>
      <c r="Y198" s="493" t="str">
        <f>IF(HLOOKUP(W189,MaGv!$C$38:$AZ$68,8,0)=0," ",HLOOKUP(W189,MaGv!$C$38:$AZ$68,8,0))</f>
        <v/>
      </c>
      <c r="Z198" s="493" t="str">
        <f>IF(HLOOKUP(W189,MaGv!$C$38:$AZ$68,13,0)=0," ",HLOOKUP(W189,MaGv!$C$38:$AZ$68,13,0))</f>
        <v/>
      </c>
      <c r="AA198" s="493" t="str">
        <f>IF(HLOOKUP(W189,MaGv!$C$38:$AZ$68,18,0)=0," ",HLOOKUP(W189,MaGv!$C$38:$AZ$68,18,0))</f>
        <v/>
      </c>
      <c r="AB198" s="493" t="str">
        <f>IF(HLOOKUP(W189,MaGv!$C$38:$AZ$68,23,0)=0," ",HLOOKUP(W189,MaGv!$C$38:$AZ$68,23,0))</f>
        <v/>
      </c>
      <c r="AC198" s="493" t="str">
        <f>IF(HLOOKUP(W189,MaGv!$C$38:$AZ$68,28,0)=0," ",HLOOKUP(W189,MaGv!$C$38:$AZ$68,28,0))</f>
        <v/>
      </c>
      <c r="AD198" s="326"/>
      <c r="AE198" s="495"/>
      <c r="AF198" s="492">
        <v>2.0</v>
      </c>
      <c r="AG198" s="493" t="str">
        <f>IF(HLOOKUP(AF189,MaGv!$C$38:$AZ$68,3,0)=0," ",HLOOKUP(AF189,MaGv!$C$38:$AZ$68,3,0))</f>
        <v/>
      </c>
      <c r="AH198" s="493" t="str">
        <f>IF(HLOOKUP(AF189,MaGv!$C$38:$AZ$68,8,0)=0," ",HLOOKUP(AF189,MaGv!$C$38:$AZ$68,8,0))</f>
        <v/>
      </c>
      <c r="AI198" s="493" t="str">
        <f>IF(HLOOKUP(AF189,MaGv!$C$38:$AZ$68,13,0)=0," ",HLOOKUP(AF189,MaGv!$C$38:$AZ$68,13,0))</f>
        <v/>
      </c>
      <c r="AJ198" s="493" t="str">
        <f>IF(HLOOKUP(AF189,MaGv!$C$38:$AZ$68,18,0)=0," ",HLOOKUP(AF189,MaGv!$C$38:$AZ$68,18,0))</f>
        <v/>
      </c>
      <c r="AK198" s="493" t="str">
        <f>IF(HLOOKUP(AF189,MaGv!$C$38:$AZ$68,23,0)=0," ",HLOOKUP(AF189,MaGv!$C$38:$AZ$68,23,0))</f>
        <v/>
      </c>
      <c r="AL198" s="493" t="str">
        <f>IF(HLOOKUP(AF189,MaGv!$C$38:$AZ$68,28,0)=0," ",HLOOKUP(AF189,MaGv!$C$38:$AZ$68,28,0))</f>
        <v/>
      </c>
      <c r="AM198" s="87"/>
      <c r="AN198" s="87"/>
      <c r="AO198" s="87"/>
    </row>
    <row r="199" ht="14.25" hidden="1" customHeight="1">
      <c r="A199" s="486"/>
      <c r="B199" s="127"/>
      <c r="C199" s="488">
        <v>3.0</v>
      </c>
      <c r="D199" s="489" t="str">
        <f t="shared" ref="D199:I199" si="309">IF(X199="","",IF(X199="cn","cn",VLOOKUP(MID(X199,2,1),$AN$4:$AO$21,2,0)))</f>
        <v/>
      </c>
      <c r="E199" s="489" t="str">
        <f t="shared" si="309"/>
        <v/>
      </c>
      <c r="F199" s="489" t="str">
        <f t="shared" si="309"/>
        <v/>
      </c>
      <c r="G199" s="489" t="str">
        <f t="shared" si="309"/>
        <v/>
      </c>
      <c r="H199" s="489" t="str">
        <f t="shared" si="309"/>
        <v/>
      </c>
      <c r="I199" s="489" t="str">
        <f t="shared" si="309"/>
        <v/>
      </c>
      <c r="J199" s="476"/>
      <c r="K199" s="127"/>
      <c r="L199" s="488">
        <v>3.0</v>
      </c>
      <c r="M199" s="489" t="str">
        <f t="shared" si="310"/>
        <v/>
      </c>
      <c r="N199" s="520" t="s">
        <v>613</v>
      </c>
      <c r="O199" s="489" t="str">
        <f t="shared" ref="O199:R199" si="311">IF(AI199="","",IF(AI199="cn","cn",VLOOKUP(MID(AI199,2,1),$AN$4:$AO$21,2,0)))</f>
        <v/>
      </c>
      <c r="P199" s="489" t="str">
        <f t="shared" si="311"/>
        <v/>
      </c>
      <c r="Q199" s="489" t="str">
        <f t="shared" si="311"/>
        <v/>
      </c>
      <c r="R199" s="489" t="str">
        <f t="shared" si="311"/>
        <v/>
      </c>
      <c r="S199" s="87"/>
      <c r="T199" s="87"/>
      <c r="U199" s="87"/>
      <c r="V199" s="495"/>
      <c r="W199" s="492">
        <v>3.0</v>
      </c>
      <c r="X199" s="493" t="str">
        <f>IF(HLOOKUP(W189,MaGv!$C$38:$AZ$68,4,0)=0," ",HLOOKUP(W189,MaGv!$C$38:$AZ$68,4,0))</f>
        <v/>
      </c>
      <c r="Y199" s="493" t="str">
        <f>IF(HLOOKUP(W189,MaGv!$C$38:$AZ$68,9,0)=0," ",HLOOKUP(W189,MaGv!$C$38:$AZ$68,9,0))</f>
        <v/>
      </c>
      <c r="Z199" s="493" t="str">
        <f>IF(HLOOKUP(W189,MaGv!$C$38:$AZ$68,14,0)=0," ",HLOOKUP(W189,MaGv!$C$38:$AZ$68,14,0))</f>
        <v/>
      </c>
      <c r="AA199" s="493" t="str">
        <f>IF(HLOOKUP(W189,MaGv!$C$38:$AZ$68,19,0)=0," ",HLOOKUP(W189,MaGv!$C$38:$AZ$68,19,0))</f>
        <v/>
      </c>
      <c r="AB199" s="493" t="str">
        <f>IF(HLOOKUP(W189,MaGv!$C$38:$AZ$68,24,0)=0," ",HLOOKUP(W189,MaGv!$C$38:$AZ$68,24,0))</f>
        <v/>
      </c>
      <c r="AC199" s="493" t="str">
        <f>IF(HLOOKUP(W189,MaGv!$C$38:$AZ$68,29,0)=0," ",HLOOKUP(W189,MaGv!$C$38:$AZ$68,29,0))</f>
        <v/>
      </c>
      <c r="AD199" s="326"/>
      <c r="AE199" s="495"/>
      <c r="AF199" s="492">
        <v>3.0</v>
      </c>
      <c r="AG199" s="493" t="str">
        <f>IF(HLOOKUP(AF189,MaGv!$C$38:$AZ$68,4,0)=0," ",HLOOKUP(AF189,MaGv!$C$38:$AZ$68,4,0))</f>
        <v/>
      </c>
      <c r="AH199" s="493" t="str">
        <f>IF(HLOOKUP(AF189,MaGv!$C$38:$AZ$68,9,0)=0," ",HLOOKUP(AF189,MaGv!$C$38:$AZ$68,9,0))</f>
        <v/>
      </c>
      <c r="AI199" s="493" t="str">
        <f>IF(HLOOKUP(AF189,MaGv!$C$38:$AZ$68,14,0)=0," ",HLOOKUP(AF189,MaGv!$C$38:$AZ$68,14,0))</f>
        <v/>
      </c>
      <c r="AJ199" s="493" t="str">
        <f>IF(HLOOKUP(AF189,MaGv!$C$38:$AZ$68,19,0)=0," ",HLOOKUP(AF189,MaGv!$C$38:$AZ$68,19,0))</f>
        <v/>
      </c>
      <c r="AK199" s="493" t="str">
        <f>IF(HLOOKUP(AF189,MaGv!$C$38:$AZ$68,24,0)=0," ",HLOOKUP(AF189,MaGv!$C$38:$AZ$68,24,0))</f>
        <v/>
      </c>
      <c r="AL199" s="493" t="str">
        <f>IF(HLOOKUP(AF189,MaGv!$C$38:$AZ$68,29,0)=0," ",HLOOKUP(AF189,MaGv!$C$38:$AZ$68,29,0))</f>
        <v/>
      </c>
      <c r="AM199" s="87"/>
      <c r="AN199" s="87"/>
      <c r="AO199" s="87"/>
    </row>
    <row r="200" ht="14.25" hidden="1" customHeight="1">
      <c r="A200" s="486"/>
      <c r="B200" s="127"/>
      <c r="C200" s="488">
        <v>4.0</v>
      </c>
      <c r="D200" s="489" t="str">
        <f t="shared" ref="D200:D201" si="314">IF(X200="","",IF(X200="cn","cn",VLOOKUP(MID(X200,2,1),$AN$4:$AO$21,2,0)))</f>
        <v/>
      </c>
      <c r="E200" s="520" t="s">
        <v>613</v>
      </c>
      <c r="F200" s="489" t="str">
        <f t="shared" ref="F200:I200" si="312">IF(Z200="","",IF(Z200="cn","cn",VLOOKUP(MID(Z200,2,1),$AN$4:$AO$21,2,0)))</f>
        <v/>
      </c>
      <c r="G200" s="489" t="str">
        <f t="shared" si="312"/>
        <v/>
      </c>
      <c r="H200" s="489" t="str">
        <f t="shared" si="312"/>
        <v/>
      </c>
      <c r="I200" s="489" t="str">
        <f t="shared" si="312"/>
        <v/>
      </c>
      <c r="J200" s="476"/>
      <c r="K200" s="127"/>
      <c r="L200" s="488">
        <v>4.0</v>
      </c>
      <c r="M200" s="489" t="str">
        <f t="shared" si="310"/>
        <v/>
      </c>
      <c r="N200" s="489" t="str">
        <f t="shared" ref="N200:R200" si="313">IF(AH200="","",IF(AH200="cn","cn",VLOOKUP(MID(AH200,2,1),$AN$4:$AO$21,2,0)))</f>
        <v/>
      </c>
      <c r="O200" s="489" t="str">
        <f t="shared" si="313"/>
        <v/>
      </c>
      <c r="P200" s="489" t="str">
        <f t="shared" si="313"/>
        <v/>
      </c>
      <c r="Q200" s="489" t="str">
        <f t="shared" si="313"/>
        <v/>
      </c>
      <c r="R200" s="489" t="str">
        <f t="shared" si="313"/>
        <v/>
      </c>
      <c r="S200" s="87"/>
      <c r="T200" s="87"/>
      <c r="U200" s="87"/>
      <c r="V200" s="495"/>
      <c r="W200" s="492">
        <v>4.0</v>
      </c>
      <c r="X200" s="493" t="str">
        <f>IF(HLOOKUP(W189,MaGv!$C$38:$AZ$68,5,0)=0," ",HLOOKUP(W189,MaGv!$C$38:$AZ$68,5,0))</f>
        <v/>
      </c>
      <c r="Y200" s="493" t="str">
        <f>IF(HLOOKUP(W189,MaGv!$C$38:$AZ$68,10,0)=0," ",HLOOKUP(W189,MaGv!$C$38:$AZ$68,10,0))</f>
        <v/>
      </c>
      <c r="Z200" s="493" t="str">
        <f>IF(HLOOKUP(W189,MaGv!$C$38:$AZ$68,15,0)=0," ",HLOOKUP(W189,MaGv!$C$38:$AZ$68,15,0))</f>
        <v/>
      </c>
      <c r="AA200" s="493" t="str">
        <f>IF(HLOOKUP(W189,MaGv!$C$38:$AZ$68,20,0)=0," ",HLOOKUP(W189,MaGv!$C$38:$AZ$68,20,0))</f>
        <v/>
      </c>
      <c r="AB200" s="493" t="str">
        <f>IF(HLOOKUP(W189,MaGv!$C$38:$AZ$68,25,0)=0," ",HLOOKUP(W189,MaGv!$C$38:$AZ$68,25,0))</f>
        <v/>
      </c>
      <c r="AC200" s="493" t="str">
        <f>IF(HLOOKUP(W189,MaGv!$C$38:$AZ$68,30,0)=0," ",HLOOKUP(W189,MaGv!$C$38:$AZ$68,30,0))</f>
        <v/>
      </c>
      <c r="AD200" s="326"/>
      <c r="AE200" s="495"/>
      <c r="AF200" s="492">
        <v>4.0</v>
      </c>
      <c r="AG200" s="493" t="str">
        <f>IF(HLOOKUP(AF189,MaGv!$C$38:$AZ$68,5,0)=0," ",HLOOKUP(AF189,MaGv!$C$38:$AZ$68,5,0))</f>
        <v/>
      </c>
      <c r="AH200" s="493" t="str">
        <f>IF(HLOOKUP(AF189,MaGv!$C$38:$AZ$68,10,0)=0," ",HLOOKUP(AF189,MaGv!$C$38:$AZ$68,10,0))</f>
        <v/>
      </c>
      <c r="AI200" s="493" t="str">
        <f>IF(HLOOKUP(AF189,MaGv!$C$38:$AZ$68,15,0)=0," ",HLOOKUP(AF189,MaGv!$C$38:$AZ$68,15,0))</f>
        <v/>
      </c>
      <c r="AJ200" s="493" t="str">
        <f>IF(HLOOKUP(AF189,MaGv!$C$38:$AZ$68,20,0)=0," ",HLOOKUP(AF189,MaGv!$C$38:$AZ$68,20,0))</f>
        <v/>
      </c>
      <c r="AK200" s="493" t="str">
        <f>IF(HLOOKUP(AF189,MaGv!$C$38:$AZ$68,25,0)=0," ",HLOOKUP(AF189,MaGv!$C$38:$AZ$68,25,0))</f>
        <v/>
      </c>
      <c r="AL200" s="493" t="str">
        <f>IF(HLOOKUP(AF189,MaGv!$C$38:$AZ$68,30,0)=0," ",HLOOKUP(AF189,MaGv!$C$38:$AZ$68,30,0))</f>
        <v/>
      </c>
      <c r="AM200" s="87"/>
      <c r="AN200" s="87"/>
      <c r="AO200" s="87"/>
    </row>
    <row r="201" ht="14.25" hidden="1" customHeight="1">
      <c r="A201" s="486"/>
      <c r="B201" s="396"/>
      <c r="C201" s="488">
        <v>5.0</v>
      </c>
      <c r="D201" s="489" t="str">
        <f t="shared" si="314"/>
        <v/>
      </c>
      <c r="E201" s="520" t="s">
        <v>613</v>
      </c>
      <c r="F201" s="489" t="str">
        <f t="shared" ref="F201:I201" si="315">IF(Z201="","",IF(Z201="cn","cn",VLOOKUP(MID(Z201,2,1),$AN$4:$AO$21,2,0)))</f>
        <v/>
      </c>
      <c r="G201" s="489" t="str">
        <f t="shared" si="315"/>
        <v/>
      </c>
      <c r="H201" s="489" t="str">
        <f t="shared" si="315"/>
        <v/>
      </c>
      <c r="I201" s="489" t="str">
        <f t="shared" si="315"/>
        <v/>
      </c>
      <c r="J201" s="476"/>
      <c r="K201" s="396"/>
      <c r="L201" s="488">
        <v>5.0</v>
      </c>
      <c r="M201" s="489" t="str">
        <f t="shared" si="310"/>
        <v/>
      </c>
      <c r="N201" s="489" t="str">
        <f t="shared" ref="N201:R201" si="316">IF(AH201="","",IF(AH201="cn","cn",VLOOKUP(MID(AH201,2,1),$AN$4:$AO$21,2,0)))</f>
        <v/>
      </c>
      <c r="O201" s="489" t="str">
        <f t="shared" si="316"/>
        <v/>
      </c>
      <c r="P201" s="489" t="str">
        <f t="shared" si="316"/>
        <v/>
      </c>
      <c r="Q201" s="489" t="str">
        <f t="shared" si="316"/>
        <v/>
      </c>
      <c r="R201" s="489" t="str">
        <f t="shared" si="316"/>
        <v/>
      </c>
      <c r="S201" s="87"/>
      <c r="T201" s="87"/>
      <c r="U201" s="87"/>
      <c r="V201" s="496"/>
      <c r="W201" s="492">
        <v>5.0</v>
      </c>
      <c r="X201" s="493" t="str">
        <f>IF(HLOOKUP(W189,MaGv!$C$38:$AZ$68,6,0)=0," ",HLOOKUP(W189,MaGv!$C$38:$AZ$68,6,0))</f>
        <v/>
      </c>
      <c r="Y201" s="493" t="str">
        <f>IF(HLOOKUP(W189,MaGv!$C$38:$AZ$68,11,0)=0," ",HLOOKUP(W189,MaGv!$C$38:$AZ$68,11,0))</f>
        <v/>
      </c>
      <c r="Z201" s="493" t="str">
        <f>IF(HLOOKUP(W189,MaGv!$C$38:$AZ$68,16,0)=0," ",HLOOKUP(W189,MaGv!$C$38:$AZ$68,16,0))</f>
        <v/>
      </c>
      <c r="AA201" s="493" t="str">
        <f>IF(HLOOKUP(W189,MaGv!$C$38:$AZ$68,21,0)=0," ",HLOOKUP(W189,MaGv!$C$38:$AZ$68,21,0))</f>
        <v/>
      </c>
      <c r="AB201" s="493" t="str">
        <f>IF(HLOOKUP(W189,MaGv!$C$38:$AZ$68,26,0)=0," ",HLOOKUP(W189,MaGv!$C$38:$AZ$68,26,0))</f>
        <v/>
      </c>
      <c r="AC201" s="493" t="str">
        <f>IF(HLOOKUP(W189,MaGv!$C$38:$AZ$68,31,0)=0," ",HLOOKUP(W189,MaGv!$C$38:$AZ$68,31,0))</f>
        <v/>
      </c>
      <c r="AD201" s="326"/>
      <c r="AE201" s="496"/>
      <c r="AF201" s="492">
        <v>5.0</v>
      </c>
      <c r="AG201" s="493" t="str">
        <f>IF(HLOOKUP(AF189,MaGv!$C$38:$AZ$68,6,0)=0," ",HLOOKUP(AF189,MaGv!$C$38:$AZ$68,6,0))</f>
        <v/>
      </c>
      <c r="AH201" s="493" t="str">
        <f>IF(HLOOKUP(AF189,MaGv!$C$38:$AZ$68,11,0)=0," ",HLOOKUP(AF189,MaGv!$C$38:$AZ$68,11,0))</f>
        <v/>
      </c>
      <c r="AI201" s="493" t="str">
        <f>IF(HLOOKUP(AF189,MaGv!$C$38:$AZ$68,16,0)=0," ",HLOOKUP(AF189,MaGv!$C$38:$AZ$68,16,0))</f>
        <v/>
      </c>
      <c r="AJ201" s="493" t="str">
        <f>IF(HLOOKUP(AF189,MaGv!$C$38:$AZ$68,21,0)=0," ",HLOOKUP(AF189,MaGv!$C$38:$AZ$68,21,0))</f>
        <v/>
      </c>
      <c r="AK201" s="493" t="str">
        <f>IF(HLOOKUP(AF189,MaGv!$C$38:$AZ$68,26,0)=0," ",HLOOKUP(AF189,MaGv!$C$38:$AZ$68,26,0))</f>
        <v/>
      </c>
      <c r="AL201" s="493" t="str">
        <f>IF(HLOOKUP(AF189,MaGv!$C$38:$AZ$68,31,0)=0," ",HLOOKUP(AF189,MaGv!$C$38:$AZ$68,31,0))</f>
        <v/>
      </c>
      <c r="AM201" s="87"/>
      <c r="AN201" s="87"/>
      <c r="AO201" s="87"/>
    </row>
    <row r="202" ht="14.25" hidden="1" customHeight="1">
      <c r="A202" s="486"/>
      <c r="B202" s="87"/>
      <c r="C202" s="87"/>
      <c r="D202" s="87"/>
      <c r="E202" s="87"/>
      <c r="F202" s="87"/>
      <c r="G202" s="87"/>
      <c r="H202" s="87"/>
      <c r="I202" s="87"/>
      <c r="J202" s="476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498"/>
      <c r="W202" s="499"/>
      <c r="X202" s="497"/>
      <c r="Y202" s="497"/>
      <c r="Z202" s="497"/>
      <c r="AA202" s="497"/>
      <c r="AB202" s="497"/>
      <c r="AC202" s="497"/>
      <c r="AD202" s="326"/>
      <c r="AE202" s="500"/>
      <c r="AF202" s="499"/>
      <c r="AG202" s="497"/>
      <c r="AH202" s="497"/>
      <c r="AI202" s="497"/>
      <c r="AJ202" s="497"/>
      <c r="AK202" s="497"/>
      <c r="AL202" s="497"/>
      <c r="AM202" s="87"/>
      <c r="AN202" s="87"/>
      <c r="AO202" s="87"/>
    </row>
    <row r="203" ht="14.25" hidden="1" customHeight="1">
      <c r="A203" s="486"/>
      <c r="B203" s="87"/>
      <c r="C203" s="87"/>
      <c r="D203" s="87"/>
      <c r="E203" s="87"/>
      <c r="F203" s="87"/>
      <c r="G203" s="87"/>
      <c r="H203" s="87"/>
      <c r="I203" s="87"/>
      <c r="J203" s="476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505"/>
      <c r="W203" s="499"/>
      <c r="X203" s="497"/>
      <c r="Y203" s="497"/>
      <c r="Z203" s="497"/>
      <c r="AA203" s="497"/>
      <c r="AB203" s="497"/>
      <c r="AC203" s="497"/>
      <c r="AD203" s="326"/>
      <c r="AE203" s="500"/>
      <c r="AF203" s="499"/>
      <c r="AG203" s="497"/>
      <c r="AH203" s="497"/>
      <c r="AI203" s="497"/>
      <c r="AJ203" s="497"/>
      <c r="AK203" s="497"/>
      <c r="AL203" s="497"/>
      <c r="AM203" s="87"/>
      <c r="AN203" s="87"/>
      <c r="AO203" s="87"/>
    </row>
    <row r="204" ht="14.25" hidden="1" customHeight="1">
      <c r="A204" s="126"/>
      <c r="B204" s="87"/>
      <c r="C204" s="87"/>
      <c r="D204" s="87"/>
      <c r="E204" s="87"/>
      <c r="F204" s="87"/>
      <c r="G204" s="87"/>
      <c r="H204" s="87"/>
      <c r="I204" s="87"/>
      <c r="J204" s="476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477"/>
      <c r="X204" s="87"/>
      <c r="Y204" s="87"/>
      <c r="Z204" s="87"/>
      <c r="AA204" s="87"/>
      <c r="AB204" s="87"/>
      <c r="AC204" s="87"/>
      <c r="AD204" s="326"/>
      <c r="AE204" s="87"/>
      <c r="AF204" s="477"/>
      <c r="AG204" s="87"/>
      <c r="AH204" s="87"/>
      <c r="AI204" s="87"/>
      <c r="AJ204" s="87"/>
      <c r="AK204" s="87"/>
      <c r="AL204" s="87"/>
      <c r="AM204" s="87"/>
      <c r="AN204" s="87"/>
      <c r="AO204" s="87"/>
    </row>
    <row r="205" ht="14.25" hidden="1" customHeight="1">
      <c r="A205" s="461"/>
      <c r="B205" s="462" t="str">
        <f>MaGv!$N$1</f>
        <v>THỜI KHÓA BIỂU ÔN TẬP KHỐI 12 - Áp dụng từ 04/05/2021</v>
      </c>
      <c r="C205" s="87"/>
      <c r="D205" s="463"/>
      <c r="E205" s="463"/>
      <c r="F205" s="463"/>
      <c r="G205" s="463"/>
      <c r="H205" s="87"/>
      <c r="I205" s="463"/>
      <c r="J205" s="464"/>
      <c r="K205" s="462" t="str">
        <f>MaGv!$N$1</f>
        <v>THỜI KHÓA BIỂU ÔN TẬP KHỐI 12 - Áp dụng từ 04/05/2021</v>
      </c>
      <c r="L205" s="87"/>
      <c r="M205" s="463"/>
      <c r="N205" s="463"/>
      <c r="O205" s="463"/>
      <c r="P205" s="463"/>
      <c r="Q205" s="465"/>
      <c r="R205" s="463"/>
      <c r="S205" s="87"/>
      <c r="T205" s="87"/>
      <c r="U205" s="87"/>
      <c r="V205" s="466"/>
      <c r="W205" s="87"/>
      <c r="X205" s="463"/>
      <c r="Y205" s="463"/>
      <c r="Z205" s="463"/>
      <c r="AA205" s="463"/>
      <c r="AB205" s="465"/>
      <c r="AC205" s="463"/>
      <c r="AD205" s="326"/>
      <c r="AE205" s="466"/>
      <c r="AF205" s="463"/>
      <c r="AG205" s="463"/>
      <c r="AH205" s="463"/>
      <c r="AI205" s="463"/>
      <c r="AJ205" s="463"/>
      <c r="AK205" s="465"/>
      <c r="AL205" s="463"/>
      <c r="AM205" s="87"/>
      <c r="AN205" s="87"/>
      <c r="AO205" s="87"/>
    </row>
    <row r="206" ht="14.25" hidden="1" customHeight="1">
      <c r="A206" s="461"/>
      <c r="B206" s="467" t="str">
        <f>V206</f>
        <v>LỚP:</v>
      </c>
      <c r="C206" s="468" t="str">
        <f>VLOOKUP(A208,DS!$R$1:$T$48,2,0)</f>
        <v>B11</v>
      </c>
      <c r="D206" s="467" t="str">
        <f t="shared" ref="D206:E206" si="317">Y206</f>
        <v>GVCN:</v>
      </c>
      <c r="E206" s="469" t="str">
        <f t="shared" si="317"/>
        <v>Phan Thị Hơn -Địa</v>
      </c>
      <c r="F206" s="87"/>
      <c r="G206" s="470"/>
      <c r="H206" s="470"/>
      <c r="I206" s="470"/>
      <c r="J206" s="464"/>
      <c r="K206" s="471" t="str">
        <f>AE206</f>
        <v>LỚP:</v>
      </c>
      <c r="L206" s="468" t="str">
        <f>VLOOKUP(J208,DS!$R$3:$T$48,2,0)</f>
        <v>B12</v>
      </c>
      <c r="M206" s="467" t="str">
        <f t="shared" ref="M206:N206" si="318">AH206</f>
        <v>GVCN:</v>
      </c>
      <c r="N206" s="472" t="str">
        <f t="shared" si="318"/>
        <v>Đoàn Minh Thông-Lý</v>
      </c>
      <c r="O206" s="87"/>
      <c r="P206" s="470"/>
      <c r="Q206" s="470"/>
      <c r="R206" s="470"/>
      <c r="S206" s="87"/>
      <c r="T206" s="87"/>
      <c r="U206" s="87"/>
      <c r="V206" s="470" t="s">
        <v>588</v>
      </c>
      <c r="W206" s="473" t="str">
        <f>C206</f>
        <v>B11</v>
      </c>
      <c r="X206" s="87"/>
      <c r="Y206" s="474" t="s">
        <v>589</v>
      </c>
      <c r="Z206" s="475" t="str">
        <f>VLOOKUP(W206,dscn,4,0)&amp;"-"&amp;VLOOKUP(W206,dscn,6,0)</f>
        <v>Phan Thị Hơn -Địa</v>
      </c>
      <c r="AA206" s="473"/>
      <c r="AB206" s="473"/>
      <c r="AC206" s="473"/>
      <c r="AD206" s="326"/>
      <c r="AE206" s="470" t="s">
        <v>588</v>
      </c>
      <c r="AF206" s="473" t="str">
        <f>L206</f>
        <v>B12</v>
      </c>
      <c r="AG206" s="87"/>
      <c r="AH206" s="474" t="s">
        <v>589</v>
      </c>
      <c r="AI206" s="475" t="str">
        <f>VLOOKUP(AF206,dscn,4,0)&amp;"-"&amp;VLOOKUP(AF206,dscn,6,0)</f>
        <v>Đoàn Minh Thông-Lý</v>
      </c>
      <c r="AJ206" s="473"/>
      <c r="AK206" s="473"/>
      <c r="AL206" s="473"/>
      <c r="AM206" s="87"/>
      <c r="AN206" s="87"/>
      <c r="AO206" s="87"/>
    </row>
    <row r="207" ht="14.25" hidden="1" customHeight="1">
      <c r="A207" s="126"/>
      <c r="B207" s="87"/>
      <c r="C207" s="87"/>
      <c r="D207" s="87"/>
      <c r="E207" s="87"/>
      <c r="F207" s="87"/>
      <c r="G207" s="87"/>
      <c r="H207" s="87"/>
      <c r="I207" s="87"/>
      <c r="J207" s="476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477"/>
      <c r="Y207" s="87"/>
      <c r="Z207" s="87"/>
      <c r="AA207" s="87"/>
      <c r="AB207" s="87"/>
      <c r="AC207" s="87"/>
      <c r="AD207" s="326"/>
      <c r="AE207" s="87"/>
      <c r="AF207" s="87"/>
      <c r="AG207" s="477"/>
      <c r="AH207" s="87"/>
      <c r="AI207" s="87"/>
      <c r="AJ207" s="87"/>
      <c r="AK207" s="87"/>
      <c r="AL207" s="87"/>
      <c r="AM207" s="87"/>
      <c r="AN207" s="87"/>
      <c r="AO207" s="87"/>
    </row>
    <row r="208" ht="14.25" hidden="1" customHeight="1">
      <c r="A208" s="479">
        <v>25.0</v>
      </c>
      <c r="B208" s="480"/>
      <c r="C208" s="481" t="s">
        <v>590</v>
      </c>
      <c r="D208" s="481" t="s">
        <v>591</v>
      </c>
      <c r="E208" s="481" t="s">
        <v>592</v>
      </c>
      <c r="F208" s="481" t="s">
        <v>593</v>
      </c>
      <c r="G208" s="481" t="s">
        <v>594</v>
      </c>
      <c r="H208" s="481" t="s">
        <v>595</v>
      </c>
      <c r="I208" s="481" t="s">
        <v>596</v>
      </c>
      <c r="J208" s="482">
        <v>26.0</v>
      </c>
      <c r="K208" s="480"/>
      <c r="L208" s="481" t="s">
        <v>590</v>
      </c>
      <c r="M208" s="481" t="s">
        <v>591</v>
      </c>
      <c r="N208" s="481" t="s">
        <v>592</v>
      </c>
      <c r="O208" s="481" t="s">
        <v>593</v>
      </c>
      <c r="P208" s="481" t="s">
        <v>594</v>
      </c>
      <c r="Q208" s="481" t="s">
        <v>595</v>
      </c>
      <c r="R208" s="481" t="s">
        <v>596</v>
      </c>
      <c r="S208" s="87"/>
      <c r="T208" s="87"/>
      <c r="U208" s="86"/>
      <c r="V208" s="483"/>
      <c r="W208" s="484" t="s">
        <v>590</v>
      </c>
      <c r="X208" s="484" t="s">
        <v>591</v>
      </c>
      <c r="Y208" s="484" t="s">
        <v>592</v>
      </c>
      <c r="Z208" s="484" t="s">
        <v>593</v>
      </c>
      <c r="AA208" s="484" t="s">
        <v>594</v>
      </c>
      <c r="AB208" s="484" t="s">
        <v>595</v>
      </c>
      <c r="AC208" s="484" t="s">
        <v>596</v>
      </c>
      <c r="AD208" s="485"/>
      <c r="AE208" s="483"/>
      <c r="AF208" s="484" t="s">
        <v>590</v>
      </c>
      <c r="AG208" s="484" t="s">
        <v>591</v>
      </c>
      <c r="AH208" s="484" t="s">
        <v>592</v>
      </c>
      <c r="AI208" s="484" t="s">
        <v>593</v>
      </c>
      <c r="AJ208" s="484" t="s">
        <v>594</v>
      </c>
      <c r="AK208" s="484" t="s">
        <v>595</v>
      </c>
      <c r="AL208" s="484" t="s">
        <v>596</v>
      </c>
      <c r="AM208" s="87"/>
      <c r="AN208" s="86"/>
      <c r="AO208" s="86"/>
    </row>
    <row r="209" ht="14.25" hidden="1" customHeight="1">
      <c r="A209" s="479"/>
      <c r="B209" s="487" t="s">
        <v>597</v>
      </c>
      <c r="C209" s="488">
        <v>1.0</v>
      </c>
      <c r="D209" s="489" t="str">
        <f>IF(X209="","",IF(X209="cc","cc",VLOOKUP(MID(X209,2,1),$AN$4:$AO$21,2,0)))</f>
        <v>cc</v>
      </c>
      <c r="E209" s="489" t="str">
        <f t="shared" ref="E209:I209" si="319">IF(Y209="","",IF(Y209="cn","cn",VLOOKUP(MID(Y209,2,1),$AN$4:$AO$21,2,0)))</f>
        <v/>
      </c>
      <c r="F209" s="489" t="str">
        <f t="shared" si="319"/>
        <v/>
      </c>
      <c r="G209" s="489" t="str">
        <f t="shared" si="319"/>
        <v/>
      </c>
      <c r="H209" s="489" t="str">
        <f t="shared" si="319"/>
        <v/>
      </c>
      <c r="I209" s="489" t="str">
        <f t="shared" si="319"/>
        <v/>
      </c>
      <c r="J209" s="482"/>
      <c r="K209" s="487" t="s">
        <v>597</v>
      </c>
      <c r="L209" s="488">
        <v>1.0</v>
      </c>
      <c r="M209" s="489" t="str">
        <f>IF(AG209="","",IF(AG209="cc","cc",VLOOKUP(MID(AG209,2,1),$AN$4:$AO$21,2,0)))</f>
        <v>cc</v>
      </c>
      <c r="N209" s="489" t="str">
        <f t="shared" ref="N209:R209" si="320">IF(AH209="","",IF(AH209="cn","cn",VLOOKUP(MID(AH209,2,1),$AN$4:$AO$21,2,0)))</f>
        <v/>
      </c>
      <c r="O209" s="489" t="str">
        <f t="shared" si="320"/>
        <v/>
      </c>
      <c r="P209" s="489" t="str">
        <f t="shared" si="320"/>
        <v/>
      </c>
      <c r="Q209" s="489" t="str">
        <f t="shared" si="320"/>
        <v/>
      </c>
      <c r="R209" s="489" t="str">
        <f t="shared" si="320"/>
        <v/>
      </c>
      <c r="S209" s="86"/>
      <c r="T209" s="86"/>
      <c r="U209" s="86"/>
      <c r="V209" s="491" t="s">
        <v>597</v>
      </c>
      <c r="W209" s="492">
        <v>1.0</v>
      </c>
      <c r="X209" s="493" t="s">
        <v>601</v>
      </c>
      <c r="Y209" s="493" t="str">
        <f>IF(HLOOKUP(W206,MaGv!$C$3:$AZ$68,7,0)=0," ",HLOOKUP(W206,MaGv!$C$3:$AZ$68,7,0))</f>
        <v/>
      </c>
      <c r="Z209" s="493" t="str">
        <f>IF(HLOOKUP(W206,MaGv!$C$3:$AZ$68,12,0)=0," ",HLOOKUP(W206,MaGv!$C$3:$AZ$68,12,0))</f>
        <v/>
      </c>
      <c r="AA209" s="493" t="str">
        <f>IF(HLOOKUP(W206,MaGv!$C$3:$AZ$68,17,0)=0," ",HLOOKUP(W206,MaGv!$C$3:$AZ$68,17,0))</f>
        <v/>
      </c>
      <c r="AB209" s="493" t="str">
        <f>IF(HLOOKUP(W206,MaGv!$C$3:$AZ$68,22,0)=0," ",HLOOKUP(W206,MaGv!$C$3:$AZ$68,22,0))</f>
        <v/>
      </c>
      <c r="AC209" s="493" t="str">
        <f>IF(HLOOKUP(W206,MaGv!$C$3:$AZ$68,27,0)=0," ",HLOOKUP(W206,MaGv!$C$3:$AZ$68,27,0))</f>
        <v/>
      </c>
      <c r="AD209" s="326"/>
      <c r="AE209" s="491" t="s">
        <v>597</v>
      </c>
      <c r="AF209" s="492">
        <v>1.0</v>
      </c>
      <c r="AG209" s="493" t="s">
        <v>601</v>
      </c>
      <c r="AH209" s="493" t="str">
        <f>IF(HLOOKUP(AF206,MaGv!$C$3:$AZ$68,7,0)=0," ",HLOOKUP(AF206,MaGv!$C$3:$AZ$68,7,0))</f>
        <v/>
      </c>
      <c r="AI209" s="493" t="str">
        <f>IF(HLOOKUP(AF206,MaGv!$C$3:$AZ$68,12,0)=0," ",HLOOKUP(AF206,MaGv!$C$3:$AZ$68,12,0))</f>
        <v/>
      </c>
      <c r="AJ209" s="493" t="str">
        <f>IF(HLOOKUP(AF206,MaGv!$C$3:$AZ$68,17,0)=0," ",HLOOKUP(AF206,MaGv!$C$3:$AZ$68,17,0))</f>
        <v/>
      </c>
      <c r="AK209" s="493" t="str">
        <f>IF(HLOOKUP(AF206,MaGv!$C$3:$AZ$68,22,0)=0," ",HLOOKUP(AF206,MaGv!$C$3:$AZ$68,22,0))</f>
        <v/>
      </c>
      <c r="AL209" s="493" t="str">
        <f>IF(HLOOKUP(AF206,MaGv!$C$3:$AZ$68,27,0)=0," ",HLOOKUP(AF206,MaGv!$C$3:$AZ$68,27,0))</f>
        <v/>
      </c>
      <c r="AM209" s="86"/>
      <c r="AN209" s="87"/>
      <c r="AO209" s="87"/>
    </row>
    <row r="210" ht="14.25" hidden="1" customHeight="1">
      <c r="A210" s="486"/>
      <c r="B210" s="127"/>
      <c r="C210" s="488">
        <v>2.0</v>
      </c>
      <c r="D210" s="489" t="str">
        <f t="shared" ref="D210:I210" si="321">IF(X210="","",IF(X210="cn","cn",VLOOKUP(MID(X210,2,1),$AN$4:$AO$21,2,0)))</f>
        <v>cn</v>
      </c>
      <c r="E210" s="489" t="str">
        <f t="shared" si="321"/>
        <v/>
      </c>
      <c r="F210" s="489" t="str">
        <f t="shared" si="321"/>
        <v/>
      </c>
      <c r="G210" s="489" t="str">
        <f t="shared" si="321"/>
        <v/>
      </c>
      <c r="H210" s="489" t="str">
        <f t="shared" si="321"/>
        <v/>
      </c>
      <c r="I210" s="489" t="str">
        <f t="shared" si="321"/>
        <v/>
      </c>
      <c r="J210" s="476"/>
      <c r="K210" s="127"/>
      <c r="L210" s="488">
        <v>2.0</v>
      </c>
      <c r="M210" s="489" t="str">
        <f t="shared" ref="M210:R210" si="322">IF(AG210="","",IF(AG210="cn","cn",VLOOKUP(MID(AG210,2,1),$AN$4:$AO$21,2,0)))</f>
        <v>cn</v>
      </c>
      <c r="N210" s="489" t="str">
        <f t="shared" si="322"/>
        <v/>
      </c>
      <c r="O210" s="489" t="str">
        <f t="shared" si="322"/>
        <v/>
      </c>
      <c r="P210" s="489" t="str">
        <f t="shared" si="322"/>
        <v/>
      </c>
      <c r="Q210" s="489" t="str">
        <f t="shared" si="322"/>
        <v/>
      </c>
      <c r="R210" s="489" t="str">
        <f t="shared" si="322"/>
        <v/>
      </c>
      <c r="S210" s="87"/>
      <c r="T210" s="87"/>
      <c r="U210" s="87"/>
      <c r="V210" s="495"/>
      <c r="W210" s="492">
        <v>2.0</v>
      </c>
      <c r="X210" s="493" t="s">
        <v>33</v>
      </c>
      <c r="Y210" s="493" t="str">
        <f>IF(HLOOKUP(W206,MaGv!$C$3:$AZ$68,8,0)=0," ",HLOOKUP(W206,MaGv!$C$3:$AZ$68,8,0))</f>
        <v/>
      </c>
      <c r="Z210" s="493" t="str">
        <f>IF(HLOOKUP(W206,MaGv!$C$3:$AZ$68,13,0)=0," ",HLOOKUP(W206,MaGv!$C$3:$AZ$68,13,0))</f>
        <v/>
      </c>
      <c r="AA210" s="493" t="str">
        <f>IF(HLOOKUP(W206,MaGv!$C$3:$AZ$68,18,0)=0," ",HLOOKUP(W206,MaGv!$C$3:$AZ$68,18,0))</f>
        <v/>
      </c>
      <c r="AB210" s="493" t="str">
        <f>IF(HLOOKUP(W206,MaGv!$C$3:$AZ$68,23,0)=0," ",HLOOKUP(W206,MaGv!$C$3:$AZ$68,23,0))</f>
        <v/>
      </c>
      <c r="AC210" s="493" t="str">
        <f>IF(HLOOKUP(W206,MaGv!$C$3:$AZ$68,28,0)=0," ",HLOOKUP(W206,MaGv!$C$3:$AZ$68,28,0))</f>
        <v/>
      </c>
      <c r="AD210" s="326"/>
      <c r="AE210" s="495"/>
      <c r="AF210" s="492">
        <v>2.0</v>
      </c>
      <c r="AG210" s="493" t="s">
        <v>33</v>
      </c>
      <c r="AH210" s="493" t="str">
        <f>IF(HLOOKUP(AF206,MaGv!$C$3:$AZ$68,8,0)=0," ",HLOOKUP(AF206,MaGv!$C$3:$AZ$68,8,0))</f>
        <v/>
      </c>
      <c r="AI210" s="493" t="str">
        <f>IF(HLOOKUP(AF206,MaGv!$C$3:$AZ$68,13,0)=0," ",HLOOKUP(AF206,MaGv!$C$3:$AZ$68,13,0))</f>
        <v/>
      </c>
      <c r="AJ210" s="493" t="str">
        <f>IF(HLOOKUP(AF206,MaGv!$C$3:$AZ$68,18,0)=0," ",HLOOKUP(AF206,MaGv!$C$3:$AZ$68,18,0))</f>
        <v/>
      </c>
      <c r="AK210" s="493" t="str">
        <f>IF(HLOOKUP(AF206,MaGv!$C$3:$AZ$68,23,0)=0," ",HLOOKUP(AF206,MaGv!$C$3:$AZ$68,23,0))</f>
        <v/>
      </c>
      <c r="AL210" s="493" t="str">
        <f>IF(HLOOKUP(AF206,MaGv!$C$3:$AZ$68,28,0)=0," ",HLOOKUP(AF206,MaGv!$C$3:$AZ$68,28,0))</f>
        <v/>
      </c>
      <c r="AM210" s="87"/>
      <c r="AN210" s="87"/>
      <c r="AO210" s="87"/>
    </row>
    <row r="211" ht="14.25" hidden="1" customHeight="1">
      <c r="A211" s="486"/>
      <c r="B211" s="127"/>
      <c r="C211" s="488">
        <v>3.0</v>
      </c>
      <c r="D211" s="489" t="str">
        <f t="shared" ref="D211:I211" si="323">IF(X211="","",IF(X211="cn","cn",VLOOKUP(MID(X211,2,1),$AN$4:$AO$21,2,0)))</f>
        <v/>
      </c>
      <c r="E211" s="489" t="str">
        <f t="shared" si="323"/>
        <v/>
      </c>
      <c r="F211" s="489" t="str">
        <f t="shared" si="323"/>
        <v/>
      </c>
      <c r="G211" s="489" t="str">
        <f t="shared" si="323"/>
        <v/>
      </c>
      <c r="H211" s="489" t="str">
        <f t="shared" si="323"/>
        <v/>
      </c>
      <c r="I211" s="489" t="str">
        <f t="shared" si="323"/>
        <v/>
      </c>
      <c r="J211" s="476"/>
      <c r="K211" s="127"/>
      <c r="L211" s="488">
        <v>3.0</v>
      </c>
      <c r="M211" s="489" t="str">
        <f t="shared" ref="M211:R211" si="324">IF(AG211="","",IF(AG211="cn","cn",VLOOKUP(MID(AG211,2,1),$AN$4:$AO$21,2,0)))</f>
        <v/>
      </c>
      <c r="N211" s="489" t="str">
        <f t="shared" si="324"/>
        <v/>
      </c>
      <c r="O211" s="489" t="str">
        <f t="shared" si="324"/>
        <v/>
      </c>
      <c r="P211" s="489" t="str">
        <f t="shared" si="324"/>
        <v/>
      </c>
      <c r="Q211" s="489" t="str">
        <f t="shared" si="324"/>
        <v/>
      </c>
      <c r="R211" s="489" t="str">
        <f t="shared" si="324"/>
        <v/>
      </c>
      <c r="S211" s="87"/>
      <c r="T211" s="87"/>
      <c r="U211" s="87"/>
      <c r="V211" s="495"/>
      <c r="W211" s="492">
        <v>3.0</v>
      </c>
      <c r="X211" s="493" t="str">
        <f>IF(HLOOKUP(W206,MaGv!$C$3:$AZ$68,4,0)=0," ",HLOOKUP(W206,MaGv!$C$3:$AZ$68,4,0))</f>
        <v/>
      </c>
      <c r="Y211" s="493" t="str">
        <f>IF(HLOOKUP(W206,MaGv!$C$3:$AZ$68,9,0)=0," ",HLOOKUP(W206,MaGv!$C$3:$AZ$68,9,0))</f>
        <v/>
      </c>
      <c r="Z211" s="493" t="str">
        <f>IF(HLOOKUP(W206,MaGv!$C$3:$AZ$68,14,0)=0," ",HLOOKUP(W206,MaGv!$C$3:$AZ$68,14,0))</f>
        <v/>
      </c>
      <c r="AA211" s="493" t="str">
        <f>IF(HLOOKUP(W206,MaGv!$C$3:$AZ$68,19,0)=0," ",HLOOKUP(W206,MaGv!$C$3:$AZ$68,19,0))</f>
        <v/>
      </c>
      <c r="AB211" s="493" t="str">
        <f>IF(HLOOKUP(W206,MaGv!$C$3:$AZ$68,24,0)=0," ",HLOOKUP(W206,MaGv!$C$3:$AZ$68,24,0))</f>
        <v/>
      </c>
      <c r="AC211" s="493" t="str">
        <f>IF(HLOOKUP(W206,MaGv!$C$3:$AZ$68,29,0)=0," ",HLOOKUP(W206,MaGv!$C$3:$AZ$68,29,0))</f>
        <v/>
      </c>
      <c r="AD211" s="326"/>
      <c r="AE211" s="495"/>
      <c r="AF211" s="492">
        <v>3.0</v>
      </c>
      <c r="AG211" s="493" t="str">
        <f>IF(HLOOKUP(AF206,MaGv!$C$3:$AZ$68,4,0)=0," ",HLOOKUP(AF206,MaGv!$C$3:$AZ$68,4,0))</f>
        <v/>
      </c>
      <c r="AH211" s="493" t="str">
        <f>IF(HLOOKUP(AF206,MaGv!$C$3:$AZ$68,9,0)=0," ",HLOOKUP(AF206,MaGv!$C$3:$AZ$68,9,0))</f>
        <v/>
      </c>
      <c r="AI211" s="493" t="str">
        <f>IF(HLOOKUP(AF206,MaGv!$C$3:$AZ$68,14,0)=0," ",HLOOKUP(AF206,MaGv!$C$3:$AZ$68,14,0))</f>
        <v/>
      </c>
      <c r="AJ211" s="493" t="str">
        <f>IF(HLOOKUP(AF206,MaGv!$C$3:$AZ$68,19,0)=0," ",HLOOKUP(AF206,MaGv!$C$3:$AZ$68,19,0))</f>
        <v/>
      </c>
      <c r="AK211" s="493" t="str">
        <f>IF(HLOOKUP(AF206,MaGv!$C$3:$AZ$68,24,0)=0," ",HLOOKUP(AF206,MaGv!$C$3:$AZ$68,24,0))</f>
        <v/>
      </c>
      <c r="AL211" s="493" t="str">
        <f>IF(HLOOKUP(AF206,MaGv!$C$3:$AZ$68,29,0)=0," ",HLOOKUP(AF206,MaGv!$C$3:$AZ$68,29,0))</f>
        <v/>
      </c>
      <c r="AM211" s="87"/>
      <c r="AN211" s="87"/>
      <c r="AO211" s="87"/>
    </row>
    <row r="212" ht="14.25" hidden="1" customHeight="1">
      <c r="A212" s="486"/>
      <c r="B212" s="127"/>
      <c r="C212" s="488">
        <v>4.0</v>
      </c>
      <c r="D212" s="489" t="str">
        <f t="shared" ref="D212:I212" si="325">IF(X212="","",IF(X212="cn","cn",VLOOKUP(MID(X212,2,1),$AN$4:$AO$21,2,0)))</f>
        <v/>
      </c>
      <c r="E212" s="489" t="str">
        <f t="shared" si="325"/>
        <v/>
      </c>
      <c r="F212" s="489" t="str">
        <f t="shared" si="325"/>
        <v/>
      </c>
      <c r="G212" s="489" t="str">
        <f t="shared" si="325"/>
        <v/>
      </c>
      <c r="H212" s="489" t="str">
        <f t="shared" si="325"/>
        <v/>
      </c>
      <c r="I212" s="489" t="str">
        <f t="shared" si="325"/>
        <v/>
      </c>
      <c r="J212" s="476"/>
      <c r="K212" s="127"/>
      <c r="L212" s="488">
        <v>4.0</v>
      </c>
      <c r="M212" s="489" t="str">
        <f t="shared" ref="M212:R212" si="326">IF(AG212="","",IF(AG212="cn","cn",VLOOKUP(MID(AG212,2,1),$AN$4:$AO$21,2,0)))</f>
        <v/>
      </c>
      <c r="N212" s="489" t="str">
        <f t="shared" si="326"/>
        <v/>
      </c>
      <c r="O212" s="489" t="str">
        <f t="shared" si="326"/>
        <v/>
      </c>
      <c r="P212" s="489" t="str">
        <f t="shared" si="326"/>
        <v/>
      </c>
      <c r="Q212" s="489" t="str">
        <f t="shared" si="326"/>
        <v/>
      </c>
      <c r="R212" s="489" t="str">
        <f t="shared" si="326"/>
        <v/>
      </c>
      <c r="S212" s="87"/>
      <c r="T212" s="87"/>
      <c r="U212" s="87"/>
      <c r="V212" s="495"/>
      <c r="W212" s="492">
        <v>4.0</v>
      </c>
      <c r="X212" s="493" t="str">
        <f>IF(HLOOKUP(W206,MaGv!$C$3:$AZ$68,5,0)=0," ",HLOOKUP(W206,MaGv!$C$3:$AZ$68,5,0))</f>
        <v/>
      </c>
      <c r="Y212" s="493" t="str">
        <f>IF(HLOOKUP(W206,MaGv!$C$3:$AZ$68,10,0)=0," ",HLOOKUP(W206,MaGv!$C$3:$AZ$68,10,0))</f>
        <v/>
      </c>
      <c r="Z212" s="493" t="str">
        <f>IF(HLOOKUP(W206,MaGv!$C$3:$AZ$68,15,0)=0," ",HLOOKUP(W206,MaGv!$C$3:$AZ$68,15,0))</f>
        <v/>
      </c>
      <c r="AA212" s="493" t="str">
        <f>IF(HLOOKUP(W206,MaGv!$C$3:$AZ$68,20,0)=0," ",HLOOKUP(W206,MaGv!$C$3:$AZ$68,20,0))</f>
        <v/>
      </c>
      <c r="AB212" s="493" t="str">
        <f>IF(HLOOKUP(W206,MaGv!$C$3:$AZ$68,25,0)=0," ",HLOOKUP(W206,MaGv!$C$3:$AZ$68,25,0))</f>
        <v/>
      </c>
      <c r="AC212" s="493" t="str">
        <f>IF(HLOOKUP(W206,MaGv!$C$3:$AZ$68,30,0)=0," ",HLOOKUP(W206,MaGv!$C$3:$AZ$68,30,0))</f>
        <v/>
      </c>
      <c r="AD212" s="326"/>
      <c r="AE212" s="495"/>
      <c r="AF212" s="492">
        <v>4.0</v>
      </c>
      <c r="AG212" s="493" t="str">
        <f>IF(HLOOKUP(AF206,MaGv!$C$3:$AZ$68,5,0)=0," ",HLOOKUP(AF206,MaGv!$C$3:$AZ$68,5,0))</f>
        <v/>
      </c>
      <c r="AH212" s="493" t="str">
        <f>IF(HLOOKUP(AF206,MaGv!$C$3:$AZ$68,10,0)=0," ",HLOOKUP(AF206,MaGv!$C$3:$AZ$68,10,0))</f>
        <v/>
      </c>
      <c r="AI212" s="493" t="str">
        <f>IF(HLOOKUP(AF206,MaGv!$C$3:$AZ$68,15,0)=0," ",HLOOKUP(AF206,MaGv!$C$3:$AZ$68,15,0))</f>
        <v/>
      </c>
      <c r="AJ212" s="493" t="str">
        <f>IF(HLOOKUP(AF206,MaGv!$C$3:$AZ$68,20,0)=0," ",HLOOKUP(AF206,MaGv!$C$3:$AZ$68,20,0))</f>
        <v/>
      </c>
      <c r="AK212" s="493" t="str">
        <f>IF(HLOOKUP(AF206,MaGv!$C$3:$AZ$68,25,0)=0," ",HLOOKUP(AF206,MaGv!$C$3:$AZ$68,25,0))</f>
        <v/>
      </c>
      <c r="AL212" s="493" t="str">
        <f>IF(HLOOKUP(AF206,MaGv!$C$3:$AZ$68,30,0)=0," ",HLOOKUP(AF206,MaGv!$C$3:$AZ$68,30,0))</f>
        <v/>
      </c>
      <c r="AM212" s="87"/>
      <c r="AN212" s="87"/>
      <c r="AO212" s="87"/>
    </row>
    <row r="213" ht="14.25" hidden="1" customHeight="1">
      <c r="A213" s="486"/>
      <c r="B213" s="396"/>
      <c r="C213" s="488">
        <v>5.0</v>
      </c>
      <c r="D213" s="489" t="str">
        <f t="shared" ref="D213:E213" si="327">IF(X213="","",IF(X213="cn","cn",VLOOKUP(MID(X213,2,1),$AN$4:$AO$21,2,0)))</f>
        <v/>
      </c>
      <c r="E213" s="489" t="str">
        <f t="shared" si="327"/>
        <v/>
      </c>
      <c r="F213" s="519" t="s">
        <v>612</v>
      </c>
      <c r="G213" s="489" t="str">
        <f t="shared" ref="G213:I213" si="328">IF(AA213="","",IF(AA213="cn","cn",VLOOKUP(MID(AA213,2,1),$AN$4:$AO$21,2,0)))</f>
        <v/>
      </c>
      <c r="H213" s="489" t="str">
        <f t="shared" si="328"/>
        <v/>
      </c>
      <c r="I213" s="489" t="str">
        <f t="shared" si="328"/>
        <v/>
      </c>
      <c r="J213" s="476"/>
      <c r="K213" s="396"/>
      <c r="L213" s="488">
        <v>5.0</v>
      </c>
      <c r="M213" s="489" t="str">
        <f t="shared" ref="M213:N213" si="329">IF(AG213="","",IF(AG213="cn","cn",VLOOKUP(MID(AG213,2,1),$AN$4:$AO$21,2,0)))</f>
        <v/>
      </c>
      <c r="N213" s="489" t="str">
        <f t="shared" si="329"/>
        <v/>
      </c>
      <c r="O213" s="519" t="s">
        <v>612</v>
      </c>
      <c r="P213" s="489" t="str">
        <f t="shared" ref="P213:R213" si="330">IF(AJ213="","",IF(AJ213="cn","cn",VLOOKUP(MID(AJ213,2,1),$AN$4:$AO$21,2,0)))</f>
        <v/>
      </c>
      <c r="Q213" s="489" t="str">
        <f t="shared" si="330"/>
        <v/>
      </c>
      <c r="R213" s="489" t="str">
        <f t="shared" si="330"/>
        <v/>
      </c>
      <c r="S213" s="87"/>
      <c r="T213" s="87"/>
      <c r="U213" s="87"/>
      <c r="V213" s="496"/>
      <c r="W213" s="492">
        <v>5.0</v>
      </c>
      <c r="X213" s="493" t="str">
        <f>IF(HLOOKUP(W206,MaGv!$C$3:$AZ$68,6,0)=0," ",HLOOKUP(W206,MaGv!$C$3:$AZ$68,6,0))</f>
        <v/>
      </c>
      <c r="Y213" s="493" t="str">
        <f>IF(HLOOKUP(W206,MaGv!$C$3:$AZ$68,11,0)=0," ",HLOOKUP(W206,MaGv!$C$3:$AZ$68,11,0))</f>
        <v/>
      </c>
      <c r="Z213" s="493" t="str">
        <f>IF(HLOOKUP(W206,MaGv!$C$3:$AZ$68,16,0)=0," ",HLOOKUP(W206,MaGv!$C$3:$AZ$68,16,0))</f>
        <v/>
      </c>
      <c r="AA213" s="493" t="str">
        <f>IF(HLOOKUP(W206,MaGv!$C$3:$AZ$68,21,0)=0," ",HLOOKUP(W206,MaGv!$C$3:$AZ$68,21,0))</f>
        <v/>
      </c>
      <c r="AB213" s="493" t="str">
        <f>IF(HLOOKUP(W206,MaGv!$C$3:$AZ$68,26,0)=0," ",HLOOKUP(W206,MaGv!$C$3:$AZ$68,26,0))</f>
        <v/>
      </c>
      <c r="AC213" s="493" t="str">
        <f>IF(HLOOKUP(W206,MaGv!$C$3:$AZ$68,31,0)=0," ",HLOOKUP(W206,MaGv!$C$3:$AZ$68,31,0))</f>
        <v/>
      </c>
      <c r="AD213" s="326"/>
      <c r="AE213" s="496"/>
      <c r="AF213" s="492">
        <v>5.0</v>
      </c>
      <c r="AG213" s="493" t="str">
        <f>IF(HLOOKUP(AF206,MaGv!$C$3:$AZ$68,6,0)=0," ",HLOOKUP(AF206,MaGv!$C$3:$AZ$68,6,0))</f>
        <v/>
      </c>
      <c r="AH213" s="493" t="str">
        <f>IF(HLOOKUP(AF206,MaGv!$C$3:$AZ$68,11,0)=0," ",HLOOKUP(AF206,MaGv!$C$3:$AZ$68,11,0))</f>
        <v/>
      </c>
      <c r="AI213" s="493" t="str">
        <f>IF(HLOOKUP(AF206,MaGv!$C$3:$AZ$68,16,0)=0," ",HLOOKUP(AF206,MaGv!$C$3:$AZ$68,16,0))</f>
        <v/>
      </c>
      <c r="AJ213" s="493" t="str">
        <f>IF(HLOOKUP(AF206,MaGv!$C$3:$AZ$68,21,0)=0," ",HLOOKUP(AF206,MaGv!$C$3:$AZ$68,21,0))</f>
        <v/>
      </c>
      <c r="AK213" s="493" t="str">
        <f>IF(HLOOKUP(AF206,MaGv!$C$3:$AZ$68,26,0)=0," ",HLOOKUP(AF206,MaGv!$C$3:$AZ$68,26,0))</f>
        <v/>
      </c>
      <c r="AL213" s="493" t="str">
        <f>IF(HLOOKUP(AF206,MaGv!$C$3:$AZ$68,31,0)=0," ",HLOOKUP(AF206,MaGv!$C$3:$AZ$68,31,0))</f>
        <v/>
      </c>
      <c r="AM213" s="87"/>
      <c r="AN213" s="87"/>
      <c r="AO213" s="87"/>
    </row>
    <row r="214" ht="14.25" hidden="1" customHeight="1">
      <c r="A214" s="486"/>
      <c r="B214" s="487" t="s">
        <v>606</v>
      </c>
      <c r="C214" s="488">
        <v>1.0</v>
      </c>
      <c r="D214" s="489" t="str">
        <f t="shared" ref="D214:I214" si="331">IF(X214="","",IF(X214="cn","cn",VLOOKUP(MID(X214,2,1),$AN$4:$AO$21,2,0)))</f>
        <v/>
      </c>
      <c r="E214" s="489" t="str">
        <f t="shared" si="331"/>
        <v/>
      </c>
      <c r="F214" s="489" t="str">
        <f t="shared" si="331"/>
        <v/>
      </c>
      <c r="G214" s="489" t="str">
        <f t="shared" si="331"/>
        <v/>
      </c>
      <c r="H214" s="489" t="str">
        <f t="shared" si="331"/>
        <v/>
      </c>
      <c r="I214" s="489" t="str">
        <f t="shared" si="331"/>
        <v/>
      </c>
      <c r="J214" s="476"/>
      <c r="K214" s="487" t="s">
        <v>606</v>
      </c>
      <c r="L214" s="488">
        <v>1.0</v>
      </c>
      <c r="M214" s="489" t="str">
        <f t="shared" ref="M214:R214" si="332">IF(AG214="","",IF(AG214="cn","cn",VLOOKUP(MID(AG214,2,1),$AN$4:$AO$21,2,0)))</f>
        <v/>
      </c>
      <c r="N214" s="489" t="str">
        <f t="shared" si="332"/>
        <v/>
      </c>
      <c r="O214" s="489" t="str">
        <f t="shared" si="332"/>
        <v/>
      </c>
      <c r="P214" s="489" t="str">
        <f t="shared" si="332"/>
        <v/>
      </c>
      <c r="Q214" s="489" t="str">
        <f t="shared" si="332"/>
        <v/>
      </c>
      <c r="R214" s="489" t="str">
        <f t="shared" si="332"/>
        <v/>
      </c>
      <c r="S214" s="87"/>
      <c r="T214" s="87"/>
      <c r="U214" s="87"/>
      <c r="V214" s="491" t="s">
        <v>606</v>
      </c>
      <c r="W214" s="492">
        <v>1.0</v>
      </c>
      <c r="X214" s="493" t="str">
        <f>IF(HLOOKUP(W206,MaGv!$C$38:$AZ$68,2,0)=0," ",HLOOKUP(W206,MaGv!$C$38:$AZ$68,2,0))</f>
        <v/>
      </c>
      <c r="Y214" s="493" t="str">
        <f>IF(HLOOKUP(W206,MaGv!$C$38:$AZ$68,7,0)=0," ",HLOOKUP(W206,MaGv!$C$38:$AZ$68,7,0))</f>
        <v/>
      </c>
      <c r="Z214" s="493" t="str">
        <f>IF(HLOOKUP(W206,MaGv!$C$38:$AZ$68,12,0)=0," ",HLOOKUP(W206,MaGv!$C$38:$AZ$68,12,0))</f>
        <v/>
      </c>
      <c r="AA214" s="493" t="str">
        <f>IF(HLOOKUP(W206,MaGv!$C$38:$AZ$68,17,0)=0," ",HLOOKUP(W206,MaGv!$C$38:$AZ$68,17,0))</f>
        <v/>
      </c>
      <c r="AB214" s="493" t="str">
        <f>IF(HLOOKUP(W206,MaGv!$C$38:$AZ$68,22,0)=0," ",HLOOKUP(W206,MaGv!$C$38:$AZ$68,22,0))</f>
        <v/>
      </c>
      <c r="AC214" s="493" t="str">
        <f>IF(HLOOKUP(W206,MaGv!$C$38:$AZ$68,27,0)=0," ",HLOOKUP(W206,MaGv!$C$38:$AZ$68,27,0))</f>
        <v/>
      </c>
      <c r="AD214" s="326"/>
      <c r="AE214" s="491" t="s">
        <v>606</v>
      </c>
      <c r="AF214" s="492">
        <v>1.0</v>
      </c>
      <c r="AG214" s="493" t="str">
        <f>IF(HLOOKUP(AF206,MaGv!$C$38:$AZ$68,2,0)=0," ",HLOOKUP(AF206,MaGv!$C$38:$AZ$68,2,0))</f>
        <v/>
      </c>
      <c r="AH214" s="493" t="str">
        <f>IF(HLOOKUP(AF206,MaGv!$C$38:$AZ$68,7,0)=0," ",HLOOKUP(AF206,MaGv!$C$38:$AZ$68,7,0))</f>
        <v/>
      </c>
      <c r="AI214" s="493" t="str">
        <f>IF(HLOOKUP(AF206,MaGv!$C$38:$AZ$68,12,0)=0," ",HLOOKUP(AF206,MaGv!$C$38:$AZ$68,12,0))</f>
        <v/>
      </c>
      <c r="AJ214" s="493" t="str">
        <f>IF(HLOOKUP(AF206,MaGv!$C$38:$AZ$68,17,0)=0," ",HLOOKUP(AF206,MaGv!$C$38:$AZ$68,17,0))</f>
        <v/>
      </c>
      <c r="AK214" s="493" t="str">
        <f>IF(HLOOKUP(AF206,MaGv!$C$38:$AZ$68,22,0)=0," ",HLOOKUP(AF206,MaGv!$C$38:$AZ$68,22,0))</f>
        <v/>
      </c>
      <c r="AL214" s="493" t="str">
        <f>IF(HLOOKUP(AF206,MaGv!$C$38:$AZ$68,27,0)=0," ",HLOOKUP(AF206,MaGv!$C$38:$AZ$68,27,0))</f>
        <v/>
      </c>
      <c r="AM214" s="87"/>
      <c r="AN214" s="87"/>
      <c r="AO214" s="87"/>
    </row>
    <row r="215" ht="14.25" hidden="1" customHeight="1">
      <c r="A215" s="486"/>
      <c r="B215" s="127"/>
      <c r="C215" s="488">
        <v>2.0</v>
      </c>
      <c r="D215" s="489" t="str">
        <f t="shared" ref="D215:E215" si="333">IF(X215="","",IF(X215="cn","cn",VLOOKUP(MID(X215,2,1),$AN$4:$AO$21,2,0)))</f>
        <v/>
      </c>
      <c r="E215" s="489" t="str">
        <f t="shared" si="333"/>
        <v/>
      </c>
      <c r="F215" s="520" t="s">
        <v>613</v>
      </c>
      <c r="G215" s="489" t="str">
        <f t="shared" ref="G215:I215" si="334">IF(AA215="","",IF(AA215="cn","cn",VLOOKUP(MID(AA215,2,1),$AN$4:$AO$21,2,0)))</f>
        <v/>
      </c>
      <c r="H215" s="489" t="str">
        <f t="shared" si="334"/>
        <v/>
      </c>
      <c r="I215" s="489" t="str">
        <f t="shared" si="334"/>
        <v/>
      </c>
      <c r="J215" s="476"/>
      <c r="K215" s="127"/>
      <c r="L215" s="488">
        <v>2.0</v>
      </c>
      <c r="M215" s="489" t="str">
        <f t="shared" ref="M215:R215" si="335">IF(AG215="","",IF(AG215="cn","cn",VLOOKUP(MID(AG215,2,1),$AN$4:$AO$21,2,0)))</f>
        <v/>
      </c>
      <c r="N215" s="489" t="str">
        <f t="shared" si="335"/>
        <v/>
      </c>
      <c r="O215" s="489" t="str">
        <f t="shared" si="335"/>
        <v/>
      </c>
      <c r="P215" s="489" t="str">
        <f t="shared" si="335"/>
        <v/>
      </c>
      <c r="Q215" s="489" t="str">
        <f t="shared" si="335"/>
        <v/>
      </c>
      <c r="R215" s="489" t="str">
        <f t="shared" si="335"/>
        <v/>
      </c>
      <c r="S215" s="87"/>
      <c r="T215" s="87"/>
      <c r="U215" s="87"/>
      <c r="V215" s="495"/>
      <c r="W215" s="492">
        <v>2.0</v>
      </c>
      <c r="X215" s="493" t="str">
        <f>IF(HLOOKUP(W206,MaGv!$C$38:$AZ$68,3,0)=0," ",HLOOKUP(W206,MaGv!$C$38:$AZ$68,3,0))</f>
        <v/>
      </c>
      <c r="Y215" s="493" t="str">
        <f>IF(HLOOKUP(W206,MaGv!$C$38:$AZ$68,8,0)=0," ",HLOOKUP(W206,MaGv!$C$38:$AZ$68,8,0))</f>
        <v/>
      </c>
      <c r="Z215" s="493" t="str">
        <f>IF(HLOOKUP(W206,MaGv!$C$38:$AZ$68,13,0)=0," ",HLOOKUP(W206,MaGv!$C$38:$AZ$68,13,0))</f>
        <v/>
      </c>
      <c r="AA215" s="493" t="str">
        <f>IF(HLOOKUP(W206,MaGv!$C$38:$AZ$68,18,0)=0," ",HLOOKUP(W206,MaGv!$C$38:$AZ$68,18,0))</f>
        <v/>
      </c>
      <c r="AB215" s="493" t="str">
        <f>IF(HLOOKUP(W206,MaGv!$C$38:$AZ$68,23,0)=0," ",HLOOKUP(W206,MaGv!$C$38:$AZ$68,23,0))</f>
        <v/>
      </c>
      <c r="AC215" s="493" t="str">
        <f>IF(HLOOKUP(W206,MaGv!$C$38:$AZ$68,28,0)=0," ",HLOOKUP(W206,MaGv!$C$38:$AZ$68,28,0))</f>
        <v/>
      </c>
      <c r="AD215" s="326"/>
      <c r="AE215" s="495"/>
      <c r="AF215" s="492">
        <v>2.0</v>
      </c>
      <c r="AG215" s="493" t="str">
        <f>IF(HLOOKUP(AF206,MaGv!$C$38:$AZ$68,3,0)=0," ",HLOOKUP(AF206,MaGv!$C$38:$AZ$68,3,0))</f>
        <v/>
      </c>
      <c r="AH215" s="493" t="str">
        <f>IF(HLOOKUP(AF206,MaGv!$C$38:$AZ$68,8,0)=0," ",HLOOKUP(AF206,MaGv!$C$38:$AZ$68,8,0))</f>
        <v/>
      </c>
      <c r="AI215" s="493" t="str">
        <f>IF(HLOOKUP(AF206,MaGv!$C$38:$AZ$68,13,0)=0," ",HLOOKUP(AF206,MaGv!$C$38:$AZ$68,13,0))</f>
        <v/>
      </c>
      <c r="AJ215" s="493" t="str">
        <f>IF(HLOOKUP(AF206,MaGv!$C$38:$AZ$68,18,0)=0," ",HLOOKUP(AF206,MaGv!$C$38:$AZ$68,18,0))</f>
        <v/>
      </c>
      <c r="AK215" s="493" t="str">
        <f>IF(HLOOKUP(AF206,MaGv!$C$38:$AZ$68,23,0)=0," ",HLOOKUP(AF206,MaGv!$C$38:$AZ$68,23,0))</f>
        <v/>
      </c>
      <c r="AL215" s="493" t="str">
        <f>IF(HLOOKUP(AF206,MaGv!$C$38:$AZ$68,28,0)=0," ",HLOOKUP(AF206,MaGv!$C$38:$AZ$68,28,0))</f>
        <v/>
      </c>
      <c r="AM215" s="87"/>
      <c r="AN215" s="87"/>
      <c r="AO215" s="87"/>
    </row>
    <row r="216" ht="14.25" hidden="1" customHeight="1">
      <c r="A216" s="486"/>
      <c r="B216" s="127"/>
      <c r="C216" s="488">
        <v>3.0</v>
      </c>
      <c r="D216" s="489" t="str">
        <f t="shared" ref="D216:E216" si="336">IF(X216="","",IF(X216="cn","cn",VLOOKUP(MID(X216,2,1),$AN$4:$AO$21,2,0)))</f>
        <v/>
      </c>
      <c r="E216" s="489" t="str">
        <f t="shared" si="336"/>
        <v/>
      </c>
      <c r="F216" s="520" t="s">
        <v>613</v>
      </c>
      <c r="G216" s="489" t="str">
        <f t="shared" ref="G216:I216" si="337">IF(AA216="","",IF(AA216="cn","cn",VLOOKUP(MID(AA216,2,1),$AN$4:$AO$21,2,0)))</f>
        <v/>
      </c>
      <c r="H216" s="489" t="str">
        <f t="shared" si="337"/>
        <v/>
      </c>
      <c r="I216" s="489" t="str">
        <f t="shared" si="337"/>
        <v/>
      </c>
      <c r="J216" s="476"/>
      <c r="K216" s="127"/>
      <c r="L216" s="488">
        <v>3.0</v>
      </c>
      <c r="M216" s="489" t="str">
        <f t="shared" ref="M216:R216" si="338">IF(AG216="","",IF(AG216="cn","cn",VLOOKUP(MID(AG216,2,1),$AN$4:$AO$21,2,0)))</f>
        <v/>
      </c>
      <c r="N216" s="489" t="str">
        <f t="shared" si="338"/>
        <v/>
      </c>
      <c r="O216" s="489" t="str">
        <f t="shared" si="338"/>
        <v/>
      </c>
      <c r="P216" s="489" t="str">
        <f t="shared" si="338"/>
        <v/>
      </c>
      <c r="Q216" s="489" t="str">
        <f t="shared" si="338"/>
        <v/>
      </c>
      <c r="R216" s="489" t="str">
        <f t="shared" si="338"/>
        <v/>
      </c>
      <c r="S216" s="87"/>
      <c r="T216" s="87"/>
      <c r="U216" s="87"/>
      <c r="V216" s="495"/>
      <c r="W216" s="492">
        <v>3.0</v>
      </c>
      <c r="X216" s="493" t="str">
        <f>IF(HLOOKUP(W206,MaGv!$C$38:$AZ$68,4,0)=0," ",HLOOKUP(W206,MaGv!$C$38:$AZ$68,4,0))</f>
        <v/>
      </c>
      <c r="Y216" s="493" t="str">
        <f>IF(HLOOKUP(W206,MaGv!$C$38:$AZ$68,9,0)=0," ",HLOOKUP(W206,MaGv!$C$38:$AZ$68,9,0))</f>
        <v/>
      </c>
      <c r="Z216" s="493" t="str">
        <f>IF(HLOOKUP(W206,MaGv!$C$38:$AZ$68,14,0)=0," ",HLOOKUP(W206,MaGv!$C$38:$AZ$68,14,0))</f>
        <v/>
      </c>
      <c r="AA216" s="493" t="str">
        <f>IF(HLOOKUP(W206,MaGv!$C$38:$AZ$68,19,0)=0," ",HLOOKUP(W206,MaGv!$C$38:$AZ$68,19,0))</f>
        <v/>
      </c>
      <c r="AB216" s="493" t="str">
        <f>IF(HLOOKUP(W206,MaGv!$C$38:$AZ$68,24,0)=0," ",HLOOKUP(W206,MaGv!$C$38:$AZ$68,24,0))</f>
        <v/>
      </c>
      <c r="AC216" s="493" t="str">
        <f>IF(HLOOKUP(W206,MaGv!$C$38:$AZ$68,29,0)=0," ",HLOOKUP(W206,MaGv!$C$38:$AZ$68,29,0))</f>
        <v/>
      </c>
      <c r="AD216" s="326"/>
      <c r="AE216" s="495"/>
      <c r="AF216" s="492">
        <v>3.0</v>
      </c>
      <c r="AG216" s="493" t="str">
        <f>IF(HLOOKUP(AF206,MaGv!$C$38:$AZ$68,4,0)=0," ",HLOOKUP(AF206,MaGv!$C$38:$AZ$68,4,0))</f>
        <v/>
      </c>
      <c r="AH216" s="493" t="str">
        <f>IF(HLOOKUP(AF206,MaGv!$C$38:$AZ$68,9,0)=0," ",HLOOKUP(AF206,MaGv!$C$38:$AZ$68,9,0))</f>
        <v/>
      </c>
      <c r="AI216" s="493" t="str">
        <f>IF(HLOOKUP(AF206,MaGv!$C$38:$AZ$68,14,0)=0," ",HLOOKUP(AF206,MaGv!$C$38:$AZ$68,14,0))</f>
        <v/>
      </c>
      <c r="AJ216" s="493" t="str">
        <f>IF(HLOOKUP(AF206,MaGv!$C$38:$AZ$68,19,0)=0," ",HLOOKUP(AF206,MaGv!$C$38:$AZ$68,19,0))</f>
        <v/>
      </c>
      <c r="AK216" s="493" t="str">
        <f>IF(HLOOKUP(AF206,MaGv!$C$38:$AZ$68,24,0)=0," ",HLOOKUP(AF206,MaGv!$C$38:$AZ$68,24,0))</f>
        <v/>
      </c>
      <c r="AL216" s="493" t="str">
        <f>IF(HLOOKUP(AF206,MaGv!$C$38:$AZ$68,29,0)=0," ",HLOOKUP(AF206,MaGv!$C$38:$AZ$68,29,0))</f>
        <v/>
      </c>
      <c r="AM216" s="87"/>
      <c r="AN216" s="87"/>
      <c r="AO216" s="87"/>
    </row>
    <row r="217" ht="14.25" hidden="1" customHeight="1">
      <c r="A217" s="486"/>
      <c r="B217" s="127"/>
      <c r="C217" s="488">
        <v>4.0</v>
      </c>
      <c r="D217" s="489" t="str">
        <f t="shared" ref="D217:I217" si="339">IF(X217="","",IF(X217="cn","cn",VLOOKUP(MID(X217,2,1),$AN$4:$AO$21,2,0)))</f>
        <v/>
      </c>
      <c r="E217" s="489" t="str">
        <f t="shared" si="339"/>
        <v/>
      </c>
      <c r="F217" s="489" t="str">
        <f t="shared" si="339"/>
        <v/>
      </c>
      <c r="G217" s="489" t="str">
        <f t="shared" si="339"/>
        <v/>
      </c>
      <c r="H217" s="489" t="str">
        <f t="shared" si="339"/>
        <v/>
      </c>
      <c r="I217" s="489" t="str">
        <f t="shared" si="339"/>
        <v/>
      </c>
      <c r="J217" s="476"/>
      <c r="K217" s="127"/>
      <c r="L217" s="488">
        <v>4.0</v>
      </c>
      <c r="M217" s="489" t="str">
        <f t="shared" ref="M217:P217" si="340">IF(AG217="","",IF(AG217="cn","cn",VLOOKUP(MID(AG217,2,1),$AN$4:$AO$21,2,0)))</f>
        <v/>
      </c>
      <c r="N217" s="489" t="str">
        <f t="shared" si="340"/>
        <v/>
      </c>
      <c r="O217" s="489" t="str">
        <f t="shared" si="340"/>
        <v/>
      </c>
      <c r="P217" s="489" t="str">
        <f t="shared" si="340"/>
        <v/>
      </c>
      <c r="Q217" s="520" t="s">
        <v>613</v>
      </c>
      <c r="R217" s="489" t="str">
        <f t="shared" ref="R217:R218" si="343">IF(AL217="","",IF(AL217="cn","cn",VLOOKUP(MID(AL217,2,1),$AN$4:$AO$21,2,0)))</f>
        <v/>
      </c>
      <c r="S217" s="87"/>
      <c r="T217" s="87"/>
      <c r="U217" s="87"/>
      <c r="V217" s="495"/>
      <c r="W217" s="492">
        <v>4.0</v>
      </c>
      <c r="X217" s="493" t="str">
        <f>IF(HLOOKUP(W206,MaGv!$C$38:$AZ$68,5,0)=0," ",HLOOKUP(W206,MaGv!$C$38:$AZ$68,5,0))</f>
        <v/>
      </c>
      <c r="Y217" s="493" t="str">
        <f>IF(HLOOKUP(W206,MaGv!$C$38:$AZ$68,10,0)=0," ",HLOOKUP(W206,MaGv!$C$38:$AZ$68,10,0))</f>
        <v/>
      </c>
      <c r="Z217" s="493" t="str">
        <f>IF(HLOOKUP(W206,MaGv!$C$38:$AZ$68,15,0)=0," ",HLOOKUP(W206,MaGv!$C$38:$AZ$68,15,0))</f>
        <v/>
      </c>
      <c r="AA217" s="493" t="str">
        <f>IF(HLOOKUP(W206,MaGv!$C$38:$AZ$68,20,0)=0," ",HLOOKUP(W206,MaGv!$C$38:$AZ$68,20,0))</f>
        <v/>
      </c>
      <c r="AB217" s="493" t="str">
        <f>IF(HLOOKUP(W206,MaGv!$C$38:$AZ$68,25,0)=0," ",HLOOKUP(W206,MaGv!$C$38:$AZ$68,25,0))</f>
        <v/>
      </c>
      <c r="AC217" s="493" t="str">
        <f>IF(HLOOKUP(W206,MaGv!$C$38:$AZ$68,30,0)=0," ",HLOOKUP(W206,MaGv!$C$38:$AZ$68,30,0))</f>
        <v/>
      </c>
      <c r="AD217" s="326"/>
      <c r="AE217" s="495"/>
      <c r="AF217" s="492">
        <v>4.0</v>
      </c>
      <c r="AG217" s="493" t="str">
        <f>IF(HLOOKUP(AF206,MaGv!$C$38:$AZ$68,5,0)=0," ",HLOOKUP(AF206,MaGv!$C$38:$AZ$68,5,0))</f>
        <v/>
      </c>
      <c r="AH217" s="493" t="str">
        <f>IF(HLOOKUP(AF206,MaGv!$C$38:$AZ$68,10,0)=0," ",HLOOKUP(AF206,MaGv!$C$38:$AZ$68,10,0))</f>
        <v/>
      </c>
      <c r="AI217" s="493" t="str">
        <f>IF(HLOOKUP(AF206,MaGv!$C$38:$AZ$68,15,0)=0," ",HLOOKUP(AF206,MaGv!$C$38:$AZ$68,15,0))</f>
        <v/>
      </c>
      <c r="AJ217" s="493" t="str">
        <f>IF(HLOOKUP(AF206,MaGv!$C$38:$AZ$68,20,0)=0," ",HLOOKUP(AF206,MaGv!$C$38:$AZ$68,20,0))</f>
        <v/>
      </c>
      <c r="AK217" s="493" t="str">
        <f>IF(HLOOKUP(AF206,MaGv!$C$38:$AZ$68,25,0)=0," ",HLOOKUP(AF206,MaGv!$C$38:$AZ$68,25,0))</f>
        <v/>
      </c>
      <c r="AL217" s="493" t="str">
        <f>IF(HLOOKUP(AF206,MaGv!$C$38:$AZ$68,30,0)=0," ",HLOOKUP(AF206,MaGv!$C$38:$AZ$68,30,0))</f>
        <v/>
      </c>
      <c r="AM217" s="87"/>
      <c r="AN217" s="87"/>
      <c r="AO217" s="87"/>
    </row>
    <row r="218" ht="14.25" hidden="1" customHeight="1">
      <c r="A218" s="486"/>
      <c r="B218" s="396"/>
      <c r="C218" s="488">
        <v>5.0</v>
      </c>
      <c r="D218" s="489" t="str">
        <f t="shared" ref="D218:I218" si="341">IF(X218="","",IF(X218="cn","cn",VLOOKUP(MID(X218,2,1),$AN$4:$AO$21,2,0)))</f>
        <v/>
      </c>
      <c r="E218" s="489" t="str">
        <f t="shared" si="341"/>
        <v/>
      </c>
      <c r="F218" s="489" t="str">
        <f t="shared" si="341"/>
        <v/>
      </c>
      <c r="G218" s="489" t="str">
        <f t="shared" si="341"/>
        <v/>
      </c>
      <c r="H218" s="489" t="str">
        <f t="shared" si="341"/>
        <v/>
      </c>
      <c r="I218" s="489" t="str">
        <f t="shared" si="341"/>
        <v/>
      </c>
      <c r="J218" s="476"/>
      <c r="K218" s="396"/>
      <c r="L218" s="488">
        <v>5.0</v>
      </c>
      <c r="M218" s="489" t="str">
        <f t="shared" ref="M218:P218" si="342">IF(AG218="","",IF(AG218="cn","cn",VLOOKUP(MID(AG218,2,1),$AN$4:$AO$21,2,0)))</f>
        <v/>
      </c>
      <c r="N218" s="489" t="str">
        <f t="shared" si="342"/>
        <v/>
      </c>
      <c r="O218" s="489" t="str">
        <f t="shared" si="342"/>
        <v/>
      </c>
      <c r="P218" s="489" t="str">
        <f t="shared" si="342"/>
        <v/>
      </c>
      <c r="Q218" s="520" t="s">
        <v>613</v>
      </c>
      <c r="R218" s="489" t="str">
        <f t="shared" si="343"/>
        <v/>
      </c>
      <c r="S218" s="87"/>
      <c r="T218" s="87"/>
      <c r="U218" s="87"/>
      <c r="V218" s="496"/>
      <c r="W218" s="492">
        <v>5.0</v>
      </c>
      <c r="X218" s="493" t="str">
        <f>IF(HLOOKUP(W206,MaGv!$C$38:$AZ$68,6,0)=0," ",HLOOKUP(W206,MaGv!$C$38:$AZ$68,6,0))</f>
        <v/>
      </c>
      <c r="Y218" s="493" t="str">
        <f>IF(HLOOKUP(W206,MaGv!$C$38:$AZ$68,11,0)=0," ",HLOOKUP(W206,MaGv!$C$38:$AZ$68,11,0))</f>
        <v/>
      </c>
      <c r="Z218" s="493" t="str">
        <f>IF(HLOOKUP(W206,MaGv!$C$38:$AZ$68,16,0)=0," ",HLOOKUP(W206,MaGv!$C$38:$AZ$68,16,0))</f>
        <v/>
      </c>
      <c r="AA218" s="493" t="str">
        <f>IF(HLOOKUP(W206,MaGv!$C$38:$AZ$68,21,0)=0," ",HLOOKUP(W206,MaGv!$C$38:$AZ$68,21,0))</f>
        <v/>
      </c>
      <c r="AB218" s="493" t="str">
        <f>IF(HLOOKUP(W206,MaGv!$C$38:$AZ$68,26,0)=0," ",HLOOKUP(W206,MaGv!$C$38:$AZ$68,26,0))</f>
        <v/>
      </c>
      <c r="AC218" s="493" t="str">
        <f>IF(HLOOKUP(W206,MaGv!$C$38:$AZ$68,31,0)=0," ",HLOOKUP(W206,MaGv!$C$38:$AZ$68,31,0))</f>
        <v/>
      </c>
      <c r="AD218" s="326"/>
      <c r="AE218" s="496"/>
      <c r="AF218" s="492">
        <v>5.0</v>
      </c>
      <c r="AG218" s="493" t="str">
        <f>IF(HLOOKUP(AF206,MaGv!$C$38:$AZ$68,6,0)=0," ",HLOOKUP(AF206,MaGv!$C$38:$AZ$68,6,0))</f>
        <v/>
      </c>
      <c r="AH218" s="493" t="str">
        <f>IF(HLOOKUP(AF206,MaGv!$C$38:$AZ$68,11,0)=0," ",HLOOKUP(AF206,MaGv!$C$38:$AZ$68,11,0))</f>
        <v/>
      </c>
      <c r="AI218" s="493" t="str">
        <f>IF(HLOOKUP(AF206,MaGv!$C$38:$AZ$68,16,0)=0," ",HLOOKUP(AF206,MaGv!$C$38:$AZ$68,16,0))</f>
        <v/>
      </c>
      <c r="AJ218" s="493" t="str">
        <f>IF(HLOOKUP(AF206,MaGv!$C$38:$AZ$68,21,0)=0," ",HLOOKUP(AF206,MaGv!$C$38:$AZ$68,21,0))</f>
        <v/>
      </c>
      <c r="AK218" s="493" t="str">
        <f>IF(HLOOKUP(AF206,MaGv!$C$38:$AZ$68,26,0)=0," ",HLOOKUP(AF206,MaGv!$C$38:$AZ$68,26,0))</f>
        <v/>
      </c>
      <c r="AL218" s="493" t="str">
        <f>IF(HLOOKUP(AF206,MaGv!$C$38:$AZ$68,31,0)=0," ",HLOOKUP(AF206,MaGv!$C$38:$AZ$68,31,0))</f>
        <v/>
      </c>
      <c r="AM218" s="87"/>
      <c r="AN218" s="87"/>
      <c r="AO218" s="87"/>
    </row>
    <row r="219" ht="14.25" hidden="1" customHeight="1">
      <c r="A219" s="486"/>
      <c r="B219" s="87"/>
      <c r="C219" s="87"/>
      <c r="D219" s="87"/>
      <c r="E219" s="87"/>
      <c r="F219" s="87"/>
      <c r="G219" s="87"/>
      <c r="H219" s="87"/>
      <c r="I219" s="87"/>
      <c r="J219" s="476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498"/>
      <c r="W219" s="499"/>
      <c r="X219" s="497"/>
      <c r="Y219" s="497"/>
      <c r="Z219" s="497"/>
      <c r="AA219" s="497"/>
      <c r="AB219" s="497"/>
      <c r="AC219" s="497"/>
      <c r="AD219" s="326"/>
      <c r="AE219" s="500"/>
      <c r="AF219" s="499"/>
      <c r="AG219" s="497"/>
      <c r="AH219" s="497"/>
      <c r="AI219" s="497"/>
      <c r="AJ219" s="497"/>
      <c r="AK219" s="497"/>
      <c r="AL219" s="497"/>
      <c r="AM219" s="87"/>
      <c r="AN219" s="87"/>
      <c r="AO219" s="87"/>
    </row>
    <row r="220" ht="14.25" hidden="1" customHeight="1">
      <c r="A220" s="502"/>
      <c r="B220" s="503"/>
      <c r="C220" s="503"/>
      <c r="D220" s="503"/>
      <c r="E220" s="503"/>
      <c r="F220" s="503"/>
      <c r="G220" s="503"/>
      <c r="H220" s="503"/>
      <c r="I220" s="503"/>
      <c r="J220" s="504"/>
      <c r="K220" s="503"/>
      <c r="L220" s="503"/>
      <c r="M220" s="503"/>
      <c r="N220" s="503"/>
      <c r="O220" s="503"/>
      <c r="P220" s="503"/>
      <c r="Q220" s="503"/>
      <c r="R220" s="503"/>
      <c r="S220" s="87"/>
      <c r="T220" s="87"/>
      <c r="U220" s="87"/>
      <c r="V220" s="505"/>
      <c r="W220" s="499"/>
      <c r="X220" s="497"/>
      <c r="Y220" s="497"/>
      <c r="Z220" s="497"/>
      <c r="AA220" s="497"/>
      <c r="AB220" s="497"/>
      <c r="AC220" s="497"/>
      <c r="AD220" s="326"/>
      <c r="AE220" s="500"/>
      <c r="AF220" s="499"/>
      <c r="AG220" s="497"/>
      <c r="AH220" s="497"/>
      <c r="AI220" s="497"/>
      <c r="AJ220" s="497"/>
      <c r="AK220" s="497"/>
      <c r="AL220" s="497"/>
      <c r="AM220" s="87"/>
      <c r="AN220" s="87"/>
      <c r="AO220" s="87"/>
    </row>
    <row r="221" ht="14.25" hidden="1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476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477"/>
      <c r="X221" s="87"/>
      <c r="Y221" s="87"/>
      <c r="Z221" s="87"/>
      <c r="AA221" s="87"/>
      <c r="AB221" s="87"/>
      <c r="AC221" s="87"/>
      <c r="AD221" s="326"/>
      <c r="AE221" s="87"/>
      <c r="AF221" s="477"/>
      <c r="AG221" s="87"/>
      <c r="AH221" s="87"/>
      <c r="AI221" s="87"/>
      <c r="AJ221" s="87"/>
      <c r="AK221" s="87"/>
      <c r="AL221" s="87"/>
      <c r="AM221" s="87"/>
      <c r="AN221" s="87"/>
      <c r="AO221" s="87"/>
    </row>
    <row r="222" ht="14.25" hidden="1" customHeight="1">
      <c r="A222" s="461"/>
      <c r="B222" s="507" t="str">
        <f>MaGv!$N$1</f>
        <v>THỜI KHÓA BIỂU ÔN TẬP KHỐI 12 - Áp dụng từ 04/05/2021</v>
      </c>
      <c r="C222" s="126"/>
      <c r="D222" s="461"/>
      <c r="E222" s="461"/>
      <c r="F222" s="461"/>
      <c r="G222" s="461"/>
      <c r="H222" s="126"/>
      <c r="I222" s="461"/>
      <c r="J222" s="464"/>
      <c r="K222" s="462" t="str">
        <f>MaGv!$N$1</f>
        <v>THỜI KHÓA BIỂU ÔN TẬP KHỐI 12 - Áp dụng từ 04/05/2021</v>
      </c>
      <c r="L222" s="87"/>
      <c r="M222" s="463"/>
      <c r="N222" s="463"/>
      <c r="O222" s="463"/>
      <c r="P222" s="463"/>
      <c r="Q222" s="465"/>
      <c r="R222" s="463"/>
      <c r="S222" s="87"/>
      <c r="T222" s="87"/>
      <c r="U222" s="87"/>
      <c r="V222" s="466"/>
      <c r="W222" s="463"/>
      <c r="X222" s="463"/>
      <c r="Y222" s="463"/>
      <c r="Z222" s="463"/>
      <c r="AA222" s="463"/>
      <c r="AB222" s="465"/>
      <c r="AC222" s="463"/>
      <c r="AD222" s="326"/>
      <c r="AE222" s="466"/>
      <c r="AF222" s="463"/>
      <c r="AG222" s="463"/>
      <c r="AH222" s="463"/>
      <c r="AI222" s="463"/>
      <c r="AJ222" s="463"/>
      <c r="AK222" s="465"/>
      <c r="AL222" s="463"/>
      <c r="AM222" s="87"/>
      <c r="AN222" s="87"/>
      <c r="AO222" s="87"/>
    </row>
    <row r="223" ht="14.25" hidden="1" customHeight="1">
      <c r="A223" s="461"/>
      <c r="B223" s="511" t="str">
        <f>V223</f>
        <v>LỚP:</v>
      </c>
      <c r="C223" s="510" t="str">
        <f>VLOOKUP(A225,DS!$R$1:$T$48,2,0)</f>
        <v>B13</v>
      </c>
      <c r="D223" s="511" t="str">
        <f t="shared" ref="D223:E223" si="344">Y223</f>
        <v>GVCN:</v>
      </c>
      <c r="E223" s="521" t="str">
        <f t="shared" si="344"/>
        <v>#N/A</v>
      </c>
      <c r="F223" s="126"/>
      <c r="G223" s="513"/>
      <c r="H223" s="513"/>
      <c r="I223" s="513"/>
      <c r="J223" s="464"/>
      <c r="K223" s="471" t="str">
        <f>AE223</f>
        <v>LỚP:</v>
      </c>
      <c r="L223" s="468" t="str">
        <f>VLOOKUP(J225,DS!$R$3:$T$48,2,0)</f>
        <v>C1</v>
      </c>
      <c r="M223" s="467" t="str">
        <f t="shared" ref="M223:N223" si="345">AH223</f>
        <v>GVCN:</v>
      </c>
      <c r="N223" s="472" t="str">
        <f t="shared" si="345"/>
        <v>Bùi Thị Ngọc Minh-AVăn</v>
      </c>
      <c r="O223" s="87"/>
      <c r="P223" s="470"/>
      <c r="Q223" s="470"/>
      <c r="R223" s="470"/>
      <c r="S223" s="87"/>
      <c r="T223" s="87"/>
      <c r="U223" s="87"/>
      <c r="V223" s="470" t="s">
        <v>588</v>
      </c>
      <c r="W223" s="473" t="str">
        <f>C223</f>
        <v>B13</v>
      </c>
      <c r="X223" s="87"/>
      <c r="Y223" s="474" t="s">
        <v>589</v>
      </c>
      <c r="Z223" s="475" t="str">
        <f>VLOOKUP(W223,dscn,4,0)&amp;"-"&amp;VLOOKUP(W223,dscn,6,0)</f>
        <v>#N/A</v>
      </c>
      <c r="AA223" s="473"/>
      <c r="AB223" s="473"/>
      <c r="AC223" s="473"/>
      <c r="AD223" s="326"/>
      <c r="AE223" s="470" t="s">
        <v>588</v>
      </c>
      <c r="AF223" s="473" t="str">
        <f>L223</f>
        <v>C1</v>
      </c>
      <c r="AG223" s="87"/>
      <c r="AH223" s="474" t="s">
        <v>589</v>
      </c>
      <c r="AI223" s="475" t="str">
        <f>VLOOKUP(AF223,dscn,4,0)&amp;"-"&amp;VLOOKUP(AF223,dscn,6,0)</f>
        <v>Bùi Thị Ngọc Minh-AVăn</v>
      </c>
      <c r="AJ223" s="473"/>
      <c r="AK223" s="473"/>
      <c r="AL223" s="473"/>
      <c r="AM223" s="87"/>
      <c r="AN223" s="87"/>
      <c r="AO223" s="87"/>
    </row>
    <row r="224" ht="14.25" hidden="1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476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477"/>
      <c r="Y224" s="87"/>
      <c r="Z224" s="87"/>
      <c r="AA224" s="87"/>
      <c r="AB224" s="87"/>
      <c r="AC224" s="87"/>
      <c r="AD224" s="326"/>
      <c r="AE224" s="87"/>
      <c r="AF224" s="87"/>
      <c r="AG224" s="477"/>
      <c r="AH224" s="87"/>
      <c r="AI224" s="87"/>
      <c r="AJ224" s="87"/>
      <c r="AK224" s="87"/>
      <c r="AL224" s="87"/>
      <c r="AM224" s="87"/>
      <c r="AN224" s="87"/>
      <c r="AO224" s="87"/>
    </row>
    <row r="225" ht="14.25" hidden="1" customHeight="1">
      <c r="A225" s="479">
        <v>27.0</v>
      </c>
      <c r="B225" s="514"/>
      <c r="C225" s="515" t="s">
        <v>590</v>
      </c>
      <c r="D225" s="515" t="s">
        <v>591</v>
      </c>
      <c r="E225" s="515" t="s">
        <v>592</v>
      </c>
      <c r="F225" s="515" t="s">
        <v>593</v>
      </c>
      <c r="G225" s="515" t="s">
        <v>594</v>
      </c>
      <c r="H225" s="515" t="s">
        <v>595</v>
      </c>
      <c r="I225" s="515" t="s">
        <v>596</v>
      </c>
      <c r="J225" s="482">
        <v>28.0</v>
      </c>
      <c r="K225" s="480"/>
      <c r="L225" s="481" t="s">
        <v>590</v>
      </c>
      <c r="M225" s="481" t="s">
        <v>591</v>
      </c>
      <c r="N225" s="481" t="s">
        <v>592</v>
      </c>
      <c r="O225" s="481" t="s">
        <v>593</v>
      </c>
      <c r="P225" s="481" t="s">
        <v>594</v>
      </c>
      <c r="Q225" s="481" t="s">
        <v>595</v>
      </c>
      <c r="R225" s="481" t="s">
        <v>596</v>
      </c>
      <c r="S225" s="87"/>
      <c r="T225" s="87"/>
      <c r="U225" s="86"/>
      <c r="V225" s="483"/>
      <c r="W225" s="484" t="s">
        <v>590</v>
      </c>
      <c r="X225" s="484" t="s">
        <v>591</v>
      </c>
      <c r="Y225" s="484" t="s">
        <v>592</v>
      </c>
      <c r="Z225" s="484" t="s">
        <v>593</v>
      </c>
      <c r="AA225" s="484" t="s">
        <v>594</v>
      </c>
      <c r="AB225" s="484" t="s">
        <v>595</v>
      </c>
      <c r="AC225" s="484" t="s">
        <v>596</v>
      </c>
      <c r="AD225" s="485"/>
      <c r="AE225" s="483"/>
      <c r="AF225" s="484" t="s">
        <v>590</v>
      </c>
      <c r="AG225" s="484" t="s">
        <v>591</v>
      </c>
      <c r="AH225" s="484" t="s">
        <v>592</v>
      </c>
      <c r="AI225" s="484" t="s">
        <v>593</v>
      </c>
      <c r="AJ225" s="484" t="s">
        <v>594</v>
      </c>
      <c r="AK225" s="484" t="s">
        <v>595</v>
      </c>
      <c r="AL225" s="484" t="s">
        <v>596</v>
      </c>
      <c r="AM225" s="87"/>
      <c r="AN225" s="86"/>
      <c r="AO225" s="86"/>
    </row>
    <row r="226" ht="14.25" hidden="1" customHeight="1">
      <c r="A226" s="479"/>
      <c r="B226" s="516" t="s">
        <v>597</v>
      </c>
      <c r="C226" s="517">
        <v>1.0</v>
      </c>
      <c r="D226" s="518" t="str">
        <f t="shared" ref="D226:D227" si="348">IF(X226="","",IF(X226="cc","cc",VLOOKUP(MID(X226,2,1),$AN$3:$AO$21,2,0)))</f>
        <v>#N/A</v>
      </c>
      <c r="E226" s="518" t="str">
        <f t="shared" ref="E226:I226" si="346">IF(Y226="","",IF(Y226="cn","cn",VLOOKUP(MID(Y226,2,1),$AN$4:$AO$21,2,0)))</f>
        <v>#N/A</v>
      </c>
      <c r="F226" s="518" t="str">
        <f t="shared" si="346"/>
        <v>#N/A</v>
      </c>
      <c r="G226" s="518" t="str">
        <f t="shared" si="346"/>
        <v>#N/A</v>
      </c>
      <c r="H226" s="518" t="str">
        <f t="shared" si="346"/>
        <v>#N/A</v>
      </c>
      <c r="I226" s="518" t="str">
        <f t="shared" si="346"/>
        <v>#N/A</v>
      </c>
      <c r="J226" s="482"/>
      <c r="K226" s="487" t="s">
        <v>597</v>
      </c>
      <c r="L226" s="488">
        <v>1.0</v>
      </c>
      <c r="M226" s="489" t="str">
        <f t="shared" ref="M226:M227" si="350">IF(AG226="","",IF(AG226="cc","cc",VLOOKUP(MID(AG226,2,1),$AN$3:$AO$21,2,0)))</f>
        <v/>
      </c>
      <c r="N226" s="489" t="str">
        <f t="shared" ref="N226:R226" si="347">IF(AH226="","",IF(AH226="cn","cn",VLOOKUP(MID(AH226,2,1),$AN$4:$AO$21,2,0)))</f>
        <v/>
      </c>
      <c r="O226" s="489" t="str">
        <f t="shared" si="347"/>
        <v/>
      </c>
      <c r="P226" s="489" t="str">
        <f t="shared" si="347"/>
        <v/>
      </c>
      <c r="Q226" s="489" t="str">
        <f t="shared" si="347"/>
        <v/>
      </c>
      <c r="R226" s="489" t="str">
        <f t="shared" si="347"/>
        <v/>
      </c>
      <c r="S226" s="86"/>
      <c r="T226" s="86"/>
      <c r="U226" s="86"/>
      <c r="V226" s="522" t="s">
        <v>597</v>
      </c>
      <c r="W226" s="523">
        <v>1.0</v>
      </c>
      <c r="X226" s="493" t="str">
        <f>IF(HLOOKUP(W223,MaGv!$C$3:$AZ$68,2,0)=0," ",HLOOKUP(W223,MaGv!$C$3:$AZ$68,2,0))</f>
        <v>#N/A</v>
      </c>
      <c r="Y226" s="493" t="str">
        <f>IF(HLOOKUP(W223,MaGv!$C$3:$AZ$68,7,0)=0," ",HLOOKUP(W223,MaGv!$C$3:$AZ$68,7,0))</f>
        <v>#N/A</v>
      </c>
      <c r="Z226" s="493" t="str">
        <f>IF(HLOOKUP(W223,MaGv!$C$3:$AZ$68,12,0)=0," ",HLOOKUP(W223,MaGv!$C$3:$AZ$68,12,0))</f>
        <v>#N/A</v>
      </c>
      <c r="AA226" s="493" t="str">
        <f>IF(HLOOKUP(W223,MaGv!$C$3:$AZ$68,17,0)=0," ",HLOOKUP(W223,MaGv!$C$3:$AZ$68,17,0))</f>
        <v>#N/A</v>
      </c>
      <c r="AB226" s="493" t="str">
        <f>IF(HLOOKUP(W223,MaGv!$C$3:$AZ$68,22,0)=0," ",HLOOKUP(W223,MaGv!$C$3:$AZ$68,22,0))</f>
        <v>#N/A</v>
      </c>
      <c r="AC226" s="493" t="str">
        <f>IF(HLOOKUP(W223,MaGv!$C$3:$AZ$68,27,0)=0," ",HLOOKUP(W223,MaGv!$C$3:$AZ$68,27,0))</f>
        <v>#N/A</v>
      </c>
      <c r="AD226" s="326"/>
      <c r="AE226" s="522" t="s">
        <v>597</v>
      </c>
      <c r="AF226" s="523">
        <v>1.0</v>
      </c>
      <c r="AG226" s="493" t="str">
        <f>IF(HLOOKUP(AF223,MaGv!$C$3:$AZ$68,2,0)=0," ",HLOOKUP(AF223,MaGv!$C$3:$AZ$68,2,0))</f>
        <v/>
      </c>
      <c r="AH226" s="493" t="str">
        <f>IF(HLOOKUP(AF223,MaGv!$C$3:$AZ$68,7,0)=0," ",HLOOKUP(AF223,MaGv!$C$3:$AZ$68,7,0))</f>
        <v/>
      </c>
      <c r="AI226" s="493" t="str">
        <f>IF(HLOOKUP(AF223,MaGv!$C$3:$AZ$68,12,0)=0," ",HLOOKUP(AF223,MaGv!$C$3:$AZ$68,12,0))</f>
        <v/>
      </c>
      <c r="AJ226" s="493" t="str">
        <f>IF(HLOOKUP(AF223,MaGv!$C$3:$AZ$68,17,0)=0," ",HLOOKUP(AF223,MaGv!$C$3:$AZ$68,17,0))</f>
        <v/>
      </c>
      <c r="AK226" s="493" t="str">
        <f>IF(HLOOKUP(AF223,MaGv!$C$3:$AZ$68,22,0)=0," ",HLOOKUP(AF223,MaGv!$C$3:$AZ$68,22,0))</f>
        <v/>
      </c>
      <c r="AL226" s="493" t="str">
        <f>IF(HLOOKUP(AF223,MaGv!$C$3:$AZ$68,27,0)=0," ",HLOOKUP(AF223,MaGv!$C$3:$AZ$68,27,0))</f>
        <v/>
      </c>
      <c r="AM226" s="86"/>
      <c r="AN226" s="87"/>
      <c r="AO226" s="87"/>
    </row>
    <row r="227" ht="14.25" hidden="1" customHeight="1">
      <c r="A227" s="486"/>
      <c r="B227" s="127"/>
      <c r="C227" s="517">
        <v>2.0</v>
      </c>
      <c r="D227" s="518" t="str">
        <f t="shared" si="348"/>
        <v>#N/A</v>
      </c>
      <c r="E227" s="518" t="str">
        <f t="shared" ref="E227:I227" si="349">IF(Y227="","",IF(Y227="cn","cn",VLOOKUP(MID(Y227,2,1),$AN$4:$AO$21,2,0)))</f>
        <v>#N/A</v>
      </c>
      <c r="F227" s="518" t="str">
        <f t="shared" si="349"/>
        <v>#N/A</v>
      </c>
      <c r="G227" s="518" t="str">
        <f t="shared" si="349"/>
        <v>#N/A</v>
      </c>
      <c r="H227" s="518" t="str">
        <f t="shared" si="349"/>
        <v>#N/A</v>
      </c>
      <c r="I227" s="518" t="str">
        <f t="shared" si="349"/>
        <v>#N/A</v>
      </c>
      <c r="J227" s="476"/>
      <c r="K227" s="127"/>
      <c r="L227" s="488">
        <v>2.0</v>
      </c>
      <c r="M227" s="489" t="str">
        <f t="shared" si="350"/>
        <v/>
      </c>
      <c r="N227" s="489" t="str">
        <f t="shared" ref="N227:R227" si="351">IF(AH227="","",IF(AH227="cn","cn",VLOOKUP(MID(AH227,2,1),$AN$4:$AO$21,2,0)))</f>
        <v/>
      </c>
      <c r="O227" s="489" t="str">
        <f t="shared" si="351"/>
        <v/>
      </c>
      <c r="P227" s="489" t="str">
        <f t="shared" si="351"/>
        <v/>
      </c>
      <c r="Q227" s="489" t="str">
        <f t="shared" si="351"/>
        <v/>
      </c>
      <c r="R227" s="489" t="str">
        <f t="shared" si="351"/>
        <v/>
      </c>
      <c r="S227" s="87"/>
      <c r="T227" s="87"/>
      <c r="U227" s="87"/>
      <c r="V227" s="495"/>
      <c r="W227" s="523">
        <v>2.0</v>
      </c>
      <c r="X227" s="493" t="str">
        <f>IF(HLOOKUP(W223,MaGv!$C$3:$AZ$68,3,0)=0," ",HLOOKUP(W223,MaGv!$C$3:$AZ$68,3,0))</f>
        <v>#N/A</v>
      </c>
      <c r="Y227" s="493" t="str">
        <f>IF(HLOOKUP(W223,MaGv!$C$3:$AZ$68,8,0)=0," ",HLOOKUP(W223,MaGv!$C$3:$AZ$68,8,0))</f>
        <v>#N/A</v>
      </c>
      <c r="Z227" s="493" t="str">
        <f>IF(HLOOKUP(W223,MaGv!$C$3:$AZ$68,13,0)=0," ",HLOOKUP(W223,MaGv!$C$3:$AZ$68,13,0))</f>
        <v>#N/A</v>
      </c>
      <c r="AA227" s="493" t="str">
        <f>IF(HLOOKUP(W223,MaGv!$C$3:$AZ$68,18,0)=0," ",HLOOKUP(W223,MaGv!$C$3:$AZ$68,18,0))</f>
        <v>#N/A</v>
      </c>
      <c r="AB227" s="493" t="str">
        <f>IF(HLOOKUP(W223,MaGv!$C$3:$AZ$68,23,0)=0," ",HLOOKUP(W223,MaGv!$C$3:$AZ$68,23,0))</f>
        <v>#N/A</v>
      </c>
      <c r="AC227" s="493" t="str">
        <f>IF(HLOOKUP(W223,MaGv!$C$3:$AZ$68,28,0)=0," ",HLOOKUP(W223,MaGv!$C$3:$AZ$68,28,0))</f>
        <v>#N/A</v>
      </c>
      <c r="AD227" s="326"/>
      <c r="AE227" s="495"/>
      <c r="AF227" s="523">
        <v>2.0</v>
      </c>
      <c r="AG227" s="493" t="str">
        <f>IF(HLOOKUP(AF223,MaGv!$C$3:$AZ$68,3,0)=0," ",HLOOKUP(AF223,MaGv!$C$3:$AZ$68,3,0))</f>
        <v/>
      </c>
      <c r="AH227" s="493" t="str">
        <f>IF(HLOOKUP(AF223,MaGv!$C$3:$AZ$68,8,0)=0," ",HLOOKUP(AF223,MaGv!$C$3:$AZ$68,8,0))</f>
        <v/>
      </c>
      <c r="AI227" s="493" t="str">
        <f>IF(HLOOKUP(AF223,MaGv!$C$3:$AZ$68,13,0)=0," ",HLOOKUP(AF223,MaGv!$C$3:$AZ$68,13,0))</f>
        <v/>
      </c>
      <c r="AJ227" s="493" t="str">
        <f>IF(HLOOKUP(AF223,MaGv!$C$3:$AZ$68,18,0)=0," ",HLOOKUP(AF223,MaGv!$C$3:$AZ$68,18,0))</f>
        <v/>
      </c>
      <c r="AK227" s="493" t="str">
        <f>IF(HLOOKUP(AF223,MaGv!$C$3:$AZ$68,23,0)=0," ",HLOOKUP(AF223,MaGv!$C$3:$AZ$68,23,0))</f>
        <v/>
      </c>
      <c r="AL227" s="493" t="str">
        <f>IF(HLOOKUP(AF223,MaGv!$C$3:$AZ$68,28,0)=0," ",HLOOKUP(AF223,MaGv!$C$3:$AZ$68,28,0))</f>
        <v/>
      </c>
      <c r="AM227" s="87"/>
      <c r="AN227" s="87"/>
      <c r="AO227" s="87"/>
    </row>
    <row r="228" ht="14.25" hidden="1" customHeight="1">
      <c r="A228" s="486"/>
      <c r="B228" s="127"/>
      <c r="C228" s="517">
        <v>3.0</v>
      </c>
      <c r="D228" s="518" t="str">
        <f t="shared" ref="D228:I228" si="352">IF(X228="","",IF(X228="cn","cn",VLOOKUP(MID(X228,2,1),$AN$4:$AO$21,2,0)))</f>
        <v>#N/A</v>
      </c>
      <c r="E228" s="518" t="str">
        <f t="shared" si="352"/>
        <v>#N/A</v>
      </c>
      <c r="F228" s="518" t="str">
        <f t="shared" si="352"/>
        <v>#N/A</v>
      </c>
      <c r="G228" s="518" t="str">
        <f t="shared" si="352"/>
        <v>#N/A</v>
      </c>
      <c r="H228" s="518" t="str">
        <f t="shared" si="352"/>
        <v>#N/A</v>
      </c>
      <c r="I228" s="518" t="str">
        <f t="shared" si="352"/>
        <v>#N/A</v>
      </c>
      <c r="J228" s="476"/>
      <c r="K228" s="127"/>
      <c r="L228" s="488">
        <v>3.0</v>
      </c>
      <c r="M228" s="489" t="str">
        <f t="shared" ref="M228:R228" si="353">IF(AG228="","",IF(AG228="cn","cn",VLOOKUP(MID(AG228,2,1),$AN$4:$AO$21,2,0)))</f>
        <v/>
      </c>
      <c r="N228" s="489" t="str">
        <f t="shared" si="353"/>
        <v/>
      </c>
      <c r="O228" s="489" t="str">
        <f t="shared" si="353"/>
        <v/>
      </c>
      <c r="P228" s="489" t="str">
        <f t="shared" si="353"/>
        <v/>
      </c>
      <c r="Q228" s="489" t="str">
        <f t="shared" si="353"/>
        <v/>
      </c>
      <c r="R228" s="489" t="str">
        <f t="shared" si="353"/>
        <v/>
      </c>
      <c r="S228" s="87"/>
      <c r="T228" s="87"/>
      <c r="U228" s="87"/>
      <c r="V228" s="495"/>
      <c r="W228" s="523">
        <v>3.0</v>
      </c>
      <c r="X228" s="493" t="str">
        <f>IF(HLOOKUP(W223,MaGv!$C$3:$AZ$68,4,0)=0," ",HLOOKUP(W223,MaGv!$C$3:$AZ$68,4,0))</f>
        <v>#N/A</v>
      </c>
      <c r="Y228" s="493" t="str">
        <f>IF(HLOOKUP(W223,MaGv!$C$3:$AZ$68,9,0)=0," ",HLOOKUP(W223,MaGv!$C$3:$AZ$68,9,0))</f>
        <v>#N/A</v>
      </c>
      <c r="Z228" s="493" t="str">
        <f>IF(HLOOKUP(W223,MaGv!$C$3:$AZ$68,14,0)=0," ",HLOOKUP(W223,MaGv!$C$3:$AZ$68,14,0))</f>
        <v>#N/A</v>
      </c>
      <c r="AA228" s="493" t="str">
        <f>IF(HLOOKUP(W223,MaGv!$C$3:$AZ$68,19,0)=0," ",HLOOKUP(W223,MaGv!$C$3:$AZ$68,19,0))</f>
        <v>#N/A</v>
      </c>
      <c r="AB228" s="493" t="str">
        <f>IF(HLOOKUP(W223,MaGv!$C$3:$AZ$68,24,0)=0," ",HLOOKUP(W223,MaGv!$C$3:$AZ$68,24,0))</f>
        <v>#N/A</v>
      </c>
      <c r="AC228" s="493" t="str">
        <f>IF(HLOOKUP(W223,MaGv!$C$3:$AZ$68,29,0)=0," ",HLOOKUP(W223,MaGv!$C$3:$AZ$68,29,0))</f>
        <v>#N/A</v>
      </c>
      <c r="AD228" s="326"/>
      <c r="AE228" s="495"/>
      <c r="AF228" s="523">
        <v>3.0</v>
      </c>
      <c r="AG228" s="493" t="str">
        <f>IF(HLOOKUP(AF223,MaGv!$C$3:$AZ$68,4,0)=0," ",HLOOKUP(AF223,MaGv!$C$3:$AZ$68,4,0))</f>
        <v/>
      </c>
      <c r="AH228" s="493" t="str">
        <f>IF(HLOOKUP(AF223,MaGv!$C$3:$AZ$68,9,0)=0," ",HLOOKUP(AF223,MaGv!$C$3:$AZ$68,9,0))</f>
        <v/>
      </c>
      <c r="AI228" s="493" t="str">
        <f>IF(HLOOKUP(AF223,MaGv!$C$3:$AZ$68,14,0)=0," ",HLOOKUP(AF223,MaGv!$C$3:$AZ$68,14,0))</f>
        <v/>
      </c>
      <c r="AJ228" s="493" t="str">
        <f>IF(HLOOKUP(AF223,MaGv!$C$3:$AZ$68,19,0)=0," ",HLOOKUP(AF223,MaGv!$C$3:$AZ$68,19,0))</f>
        <v/>
      </c>
      <c r="AK228" s="493" t="str">
        <f>IF(HLOOKUP(AF223,MaGv!$C$3:$AZ$68,24,0)=0," ",HLOOKUP(AF223,MaGv!$C$3:$AZ$68,24,0))</f>
        <v/>
      </c>
      <c r="AL228" s="493" t="str">
        <f>IF(HLOOKUP(AF223,MaGv!$C$3:$AZ$68,29,0)=0," ",HLOOKUP(AF223,MaGv!$C$3:$AZ$68,29,0))</f>
        <v/>
      </c>
      <c r="AM228" s="87"/>
      <c r="AN228" s="87"/>
      <c r="AO228" s="87"/>
    </row>
    <row r="229" ht="14.25" hidden="1" customHeight="1">
      <c r="A229" s="486"/>
      <c r="B229" s="127"/>
      <c r="C229" s="517">
        <v>4.0</v>
      </c>
      <c r="D229" s="518" t="str">
        <f t="shared" ref="D229:I229" si="354">IF(X229="","",IF(X229="cn","cn",VLOOKUP(MID(X229,2,1),$AN$4:$AO$21,2,0)))</f>
        <v>#N/A</v>
      </c>
      <c r="E229" s="518" t="str">
        <f t="shared" si="354"/>
        <v>#N/A</v>
      </c>
      <c r="F229" s="518" t="str">
        <f t="shared" si="354"/>
        <v>#N/A</v>
      </c>
      <c r="G229" s="518" t="str">
        <f t="shared" si="354"/>
        <v>#N/A</v>
      </c>
      <c r="H229" s="518" t="str">
        <f t="shared" si="354"/>
        <v>#N/A</v>
      </c>
      <c r="I229" s="518" t="str">
        <f t="shared" si="354"/>
        <v>#N/A</v>
      </c>
      <c r="J229" s="476"/>
      <c r="K229" s="127"/>
      <c r="L229" s="488">
        <v>4.0</v>
      </c>
      <c r="M229" s="489" t="str">
        <f t="shared" ref="M229:R229" si="355">IF(AG229="","",IF(AG229="cn","cn",VLOOKUP(MID(AG229,2,1),$AN$4:$AO$21,2,0)))</f>
        <v/>
      </c>
      <c r="N229" s="489" t="str">
        <f t="shared" si="355"/>
        <v/>
      </c>
      <c r="O229" s="489" t="str">
        <f t="shared" si="355"/>
        <v/>
      </c>
      <c r="P229" s="489" t="str">
        <f t="shared" si="355"/>
        <v/>
      </c>
      <c r="Q229" s="489" t="str">
        <f t="shared" si="355"/>
        <v/>
      </c>
      <c r="R229" s="489" t="str">
        <f t="shared" si="355"/>
        <v/>
      </c>
      <c r="S229" s="87"/>
      <c r="T229" s="87"/>
      <c r="U229" s="87"/>
      <c r="V229" s="495"/>
      <c r="W229" s="523">
        <v>4.0</v>
      </c>
      <c r="X229" s="493" t="str">
        <f>IF(HLOOKUP(W223,MaGv!$C$3:$AZ$68,5,0)=0," ",HLOOKUP(W223,MaGv!$C$3:$AZ$68,5,0))</f>
        <v>#N/A</v>
      </c>
      <c r="Y229" s="493" t="str">
        <f>IF(HLOOKUP(W223,MaGv!$C$3:$AZ$68,10,0)=0," ",HLOOKUP(W223,MaGv!$C$3:$AZ$68,10,0))</f>
        <v>#N/A</v>
      </c>
      <c r="Z229" s="493" t="str">
        <f>IF(HLOOKUP(W223,MaGv!$C$3:$AZ$68,15,0)=0," ",HLOOKUP(W223,MaGv!$C$3:$AZ$68,15,0))</f>
        <v>#N/A</v>
      </c>
      <c r="AA229" s="493" t="str">
        <f>IF(HLOOKUP(W223,MaGv!$C$3:$AZ$68,20,0)=0," ",HLOOKUP(W223,MaGv!$C$3:$AZ$68,20,0))</f>
        <v>#N/A</v>
      </c>
      <c r="AB229" s="493" t="str">
        <f>IF(HLOOKUP(W223,MaGv!$C$3:$AZ$68,25,0)=0," ",HLOOKUP(W223,MaGv!$C$3:$AZ$68,25,0))</f>
        <v>#N/A</v>
      </c>
      <c r="AC229" s="493" t="str">
        <f>IF(HLOOKUP(W223,MaGv!$C$3:$AZ$68,30,0)=0," ",HLOOKUP(W223,MaGv!$C$3:$AZ$68,30,0))</f>
        <v>#N/A</v>
      </c>
      <c r="AD229" s="326"/>
      <c r="AE229" s="495"/>
      <c r="AF229" s="523">
        <v>4.0</v>
      </c>
      <c r="AG229" s="493" t="str">
        <f>IF(HLOOKUP(AF223,MaGv!$C$3:$AZ$68,5,0)=0," ",HLOOKUP(AF223,MaGv!$C$3:$AZ$68,5,0))</f>
        <v/>
      </c>
      <c r="AH229" s="493" t="str">
        <f>IF(HLOOKUP(AF223,MaGv!$C$3:$AZ$68,10,0)=0," ",HLOOKUP(AF223,MaGv!$C$3:$AZ$68,10,0))</f>
        <v/>
      </c>
      <c r="AI229" s="493" t="str">
        <f>IF(HLOOKUP(AF223,MaGv!$C$3:$AZ$68,15,0)=0," ",HLOOKUP(AF223,MaGv!$C$3:$AZ$68,15,0))</f>
        <v/>
      </c>
      <c r="AJ229" s="493" t="str">
        <f>IF(HLOOKUP(AF223,MaGv!$C$3:$AZ$68,20,0)=0," ",HLOOKUP(AF223,MaGv!$C$3:$AZ$68,20,0))</f>
        <v/>
      </c>
      <c r="AK229" s="493" t="str">
        <f>IF(HLOOKUP(AF223,MaGv!$C$3:$AZ$68,25,0)=0," ",HLOOKUP(AF223,MaGv!$C$3:$AZ$68,25,0))</f>
        <v/>
      </c>
      <c r="AL229" s="493" t="str">
        <f>IF(HLOOKUP(AF223,MaGv!$C$3:$AZ$68,30,0)=0," ",HLOOKUP(AF223,MaGv!$C$3:$AZ$68,30,0))</f>
        <v/>
      </c>
      <c r="AM229" s="87"/>
      <c r="AN229" s="87"/>
      <c r="AO229" s="87"/>
    </row>
    <row r="230" ht="14.25" hidden="1" customHeight="1">
      <c r="A230" s="486"/>
      <c r="B230" s="396"/>
      <c r="C230" s="517">
        <v>5.0</v>
      </c>
      <c r="D230" s="518" t="str">
        <f t="shared" ref="D230:I230" si="356">IF(X230="","",IF(X230="cn","cn",VLOOKUP(MID(X230,2,1),$AN$4:$AO$21,2,0)))</f>
        <v>#N/A</v>
      </c>
      <c r="E230" s="518" t="str">
        <f t="shared" si="356"/>
        <v>#N/A</v>
      </c>
      <c r="F230" s="518" t="str">
        <f t="shared" si="356"/>
        <v>#N/A</v>
      </c>
      <c r="G230" s="518" t="str">
        <f t="shared" si="356"/>
        <v>#N/A</v>
      </c>
      <c r="H230" s="518" t="str">
        <f t="shared" si="356"/>
        <v>#N/A</v>
      </c>
      <c r="I230" s="518" t="str">
        <f t="shared" si="356"/>
        <v>#N/A</v>
      </c>
      <c r="J230" s="476"/>
      <c r="K230" s="396"/>
      <c r="L230" s="488">
        <v>5.0</v>
      </c>
      <c r="M230" s="489" t="str">
        <f t="shared" ref="M230:R230" si="357">IF(AG230="","",IF(AG230="cn","cn",VLOOKUP(MID(AG230,2,1),$AN$4:$AO$21,2,0)))</f>
        <v/>
      </c>
      <c r="N230" s="489" t="str">
        <f t="shared" si="357"/>
        <v/>
      </c>
      <c r="O230" s="489" t="str">
        <f t="shared" si="357"/>
        <v/>
      </c>
      <c r="P230" s="489" t="str">
        <f t="shared" si="357"/>
        <v/>
      </c>
      <c r="Q230" s="489" t="str">
        <f t="shared" si="357"/>
        <v/>
      </c>
      <c r="R230" s="489" t="str">
        <f t="shared" si="357"/>
        <v/>
      </c>
      <c r="S230" s="87"/>
      <c r="T230" s="87"/>
      <c r="U230" s="87"/>
      <c r="V230" s="496"/>
      <c r="W230" s="523">
        <v>5.0</v>
      </c>
      <c r="X230" s="493" t="str">
        <f>IF(HLOOKUP(W223,MaGv!$C$3:$AZ$68,6,0)=0," ",HLOOKUP(W223,MaGv!$C$3:$AZ$68,6,0))</f>
        <v>#N/A</v>
      </c>
      <c r="Y230" s="493" t="str">
        <f>IF(HLOOKUP(W223,MaGv!$C$3:$AZ$68,11,0)=0," ",HLOOKUP(W223,MaGv!$C$3:$AZ$68,11,0))</f>
        <v>#N/A</v>
      </c>
      <c r="Z230" s="493" t="str">
        <f>IF(HLOOKUP(W223,MaGv!$C$3:$AZ$68,16,0)=0," ",HLOOKUP(W223,MaGv!$C$3:$AZ$68,16,0))</f>
        <v>#N/A</v>
      </c>
      <c r="AA230" s="493" t="str">
        <f>IF(HLOOKUP(W223,MaGv!$C$3:$AZ$68,21,0)=0," ",HLOOKUP(W223,MaGv!$C$3:$AZ$68,21,0))</f>
        <v>#N/A</v>
      </c>
      <c r="AB230" s="493" t="str">
        <f>IF(HLOOKUP(W223,MaGv!$C$3:$AZ$68,26,0)=0," ",HLOOKUP(W223,MaGv!$C$3:$AZ$68,26,0))</f>
        <v>#N/A</v>
      </c>
      <c r="AC230" s="493" t="str">
        <f>IF(HLOOKUP(W223,MaGv!$C$3:$AZ$68,31,0)=0," ",HLOOKUP(W223,MaGv!$C$3:$AZ$68,31,0))</f>
        <v>#N/A</v>
      </c>
      <c r="AD230" s="326"/>
      <c r="AE230" s="496"/>
      <c r="AF230" s="523">
        <v>5.0</v>
      </c>
      <c r="AG230" s="493" t="str">
        <f>IF(HLOOKUP(AF223,MaGv!$C$3:$AZ$68,6,0)=0," ",HLOOKUP(AF223,MaGv!$C$3:$AZ$68,6,0))</f>
        <v/>
      </c>
      <c r="AH230" s="493" t="str">
        <f>IF(HLOOKUP(AF223,MaGv!$C$3:$AZ$68,11,0)=0," ",HLOOKUP(AF223,MaGv!$C$3:$AZ$68,11,0))</f>
        <v/>
      </c>
      <c r="AI230" s="493" t="str">
        <f>IF(HLOOKUP(AF223,MaGv!$C$3:$AZ$68,16,0)=0," ",HLOOKUP(AF223,MaGv!$C$3:$AZ$68,16,0))</f>
        <v/>
      </c>
      <c r="AJ230" s="493" t="str">
        <f>IF(HLOOKUP(AF223,MaGv!$C$3:$AZ$68,21,0)=0," ",HLOOKUP(AF223,MaGv!$C$3:$AZ$68,21,0))</f>
        <v/>
      </c>
      <c r="AK230" s="493" t="str">
        <f>IF(HLOOKUP(AF223,MaGv!$C$3:$AZ$68,26,0)=0," ",HLOOKUP(AF223,MaGv!$C$3:$AZ$68,26,0))</f>
        <v/>
      </c>
      <c r="AL230" s="493" t="str">
        <f>IF(HLOOKUP(AF223,MaGv!$C$3:$AZ$68,31,0)=0," ",HLOOKUP(AF223,MaGv!$C$3:$AZ$68,31,0))</f>
        <v/>
      </c>
      <c r="AM230" s="87"/>
      <c r="AN230" s="87"/>
      <c r="AO230" s="87"/>
    </row>
    <row r="231" ht="14.25" hidden="1" customHeight="1">
      <c r="A231" s="486"/>
      <c r="B231" s="516" t="s">
        <v>606</v>
      </c>
      <c r="C231" s="517">
        <v>1.0</v>
      </c>
      <c r="D231" s="518" t="str">
        <f t="shared" ref="D231:D232" si="360">IF(X231="","",IF(X231="cc","cc",VLOOKUP(MID(X231,2,1),$AN$3:$AO$21,2,0)))</f>
        <v>#N/A</v>
      </c>
      <c r="E231" s="518" t="str">
        <f t="shared" ref="E231:I231" si="358">IF(Y231="","",IF(Y231="cn","cn",VLOOKUP(MID(Y231,2,1),$AN$4:$AO$21,2,0)))</f>
        <v>#N/A</v>
      </c>
      <c r="F231" s="518" t="str">
        <f t="shared" si="358"/>
        <v>#N/A</v>
      </c>
      <c r="G231" s="518" t="str">
        <f t="shared" si="358"/>
        <v>#N/A</v>
      </c>
      <c r="H231" s="518" t="str">
        <f t="shared" si="358"/>
        <v>#N/A</v>
      </c>
      <c r="I231" s="518" t="str">
        <f t="shared" si="358"/>
        <v>#N/A</v>
      </c>
      <c r="J231" s="476"/>
      <c r="K231" s="487" t="s">
        <v>606</v>
      </c>
      <c r="L231" s="488">
        <v>1.0</v>
      </c>
      <c r="M231" s="489" t="str">
        <f t="shared" ref="M231:M232" si="362">IF(AG231="","",IF(AG231="cc","cc",VLOOKUP(MID(AG231,2,1),$AN$3:$AO$21,2,0)))</f>
        <v>GDCD</v>
      </c>
      <c r="N231" s="489" t="str">
        <f t="shared" ref="N231:N232" si="363">IF(AH231="","",IF(AH231="cn","cn",VLOOKUP(MID(AH231,2,1),$AN$4:$AO$21,2,0)))</f>
        <v/>
      </c>
      <c r="O231" s="519" t="s">
        <v>612</v>
      </c>
      <c r="P231" s="489" t="str">
        <f t="shared" ref="P231:R231" si="359">IF(AJ231="","",IF(AJ231="cn","cn",VLOOKUP(MID(AJ231,2,1),$AN$4:$AO$21,2,0)))</f>
        <v/>
      </c>
      <c r="Q231" s="489" t="str">
        <f t="shared" si="359"/>
        <v/>
      </c>
      <c r="R231" s="489" t="str">
        <f t="shared" si="359"/>
        <v/>
      </c>
      <c r="S231" s="87"/>
      <c r="T231" s="87"/>
      <c r="U231" s="87"/>
      <c r="V231" s="522" t="s">
        <v>606</v>
      </c>
      <c r="W231" s="523">
        <v>1.0</v>
      </c>
      <c r="X231" s="493" t="str">
        <f>IF(HLOOKUP(W223,MaGv!$C$38:$AZ$68,2,0)=0," ",HLOOKUP(W223,MaGv!$C$38:$AZ$68,2,0))</f>
        <v>#N/A</v>
      </c>
      <c r="Y231" s="493" t="str">
        <f>IF(HLOOKUP(W223,MaGv!$C$38:$AZ$68,7,0)=0," ",HLOOKUP(W223,MaGv!$C$38:$AZ$68,7,0))</f>
        <v>#N/A</v>
      </c>
      <c r="Z231" s="493" t="str">
        <f>IF(HLOOKUP(W223,MaGv!$C$38:$AZ$68,12,0)=0," ",HLOOKUP(W223,MaGv!$C$38:$AZ$68,12,0))</f>
        <v>#N/A</v>
      </c>
      <c r="AA231" s="493" t="str">
        <f>IF(HLOOKUP(W223,MaGv!$C$38:$AZ$68,17,0)=0," ",HLOOKUP(W223,MaGv!$C$38:$AZ$68,17,0))</f>
        <v>#N/A</v>
      </c>
      <c r="AB231" s="493" t="str">
        <f>IF(HLOOKUP(W223,MaGv!$C$38:$AZ$68,22,0)=0," ",HLOOKUP(W223,MaGv!$C$38:$AZ$68,22,0))</f>
        <v>#N/A</v>
      </c>
      <c r="AC231" s="493" t="str">
        <f>IF(HLOOKUP(W223,MaGv!$C$38:$AZ$68,27,0)=0," ",HLOOKUP(W223,MaGv!$C$38:$AZ$68,27,0))</f>
        <v>#N/A</v>
      </c>
      <c r="AD231" s="326"/>
      <c r="AE231" s="522" t="s">
        <v>606</v>
      </c>
      <c r="AF231" s="523">
        <v>1.0</v>
      </c>
      <c r="AG231" s="494" t="str">
        <f>IF(HLOOKUP(AF223,MaGv!$C$38:$AZ$68,2,0)=0," ",HLOOKUP(AF223,MaGv!$C$38:$AZ$68,2,0))</f>
        <v>BG03</v>
      </c>
      <c r="AH231" s="493" t="str">
        <f>IF(HLOOKUP(AF223,MaGv!$C$38:$AZ$68,7,0)=0," ",HLOOKUP(AF223,MaGv!$C$38:$AZ$68,7,0))</f>
        <v/>
      </c>
      <c r="AI231" s="493" t="str">
        <f>IF(HLOOKUP(AF223,MaGv!$C$38:$AZ$68,12,0)=0," ",HLOOKUP(AF223,MaGv!$C$38:$AZ$68,12,0))</f>
        <v/>
      </c>
      <c r="AJ231" s="493" t="str">
        <f>IF(HLOOKUP(AF223,MaGv!$C$38:$AZ$68,17,0)=0," ",HLOOKUP(AF223,MaGv!$C$38:$AZ$68,17,0))</f>
        <v/>
      </c>
      <c r="AK231" s="493" t="str">
        <f>IF(HLOOKUP(AF223,MaGv!$C$38:$AZ$68,22,0)=0," ",HLOOKUP(AF223,MaGv!$C$38:$AZ$68,22,0))</f>
        <v/>
      </c>
      <c r="AL231" s="493" t="str">
        <f>IF(HLOOKUP(AF223,MaGv!$C$38:$AZ$68,27,0)=0," ",HLOOKUP(AF223,MaGv!$C$38:$AZ$68,27,0))</f>
        <v/>
      </c>
      <c r="AM231" s="87"/>
      <c r="AN231" s="87"/>
      <c r="AO231" s="87"/>
    </row>
    <row r="232" ht="14.25" hidden="1" customHeight="1">
      <c r="A232" s="486"/>
      <c r="B232" s="127"/>
      <c r="C232" s="517">
        <v>2.0</v>
      </c>
      <c r="D232" s="518" t="str">
        <f t="shared" si="360"/>
        <v>#N/A</v>
      </c>
      <c r="E232" s="518" t="str">
        <f t="shared" ref="E232:I232" si="361">IF(Y232="","",IF(Y232="cn","cn",VLOOKUP(MID(Y232,2,1),$AN$4:$AO$21,2,0)))</f>
        <v>#N/A</v>
      </c>
      <c r="F232" s="518" t="str">
        <f t="shared" si="361"/>
        <v>#N/A</v>
      </c>
      <c r="G232" s="518" t="str">
        <f t="shared" si="361"/>
        <v>#N/A</v>
      </c>
      <c r="H232" s="518" t="str">
        <f t="shared" si="361"/>
        <v>#N/A</v>
      </c>
      <c r="I232" s="518" t="str">
        <f t="shared" si="361"/>
        <v>#N/A</v>
      </c>
      <c r="J232" s="476"/>
      <c r="K232" s="127"/>
      <c r="L232" s="488">
        <v>2.0</v>
      </c>
      <c r="M232" s="489" t="str">
        <f t="shared" si="362"/>
        <v/>
      </c>
      <c r="N232" s="489" t="str">
        <f t="shared" si="363"/>
        <v/>
      </c>
      <c r="O232" s="489" t="str">
        <f t="shared" ref="O232:R232" si="364">IF(AI232="","",IF(AI232="cn","cn",VLOOKUP(MID(AI232,2,1),$AN$4:$AO$21,2,0)))</f>
        <v/>
      </c>
      <c r="P232" s="489" t="str">
        <f t="shared" si="364"/>
        <v/>
      </c>
      <c r="Q232" s="489" t="str">
        <f t="shared" si="364"/>
        <v/>
      </c>
      <c r="R232" s="489" t="str">
        <f t="shared" si="364"/>
        <v/>
      </c>
      <c r="S232" s="87"/>
      <c r="T232" s="87"/>
      <c r="U232" s="87"/>
      <c r="V232" s="495"/>
      <c r="W232" s="523">
        <v>2.0</v>
      </c>
      <c r="X232" s="493" t="str">
        <f>IF(HLOOKUP(W223,MaGv!$C$38:$AZ$68,3,0)=0," ",HLOOKUP(W223,MaGv!$C$38:$AZ$68,3,0))</f>
        <v>#N/A</v>
      </c>
      <c r="Y232" s="493" t="str">
        <f>IF(HLOOKUP(W223,MaGv!$C$38:$AZ$68,8,0)=0," ",HLOOKUP(W223,MaGv!$C$38:$AZ$68,8,0))</f>
        <v>#N/A</v>
      </c>
      <c r="Z232" s="493" t="str">
        <f>IF(HLOOKUP(W223,MaGv!$C$38:$AZ$68,13,0)=0," ",HLOOKUP(W223,MaGv!$C$38:$AZ$68,13,0))</f>
        <v>#N/A</v>
      </c>
      <c r="AA232" s="493" t="str">
        <f>IF(HLOOKUP(W223,MaGv!$C$38:$AZ$68,18,0)=0," ",HLOOKUP(W223,MaGv!$C$38:$AZ$68,18,0))</f>
        <v>#N/A</v>
      </c>
      <c r="AB232" s="493" t="str">
        <f>IF(HLOOKUP(W223,MaGv!$C$38:$AZ$68,23,0)=0," ",HLOOKUP(W223,MaGv!$C$38:$AZ$68,23,0))</f>
        <v>#N/A</v>
      </c>
      <c r="AC232" s="493" t="str">
        <f>IF(HLOOKUP(W223,MaGv!$C$38:$AZ$68,28,0)=0," ",HLOOKUP(W223,MaGv!$C$38:$AZ$68,28,0))</f>
        <v>#N/A</v>
      </c>
      <c r="AD232" s="326"/>
      <c r="AE232" s="495"/>
      <c r="AF232" s="523">
        <v>2.0</v>
      </c>
      <c r="AG232" s="493" t="str">
        <f>IF(HLOOKUP(AF223,MaGv!$C$38:$AZ$68,3,0)=0," ",HLOOKUP(AF223,MaGv!$C$38:$AZ$68,3,0))</f>
        <v/>
      </c>
      <c r="AH232" s="493" t="str">
        <f>IF(HLOOKUP(AF223,MaGv!$C$38:$AZ$68,8,0)=0," ",HLOOKUP(AF223,MaGv!$C$38:$AZ$68,8,0))</f>
        <v/>
      </c>
      <c r="AI232" s="493" t="str">
        <f>IF(HLOOKUP(AF223,MaGv!$C$38:$AZ$68,13,0)=0," ",HLOOKUP(AF223,MaGv!$C$38:$AZ$68,13,0))</f>
        <v/>
      </c>
      <c r="AJ232" s="493" t="str">
        <f>IF(HLOOKUP(AF223,MaGv!$C$38:$AZ$68,18,0)=0," ",HLOOKUP(AF223,MaGv!$C$38:$AZ$68,18,0))</f>
        <v/>
      </c>
      <c r="AK232" s="493" t="str">
        <f>IF(HLOOKUP(AF223,MaGv!$C$38:$AZ$68,23,0)=0," ",HLOOKUP(AF223,MaGv!$C$38:$AZ$68,23,0))</f>
        <v/>
      </c>
      <c r="AL232" s="493" t="str">
        <f>IF(HLOOKUP(AF223,MaGv!$C$38:$AZ$68,28,0)=0," ",HLOOKUP(AF223,MaGv!$C$38:$AZ$68,28,0))</f>
        <v/>
      </c>
      <c r="AM232" s="87"/>
      <c r="AN232" s="87"/>
      <c r="AO232" s="87"/>
    </row>
    <row r="233" ht="14.25" hidden="1" customHeight="1">
      <c r="A233" s="486"/>
      <c r="B233" s="127"/>
      <c r="C233" s="517">
        <v>3.0</v>
      </c>
      <c r="D233" s="518" t="str">
        <f t="shared" ref="D233:I233" si="365">IF(X233="","",IF(X233="cn","cn",VLOOKUP(MID(X233,2,1),$AN$4:$AO$21,2,0)))</f>
        <v>#N/A</v>
      </c>
      <c r="E233" s="518" t="str">
        <f t="shared" si="365"/>
        <v>#N/A</v>
      </c>
      <c r="F233" s="518" t="str">
        <f t="shared" si="365"/>
        <v>#N/A</v>
      </c>
      <c r="G233" s="518" t="str">
        <f t="shared" si="365"/>
        <v>#N/A</v>
      </c>
      <c r="H233" s="518" t="str">
        <f t="shared" si="365"/>
        <v>#N/A</v>
      </c>
      <c r="I233" s="518" t="str">
        <f t="shared" si="365"/>
        <v>#N/A</v>
      </c>
      <c r="J233" s="476"/>
      <c r="K233" s="127"/>
      <c r="L233" s="488">
        <v>3.0</v>
      </c>
      <c r="M233" s="489" t="str">
        <f t="shared" ref="M233:R233" si="366">IF(AG233="","",IF(AG233="cn","cn",VLOOKUP(MID(AG233,2,1),$AN$4:$AO$21,2,0)))</f>
        <v/>
      </c>
      <c r="N233" s="489" t="str">
        <f t="shared" si="366"/>
        <v/>
      </c>
      <c r="O233" s="489" t="str">
        <f t="shared" si="366"/>
        <v/>
      </c>
      <c r="P233" s="489" t="str">
        <f t="shared" si="366"/>
        <v/>
      </c>
      <c r="Q233" s="489" t="str">
        <f t="shared" si="366"/>
        <v/>
      </c>
      <c r="R233" s="489" t="str">
        <f t="shared" si="366"/>
        <v/>
      </c>
      <c r="S233" s="87"/>
      <c r="T233" s="87"/>
      <c r="U233" s="87"/>
      <c r="V233" s="495"/>
      <c r="W233" s="523">
        <v>3.0</v>
      </c>
      <c r="X233" s="493" t="str">
        <f>IF(HLOOKUP(W223,MaGv!$C$38:$AZ$68,4,0)=0," ",HLOOKUP(W223,MaGv!$C$38:$AZ$68,4,0))</f>
        <v>#N/A</v>
      </c>
      <c r="Y233" s="493" t="str">
        <f>IF(HLOOKUP(W223,MaGv!$C$38:$AZ$68,9,0)=0," ",HLOOKUP(W223,MaGv!$C$38:$AZ$68,9,0))</f>
        <v>#N/A</v>
      </c>
      <c r="Z233" s="493" t="str">
        <f>IF(HLOOKUP(W223,MaGv!$C$38:$AZ$68,14,0)=0," ",HLOOKUP(W223,MaGv!$C$38:$AZ$68,14,0))</f>
        <v>#N/A</v>
      </c>
      <c r="AA233" s="493" t="str">
        <f>IF(HLOOKUP(W223,MaGv!$C$38:$AZ$68,19,0)=0," ",HLOOKUP(W223,MaGv!$C$38:$AZ$68,19,0))</f>
        <v>#N/A</v>
      </c>
      <c r="AB233" s="493" t="str">
        <f>IF(HLOOKUP(W223,MaGv!$C$38:$AZ$68,24,0)=0," ",HLOOKUP(W223,MaGv!$C$38:$AZ$68,24,0))</f>
        <v>#N/A</v>
      </c>
      <c r="AC233" s="493" t="str">
        <f>IF(HLOOKUP(W223,MaGv!$C$38:$AZ$68,29,0)=0," ",HLOOKUP(W223,MaGv!$C$38:$AZ$68,29,0))</f>
        <v>#N/A</v>
      </c>
      <c r="AD233" s="326"/>
      <c r="AE233" s="495"/>
      <c r="AF233" s="523">
        <v>3.0</v>
      </c>
      <c r="AG233" s="493" t="str">
        <f>IF(HLOOKUP(AF223,MaGv!$C$38:$AZ$68,4,0)=0," ",HLOOKUP(AF223,MaGv!$C$38:$AZ$68,4,0))</f>
        <v/>
      </c>
      <c r="AH233" s="493" t="str">
        <f>IF(HLOOKUP(AF223,MaGv!$C$38:$AZ$68,9,0)=0," ",HLOOKUP(AF223,MaGv!$C$38:$AZ$68,9,0))</f>
        <v/>
      </c>
      <c r="AI233" s="493" t="str">
        <f>IF(HLOOKUP(AF223,MaGv!$C$38:$AZ$68,14,0)=0," ",HLOOKUP(AF223,MaGv!$C$38:$AZ$68,14,0))</f>
        <v/>
      </c>
      <c r="AJ233" s="493" t="str">
        <f>IF(HLOOKUP(AF223,MaGv!$C$38:$AZ$68,19,0)=0," ",HLOOKUP(AF223,MaGv!$C$38:$AZ$68,19,0))</f>
        <v/>
      </c>
      <c r="AK233" s="493" t="str">
        <f>IF(HLOOKUP(AF223,MaGv!$C$38:$AZ$68,24,0)=0," ",HLOOKUP(AF223,MaGv!$C$38:$AZ$68,24,0))</f>
        <v/>
      </c>
      <c r="AL233" s="493" t="str">
        <f>IF(HLOOKUP(AF223,MaGv!$C$38:$AZ$68,29,0)=0," ",HLOOKUP(AF223,MaGv!$C$38:$AZ$68,29,0))</f>
        <v/>
      </c>
      <c r="AM233" s="87"/>
      <c r="AN233" s="87"/>
      <c r="AO233" s="87"/>
    </row>
    <row r="234" ht="14.25" hidden="1" customHeight="1">
      <c r="A234" s="486"/>
      <c r="B234" s="127"/>
      <c r="C234" s="517">
        <v>4.0</v>
      </c>
      <c r="D234" s="518" t="str">
        <f>IF(X234="","",IF(X234="cc","cc",VLOOKUP(MID(X234,2,1),$AN$3:$AO$21,2,0)))</f>
        <v/>
      </c>
      <c r="E234" s="518" t="str">
        <f t="shared" ref="E234:I234" si="367">IF(Y234="","",IF(Y234="cn","cn",VLOOKUP(MID(Y234,2,1),$AN$4:$AO$21,2,0)))</f>
        <v>#N/A</v>
      </c>
      <c r="F234" s="518" t="str">
        <f t="shared" si="367"/>
        <v>#N/A</v>
      </c>
      <c r="G234" s="518" t="str">
        <f t="shared" si="367"/>
        <v>#N/A</v>
      </c>
      <c r="H234" s="518" t="str">
        <f t="shared" si="367"/>
        <v>#N/A</v>
      </c>
      <c r="I234" s="518" t="str">
        <f t="shared" si="367"/>
        <v>#N/A</v>
      </c>
      <c r="J234" s="476"/>
      <c r="K234" s="127"/>
      <c r="L234" s="488">
        <v>4.0</v>
      </c>
      <c r="M234" s="489" t="str">
        <f>IF(AG234="","",IF(AG234="cc","cc",VLOOKUP(MID(AG234,2,1),$AN$4:$AO$18,2,0)))</f>
        <v>cc</v>
      </c>
      <c r="N234" s="489" t="str">
        <f t="shared" ref="N234:R234" si="368">IF(AH234="","",IF(AH234="cn","cn",VLOOKUP(MID(AH234,2,1),$AN$4:$AO$21,2,0)))</f>
        <v/>
      </c>
      <c r="O234" s="489" t="str">
        <f t="shared" si="368"/>
        <v/>
      </c>
      <c r="P234" s="489" t="str">
        <f t="shared" si="368"/>
        <v/>
      </c>
      <c r="Q234" s="489" t="str">
        <f t="shared" si="368"/>
        <v/>
      </c>
      <c r="R234" s="489" t="str">
        <f t="shared" si="368"/>
        <v/>
      </c>
      <c r="S234" s="87"/>
      <c r="T234" s="87"/>
      <c r="U234" s="87"/>
      <c r="V234" s="495"/>
      <c r="W234" s="523">
        <v>4.0</v>
      </c>
      <c r="X234" s="493"/>
      <c r="Y234" s="493" t="str">
        <f>IF(HLOOKUP(W223,MaGv!$C$38:$AZ$68,10,0)=0," ",HLOOKUP(W223,MaGv!$C$38:$AZ$68,10,0))</f>
        <v>#N/A</v>
      </c>
      <c r="Z234" s="493" t="str">
        <f>IF(HLOOKUP(W223,MaGv!$C$38:$AZ$68,15,0)=0," ",HLOOKUP(W223,MaGv!$C$38:$AZ$68,15,0))</f>
        <v>#N/A</v>
      </c>
      <c r="AA234" s="493" t="str">
        <f>IF(HLOOKUP(W223,MaGv!$C$38:$AZ$68,20,0)=0," ",HLOOKUP(W223,MaGv!$C$38:$AZ$68,20,0))</f>
        <v>#N/A</v>
      </c>
      <c r="AB234" s="493" t="str">
        <f>IF(HLOOKUP(W223,MaGv!$C$38:$AZ$68,25,0)=0," ",HLOOKUP(W223,MaGv!$C$38:$AZ$68,25,0))</f>
        <v>#N/A</v>
      </c>
      <c r="AC234" s="493" t="str">
        <f>IF(HLOOKUP(W223,MaGv!$C$38:$AZ$68,30,0)=0," ",HLOOKUP(W223,MaGv!$C$38:$AZ$68,30,0))</f>
        <v>#N/A</v>
      </c>
      <c r="AD234" s="326"/>
      <c r="AE234" s="495"/>
      <c r="AF234" s="523">
        <v>4.0</v>
      </c>
      <c r="AG234" s="493" t="s">
        <v>601</v>
      </c>
      <c r="AH234" s="493" t="str">
        <f>IF(HLOOKUP(AF223,MaGv!$C$38:$AZ$68,10,0)=0," ",HLOOKUP(AF223,MaGv!$C$38:$AZ$68,10,0))</f>
        <v/>
      </c>
      <c r="AI234" s="493" t="str">
        <f>IF(HLOOKUP(AF223,MaGv!$C$38:$AZ$68,15,0)=0," ",HLOOKUP(AF223,MaGv!$C$38:$AZ$68,15,0))</f>
        <v/>
      </c>
      <c r="AJ234" s="493" t="str">
        <f>IF(HLOOKUP(AF223,MaGv!$C$38:$AZ$68,20,0)=0," ",HLOOKUP(AF223,MaGv!$C$38:$AZ$68,20,0))</f>
        <v/>
      </c>
      <c r="AK234" s="493" t="str">
        <f>IF(HLOOKUP(AF223,MaGv!$C$38:$AZ$68,25,0)=0," ",HLOOKUP(AF223,MaGv!$C$38:$AZ$68,25,0))</f>
        <v/>
      </c>
      <c r="AL234" s="493" t="str">
        <f>IF(HLOOKUP(AF223,MaGv!$C$38:$AZ$68,30,0)=0," ",HLOOKUP(AF223,MaGv!$C$38:$AZ$68,30,0))</f>
        <v/>
      </c>
      <c r="AM234" s="87"/>
      <c r="AN234" s="87"/>
      <c r="AO234" s="87"/>
    </row>
    <row r="235" ht="14.25" hidden="1" customHeight="1">
      <c r="A235" s="486"/>
      <c r="B235" s="396"/>
      <c r="C235" s="517">
        <v>5.0</v>
      </c>
      <c r="D235" s="518" t="str">
        <f t="shared" ref="D235:I235" si="369">IF(X235="","",IF(X235="cn","cn",VLOOKUP(MID(X235,2,1),$AN$4:$AO$21,2,0)))</f>
        <v/>
      </c>
      <c r="E235" s="518" t="str">
        <f t="shared" si="369"/>
        <v>#N/A</v>
      </c>
      <c r="F235" s="518" t="str">
        <f t="shared" si="369"/>
        <v>#N/A</v>
      </c>
      <c r="G235" s="518" t="str">
        <f t="shared" si="369"/>
        <v>#N/A</v>
      </c>
      <c r="H235" s="518" t="str">
        <f t="shared" si="369"/>
        <v>#N/A</v>
      </c>
      <c r="I235" s="518" t="str">
        <f t="shared" si="369"/>
        <v>#N/A</v>
      </c>
      <c r="J235" s="476"/>
      <c r="K235" s="396"/>
      <c r="L235" s="488">
        <v>5.0</v>
      </c>
      <c r="M235" s="489" t="str">
        <f>IF(AG235="","",IF(AG235="cn","cn",VLOOKUP(MID(AG235,2,1),$AN$4:$AO$18,2,0)))</f>
        <v>cn</v>
      </c>
      <c r="N235" s="489" t="str">
        <f t="shared" ref="N235:R235" si="370">IF(AH235="","",IF(AH235="cn","cn",VLOOKUP(MID(AH235,2,1),$AN$4:$AO$21,2,0)))</f>
        <v/>
      </c>
      <c r="O235" s="489" t="str">
        <f t="shared" si="370"/>
        <v/>
      </c>
      <c r="P235" s="489" t="str">
        <f t="shared" si="370"/>
        <v/>
      </c>
      <c r="Q235" s="489" t="str">
        <f t="shared" si="370"/>
        <v/>
      </c>
      <c r="R235" s="489" t="str">
        <f t="shared" si="370"/>
        <v/>
      </c>
      <c r="S235" s="87"/>
      <c r="T235" s="87"/>
      <c r="U235" s="87"/>
      <c r="V235" s="496"/>
      <c r="W235" s="523">
        <v>5.0</v>
      </c>
      <c r="X235" s="493"/>
      <c r="Y235" s="493" t="str">
        <f>IF(HLOOKUP(W223,MaGv!$C$38:$AZ$68,11,0)=0," ",HLOOKUP(W223,MaGv!$C$38:$AZ$68,11,0))</f>
        <v>#N/A</v>
      </c>
      <c r="Z235" s="493" t="str">
        <f>IF(HLOOKUP(W223,MaGv!$C$38:$AZ$68,16,0)=0," ",HLOOKUP(W223,MaGv!$C$38:$AZ$68,16,0))</f>
        <v>#N/A</v>
      </c>
      <c r="AA235" s="493" t="str">
        <f>IF(HLOOKUP(W223,MaGv!$C$38:$AZ$68,21,0)=0," ",HLOOKUP(W223,MaGv!$C$38:$AZ$68,21,0))</f>
        <v>#N/A</v>
      </c>
      <c r="AB235" s="493" t="str">
        <f>IF(HLOOKUP(W223,MaGv!$C$38:$AZ$68,26,0)=0," ",HLOOKUP(W223,MaGv!$C$38:$AZ$68,26,0))</f>
        <v>#N/A</v>
      </c>
      <c r="AC235" s="493" t="str">
        <f>IF(HLOOKUP(W223,MaGv!$C$38:$AZ$68,31,0)=0," ",HLOOKUP(W223,MaGv!$C$38:$AZ$68,31,0))</f>
        <v>#N/A</v>
      </c>
      <c r="AD235" s="326"/>
      <c r="AE235" s="496"/>
      <c r="AF235" s="523">
        <v>5.0</v>
      </c>
      <c r="AG235" s="493" t="s">
        <v>33</v>
      </c>
      <c r="AH235" s="493" t="str">
        <f>IF(HLOOKUP(AF223,MaGv!$C$38:$AZ$68,11,0)=0," ",HLOOKUP(AF223,MaGv!$C$38:$AZ$68,11,0))</f>
        <v/>
      </c>
      <c r="AI235" s="493" t="str">
        <f>IF(HLOOKUP(AF223,MaGv!$C$38:$AZ$68,16,0)=0," ",HLOOKUP(AF223,MaGv!$C$38:$AZ$68,16,0))</f>
        <v/>
      </c>
      <c r="AJ235" s="493" t="str">
        <f>IF(HLOOKUP(AF223,MaGv!$C$38:$AZ$68,21,0)=0," ",HLOOKUP(AF223,MaGv!$C$38:$AZ$68,21,0))</f>
        <v/>
      </c>
      <c r="AK235" s="493" t="str">
        <f>IF(HLOOKUP(AF223,MaGv!$C$38:$AZ$68,26,0)=0," ",HLOOKUP(AF223,MaGv!$C$38:$AZ$68,26,0))</f>
        <v/>
      </c>
      <c r="AL235" s="493" t="str">
        <f>IF(HLOOKUP(AF223,MaGv!$C$38:$AZ$68,31,0)=0," ",HLOOKUP(AF223,MaGv!$C$38:$AZ$68,31,0))</f>
        <v/>
      </c>
      <c r="AM235" s="87"/>
      <c r="AN235" s="87"/>
      <c r="AO235" s="87"/>
    </row>
    <row r="236" ht="14.25" hidden="1" customHeight="1">
      <c r="A236" s="486"/>
      <c r="B236" s="126"/>
      <c r="C236" s="126"/>
      <c r="D236" s="126"/>
      <c r="E236" s="126"/>
      <c r="F236" s="126"/>
      <c r="G236" s="126"/>
      <c r="H236" s="126"/>
      <c r="I236" s="126"/>
      <c r="J236" s="476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498"/>
      <c r="W236" s="499"/>
      <c r="X236" s="497"/>
      <c r="Y236" s="497"/>
      <c r="Z236" s="497"/>
      <c r="AA236" s="497"/>
      <c r="AB236" s="497"/>
      <c r="AC236" s="497"/>
      <c r="AD236" s="326"/>
      <c r="AE236" s="500"/>
      <c r="AF236" s="499"/>
      <c r="AG236" s="497"/>
      <c r="AH236" s="497"/>
      <c r="AI236" s="497"/>
      <c r="AJ236" s="497"/>
      <c r="AK236" s="497"/>
      <c r="AL236" s="497"/>
      <c r="AM236" s="87"/>
      <c r="AN236" s="87"/>
      <c r="AO236" s="87"/>
    </row>
    <row r="237" ht="14.25" hidden="1" customHeight="1">
      <c r="A237" s="502"/>
      <c r="B237" s="524"/>
      <c r="C237" s="524"/>
      <c r="D237" s="524"/>
      <c r="E237" s="524"/>
      <c r="F237" s="524"/>
      <c r="G237" s="524"/>
      <c r="H237" s="524"/>
      <c r="I237" s="524"/>
      <c r="J237" s="504"/>
      <c r="K237" s="503"/>
      <c r="L237" s="503"/>
      <c r="M237" s="503"/>
      <c r="N237" s="503"/>
      <c r="O237" s="503"/>
      <c r="P237" s="503"/>
      <c r="Q237" s="503"/>
      <c r="R237" s="503"/>
      <c r="S237" s="87"/>
      <c r="T237" s="87"/>
      <c r="U237" s="87"/>
      <c r="V237" s="505"/>
      <c r="W237" s="499"/>
      <c r="X237" s="497"/>
      <c r="Y237" s="497"/>
      <c r="Z237" s="497"/>
      <c r="AA237" s="497"/>
      <c r="AB237" s="497"/>
      <c r="AC237" s="497"/>
      <c r="AD237" s="326"/>
      <c r="AE237" s="500"/>
      <c r="AF237" s="499"/>
      <c r="AG237" s="497"/>
      <c r="AH237" s="497"/>
      <c r="AI237" s="497"/>
      <c r="AJ237" s="497"/>
      <c r="AK237" s="497"/>
      <c r="AL237" s="497"/>
      <c r="AM237" s="87"/>
      <c r="AN237" s="87"/>
      <c r="AO237" s="87"/>
    </row>
    <row r="238" ht="14.25" hidden="1" customHeight="1">
      <c r="A238" s="126"/>
      <c r="B238" s="87"/>
      <c r="C238" s="87"/>
      <c r="D238" s="87"/>
      <c r="E238" s="87"/>
      <c r="F238" s="87"/>
      <c r="G238" s="87"/>
      <c r="H238" s="87"/>
      <c r="I238" s="87"/>
      <c r="J238" s="476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477"/>
      <c r="X238" s="87"/>
      <c r="Y238" s="87"/>
      <c r="Z238" s="87"/>
      <c r="AA238" s="87"/>
      <c r="AB238" s="87"/>
      <c r="AC238" s="87"/>
      <c r="AD238" s="326"/>
      <c r="AE238" s="87"/>
      <c r="AF238" s="477"/>
      <c r="AG238" s="87"/>
      <c r="AH238" s="87"/>
      <c r="AI238" s="87"/>
      <c r="AJ238" s="87"/>
      <c r="AK238" s="87"/>
      <c r="AL238" s="87"/>
      <c r="AM238" s="87"/>
      <c r="AN238" s="87"/>
      <c r="AO238" s="87"/>
    </row>
    <row r="239" ht="14.25" hidden="1" customHeight="1">
      <c r="A239" s="461"/>
      <c r="B239" s="462" t="str">
        <f>MaGv!$N$1</f>
        <v>THỜI KHÓA BIỂU ÔN TẬP KHỐI 12 - Áp dụng từ 04/05/2021</v>
      </c>
      <c r="C239" s="87"/>
      <c r="D239" s="463"/>
      <c r="E239" s="463"/>
      <c r="F239" s="463"/>
      <c r="G239" s="463"/>
      <c r="H239" s="87"/>
      <c r="I239" s="463"/>
      <c r="J239" s="464"/>
      <c r="K239" s="462" t="str">
        <f>MaGv!$N$1</f>
        <v>THỜI KHÓA BIỂU ÔN TẬP KHỐI 12 - Áp dụng từ 04/05/2021</v>
      </c>
      <c r="L239" s="87"/>
      <c r="M239" s="463"/>
      <c r="N239" s="463"/>
      <c r="O239" s="463"/>
      <c r="P239" s="463"/>
      <c r="Q239" s="465"/>
      <c r="R239" s="463"/>
      <c r="S239" s="87"/>
      <c r="T239" s="87"/>
      <c r="U239" s="87"/>
      <c r="V239" s="466"/>
      <c r="W239" s="463"/>
      <c r="X239" s="463"/>
      <c r="Y239" s="463"/>
      <c r="Z239" s="463"/>
      <c r="AA239" s="463"/>
      <c r="AB239" s="465"/>
      <c r="AC239" s="463"/>
      <c r="AD239" s="326"/>
      <c r="AE239" s="466"/>
      <c r="AF239" s="463"/>
      <c r="AG239" s="463"/>
      <c r="AH239" s="463"/>
      <c r="AI239" s="463"/>
      <c r="AJ239" s="463"/>
      <c r="AK239" s="465"/>
      <c r="AL239" s="463"/>
      <c r="AM239" s="87"/>
      <c r="AN239" s="87"/>
      <c r="AO239" s="87"/>
    </row>
    <row r="240" ht="14.25" hidden="1" customHeight="1">
      <c r="A240" s="461"/>
      <c r="B240" s="467" t="str">
        <f>V240</f>
        <v>LỚP:</v>
      </c>
      <c r="C240" s="468" t="str">
        <f>VLOOKUP(A242,DS!$R$1:$T$48,2,0)</f>
        <v>C2</v>
      </c>
      <c r="D240" s="467" t="str">
        <f t="shared" ref="D240:E240" si="371">Y240</f>
        <v>GVCN:</v>
      </c>
      <c r="E240" s="469" t="str">
        <f t="shared" si="371"/>
        <v>Tô Việt-Toán</v>
      </c>
      <c r="F240" s="87"/>
      <c r="G240" s="470"/>
      <c r="H240" s="470"/>
      <c r="I240" s="470"/>
      <c r="J240" s="464"/>
      <c r="K240" s="471" t="str">
        <f>AE240</f>
        <v>LỚP:</v>
      </c>
      <c r="L240" s="468" t="str">
        <f>VLOOKUP(J242,DS!$R$3:$T$48,2,0)</f>
        <v>C3</v>
      </c>
      <c r="M240" s="467" t="str">
        <f t="shared" ref="M240:N240" si="372">AH240</f>
        <v>GVCN:</v>
      </c>
      <c r="N240" s="472" t="str">
        <f t="shared" si="372"/>
        <v>Bùi Thị Thanh-Sử</v>
      </c>
      <c r="O240" s="87"/>
      <c r="P240" s="470"/>
      <c r="Q240" s="470"/>
      <c r="R240" s="470"/>
      <c r="S240" s="87"/>
      <c r="T240" s="87"/>
      <c r="U240" s="87"/>
      <c r="V240" s="470" t="s">
        <v>588</v>
      </c>
      <c r="W240" s="473" t="str">
        <f>C240</f>
        <v>C2</v>
      </c>
      <c r="X240" s="87"/>
      <c r="Y240" s="474" t="s">
        <v>589</v>
      </c>
      <c r="Z240" s="475" t="str">
        <f>VLOOKUP(W240,dscn,4,0)&amp;"-"&amp;VLOOKUP(W240,dscn,6,0)</f>
        <v>Tô Việt-Toán</v>
      </c>
      <c r="AA240" s="473"/>
      <c r="AB240" s="473"/>
      <c r="AC240" s="473"/>
      <c r="AD240" s="326"/>
      <c r="AE240" s="470" t="s">
        <v>588</v>
      </c>
      <c r="AF240" s="473" t="str">
        <f>L240</f>
        <v>C3</v>
      </c>
      <c r="AG240" s="87"/>
      <c r="AH240" s="474" t="s">
        <v>589</v>
      </c>
      <c r="AI240" s="475" t="str">
        <f>VLOOKUP(AF240,dscn,4,0)&amp;"-"&amp;VLOOKUP(AF240,dscn,6,0)</f>
        <v>Bùi Thị Thanh-Sử</v>
      </c>
      <c r="AJ240" s="473"/>
      <c r="AK240" s="473"/>
      <c r="AL240" s="473"/>
      <c r="AM240" s="87"/>
      <c r="AN240" s="87"/>
      <c r="AO240" s="87"/>
    </row>
    <row r="241" ht="14.25" hidden="1" customHeight="1">
      <c r="A241" s="126"/>
      <c r="B241" s="87"/>
      <c r="C241" s="87"/>
      <c r="D241" s="87"/>
      <c r="E241" s="87"/>
      <c r="F241" s="87"/>
      <c r="G241" s="87"/>
      <c r="H241" s="87"/>
      <c r="I241" s="87"/>
      <c r="J241" s="476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477"/>
      <c r="Y241" s="87"/>
      <c r="Z241" s="87"/>
      <c r="AA241" s="87"/>
      <c r="AB241" s="87"/>
      <c r="AC241" s="87"/>
      <c r="AD241" s="326"/>
      <c r="AE241" s="87"/>
      <c r="AF241" s="87"/>
      <c r="AG241" s="477"/>
      <c r="AH241" s="87"/>
      <c r="AI241" s="87"/>
      <c r="AJ241" s="87"/>
      <c r="AK241" s="87"/>
      <c r="AL241" s="87"/>
      <c r="AM241" s="87"/>
      <c r="AN241" s="87"/>
      <c r="AO241" s="87"/>
    </row>
    <row r="242" ht="14.25" hidden="1" customHeight="1">
      <c r="A242" s="479">
        <v>29.0</v>
      </c>
      <c r="B242" s="480"/>
      <c r="C242" s="481" t="s">
        <v>590</v>
      </c>
      <c r="D242" s="481" t="s">
        <v>591</v>
      </c>
      <c r="E242" s="481" t="s">
        <v>592</v>
      </c>
      <c r="F242" s="481" t="s">
        <v>593</v>
      </c>
      <c r="G242" s="481" t="s">
        <v>594</v>
      </c>
      <c r="H242" s="481" t="s">
        <v>595</v>
      </c>
      <c r="I242" s="481" t="s">
        <v>596</v>
      </c>
      <c r="J242" s="482">
        <v>30.0</v>
      </c>
      <c r="K242" s="480"/>
      <c r="L242" s="481" t="s">
        <v>590</v>
      </c>
      <c r="M242" s="481" t="s">
        <v>591</v>
      </c>
      <c r="N242" s="481" t="s">
        <v>592</v>
      </c>
      <c r="O242" s="481" t="s">
        <v>593</v>
      </c>
      <c r="P242" s="481" t="s">
        <v>594</v>
      </c>
      <c r="Q242" s="481" t="s">
        <v>595</v>
      </c>
      <c r="R242" s="481" t="s">
        <v>596</v>
      </c>
      <c r="S242" s="87"/>
      <c r="T242" s="87"/>
      <c r="U242" s="86"/>
      <c r="V242" s="483"/>
      <c r="W242" s="484" t="s">
        <v>590</v>
      </c>
      <c r="X242" s="484" t="s">
        <v>591</v>
      </c>
      <c r="Y242" s="484" t="s">
        <v>592</v>
      </c>
      <c r="Z242" s="484" t="s">
        <v>593</v>
      </c>
      <c r="AA242" s="484" t="s">
        <v>594</v>
      </c>
      <c r="AB242" s="484" t="s">
        <v>595</v>
      </c>
      <c r="AC242" s="484" t="s">
        <v>596</v>
      </c>
      <c r="AD242" s="485"/>
      <c r="AE242" s="483"/>
      <c r="AF242" s="484" t="s">
        <v>590</v>
      </c>
      <c r="AG242" s="484" t="s">
        <v>591</v>
      </c>
      <c r="AH242" s="484" t="s">
        <v>592</v>
      </c>
      <c r="AI242" s="484" t="s">
        <v>593</v>
      </c>
      <c r="AJ242" s="484" t="s">
        <v>594</v>
      </c>
      <c r="AK242" s="484" t="s">
        <v>595</v>
      </c>
      <c r="AL242" s="484" t="s">
        <v>596</v>
      </c>
      <c r="AM242" s="87"/>
      <c r="AN242" s="86"/>
      <c r="AO242" s="86"/>
    </row>
    <row r="243" ht="14.25" hidden="1" customHeight="1">
      <c r="A243" s="479"/>
      <c r="B243" s="487" t="s">
        <v>597</v>
      </c>
      <c r="C243" s="488">
        <v>1.0</v>
      </c>
      <c r="D243" s="489" t="str">
        <f t="shared" ref="D243:D244" si="375">IF(X243="","",IF(X243="cc","cc",VLOOKUP(MID(X243,2,1),$AN$3:$AO$21,2,0)))</f>
        <v/>
      </c>
      <c r="E243" s="489" t="str">
        <f t="shared" ref="E243:I243" si="373">IF(Y243="","",IF(Y243="cn","cn",VLOOKUP(MID(Y243,2,1),$AN$4:$AO$21,2,0)))</f>
        <v/>
      </c>
      <c r="F243" s="489" t="str">
        <f t="shared" si="373"/>
        <v/>
      </c>
      <c r="G243" s="489" t="str">
        <f t="shared" si="373"/>
        <v/>
      </c>
      <c r="H243" s="489" t="str">
        <f t="shared" si="373"/>
        <v/>
      </c>
      <c r="I243" s="489" t="str">
        <f t="shared" si="373"/>
        <v/>
      </c>
      <c r="J243" s="482"/>
      <c r="K243" s="487" t="s">
        <v>597</v>
      </c>
      <c r="L243" s="488">
        <v>1.0</v>
      </c>
      <c r="M243" s="489" t="str">
        <f t="shared" ref="M243:M244" si="377">IF(AG243="","",IF(AG243="cc","cc",VLOOKUP(MID(AG243,2,1),$AN$3:$AO$21,2,0)))</f>
        <v/>
      </c>
      <c r="N243" s="489" t="str">
        <f t="shared" ref="N243:R243" si="374">IF(AH243="","",IF(AH243="cn","cn",VLOOKUP(MID(AH243,2,1),$AN$4:$AO$21,2,0)))</f>
        <v/>
      </c>
      <c r="O243" s="489" t="str">
        <f t="shared" si="374"/>
        <v/>
      </c>
      <c r="P243" s="489" t="str">
        <f t="shared" si="374"/>
        <v/>
      </c>
      <c r="Q243" s="489" t="str">
        <f t="shared" si="374"/>
        <v/>
      </c>
      <c r="R243" s="489" t="str">
        <f t="shared" si="374"/>
        <v/>
      </c>
      <c r="S243" s="86"/>
      <c r="T243" s="86"/>
      <c r="U243" s="86"/>
      <c r="V243" s="522" t="s">
        <v>597</v>
      </c>
      <c r="W243" s="523">
        <v>1.0</v>
      </c>
      <c r="X243" s="493" t="str">
        <f>IF(HLOOKUP(W240,MaGv!$C$3:$AZ$68,2,0)=0," ",HLOOKUP(W240,MaGv!$C$3:$AZ$68,2,0))</f>
        <v/>
      </c>
      <c r="Y243" s="493" t="str">
        <f>IF(HLOOKUP(W240,MaGv!$C$3:$AZ$68,7,0)=0," ",HLOOKUP(W240,MaGv!$C$3:$AZ$68,7,0))</f>
        <v/>
      </c>
      <c r="Z243" s="493" t="str">
        <f>IF(HLOOKUP(W240,MaGv!$C$3:$AZ$68,12,0)=0," ",HLOOKUP(W240,MaGv!$C$3:$AZ$68,12,0))</f>
        <v/>
      </c>
      <c r="AA243" s="493" t="str">
        <f>IF(HLOOKUP(W240,MaGv!$C$3:$AZ$68,17,0)=0," ",HLOOKUP(W240,MaGv!$C$3:$AZ$68,17,0))</f>
        <v/>
      </c>
      <c r="AB243" s="493" t="str">
        <f>IF(HLOOKUP(W240,MaGv!$C$3:$AZ$68,22,0)=0," ",HLOOKUP(W240,MaGv!$C$3:$AZ$68,22,0))</f>
        <v/>
      </c>
      <c r="AC243" s="493" t="str">
        <f>IF(HLOOKUP(W240,MaGv!$C$3:$AZ$68,27,0)=0," ",HLOOKUP(W240,MaGv!$C$3:$AZ$68,27,0))</f>
        <v/>
      </c>
      <c r="AD243" s="326"/>
      <c r="AE243" s="522" t="s">
        <v>597</v>
      </c>
      <c r="AF243" s="523">
        <v>1.0</v>
      </c>
      <c r="AG243" s="493" t="str">
        <f>IF(HLOOKUP(AF240,MaGv!$C$3:$AZ$68,2,0)=0," ",HLOOKUP(AF240,MaGv!$C$3:$AZ$68,2,0))</f>
        <v/>
      </c>
      <c r="AH243" s="493" t="str">
        <f>IF(HLOOKUP(AF240,MaGv!$C$3:$AZ$68,7,0)=0," ",HLOOKUP(AF240,MaGv!$C$3:$AZ$68,7,0))</f>
        <v/>
      </c>
      <c r="AI243" s="493" t="str">
        <f>IF(HLOOKUP(AF240,MaGv!$C$3:$AZ$68,12,0)=0," ",HLOOKUP(AF240,MaGv!$C$3:$AZ$68,12,0))</f>
        <v/>
      </c>
      <c r="AJ243" s="493" t="str">
        <f>IF(HLOOKUP(AF240,MaGv!$C$3:$AZ$68,17,0)=0," ",HLOOKUP(AF240,MaGv!$C$3:$AZ$68,17,0))</f>
        <v/>
      </c>
      <c r="AK243" s="493" t="str">
        <f>IF(HLOOKUP(AF240,MaGv!$C$3:$AZ$68,22,0)=0," ",HLOOKUP(AF240,MaGv!$C$3:$AZ$68,22,0))</f>
        <v/>
      </c>
      <c r="AL243" s="493" t="str">
        <f>IF(HLOOKUP(AF240,MaGv!$C$3:$AZ$68,27,0)=0," ",HLOOKUP(AF240,MaGv!$C$3:$AZ$68,27,0))</f>
        <v/>
      </c>
      <c r="AM243" s="86"/>
      <c r="AN243" s="87"/>
      <c r="AO243" s="87"/>
    </row>
    <row r="244" ht="14.25" hidden="1" customHeight="1">
      <c r="A244" s="486"/>
      <c r="B244" s="127"/>
      <c r="C244" s="488">
        <v>2.0</v>
      </c>
      <c r="D244" s="489" t="str">
        <f t="shared" si="375"/>
        <v/>
      </c>
      <c r="E244" s="489" t="str">
        <f t="shared" ref="E244:I244" si="376">IF(Y244="","",IF(Y244="cn","cn",VLOOKUP(MID(Y244,2,1),$AN$4:$AO$21,2,0)))</f>
        <v/>
      </c>
      <c r="F244" s="489" t="str">
        <f t="shared" si="376"/>
        <v/>
      </c>
      <c r="G244" s="489" t="str">
        <f t="shared" si="376"/>
        <v/>
      </c>
      <c r="H244" s="489" t="str">
        <f t="shared" si="376"/>
        <v/>
      </c>
      <c r="I244" s="489" t="str">
        <f t="shared" si="376"/>
        <v/>
      </c>
      <c r="J244" s="476"/>
      <c r="K244" s="127"/>
      <c r="L244" s="488">
        <v>2.0</v>
      </c>
      <c r="M244" s="489" t="str">
        <f t="shared" si="377"/>
        <v/>
      </c>
      <c r="N244" s="489" t="str">
        <f t="shared" ref="N244:R244" si="378">IF(AH244="","",IF(AH244="cn","cn",VLOOKUP(MID(AH244,2,1),$AN$4:$AO$21,2,0)))</f>
        <v/>
      </c>
      <c r="O244" s="489" t="str">
        <f t="shared" si="378"/>
        <v/>
      </c>
      <c r="P244" s="489" t="str">
        <f t="shared" si="378"/>
        <v/>
      </c>
      <c r="Q244" s="489" t="str">
        <f t="shared" si="378"/>
        <v/>
      </c>
      <c r="R244" s="489" t="str">
        <f t="shared" si="378"/>
        <v/>
      </c>
      <c r="S244" s="87"/>
      <c r="T244" s="87"/>
      <c r="U244" s="87"/>
      <c r="V244" s="495"/>
      <c r="W244" s="523">
        <v>2.0</v>
      </c>
      <c r="X244" s="493" t="str">
        <f>IF(HLOOKUP(W240,MaGv!$C$3:$AZ$68,3,0)=0," ",HLOOKUP(W240,MaGv!$C$3:$AZ$68,3,0))</f>
        <v/>
      </c>
      <c r="Y244" s="493" t="str">
        <f>IF(HLOOKUP(W240,MaGv!$C$3:$AZ$68,8,0)=0," ",HLOOKUP(W240,MaGv!$C$3:$AZ$68,8,0))</f>
        <v/>
      </c>
      <c r="Z244" s="493" t="str">
        <f>IF(HLOOKUP(W240,MaGv!$C$3:$AZ$68,13,0)=0," ",HLOOKUP(W240,MaGv!$C$3:$AZ$68,13,0))</f>
        <v/>
      </c>
      <c r="AA244" s="493" t="str">
        <f>IF(HLOOKUP(W240,MaGv!$C$3:$AZ$68,18,0)=0," ",HLOOKUP(W240,MaGv!$C$3:$AZ$68,18,0))</f>
        <v/>
      </c>
      <c r="AB244" s="493" t="str">
        <f>IF(HLOOKUP(W240,MaGv!$C$3:$AZ$68,23,0)=0," ",HLOOKUP(W240,MaGv!$C$3:$AZ$68,23,0))</f>
        <v/>
      </c>
      <c r="AC244" s="493" t="str">
        <f>IF(HLOOKUP(W240,MaGv!$C$3:$AZ$68,28,0)=0," ",HLOOKUP(W240,MaGv!$C$3:$AZ$68,28,0))</f>
        <v/>
      </c>
      <c r="AD244" s="326"/>
      <c r="AE244" s="495"/>
      <c r="AF244" s="523">
        <v>2.0</v>
      </c>
      <c r="AG244" s="493" t="str">
        <f>IF(HLOOKUP(AF240,MaGv!$C$3:$AZ$68,3,0)=0," ",HLOOKUP(AF240,MaGv!$C$3:$AZ$68,3,0))</f>
        <v/>
      </c>
      <c r="AH244" s="493" t="str">
        <f>IF(HLOOKUP(AF240,MaGv!$C$3:$AZ$68,8,0)=0," ",HLOOKUP(AF240,MaGv!$C$3:$AZ$68,8,0))</f>
        <v/>
      </c>
      <c r="AI244" s="493" t="str">
        <f>IF(HLOOKUP(AF240,MaGv!$C$3:$AZ$68,13,0)=0," ",HLOOKUP(AF240,MaGv!$C$3:$AZ$68,13,0))</f>
        <v/>
      </c>
      <c r="AJ244" s="493" t="str">
        <f>IF(HLOOKUP(AF240,MaGv!$C$3:$AZ$68,18,0)=0," ",HLOOKUP(AF240,MaGv!$C$3:$AZ$68,18,0))</f>
        <v/>
      </c>
      <c r="AK244" s="493" t="str">
        <f>IF(HLOOKUP(AF240,MaGv!$C$3:$AZ$68,23,0)=0," ",HLOOKUP(AF240,MaGv!$C$3:$AZ$68,23,0))</f>
        <v/>
      </c>
      <c r="AL244" s="493" t="str">
        <f>IF(HLOOKUP(AF240,MaGv!$C$3:$AZ$68,28,0)=0," ",HLOOKUP(AF240,MaGv!$C$3:$AZ$68,28,0))</f>
        <v/>
      </c>
      <c r="AM244" s="87"/>
      <c r="AN244" s="87"/>
      <c r="AO244" s="87"/>
    </row>
    <row r="245" ht="14.25" hidden="1" customHeight="1">
      <c r="A245" s="486"/>
      <c r="B245" s="127"/>
      <c r="C245" s="488">
        <v>3.0</v>
      </c>
      <c r="D245" s="489" t="str">
        <f t="shared" ref="D245:I245" si="379">IF(X245="","",IF(X245="cn","cn",VLOOKUP(MID(X245,2,1),$AN$4:$AO$21,2,0)))</f>
        <v/>
      </c>
      <c r="E245" s="489" t="str">
        <f t="shared" si="379"/>
        <v/>
      </c>
      <c r="F245" s="489" t="str">
        <f t="shared" si="379"/>
        <v/>
      </c>
      <c r="G245" s="489" t="str">
        <f t="shared" si="379"/>
        <v/>
      </c>
      <c r="H245" s="489" t="str">
        <f t="shared" si="379"/>
        <v/>
      </c>
      <c r="I245" s="489" t="str">
        <f t="shared" si="379"/>
        <v/>
      </c>
      <c r="J245" s="476"/>
      <c r="K245" s="127"/>
      <c r="L245" s="488">
        <v>3.0</v>
      </c>
      <c r="M245" s="489" t="str">
        <f t="shared" ref="M245:R245" si="380">IF(AG245="","",IF(AG245="cn","cn",VLOOKUP(MID(AG245,2,1),$AN$4:$AO$21,2,0)))</f>
        <v/>
      </c>
      <c r="N245" s="489" t="str">
        <f t="shared" si="380"/>
        <v/>
      </c>
      <c r="O245" s="489" t="str">
        <f t="shared" si="380"/>
        <v/>
      </c>
      <c r="P245" s="489" t="str">
        <f t="shared" si="380"/>
        <v/>
      </c>
      <c r="Q245" s="489" t="str">
        <f t="shared" si="380"/>
        <v/>
      </c>
      <c r="R245" s="489" t="str">
        <f t="shared" si="380"/>
        <v/>
      </c>
      <c r="S245" s="87"/>
      <c r="T245" s="87"/>
      <c r="U245" s="87"/>
      <c r="V245" s="495"/>
      <c r="W245" s="523">
        <v>3.0</v>
      </c>
      <c r="X245" s="493" t="str">
        <f>IF(HLOOKUP(W240,MaGv!$C$3:$AZ$68,4,0)=0," ",HLOOKUP(W240,MaGv!$C$3:$AZ$68,4,0))</f>
        <v/>
      </c>
      <c r="Y245" s="493" t="str">
        <f>IF(HLOOKUP(W240,MaGv!$C$3:$AZ$68,9,0)=0," ",HLOOKUP(W240,MaGv!$C$3:$AZ$68,9,0))</f>
        <v/>
      </c>
      <c r="Z245" s="493" t="str">
        <f>IF(HLOOKUP(W240,MaGv!$C$3:$AZ$68,14,0)=0," ",HLOOKUP(W240,MaGv!$C$3:$AZ$68,14,0))</f>
        <v/>
      </c>
      <c r="AA245" s="493" t="str">
        <f>IF(HLOOKUP(W240,MaGv!$C$3:$AZ$68,19,0)=0," ",HLOOKUP(W240,MaGv!$C$3:$AZ$68,19,0))</f>
        <v/>
      </c>
      <c r="AB245" s="493" t="str">
        <f>IF(HLOOKUP(W240,MaGv!$C$3:$AZ$68,24,0)=0," ",HLOOKUP(W240,MaGv!$C$3:$AZ$68,24,0))</f>
        <v/>
      </c>
      <c r="AC245" s="493" t="str">
        <f>IF(HLOOKUP(W240,MaGv!$C$3:$AZ$68,29,0)=0," ",HLOOKUP(W240,MaGv!$C$3:$AZ$68,29,0))</f>
        <v/>
      </c>
      <c r="AD245" s="326"/>
      <c r="AE245" s="495"/>
      <c r="AF245" s="523">
        <v>3.0</v>
      </c>
      <c r="AG245" s="493" t="str">
        <f>IF(HLOOKUP(AF240,MaGv!$C$3:$AZ$68,4,0)=0," ",HLOOKUP(AF240,MaGv!$C$3:$AZ$68,4,0))</f>
        <v/>
      </c>
      <c r="AH245" s="493" t="str">
        <f>IF(HLOOKUP(AF240,MaGv!$C$3:$AZ$68,9,0)=0," ",HLOOKUP(AF240,MaGv!$C$3:$AZ$68,9,0))</f>
        <v/>
      </c>
      <c r="AI245" s="493" t="str">
        <f>IF(HLOOKUP(AF240,MaGv!$C$3:$AZ$68,14,0)=0," ",HLOOKUP(AF240,MaGv!$C$3:$AZ$68,14,0))</f>
        <v/>
      </c>
      <c r="AJ245" s="493" t="str">
        <f>IF(HLOOKUP(AF240,MaGv!$C$3:$AZ$68,19,0)=0," ",HLOOKUP(AF240,MaGv!$C$3:$AZ$68,19,0))</f>
        <v/>
      </c>
      <c r="AK245" s="493" t="str">
        <f>IF(HLOOKUP(AF240,MaGv!$C$3:$AZ$68,24,0)=0," ",HLOOKUP(AF240,MaGv!$C$3:$AZ$68,24,0))</f>
        <v/>
      </c>
      <c r="AL245" s="493" t="str">
        <f>IF(HLOOKUP(AF240,MaGv!$C$3:$AZ$68,29,0)=0," ",HLOOKUP(AF240,MaGv!$C$3:$AZ$68,29,0))</f>
        <v/>
      </c>
      <c r="AM245" s="87"/>
      <c r="AN245" s="87"/>
      <c r="AO245" s="87"/>
    </row>
    <row r="246" ht="14.25" hidden="1" customHeight="1">
      <c r="A246" s="486"/>
      <c r="B246" s="127"/>
      <c r="C246" s="488">
        <v>4.0</v>
      </c>
      <c r="D246" s="489" t="str">
        <f t="shared" ref="D246:I246" si="381">IF(X246="","",IF(X246="cn","cn",VLOOKUP(MID(X246,2,1),$AN$4:$AO$21,2,0)))</f>
        <v/>
      </c>
      <c r="E246" s="489" t="str">
        <f t="shared" si="381"/>
        <v/>
      </c>
      <c r="F246" s="489" t="str">
        <f t="shared" si="381"/>
        <v/>
      </c>
      <c r="G246" s="489" t="str">
        <f t="shared" si="381"/>
        <v/>
      </c>
      <c r="H246" s="489" t="str">
        <f t="shared" si="381"/>
        <v/>
      </c>
      <c r="I246" s="489" t="str">
        <f t="shared" si="381"/>
        <v/>
      </c>
      <c r="J246" s="476"/>
      <c r="K246" s="127"/>
      <c r="L246" s="488">
        <v>4.0</v>
      </c>
      <c r="M246" s="489" t="str">
        <f t="shared" ref="M246:R246" si="382">IF(AG246="","",IF(AG246="cn","cn",VLOOKUP(MID(AG246,2,1),$AN$4:$AO$21,2,0)))</f>
        <v/>
      </c>
      <c r="N246" s="489" t="str">
        <f t="shared" si="382"/>
        <v/>
      </c>
      <c r="O246" s="489" t="str">
        <f t="shared" si="382"/>
        <v/>
      </c>
      <c r="P246" s="489" t="str">
        <f t="shared" si="382"/>
        <v/>
      </c>
      <c r="Q246" s="489" t="str">
        <f t="shared" si="382"/>
        <v/>
      </c>
      <c r="R246" s="489" t="str">
        <f t="shared" si="382"/>
        <v/>
      </c>
      <c r="S246" s="87"/>
      <c r="T246" s="87"/>
      <c r="U246" s="87"/>
      <c r="V246" s="495"/>
      <c r="W246" s="523">
        <v>4.0</v>
      </c>
      <c r="X246" s="493" t="str">
        <f>IF(HLOOKUP(W240,MaGv!$C$3:$AZ$68,5,0)=0," ",HLOOKUP(W240,MaGv!$C$3:$AZ$68,5,0))</f>
        <v/>
      </c>
      <c r="Y246" s="493" t="str">
        <f>IF(HLOOKUP(W240,MaGv!$C$3:$AZ$68,10,0)=0," ",HLOOKUP(W240,MaGv!$C$3:$AZ$68,10,0))</f>
        <v/>
      </c>
      <c r="Z246" s="493" t="str">
        <f>IF(HLOOKUP(W240,MaGv!$C$3:$AZ$68,15,0)=0," ",HLOOKUP(W240,MaGv!$C$3:$AZ$68,15,0))</f>
        <v/>
      </c>
      <c r="AA246" s="493" t="str">
        <f>IF(HLOOKUP(W240,MaGv!$C$3:$AZ$68,20,0)=0," ",HLOOKUP(W240,MaGv!$C$3:$AZ$68,20,0))</f>
        <v/>
      </c>
      <c r="AB246" s="493" t="str">
        <f>IF(HLOOKUP(W240,MaGv!$C$3:$AZ$68,25,0)=0," ",HLOOKUP(W240,MaGv!$C$3:$AZ$68,25,0))</f>
        <v/>
      </c>
      <c r="AC246" s="493" t="str">
        <f>IF(HLOOKUP(W240,MaGv!$C$3:$AZ$68,30,0)=0," ",HLOOKUP(W240,MaGv!$C$3:$AZ$68,30,0))</f>
        <v/>
      </c>
      <c r="AD246" s="326"/>
      <c r="AE246" s="495"/>
      <c r="AF246" s="523">
        <v>4.0</v>
      </c>
      <c r="AG246" s="493" t="str">
        <f>IF(HLOOKUP(AF240,MaGv!$C$3:$AZ$68,5,0)=0," ",HLOOKUP(AF240,MaGv!$C$3:$AZ$68,5,0))</f>
        <v/>
      </c>
      <c r="AH246" s="493" t="str">
        <f>IF(HLOOKUP(AF240,MaGv!$C$3:$AZ$68,10,0)=0," ",HLOOKUP(AF240,MaGv!$C$3:$AZ$68,10,0))</f>
        <v/>
      </c>
      <c r="AI246" s="493" t="str">
        <f>IF(HLOOKUP(AF240,MaGv!$C$3:$AZ$68,15,0)=0," ",HLOOKUP(AF240,MaGv!$C$3:$AZ$68,15,0))</f>
        <v/>
      </c>
      <c r="AJ246" s="493" t="str">
        <f>IF(HLOOKUP(AF240,MaGv!$C$3:$AZ$68,20,0)=0," ",HLOOKUP(AF240,MaGv!$C$3:$AZ$68,20,0))</f>
        <v/>
      </c>
      <c r="AK246" s="493" t="str">
        <f>IF(HLOOKUP(AF240,MaGv!$C$3:$AZ$68,25,0)=0," ",HLOOKUP(AF240,MaGv!$C$3:$AZ$68,25,0))</f>
        <v/>
      </c>
      <c r="AL246" s="493" t="str">
        <f>IF(HLOOKUP(AF240,MaGv!$C$3:$AZ$68,30,0)=0," ",HLOOKUP(AF240,MaGv!$C$3:$AZ$68,30,0))</f>
        <v/>
      </c>
      <c r="AM246" s="87"/>
      <c r="AN246" s="87"/>
      <c r="AO246" s="87"/>
    </row>
    <row r="247" ht="14.25" hidden="1" customHeight="1">
      <c r="A247" s="486"/>
      <c r="B247" s="396"/>
      <c r="C247" s="488">
        <v>5.0</v>
      </c>
      <c r="D247" s="489" t="str">
        <f t="shared" ref="D247:I247" si="383">IF(X247="","",IF(X247="cn","cn",VLOOKUP(MID(X247,2,1),$AN$4:$AO$21,2,0)))</f>
        <v/>
      </c>
      <c r="E247" s="489" t="str">
        <f t="shared" si="383"/>
        <v/>
      </c>
      <c r="F247" s="489" t="str">
        <f t="shared" si="383"/>
        <v/>
      </c>
      <c r="G247" s="489" t="str">
        <f t="shared" si="383"/>
        <v/>
      </c>
      <c r="H247" s="489" t="str">
        <f t="shared" si="383"/>
        <v/>
      </c>
      <c r="I247" s="489" t="str">
        <f t="shared" si="383"/>
        <v/>
      </c>
      <c r="J247" s="476"/>
      <c r="K247" s="396"/>
      <c r="L247" s="488">
        <v>5.0</v>
      </c>
      <c r="M247" s="489" t="str">
        <f t="shared" ref="M247:R247" si="384">IF(AG247="","",IF(AG247="cn","cn",VLOOKUP(MID(AG247,2,1),$AN$4:$AO$21,2,0)))</f>
        <v/>
      </c>
      <c r="N247" s="489" t="str">
        <f t="shared" si="384"/>
        <v/>
      </c>
      <c r="O247" s="489" t="str">
        <f t="shared" si="384"/>
        <v/>
      </c>
      <c r="P247" s="489" t="str">
        <f t="shared" si="384"/>
        <v/>
      </c>
      <c r="Q247" s="489" t="str">
        <f t="shared" si="384"/>
        <v/>
      </c>
      <c r="R247" s="489" t="str">
        <f t="shared" si="384"/>
        <v/>
      </c>
      <c r="S247" s="87"/>
      <c r="T247" s="87"/>
      <c r="U247" s="87"/>
      <c r="V247" s="496"/>
      <c r="W247" s="523">
        <v>5.0</v>
      </c>
      <c r="X247" s="493" t="str">
        <f>IF(HLOOKUP(W240,MaGv!$C$3:$AZ$68,6,0)=0," ",HLOOKUP(W240,MaGv!$C$3:$AZ$68,6,0))</f>
        <v/>
      </c>
      <c r="Y247" s="493" t="str">
        <f>IF(HLOOKUP(W240,MaGv!$C$3:$AZ$68,11,0)=0," ",HLOOKUP(W240,MaGv!$C$3:$AZ$68,11,0))</f>
        <v/>
      </c>
      <c r="Z247" s="493" t="str">
        <f>IF(HLOOKUP(W240,MaGv!$C$3:$AZ$68,16,0)=0," ",HLOOKUP(W240,MaGv!$C$3:$AZ$68,16,0))</f>
        <v/>
      </c>
      <c r="AA247" s="493" t="str">
        <f>IF(HLOOKUP(W240,MaGv!$C$3:$AZ$68,21,0)=0," ",HLOOKUP(W240,MaGv!$C$3:$AZ$68,21,0))</f>
        <v/>
      </c>
      <c r="AB247" s="493" t="str">
        <f>IF(HLOOKUP(W240,MaGv!$C$3:$AZ$68,26,0)=0," ",HLOOKUP(W240,MaGv!$C$3:$AZ$68,26,0))</f>
        <v/>
      </c>
      <c r="AC247" s="493" t="str">
        <f>IF(HLOOKUP(W240,MaGv!$C$3:$AZ$68,31,0)=0," ",HLOOKUP(W240,MaGv!$C$3:$AZ$68,31,0))</f>
        <v/>
      </c>
      <c r="AD247" s="326"/>
      <c r="AE247" s="496"/>
      <c r="AF247" s="523">
        <v>5.0</v>
      </c>
      <c r="AG247" s="493" t="str">
        <f>IF(HLOOKUP(AF240,MaGv!$C$3:$AZ$68,6,0)=0," ",HLOOKUP(AF240,MaGv!$C$3:$AZ$68,6,0))</f>
        <v/>
      </c>
      <c r="AH247" s="493" t="str">
        <f>IF(HLOOKUP(AF240,MaGv!$C$3:$AZ$68,11,0)=0," ",HLOOKUP(AF240,MaGv!$C$3:$AZ$68,11,0))</f>
        <v/>
      </c>
      <c r="AI247" s="493" t="str">
        <f>IF(HLOOKUP(AF240,MaGv!$C$3:$AZ$68,16,0)=0," ",HLOOKUP(AF240,MaGv!$C$3:$AZ$68,16,0))</f>
        <v/>
      </c>
      <c r="AJ247" s="493" t="str">
        <f>IF(HLOOKUP(AF240,MaGv!$C$3:$AZ$68,21,0)=0," ",HLOOKUP(AF240,MaGv!$C$3:$AZ$68,21,0))</f>
        <v/>
      </c>
      <c r="AK247" s="493" t="str">
        <f>IF(HLOOKUP(AF240,MaGv!$C$3:$AZ$68,26,0)=0," ",HLOOKUP(AF240,MaGv!$C$3:$AZ$68,26,0))</f>
        <v/>
      </c>
      <c r="AL247" s="493" t="str">
        <f>IF(HLOOKUP(AF240,MaGv!$C$3:$AZ$68,31,0)=0," ",HLOOKUP(AF240,MaGv!$C$3:$AZ$68,31,0))</f>
        <v/>
      </c>
      <c r="AM247" s="87"/>
      <c r="AN247" s="87"/>
      <c r="AO247" s="87"/>
    </row>
    <row r="248" ht="14.25" hidden="1" customHeight="1">
      <c r="A248" s="486"/>
      <c r="B248" s="487" t="s">
        <v>606</v>
      </c>
      <c r="C248" s="488">
        <v>1.0</v>
      </c>
      <c r="D248" s="489" t="str">
        <f t="shared" ref="D248:D249" si="387">IF(X248="","",IF(X248="cc","cc",VLOOKUP(MID(X248,2,1),$AN$3:$AO$21,2,0)))</f>
        <v>Sử</v>
      </c>
      <c r="E248" s="489" t="str">
        <f t="shared" ref="E248:E249" si="388">IF(Y248="","",IF(Y248="cn","cn",VLOOKUP(MID(Y248,2,1),$AN$4:$AO$21,2,0)))</f>
        <v/>
      </c>
      <c r="F248" s="519" t="s">
        <v>612</v>
      </c>
      <c r="G248" s="489" t="str">
        <f t="shared" ref="G248:I248" si="385">IF(AA248="","",IF(AA248="cn","cn",VLOOKUP(MID(AA248,2,1),$AN$4:$AO$21,2,0)))</f>
        <v/>
      </c>
      <c r="H248" s="489" t="str">
        <f t="shared" si="385"/>
        <v/>
      </c>
      <c r="I248" s="489" t="str">
        <f t="shared" si="385"/>
        <v/>
      </c>
      <c r="J248" s="476"/>
      <c r="K248" s="487" t="s">
        <v>606</v>
      </c>
      <c r="L248" s="488">
        <v>1.0</v>
      </c>
      <c r="M248" s="489" t="str">
        <f t="shared" ref="M248:M249" si="390">IF(AG248="","",IF(AG248="cc","cc",VLOOKUP(MID(AG248,2,1),$AN$3:$AO$21,2,0)))</f>
        <v>Anh</v>
      </c>
      <c r="N248" s="489" t="str">
        <f t="shared" ref="N248:N249" si="391">IF(AH248="","",IF(AH248="cn","cn",VLOOKUP(MID(AH248,2,1),$AN$4:$AO$21,2,0)))</f>
        <v/>
      </c>
      <c r="O248" s="519" t="s">
        <v>612</v>
      </c>
      <c r="P248" s="489" t="str">
        <f t="shared" ref="P248:R248" si="386">IF(AJ248="","",IF(AJ248="cn","cn",VLOOKUP(MID(AJ248,2,1),$AN$4:$AO$21,2,0)))</f>
        <v/>
      </c>
      <c r="Q248" s="489" t="str">
        <f t="shared" si="386"/>
        <v/>
      </c>
      <c r="R248" s="489" t="str">
        <f t="shared" si="386"/>
        <v/>
      </c>
      <c r="S248" s="87"/>
      <c r="T248" s="87"/>
      <c r="U248" s="87"/>
      <c r="V248" s="522" t="s">
        <v>606</v>
      </c>
      <c r="W248" s="523">
        <v>1.0</v>
      </c>
      <c r="X248" s="494" t="str">
        <f>IF(HLOOKUP(W240,MaGv!$C$38:$AZ$68,2,0)=0," ",HLOOKUP(W240,MaGv!$C$38:$AZ$68,2,0))</f>
        <v>BU05</v>
      </c>
      <c r="Y248" s="493" t="str">
        <f>IF(HLOOKUP(W240,MaGv!$C$38:$AZ$68,7,0)=0," ",HLOOKUP(W240,MaGv!$C$38:$AZ$68,7,0))</f>
        <v/>
      </c>
      <c r="Z248" s="493" t="str">
        <f>IF(HLOOKUP(W240,MaGv!$C$38:$AZ$68,12,0)=0," ",HLOOKUP(W240,MaGv!$C$38:$AZ$68,12,0))</f>
        <v/>
      </c>
      <c r="AA248" s="493" t="str">
        <f>IF(HLOOKUP(W240,MaGv!$C$38:$AZ$68,17,0)=0," ",HLOOKUP(W240,MaGv!$C$38:$AZ$68,17,0))</f>
        <v/>
      </c>
      <c r="AB248" s="493" t="str">
        <f>IF(HLOOKUP(W240,MaGv!$C$38:$AZ$68,22,0)=0," ",HLOOKUP(W240,MaGv!$C$38:$AZ$68,22,0))</f>
        <v/>
      </c>
      <c r="AC248" s="493" t="str">
        <f>IF(HLOOKUP(W240,MaGv!$C$38:$AZ$68,27,0)=0," ",HLOOKUP(W240,MaGv!$C$38:$AZ$68,27,0))</f>
        <v/>
      </c>
      <c r="AD248" s="326"/>
      <c r="AE248" s="522" t="s">
        <v>606</v>
      </c>
      <c r="AF248" s="523">
        <v>1.0</v>
      </c>
      <c r="AG248" s="494" t="str">
        <f>IF(HLOOKUP(AF240,MaGv!$C$38:$AZ$68,2,0)=0," ",HLOOKUP(AF240,MaGv!$C$38:$AZ$68,2,0))</f>
        <v>BA07</v>
      </c>
      <c r="AH248" s="493" t="str">
        <f>IF(HLOOKUP(AF240,MaGv!$C$38:$AZ$68,7,0)=0," ",HLOOKUP(AF240,MaGv!$C$38:$AZ$68,7,0))</f>
        <v/>
      </c>
      <c r="AI248" s="493" t="str">
        <f>IF(HLOOKUP(AF240,MaGv!$C$38:$AZ$68,12,0)=0," ",HLOOKUP(AF240,MaGv!$C$38:$AZ$68,12,0))</f>
        <v/>
      </c>
      <c r="AJ248" s="493" t="str">
        <f>IF(HLOOKUP(AF240,MaGv!$C$38:$AZ$68,17,0)=0," ",HLOOKUP(AF240,MaGv!$C$38:$AZ$68,17,0))</f>
        <v/>
      </c>
      <c r="AK248" s="493" t="str">
        <f>IF(HLOOKUP(AF240,MaGv!$C$38:$AZ$68,22,0)=0," ",HLOOKUP(AF240,MaGv!$C$38:$AZ$68,22,0))</f>
        <v/>
      </c>
      <c r="AL248" s="493" t="str">
        <f>IF(HLOOKUP(AF240,MaGv!$C$38:$AZ$68,27,0)=0," ",HLOOKUP(AF240,MaGv!$C$38:$AZ$68,27,0))</f>
        <v/>
      </c>
      <c r="AM248" s="87"/>
      <c r="AN248" s="87"/>
      <c r="AO248" s="87"/>
    </row>
    <row r="249" ht="14.25" hidden="1" customHeight="1">
      <c r="A249" s="486"/>
      <c r="B249" s="127"/>
      <c r="C249" s="488">
        <v>2.0</v>
      </c>
      <c r="D249" s="489" t="str">
        <f t="shared" si="387"/>
        <v/>
      </c>
      <c r="E249" s="489" t="str">
        <f t="shared" si="388"/>
        <v/>
      </c>
      <c r="F249" s="489" t="str">
        <f t="shared" ref="F249:I249" si="389">IF(Z249="","",IF(Z249="cn","cn",VLOOKUP(MID(Z249,2,1),$AN$4:$AO$21,2,0)))</f>
        <v/>
      </c>
      <c r="G249" s="489" t="str">
        <f t="shared" si="389"/>
        <v/>
      </c>
      <c r="H249" s="489" t="str">
        <f t="shared" si="389"/>
        <v/>
      </c>
      <c r="I249" s="489" t="str">
        <f t="shared" si="389"/>
        <v/>
      </c>
      <c r="J249" s="476"/>
      <c r="K249" s="127"/>
      <c r="L249" s="488">
        <v>2.0</v>
      </c>
      <c r="M249" s="489" t="str">
        <f t="shared" si="390"/>
        <v/>
      </c>
      <c r="N249" s="489" t="str">
        <f t="shared" si="391"/>
        <v/>
      </c>
      <c r="O249" s="489" t="str">
        <f t="shared" ref="O249:R249" si="392">IF(AI249="","",IF(AI249="cn","cn",VLOOKUP(MID(AI249,2,1),$AN$4:$AO$21,2,0)))</f>
        <v/>
      </c>
      <c r="P249" s="489" t="str">
        <f t="shared" si="392"/>
        <v/>
      </c>
      <c r="Q249" s="489" t="str">
        <f t="shared" si="392"/>
        <v/>
      </c>
      <c r="R249" s="489" t="str">
        <f t="shared" si="392"/>
        <v/>
      </c>
      <c r="S249" s="87"/>
      <c r="T249" s="87"/>
      <c r="U249" s="87"/>
      <c r="V249" s="495"/>
      <c r="W249" s="523">
        <v>2.0</v>
      </c>
      <c r="X249" s="493" t="str">
        <f>IF(HLOOKUP(W240,MaGv!$C$38:$AZ$68,3,0)=0," ",HLOOKUP(W240,MaGv!$C$38:$AZ$68,3,0))</f>
        <v/>
      </c>
      <c r="Y249" s="493" t="str">
        <f>IF(HLOOKUP(W240,MaGv!$C$38:$AZ$68,8,0)=0," ",HLOOKUP(W240,MaGv!$C$38:$AZ$68,8,0))</f>
        <v/>
      </c>
      <c r="Z249" s="493" t="str">
        <f>IF(HLOOKUP(W240,MaGv!$C$38:$AZ$68,13,0)=0," ",HLOOKUP(W240,MaGv!$C$38:$AZ$68,13,0))</f>
        <v/>
      </c>
      <c r="AA249" s="493" t="str">
        <f>IF(HLOOKUP(W240,MaGv!$C$38:$AZ$68,18,0)=0," ",HLOOKUP(W240,MaGv!$C$38:$AZ$68,18,0))</f>
        <v/>
      </c>
      <c r="AB249" s="493" t="str">
        <f>IF(HLOOKUP(W240,MaGv!$C$38:$AZ$68,23,0)=0," ",HLOOKUP(W240,MaGv!$C$38:$AZ$68,23,0))</f>
        <v/>
      </c>
      <c r="AC249" s="493" t="str">
        <f>IF(HLOOKUP(W240,MaGv!$C$38:$AZ$68,28,0)=0," ",HLOOKUP(W240,MaGv!$C$38:$AZ$68,28,0))</f>
        <v/>
      </c>
      <c r="AD249" s="326"/>
      <c r="AE249" s="495"/>
      <c r="AF249" s="523">
        <v>2.0</v>
      </c>
      <c r="AG249" s="493" t="str">
        <f>IF(HLOOKUP(AF240,MaGv!$C$38:$AZ$68,3,0)=0," ",HLOOKUP(AF240,MaGv!$C$38:$AZ$68,3,0))</f>
        <v/>
      </c>
      <c r="AH249" s="493" t="str">
        <f>IF(HLOOKUP(AF240,MaGv!$C$38:$AZ$68,8,0)=0," ",HLOOKUP(AF240,MaGv!$C$38:$AZ$68,8,0))</f>
        <v/>
      </c>
      <c r="AI249" s="493" t="str">
        <f>IF(HLOOKUP(AF240,MaGv!$C$38:$AZ$68,13,0)=0," ",HLOOKUP(AF240,MaGv!$C$38:$AZ$68,13,0))</f>
        <v/>
      </c>
      <c r="AJ249" s="493" t="str">
        <f>IF(HLOOKUP(AF240,MaGv!$C$38:$AZ$68,18,0)=0," ",HLOOKUP(AF240,MaGv!$C$38:$AZ$68,18,0))</f>
        <v/>
      </c>
      <c r="AK249" s="493" t="str">
        <f>IF(HLOOKUP(AF240,MaGv!$C$38:$AZ$68,23,0)=0," ",HLOOKUP(AF240,MaGv!$C$38:$AZ$68,23,0))</f>
        <v/>
      </c>
      <c r="AL249" s="493" t="str">
        <f>IF(HLOOKUP(AF240,MaGv!$C$38:$AZ$68,28,0)=0," ",HLOOKUP(AF240,MaGv!$C$38:$AZ$68,28,0))</f>
        <v/>
      </c>
      <c r="AM249" s="87"/>
      <c r="AN249" s="87"/>
      <c r="AO249" s="87"/>
    </row>
    <row r="250" ht="14.25" hidden="1" customHeight="1">
      <c r="A250" s="486"/>
      <c r="B250" s="127"/>
      <c r="C250" s="488">
        <v>3.0</v>
      </c>
      <c r="D250" s="489" t="str">
        <f t="shared" ref="D250:I250" si="393">IF(X250="","",IF(X250="cn","cn",VLOOKUP(MID(X250,2,1),$AN$4:$AO$21,2,0)))</f>
        <v/>
      </c>
      <c r="E250" s="489" t="str">
        <f t="shared" si="393"/>
        <v/>
      </c>
      <c r="F250" s="489" t="str">
        <f t="shared" si="393"/>
        <v/>
      </c>
      <c r="G250" s="489" t="str">
        <f t="shared" si="393"/>
        <v/>
      </c>
      <c r="H250" s="489" t="str">
        <f t="shared" si="393"/>
        <v/>
      </c>
      <c r="I250" s="489" t="str">
        <f t="shared" si="393"/>
        <v/>
      </c>
      <c r="J250" s="476"/>
      <c r="K250" s="127"/>
      <c r="L250" s="488">
        <v>3.0</v>
      </c>
      <c r="M250" s="489" t="str">
        <f t="shared" ref="M250:R250" si="394">IF(AG250="","",IF(AG250="cn","cn",VLOOKUP(MID(AG250,2,1),$AN$4:$AO$21,2,0)))</f>
        <v/>
      </c>
      <c r="N250" s="489" t="str">
        <f t="shared" si="394"/>
        <v/>
      </c>
      <c r="O250" s="489" t="str">
        <f t="shared" si="394"/>
        <v/>
      </c>
      <c r="P250" s="489" t="str">
        <f t="shared" si="394"/>
        <v/>
      </c>
      <c r="Q250" s="489" t="str">
        <f t="shared" si="394"/>
        <v/>
      </c>
      <c r="R250" s="489" t="str">
        <f t="shared" si="394"/>
        <v/>
      </c>
      <c r="S250" s="87"/>
      <c r="T250" s="87"/>
      <c r="U250" s="87"/>
      <c r="V250" s="495"/>
      <c r="W250" s="523">
        <v>3.0</v>
      </c>
      <c r="X250" s="493" t="str">
        <f>IF(HLOOKUP(W240,MaGv!$C$38:$AZ$68,4,0)=0," ",HLOOKUP(W240,MaGv!$C$38:$AZ$68,4,0))</f>
        <v/>
      </c>
      <c r="Y250" s="493" t="str">
        <f>IF(HLOOKUP(W240,MaGv!$C$38:$AZ$68,9,0)=0," ",HLOOKUP(W240,MaGv!$C$38:$AZ$68,9,0))</f>
        <v/>
      </c>
      <c r="Z250" s="493" t="str">
        <f>IF(HLOOKUP(W240,MaGv!$C$38:$AZ$68,14,0)=0," ",HLOOKUP(W240,MaGv!$C$38:$AZ$68,14,0))</f>
        <v/>
      </c>
      <c r="AA250" s="493" t="str">
        <f>IF(HLOOKUP(W240,MaGv!$C$38:$AZ$68,19,0)=0," ",HLOOKUP(W240,MaGv!$C$38:$AZ$68,19,0))</f>
        <v/>
      </c>
      <c r="AB250" s="493" t="str">
        <f>IF(HLOOKUP(W240,MaGv!$C$38:$AZ$68,24,0)=0," ",HLOOKUP(W240,MaGv!$C$38:$AZ$68,24,0))</f>
        <v/>
      </c>
      <c r="AC250" s="493" t="str">
        <f>IF(HLOOKUP(W240,MaGv!$C$38:$AZ$68,29,0)=0," ",HLOOKUP(W240,MaGv!$C$38:$AZ$68,29,0))</f>
        <v/>
      </c>
      <c r="AD250" s="326"/>
      <c r="AE250" s="495"/>
      <c r="AF250" s="523">
        <v>3.0</v>
      </c>
      <c r="AG250" s="493" t="str">
        <f>IF(HLOOKUP(AF240,MaGv!$C$38:$AZ$68,4,0)=0," ",HLOOKUP(AF240,MaGv!$C$38:$AZ$68,4,0))</f>
        <v/>
      </c>
      <c r="AH250" s="493" t="str">
        <f>IF(HLOOKUP(AF240,MaGv!$C$38:$AZ$68,9,0)=0," ",HLOOKUP(AF240,MaGv!$C$38:$AZ$68,9,0))</f>
        <v/>
      </c>
      <c r="AI250" s="493" t="str">
        <f>IF(HLOOKUP(AF240,MaGv!$C$38:$AZ$68,14,0)=0," ",HLOOKUP(AF240,MaGv!$C$38:$AZ$68,14,0))</f>
        <v/>
      </c>
      <c r="AJ250" s="493" t="str">
        <f>IF(HLOOKUP(AF240,MaGv!$C$38:$AZ$68,19,0)=0," ",HLOOKUP(AF240,MaGv!$C$38:$AZ$68,19,0))</f>
        <v/>
      </c>
      <c r="AK250" s="493" t="str">
        <f>IF(HLOOKUP(AF240,MaGv!$C$38:$AZ$68,24,0)=0," ",HLOOKUP(AF240,MaGv!$C$38:$AZ$68,24,0))</f>
        <v/>
      </c>
      <c r="AL250" s="493" t="str">
        <f>IF(HLOOKUP(AF240,MaGv!$C$38:$AZ$68,29,0)=0," ",HLOOKUP(AF240,MaGv!$C$38:$AZ$68,29,0))</f>
        <v/>
      </c>
      <c r="AM250" s="87"/>
      <c r="AN250" s="87"/>
      <c r="AO250" s="87"/>
    </row>
    <row r="251" ht="14.25" hidden="1" customHeight="1">
      <c r="A251" s="486"/>
      <c r="B251" s="127"/>
      <c r="C251" s="488">
        <v>4.0</v>
      </c>
      <c r="D251" s="489" t="str">
        <f>IF(X251="","",IF(X251="cc","cc",VLOOKUP(MID(X251,2,1),$AN$4:$AO$18,2,0)))</f>
        <v>cc</v>
      </c>
      <c r="E251" s="489" t="str">
        <f t="shared" ref="E251:I251" si="395">IF(Y251="","",IF(Y251="cn","cn",VLOOKUP(MID(Y251,2,1),$AN$4:$AO$21,2,0)))</f>
        <v/>
      </c>
      <c r="F251" s="489" t="str">
        <f t="shared" si="395"/>
        <v/>
      </c>
      <c r="G251" s="489" t="str">
        <f t="shared" si="395"/>
        <v/>
      </c>
      <c r="H251" s="489" t="str">
        <f t="shared" si="395"/>
        <v/>
      </c>
      <c r="I251" s="489" t="str">
        <f t="shared" si="395"/>
        <v/>
      </c>
      <c r="J251" s="476"/>
      <c r="K251" s="127"/>
      <c r="L251" s="488">
        <v>4.0</v>
      </c>
      <c r="M251" s="489" t="str">
        <f>IF(AG251="","",IF(AG251="cc","cc",VLOOKUP(MID(AG251,2,1),$AN$4:$AO$18,2,0)))</f>
        <v>cc</v>
      </c>
      <c r="N251" s="489" t="str">
        <f t="shared" ref="N251:R251" si="396">IF(AH251="","",IF(AH251="cn","cn",VLOOKUP(MID(AH251,2,1),$AN$4:$AO$21,2,0)))</f>
        <v/>
      </c>
      <c r="O251" s="489" t="str">
        <f t="shared" si="396"/>
        <v/>
      </c>
      <c r="P251" s="489" t="str">
        <f t="shared" si="396"/>
        <v/>
      </c>
      <c r="Q251" s="489" t="str">
        <f t="shared" si="396"/>
        <v/>
      </c>
      <c r="R251" s="489" t="str">
        <f t="shared" si="396"/>
        <v/>
      </c>
      <c r="S251" s="87"/>
      <c r="T251" s="87"/>
      <c r="U251" s="87"/>
      <c r="V251" s="495"/>
      <c r="W251" s="523">
        <v>4.0</v>
      </c>
      <c r="X251" s="493" t="s">
        <v>601</v>
      </c>
      <c r="Y251" s="493" t="str">
        <f>IF(HLOOKUP(W240,MaGv!$C$38:$AZ$68,10,0)=0," ",HLOOKUP(W240,MaGv!$C$38:$AZ$68,10,0))</f>
        <v/>
      </c>
      <c r="Z251" s="493" t="str">
        <f>IF(HLOOKUP(W240,MaGv!$C$38:$AZ$68,15,0)=0," ",HLOOKUP(W240,MaGv!$C$38:$AZ$68,15,0))</f>
        <v/>
      </c>
      <c r="AA251" s="493" t="str">
        <f>IF(HLOOKUP(W240,MaGv!$C$38:$AZ$68,20,0)=0," ",HLOOKUP(W240,MaGv!$C$38:$AZ$68,20,0))</f>
        <v/>
      </c>
      <c r="AB251" s="493" t="str">
        <f>IF(HLOOKUP(W240,MaGv!$C$38:$AZ$68,25,0)=0," ",HLOOKUP(W240,MaGv!$C$38:$AZ$68,25,0))</f>
        <v/>
      </c>
      <c r="AC251" s="493" t="str">
        <f>IF(HLOOKUP(W240,MaGv!$C$38:$AZ$68,30,0)=0," ",HLOOKUP(W240,MaGv!$C$38:$AZ$68,30,0))</f>
        <v/>
      </c>
      <c r="AD251" s="326"/>
      <c r="AE251" s="495"/>
      <c r="AF251" s="523">
        <v>4.0</v>
      </c>
      <c r="AG251" s="493" t="s">
        <v>601</v>
      </c>
      <c r="AH251" s="493" t="str">
        <f>IF(HLOOKUP(AF240,MaGv!$C$38:$AZ$68,10,0)=0," ",HLOOKUP(AF240,MaGv!$C$38:$AZ$68,10,0))</f>
        <v/>
      </c>
      <c r="AI251" s="493" t="str">
        <f>IF(HLOOKUP(AF240,MaGv!$C$38:$AZ$68,15,0)=0," ",HLOOKUP(AF240,MaGv!$C$38:$AZ$68,15,0))</f>
        <v/>
      </c>
      <c r="AJ251" s="493" t="str">
        <f>IF(HLOOKUP(AF240,MaGv!$C$38:$AZ$68,20,0)=0," ",HLOOKUP(AF240,MaGv!$C$38:$AZ$68,20,0))</f>
        <v/>
      </c>
      <c r="AK251" s="493" t="str">
        <f>IF(HLOOKUP(AF240,MaGv!$C$38:$AZ$68,25,0)=0," ",HLOOKUP(AF240,MaGv!$C$38:$AZ$68,25,0))</f>
        <v/>
      </c>
      <c r="AL251" s="493" t="str">
        <f>IF(HLOOKUP(AF240,MaGv!$C$38:$AZ$68,30,0)=0," ",HLOOKUP(AF240,MaGv!$C$38:$AZ$68,30,0))</f>
        <v/>
      </c>
      <c r="AM251" s="87"/>
      <c r="AN251" s="87"/>
      <c r="AO251" s="87"/>
    </row>
    <row r="252" ht="14.25" hidden="1" customHeight="1">
      <c r="A252" s="486"/>
      <c r="B252" s="396"/>
      <c r="C252" s="488">
        <v>5.0</v>
      </c>
      <c r="D252" s="489" t="str">
        <f>IF(X252="","",IF(X252="cn","cn",VLOOKUP(MID(X252,2,1),$AN$4:$AO$18,2,0)))</f>
        <v>cn</v>
      </c>
      <c r="E252" s="489" t="str">
        <f t="shared" ref="E252:I252" si="397">IF(Y252="","",IF(Y252="cn","cn",VLOOKUP(MID(Y252,2,1),$AN$4:$AO$21,2,0)))</f>
        <v/>
      </c>
      <c r="F252" s="489" t="str">
        <f t="shared" si="397"/>
        <v/>
      </c>
      <c r="G252" s="489" t="str">
        <f t="shared" si="397"/>
        <v/>
      </c>
      <c r="H252" s="489" t="str">
        <f t="shared" si="397"/>
        <v/>
      </c>
      <c r="I252" s="489" t="str">
        <f t="shared" si="397"/>
        <v/>
      </c>
      <c r="J252" s="476"/>
      <c r="K252" s="396"/>
      <c r="L252" s="488">
        <v>5.0</v>
      </c>
      <c r="M252" s="489" t="str">
        <f>IF(AG252="","",IF(AG252="cn","cn",VLOOKUP(MID(AG252,2,1),$AN$4:$AO$18,2,0)))</f>
        <v>cn</v>
      </c>
      <c r="N252" s="489" t="str">
        <f t="shared" ref="N252:R252" si="398">IF(AH252="","",IF(AH252="cn","cn",VLOOKUP(MID(AH252,2,1),$AN$4:$AO$21,2,0)))</f>
        <v/>
      </c>
      <c r="O252" s="489" t="str">
        <f t="shared" si="398"/>
        <v/>
      </c>
      <c r="P252" s="489" t="str">
        <f t="shared" si="398"/>
        <v/>
      </c>
      <c r="Q252" s="489" t="str">
        <f t="shared" si="398"/>
        <v/>
      </c>
      <c r="R252" s="489" t="str">
        <f t="shared" si="398"/>
        <v/>
      </c>
      <c r="S252" s="87"/>
      <c r="T252" s="87"/>
      <c r="U252" s="87"/>
      <c r="V252" s="496"/>
      <c r="W252" s="523">
        <v>5.0</v>
      </c>
      <c r="X252" s="493" t="s">
        <v>33</v>
      </c>
      <c r="Y252" s="493" t="str">
        <f>IF(HLOOKUP(W240,MaGv!$C$38:$AZ$68,11,0)=0," ",HLOOKUP(W240,MaGv!$C$38:$AZ$68,11,0))</f>
        <v/>
      </c>
      <c r="Z252" s="493" t="str">
        <f>IF(HLOOKUP(W240,MaGv!$C$38:$AZ$68,16,0)=0," ",HLOOKUP(W240,MaGv!$C$38:$AZ$68,16,0))</f>
        <v/>
      </c>
      <c r="AA252" s="493" t="str">
        <f>IF(HLOOKUP(W240,MaGv!$C$38:$AZ$68,21,0)=0," ",HLOOKUP(W240,MaGv!$C$38:$AZ$68,21,0))</f>
        <v/>
      </c>
      <c r="AB252" s="493" t="str">
        <f>IF(HLOOKUP(W240,MaGv!$C$38:$AZ$68,26,0)=0," ",HLOOKUP(W240,MaGv!$C$38:$AZ$68,26,0))</f>
        <v/>
      </c>
      <c r="AC252" s="493" t="str">
        <f>IF(HLOOKUP(W240,MaGv!$C$38:$AZ$68,31,0)=0," ",HLOOKUP(W240,MaGv!$C$38:$AZ$68,31,0))</f>
        <v/>
      </c>
      <c r="AD252" s="326"/>
      <c r="AE252" s="496"/>
      <c r="AF252" s="523">
        <v>5.0</v>
      </c>
      <c r="AG252" s="493" t="s">
        <v>33</v>
      </c>
      <c r="AH252" s="493" t="str">
        <f>IF(HLOOKUP(AF240,MaGv!$C$38:$AZ$68,11,0)=0," ",HLOOKUP(AF240,MaGv!$C$38:$AZ$68,11,0))</f>
        <v/>
      </c>
      <c r="AI252" s="493" t="str">
        <f>IF(HLOOKUP(AF240,MaGv!$C$38:$AZ$68,16,0)=0," ",HLOOKUP(AF240,MaGv!$C$38:$AZ$68,16,0))</f>
        <v/>
      </c>
      <c r="AJ252" s="493" t="str">
        <f>IF(HLOOKUP(AF240,MaGv!$C$38:$AZ$68,21,0)=0," ",HLOOKUP(AF240,MaGv!$C$38:$AZ$68,21,0))</f>
        <v/>
      </c>
      <c r="AK252" s="493" t="str">
        <f>IF(HLOOKUP(AF240,MaGv!$C$38:$AZ$68,26,0)=0," ",HLOOKUP(AF240,MaGv!$C$38:$AZ$68,26,0))</f>
        <v/>
      </c>
      <c r="AL252" s="493" t="str">
        <f>IF(HLOOKUP(AF240,MaGv!$C$38:$AZ$68,31,0)=0," ",HLOOKUP(AF240,MaGv!$C$38:$AZ$68,31,0))</f>
        <v/>
      </c>
      <c r="AM252" s="87"/>
      <c r="AN252" s="87"/>
      <c r="AO252" s="87"/>
    </row>
    <row r="253" ht="14.25" hidden="1" customHeight="1">
      <c r="A253" s="486"/>
      <c r="B253" s="87"/>
      <c r="C253" s="87"/>
      <c r="D253" s="87"/>
      <c r="E253" s="87"/>
      <c r="F253" s="87"/>
      <c r="G253" s="87"/>
      <c r="H253" s="87"/>
      <c r="I253" s="87"/>
      <c r="J253" s="476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498"/>
      <c r="W253" s="499"/>
      <c r="X253" s="497"/>
      <c r="Y253" s="497"/>
      <c r="Z253" s="497"/>
      <c r="AA253" s="497"/>
      <c r="AB253" s="497"/>
      <c r="AC253" s="497"/>
      <c r="AD253" s="326"/>
      <c r="AE253" s="500"/>
      <c r="AF253" s="499"/>
      <c r="AG253" s="497"/>
      <c r="AH253" s="497"/>
      <c r="AI253" s="497"/>
      <c r="AJ253" s="497"/>
      <c r="AK253" s="497"/>
      <c r="AL253" s="497"/>
      <c r="AM253" s="87"/>
      <c r="AN253" s="87"/>
      <c r="AO253" s="87"/>
    </row>
    <row r="254" ht="14.25" hidden="1" customHeight="1">
      <c r="A254" s="502"/>
      <c r="B254" s="503"/>
      <c r="C254" s="503"/>
      <c r="D254" s="503"/>
      <c r="E254" s="503"/>
      <c r="F254" s="503"/>
      <c r="G254" s="503"/>
      <c r="H254" s="503"/>
      <c r="I254" s="503"/>
      <c r="J254" s="504"/>
      <c r="K254" s="503"/>
      <c r="L254" s="503"/>
      <c r="M254" s="503"/>
      <c r="N254" s="503"/>
      <c r="O254" s="503"/>
      <c r="P254" s="503"/>
      <c r="Q254" s="503"/>
      <c r="R254" s="503"/>
      <c r="S254" s="87"/>
      <c r="T254" s="87"/>
      <c r="U254" s="87"/>
      <c r="V254" s="505"/>
      <c r="W254" s="499"/>
      <c r="X254" s="497"/>
      <c r="Y254" s="497"/>
      <c r="Z254" s="497"/>
      <c r="AA254" s="497"/>
      <c r="AB254" s="497"/>
      <c r="AC254" s="497"/>
      <c r="AD254" s="326"/>
      <c r="AE254" s="500"/>
      <c r="AF254" s="499"/>
      <c r="AG254" s="497"/>
      <c r="AH254" s="497"/>
      <c r="AI254" s="497"/>
      <c r="AJ254" s="497"/>
      <c r="AK254" s="497"/>
      <c r="AL254" s="497"/>
      <c r="AM254" s="87"/>
      <c r="AN254" s="87"/>
      <c r="AO254" s="87"/>
    </row>
    <row r="255" ht="14.25" hidden="1" customHeight="1">
      <c r="A255" s="126"/>
      <c r="B255" s="87"/>
      <c r="C255" s="87"/>
      <c r="D255" s="87"/>
      <c r="E255" s="87"/>
      <c r="F255" s="87"/>
      <c r="G255" s="87"/>
      <c r="H255" s="87"/>
      <c r="I255" s="87"/>
      <c r="J255" s="476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477"/>
      <c r="X255" s="87"/>
      <c r="Y255" s="87"/>
      <c r="Z255" s="87"/>
      <c r="AA255" s="87"/>
      <c r="AB255" s="87"/>
      <c r="AC255" s="87"/>
      <c r="AD255" s="326"/>
      <c r="AE255" s="87"/>
      <c r="AF255" s="477"/>
      <c r="AG255" s="87"/>
      <c r="AH255" s="87"/>
      <c r="AI255" s="87"/>
      <c r="AJ255" s="87"/>
      <c r="AK255" s="87"/>
      <c r="AL255" s="87"/>
      <c r="AM255" s="87"/>
      <c r="AN255" s="87"/>
      <c r="AO255" s="87"/>
    </row>
    <row r="256" ht="14.25" hidden="1" customHeight="1">
      <c r="A256" s="461"/>
      <c r="B256" s="462" t="str">
        <f>MaGv!$N$1</f>
        <v>THỜI KHÓA BIỂU ÔN TẬP KHỐI 12 - Áp dụng từ 04/05/2021</v>
      </c>
      <c r="C256" s="87"/>
      <c r="D256" s="463"/>
      <c r="E256" s="463"/>
      <c r="F256" s="463"/>
      <c r="G256" s="463"/>
      <c r="H256" s="87"/>
      <c r="I256" s="463"/>
      <c r="J256" s="464"/>
      <c r="K256" s="462" t="str">
        <f>MaGv!$N$1</f>
        <v>THỜI KHÓA BIỂU ÔN TẬP KHỐI 12 - Áp dụng từ 04/05/2021</v>
      </c>
      <c r="L256" s="87"/>
      <c r="M256" s="463"/>
      <c r="N256" s="463"/>
      <c r="O256" s="463"/>
      <c r="P256" s="463"/>
      <c r="Q256" s="465"/>
      <c r="R256" s="463"/>
      <c r="S256" s="87"/>
      <c r="T256" s="87"/>
      <c r="U256" s="87"/>
      <c r="V256" s="466"/>
      <c r="W256" s="463"/>
      <c r="X256" s="463"/>
      <c r="Y256" s="463"/>
      <c r="Z256" s="463"/>
      <c r="AA256" s="463"/>
      <c r="AB256" s="465"/>
      <c r="AC256" s="463"/>
      <c r="AD256" s="326"/>
      <c r="AE256" s="466"/>
      <c r="AF256" s="463"/>
      <c r="AG256" s="463"/>
      <c r="AH256" s="463"/>
      <c r="AI256" s="463"/>
      <c r="AJ256" s="463"/>
      <c r="AK256" s="465"/>
      <c r="AL256" s="463"/>
      <c r="AM256" s="87"/>
      <c r="AN256" s="87"/>
      <c r="AO256" s="87"/>
    </row>
    <row r="257" ht="14.25" hidden="1" customHeight="1">
      <c r="A257" s="461"/>
      <c r="B257" s="467" t="str">
        <f>V257</f>
        <v>LỚP:</v>
      </c>
      <c r="C257" s="468" t="str">
        <f>VLOOKUP(A259,DS!$R$1:$T$48,2,0)</f>
        <v>C4</v>
      </c>
      <c r="D257" s="467" t="str">
        <f t="shared" ref="D257:E257" si="399">Y257</f>
        <v>GVCN:</v>
      </c>
      <c r="E257" s="469" t="str">
        <f t="shared" si="399"/>
        <v>Lê Thị Hường-Địa</v>
      </c>
      <c r="F257" s="87"/>
      <c r="G257" s="470"/>
      <c r="H257" s="470"/>
      <c r="I257" s="470"/>
      <c r="J257" s="464"/>
      <c r="K257" s="471" t="str">
        <f>AE257</f>
        <v>LỚP:</v>
      </c>
      <c r="L257" s="468" t="str">
        <f>VLOOKUP(J259,DS!$R$3:$T$48,2,0)</f>
        <v>C5</v>
      </c>
      <c r="M257" s="467" t="str">
        <f t="shared" ref="M257:N257" si="400">AH257</f>
        <v>GVCN:</v>
      </c>
      <c r="N257" s="472" t="str">
        <f t="shared" si="400"/>
        <v>Hoàng Thị Thuý-Sử</v>
      </c>
      <c r="O257" s="87"/>
      <c r="P257" s="470"/>
      <c r="Q257" s="470"/>
      <c r="R257" s="470"/>
      <c r="S257" s="87"/>
      <c r="T257" s="87"/>
      <c r="U257" s="87"/>
      <c r="V257" s="470" t="s">
        <v>588</v>
      </c>
      <c r="W257" s="473" t="str">
        <f>C257</f>
        <v>C4</v>
      </c>
      <c r="X257" s="87"/>
      <c r="Y257" s="474" t="s">
        <v>589</v>
      </c>
      <c r="Z257" s="475" t="str">
        <f>VLOOKUP(W257,dscn,4,0)&amp;"-"&amp;VLOOKUP(W257,dscn,6,0)</f>
        <v>Lê Thị Hường-Địa</v>
      </c>
      <c r="AA257" s="473"/>
      <c r="AB257" s="473"/>
      <c r="AC257" s="473"/>
      <c r="AD257" s="326"/>
      <c r="AE257" s="470" t="s">
        <v>588</v>
      </c>
      <c r="AF257" s="473" t="str">
        <f>L257</f>
        <v>C5</v>
      </c>
      <c r="AG257" s="87"/>
      <c r="AH257" s="474" t="s">
        <v>589</v>
      </c>
      <c r="AI257" s="475" t="str">
        <f>VLOOKUP(AF257,dscn,4,0)&amp;"-"&amp;VLOOKUP(AF257,dscn,6,0)</f>
        <v>Hoàng Thị Thuý-Sử</v>
      </c>
      <c r="AJ257" s="473"/>
      <c r="AK257" s="473"/>
      <c r="AL257" s="473"/>
      <c r="AM257" s="87"/>
      <c r="AN257" s="87"/>
      <c r="AO257" s="87"/>
    </row>
    <row r="258" ht="14.25" hidden="1" customHeight="1">
      <c r="A258" s="126"/>
      <c r="B258" s="87"/>
      <c r="C258" s="87"/>
      <c r="D258" s="87"/>
      <c r="E258" s="87"/>
      <c r="F258" s="87"/>
      <c r="G258" s="87"/>
      <c r="H258" s="87"/>
      <c r="I258" s="87"/>
      <c r="J258" s="476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477"/>
      <c r="Y258" s="87"/>
      <c r="Z258" s="87"/>
      <c r="AA258" s="87"/>
      <c r="AB258" s="87"/>
      <c r="AC258" s="87"/>
      <c r="AD258" s="326"/>
      <c r="AE258" s="87"/>
      <c r="AF258" s="87"/>
      <c r="AG258" s="477"/>
      <c r="AH258" s="87"/>
      <c r="AI258" s="87"/>
      <c r="AJ258" s="87"/>
      <c r="AK258" s="87"/>
      <c r="AL258" s="87"/>
      <c r="AM258" s="87"/>
      <c r="AN258" s="87"/>
      <c r="AO258" s="87"/>
    </row>
    <row r="259" ht="14.25" hidden="1" customHeight="1">
      <c r="A259" s="479">
        <v>31.0</v>
      </c>
      <c r="B259" s="480"/>
      <c r="C259" s="481" t="s">
        <v>590</v>
      </c>
      <c r="D259" s="481" t="s">
        <v>591</v>
      </c>
      <c r="E259" s="481" t="s">
        <v>592</v>
      </c>
      <c r="F259" s="481" t="s">
        <v>593</v>
      </c>
      <c r="G259" s="481" t="s">
        <v>594</v>
      </c>
      <c r="H259" s="481" t="s">
        <v>595</v>
      </c>
      <c r="I259" s="481" t="s">
        <v>596</v>
      </c>
      <c r="J259" s="482">
        <v>32.0</v>
      </c>
      <c r="K259" s="480"/>
      <c r="L259" s="481" t="s">
        <v>590</v>
      </c>
      <c r="M259" s="481" t="s">
        <v>591</v>
      </c>
      <c r="N259" s="481" t="s">
        <v>592</v>
      </c>
      <c r="O259" s="481" t="s">
        <v>593</v>
      </c>
      <c r="P259" s="481" t="s">
        <v>594</v>
      </c>
      <c r="Q259" s="481" t="s">
        <v>595</v>
      </c>
      <c r="R259" s="481" t="s">
        <v>596</v>
      </c>
      <c r="S259" s="87"/>
      <c r="T259" s="87"/>
      <c r="U259" s="86"/>
      <c r="V259" s="483"/>
      <c r="W259" s="484" t="s">
        <v>590</v>
      </c>
      <c r="X259" s="484" t="s">
        <v>591</v>
      </c>
      <c r="Y259" s="484" t="s">
        <v>592</v>
      </c>
      <c r="Z259" s="484" t="s">
        <v>593</v>
      </c>
      <c r="AA259" s="484" t="s">
        <v>594</v>
      </c>
      <c r="AB259" s="484" t="s">
        <v>595</v>
      </c>
      <c r="AC259" s="484" t="s">
        <v>596</v>
      </c>
      <c r="AD259" s="485"/>
      <c r="AE259" s="483"/>
      <c r="AF259" s="484" t="s">
        <v>590</v>
      </c>
      <c r="AG259" s="484" t="s">
        <v>591</v>
      </c>
      <c r="AH259" s="484" t="s">
        <v>592</v>
      </c>
      <c r="AI259" s="484" t="s">
        <v>593</v>
      </c>
      <c r="AJ259" s="484" t="s">
        <v>594</v>
      </c>
      <c r="AK259" s="484" t="s">
        <v>595</v>
      </c>
      <c r="AL259" s="484" t="s">
        <v>596</v>
      </c>
      <c r="AM259" s="87"/>
      <c r="AN259" s="86"/>
      <c r="AO259" s="86"/>
    </row>
    <row r="260" ht="14.25" hidden="1" customHeight="1">
      <c r="A260" s="479"/>
      <c r="B260" s="487" t="s">
        <v>597</v>
      </c>
      <c r="C260" s="488">
        <v>1.0</v>
      </c>
      <c r="D260" s="489" t="str">
        <f t="shared" ref="D260:D261" si="403">IF(X260="","",IF(X260="cc","cc",VLOOKUP(MID(X260,2,1),$AN$3:$AO$21,2,0)))</f>
        <v/>
      </c>
      <c r="E260" s="489" t="str">
        <f t="shared" ref="E260:I260" si="401">IF(Y260="","",IF(Y260="cn","cn",VLOOKUP(MID(Y260,2,1),$AN$4:$AO$21,2,0)))</f>
        <v/>
      </c>
      <c r="F260" s="489" t="str">
        <f t="shared" si="401"/>
        <v/>
      </c>
      <c r="G260" s="489" t="str">
        <f t="shared" si="401"/>
        <v/>
      </c>
      <c r="H260" s="489" t="str">
        <f t="shared" si="401"/>
        <v/>
      </c>
      <c r="I260" s="489" t="str">
        <f t="shared" si="401"/>
        <v/>
      </c>
      <c r="J260" s="482"/>
      <c r="K260" s="487" t="s">
        <v>597</v>
      </c>
      <c r="L260" s="488">
        <v>1.0</v>
      </c>
      <c r="M260" s="489" t="str">
        <f t="shared" ref="M260:M261" si="405">IF(AG260="","",IF(AG260="cc","cc",VLOOKUP(MID(AG260,2,1),$AN$3:$AO$21,2,0)))</f>
        <v/>
      </c>
      <c r="N260" s="489" t="str">
        <f t="shared" ref="N260:R260" si="402">IF(AH260="","",IF(AH260="cn","cn",VLOOKUP(MID(AH260,2,1),$AN$4:$AO$21,2,0)))</f>
        <v/>
      </c>
      <c r="O260" s="489" t="str">
        <f t="shared" si="402"/>
        <v/>
      </c>
      <c r="P260" s="489" t="str">
        <f t="shared" si="402"/>
        <v/>
      </c>
      <c r="Q260" s="489" t="str">
        <f t="shared" si="402"/>
        <v/>
      </c>
      <c r="R260" s="489" t="str">
        <f t="shared" si="402"/>
        <v/>
      </c>
      <c r="S260" s="86"/>
      <c r="T260" s="86"/>
      <c r="U260" s="86"/>
      <c r="V260" s="522" t="s">
        <v>597</v>
      </c>
      <c r="W260" s="523">
        <v>1.0</v>
      </c>
      <c r="X260" s="493" t="str">
        <f>IF(HLOOKUP(W257,MaGv!$C$3:$AZ$68,2,0)=0," ",HLOOKUP(W257,MaGv!$C$3:$AZ$68,2,0))</f>
        <v/>
      </c>
      <c r="Y260" s="493" t="str">
        <f>IF(HLOOKUP(W257,MaGv!$C$3:$AZ$68,7,0)=0," ",HLOOKUP(W257,MaGv!$C$3:$AZ$68,7,0))</f>
        <v/>
      </c>
      <c r="Z260" s="493" t="str">
        <f>IF(HLOOKUP(W257,MaGv!$C$3:$AZ$68,12,0)=0," ",HLOOKUP(W257,MaGv!$C$3:$AZ$68,12,0))</f>
        <v/>
      </c>
      <c r="AA260" s="493" t="str">
        <f>IF(HLOOKUP(W257,MaGv!$C$3:$AZ$68,17,0)=0," ",HLOOKUP(W257,MaGv!$C$3:$AZ$68,17,0))</f>
        <v/>
      </c>
      <c r="AB260" s="493" t="str">
        <f>IF(HLOOKUP(W257,MaGv!$C$3:$AZ$68,22,0)=0," ",HLOOKUP(W257,MaGv!$C$3:$AZ$68,22,0))</f>
        <v/>
      </c>
      <c r="AC260" s="493" t="str">
        <f>IF(HLOOKUP(W257,MaGv!$C$3:$AZ$68,27,0)=0," ",HLOOKUP(W257,MaGv!$C$3:$AZ$68,27,0))</f>
        <v/>
      </c>
      <c r="AD260" s="326"/>
      <c r="AE260" s="522" t="s">
        <v>597</v>
      </c>
      <c r="AF260" s="523">
        <v>1.0</v>
      </c>
      <c r="AG260" s="493" t="str">
        <f>IF(HLOOKUP(AF257,MaGv!$C$3:$AZ$68,2,0)=0," ",HLOOKUP(AF257,MaGv!$C$3:$AZ$68,2,0))</f>
        <v/>
      </c>
      <c r="AH260" s="493" t="str">
        <f>IF(HLOOKUP(AF257,MaGv!$C$3:$AZ$68,7,0)=0," ",HLOOKUP(AF257,MaGv!$C$3:$AZ$68,7,0))</f>
        <v/>
      </c>
      <c r="AI260" s="493" t="str">
        <f>IF(HLOOKUP(AF257,MaGv!$C$3:$AZ$68,12,0)=0," ",HLOOKUP(AF257,MaGv!$C$3:$AZ$68,12,0))</f>
        <v/>
      </c>
      <c r="AJ260" s="493" t="str">
        <f>IF(HLOOKUP(AF257,MaGv!$C$3:$AZ$68,17,0)=0," ",HLOOKUP(AF257,MaGv!$C$3:$AZ$68,17,0))</f>
        <v/>
      </c>
      <c r="AK260" s="493" t="str">
        <f>IF(HLOOKUP(AF257,MaGv!$C$3:$AZ$68,22,0)=0," ",HLOOKUP(AF257,MaGv!$C$3:$AZ$68,22,0))</f>
        <v/>
      </c>
      <c r="AL260" s="493" t="str">
        <f>IF(HLOOKUP(AF257,MaGv!$C$3:$AZ$68,27,0)=0," ",HLOOKUP(AF257,MaGv!$C$3:$AZ$68,27,0))</f>
        <v/>
      </c>
      <c r="AM260" s="86"/>
      <c r="AN260" s="87"/>
      <c r="AO260" s="87"/>
    </row>
    <row r="261" ht="14.25" hidden="1" customHeight="1">
      <c r="A261" s="486"/>
      <c r="B261" s="127"/>
      <c r="C261" s="488">
        <v>2.0</v>
      </c>
      <c r="D261" s="489" t="str">
        <f t="shared" si="403"/>
        <v/>
      </c>
      <c r="E261" s="489" t="str">
        <f t="shared" ref="E261:I261" si="404">IF(Y261="","",IF(Y261="cn","cn",VLOOKUP(MID(Y261,2,1),$AN$4:$AO$21,2,0)))</f>
        <v/>
      </c>
      <c r="F261" s="489" t="str">
        <f t="shared" si="404"/>
        <v/>
      </c>
      <c r="G261" s="489" t="str">
        <f t="shared" si="404"/>
        <v/>
      </c>
      <c r="H261" s="489" t="str">
        <f t="shared" si="404"/>
        <v/>
      </c>
      <c r="I261" s="489" t="str">
        <f t="shared" si="404"/>
        <v/>
      </c>
      <c r="J261" s="476"/>
      <c r="K261" s="127"/>
      <c r="L261" s="488">
        <v>2.0</v>
      </c>
      <c r="M261" s="489" t="str">
        <f t="shared" si="405"/>
        <v/>
      </c>
      <c r="N261" s="489" t="str">
        <f t="shared" ref="N261:R261" si="406">IF(AH261="","",IF(AH261="cn","cn",VLOOKUP(MID(AH261,2,1),$AN$4:$AO$21,2,0)))</f>
        <v/>
      </c>
      <c r="O261" s="489" t="str">
        <f t="shared" si="406"/>
        <v/>
      </c>
      <c r="P261" s="489" t="str">
        <f t="shared" si="406"/>
        <v/>
      </c>
      <c r="Q261" s="489" t="str">
        <f t="shared" si="406"/>
        <v/>
      </c>
      <c r="R261" s="489" t="str">
        <f t="shared" si="406"/>
        <v/>
      </c>
      <c r="S261" s="87"/>
      <c r="T261" s="87"/>
      <c r="U261" s="87"/>
      <c r="V261" s="495"/>
      <c r="W261" s="523">
        <v>2.0</v>
      </c>
      <c r="X261" s="493" t="str">
        <f>IF(HLOOKUP(W257,MaGv!$C$3:$AZ$68,3,0)=0," ",HLOOKUP(W257,MaGv!$C$3:$AZ$68,3,0))</f>
        <v/>
      </c>
      <c r="Y261" s="493" t="str">
        <f>IF(HLOOKUP(W257,MaGv!$C$3:$AZ$68,8,0)=0," ",HLOOKUP(W257,MaGv!$C$3:$AZ$68,8,0))</f>
        <v/>
      </c>
      <c r="Z261" s="493" t="str">
        <f>IF(HLOOKUP(W257,MaGv!$C$3:$AZ$68,13,0)=0," ",HLOOKUP(W257,MaGv!$C$3:$AZ$68,13,0))</f>
        <v/>
      </c>
      <c r="AA261" s="493" t="str">
        <f>IF(HLOOKUP(W257,MaGv!$C$3:$AZ$68,18,0)=0," ",HLOOKUP(W257,MaGv!$C$3:$AZ$68,18,0))</f>
        <v/>
      </c>
      <c r="AB261" s="493" t="str">
        <f>IF(HLOOKUP(W257,MaGv!$C$3:$AZ$68,23,0)=0," ",HLOOKUP(W257,MaGv!$C$3:$AZ$68,23,0))</f>
        <v/>
      </c>
      <c r="AC261" s="493" t="str">
        <f>IF(HLOOKUP(W257,MaGv!$C$3:$AZ$68,28,0)=0," ",HLOOKUP(W257,MaGv!$C$3:$AZ$68,28,0))</f>
        <v/>
      </c>
      <c r="AD261" s="326"/>
      <c r="AE261" s="495"/>
      <c r="AF261" s="523">
        <v>2.0</v>
      </c>
      <c r="AG261" s="493" t="str">
        <f>IF(HLOOKUP(AF257,MaGv!$C$3:$AZ$68,3,0)=0," ",HLOOKUP(AF257,MaGv!$C$3:$AZ$68,3,0))</f>
        <v/>
      </c>
      <c r="AH261" s="493" t="str">
        <f>IF(HLOOKUP(AF257,MaGv!$C$3:$AZ$68,8,0)=0," ",HLOOKUP(AF257,MaGv!$C$3:$AZ$68,8,0))</f>
        <v/>
      </c>
      <c r="AI261" s="493" t="str">
        <f>IF(HLOOKUP(AF257,MaGv!$C$3:$AZ$68,13,0)=0," ",HLOOKUP(AF257,MaGv!$C$3:$AZ$68,13,0))</f>
        <v/>
      </c>
      <c r="AJ261" s="493" t="str">
        <f>IF(HLOOKUP(AF257,MaGv!$C$3:$AZ$68,18,0)=0," ",HLOOKUP(AF257,MaGv!$C$3:$AZ$68,18,0))</f>
        <v/>
      </c>
      <c r="AK261" s="493" t="str">
        <f>IF(HLOOKUP(AF257,MaGv!$C$3:$AZ$68,23,0)=0," ",HLOOKUP(AF257,MaGv!$C$3:$AZ$68,23,0))</f>
        <v/>
      </c>
      <c r="AL261" s="493" t="str">
        <f>IF(HLOOKUP(AF257,MaGv!$C$3:$AZ$68,28,0)=0," ",HLOOKUP(AF257,MaGv!$C$3:$AZ$68,28,0))</f>
        <v/>
      </c>
      <c r="AM261" s="87"/>
      <c r="AN261" s="87"/>
      <c r="AO261" s="87"/>
    </row>
    <row r="262" ht="14.25" hidden="1" customHeight="1">
      <c r="A262" s="486"/>
      <c r="B262" s="127"/>
      <c r="C262" s="488">
        <v>3.0</v>
      </c>
      <c r="D262" s="489" t="str">
        <f t="shared" ref="D262:I262" si="407">IF(X262="","",IF(X262="cn","cn",VLOOKUP(MID(X262,2,1),$AN$4:$AO$21,2,0)))</f>
        <v/>
      </c>
      <c r="E262" s="489" t="str">
        <f t="shared" si="407"/>
        <v/>
      </c>
      <c r="F262" s="489" t="str">
        <f t="shared" si="407"/>
        <v/>
      </c>
      <c r="G262" s="489" t="str">
        <f t="shared" si="407"/>
        <v/>
      </c>
      <c r="H262" s="489" t="str">
        <f t="shared" si="407"/>
        <v/>
      </c>
      <c r="I262" s="489" t="str">
        <f t="shared" si="407"/>
        <v/>
      </c>
      <c r="J262" s="476"/>
      <c r="K262" s="127"/>
      <c r="L262" s="488">
        <v>3.0</v>
      </c>
      <c r="M262" s="489" t="str">
        <f t="shared" ref="M262:R262" si="408">IF(AG262="","",IF(AG262="cn","cn",VLOOKUP(MID(AG262,2,1),$AN$4:$AO$21,2,0)))</f>
        <v/>
      </c>
      <c r="N262" s="489" t="str">
        <f t="shared" si="408"/>
        <v/>
      </c>
      <c r="O262" s="489" t="str">
        <f t="shared" si="408"/>
        <v/>
      </c>
      <c r="P262" s="489" t="str">
        <f t="shared" si="408"/>
        <v/>
      </c>
      <c r="Q262" s="489" t="str">
        <f t="shared" si="408"/>
        <v/>
      </c>
      <c r="R262" s="489" t="str">
        <f t="shared" si="408"/>
        <v/>
      </c>
      <c r="S262" s="87"/>
      <c r="T262" s="87"/>
      <c r="U262" s="87"/>
      <c r="V262" s="495"/>
      <c r="W262" s="523">
        <v>3.0</v>
      </c>
      <c r="X262" s="493" t="str">
        <f>IF(HLOOKUP(W257,MaGv!$C$3:$AZ$68,4,0)=0," ",HLOOKUP(W257,MaGv!$C$3:$AZ$68,4,0))</f>
        <v/>
      </c>
      <c r="Y262" s="493" t="str">
        <f>IF(HLOOKUP(W257,MaGv!$C$3:$AZ$68,9,0)=0," ",HLOOKUP(W257,MaGv!$C$3:$AZ$68,9,0))</f>
        <v/>
      </c>
      <c r="Z262" s="493" t="str">
        <f>IF(HLOOKUP(W257,MaGv!$C$3:$AZ$68,14,0)=0," ",HLOOKUP(W257,MaGv!$C$3:$AZ$68,14,0))</f>
        <v/>
      </c>
      <c r="AA262" s="493" t="str">
        <f>IF(HLOOKUP(W257,MaGv!$C$3:$AZ$68,19,0)=0," ",HLOOKUP(W257,MaGv!$C$3:$AZ$68,19,0))</f>
        <v/>
      </c>
      <c r="AB262" s="493" t="str">
        <f>IF(HLOOKUP(W257,MaGv!$C$3:$AZ$68,24,0)=0," ",HLOOKUP(W257,MaGv!$C$3:$AZ$68,24,0))</f>
        <v/>
      </c>
      <c r="AC262" s="493" t="str">
        <f>IF(HLOOKUP(W257,MaGv!$C$3:$AZ$68,29,0)=0," ",HLOOKUP(W257,MaGv!$C$3:$AZ$68,29,0))</f>
        <v/>
      </c>
      <c r="AD262" s="326"/>
      <c r="AE262" s="495"/>
      <c r="AF262" s="523">
        <v>3.0</v>
      </c>
      <c r="AG262" s="493" t="str">
        <f>IF(HLOOKUP(AF257,MaGv!$C$3:$AZ$68,4,0)=0," ",HLOOKUP(AF257,MaGv!$C$3:$AZ$68,4,0))</f>
        <v/>
      </c>
      <c r="AH262" s="493" t="str">
        <f>IF(HLOOKUP(AF257,MaGv!$C$3:$AZ$68,9,0)=0," ",HLOOKUP(AF257,MaGv!$C$3:$AZ$68,9,0))</f>
        <v/>
      </c>
      <c r="AI262" s="493" t="str">
        <f>IF(HLOOKUP(AF257,MaGv!$C$3:$AZ$68,14,0)=0," ",HLOOKUP(AF257,MaGv!$C$3:$AZ$68,14,0))</f>
        <v/>
      </c>
      <c r="AJ262" s="493" t="str">
        <f>IF(HLOOKUP(AF257,MaGv!$C$3:$AZ$68,19,0)=0," ",HLOOKUP(AF257,MaGv!$C$3:$AZ$68,19,0))</f>
        <v/>
      </c>
      <c r="AK262" s="493" t="str">
        <f>IF(HLOOKUP(AF257,MaGv!$C$3:$AZ$68,24,0)=0," ",HLOOKUP(AF257,MaGv!$C$3:$AZ$68,24,0))</f>
        <v/>
      </c>
      <c r="AL262" s="493" t="str">
        <f>IF(HLOOKUP(AF257,MaGv!$C$3:$AZ$68,29,0)=0," ",HLOOKUP(AF257,MaGv!$C$3:$AZ$68,29,0))</f>
        <v/>
      </c>
      <c r="AM262" s="87"/>
      <c r="AN262" s="87"/>
      <c r="AO262" s="87"/>
    </row>
    <row r="263" ht="14.25" hidden="1" customHeight="1">
      <c r="A263" s="486"/>
      <c r="B263" s="127"/>
      <c r="C263" s="488">
        <v>4.0</v>
      </c>
      <c r="D263" s="489" t="str">
        <f t="shared" ref="D263:I263" si="409">IF(X263="","",IF(X263="cn","cn",VLOOKUP(MID(X263,2,1),$AN$4:$AO$21,2,0)))</f>
        <v/>
      </c>
      <c r="E263" s="489" t="str">
        <f t="shared" si="409"/>
        <v/>
      </c>
      <c r="F263" s="489" t="str">
        <f t="shared" si="409"/>
        <v/>
      </c>
      <c r="G263" s="489" t="str">
        <f t="shared" si="409"/>
        <v/>
      </c>
      <c r="H263" s="489" t="str">
        <f t="shared" si="409"/>
        <v/>
      </c>
      <c r="I263" s="489" t="str">
        <f t="shared" si="409"/>
        <v/>
      </c>
      <c r="J263" s="476"/>
      <c r="K263" s="127"/>
      <c r="L263" s="488">
        <v>4.0</v>
      </c>
      <c r="M263" s="489" t="str">
        <f t="shared" ref="M263:R263" si="410">IF(AG263="","",IF(AG263="cn","cn",VLOOKUP(MID(AG263,2,1),$AN$4:$AO$21,2,0)))</f>
        <v/>
      </c>
      <c r="N263" s="489" t="str">
        <f t="shared" si="410"/>
        <v/>
      </c>
      <c r="O263" s="489" t="str">
        <f t="shared" si="410"/>
        <v/>
      </c>
      <c r="P263" s="489" t="str">
        <f t="shared" si="410"/>
        <v/>
      </c>
      <c r="Q263" s="489" t="str">
        <f t="shared" si="410"/>
        <v/>
      </c>
      <c r="R263" s="489" t="str">
        <f t="shared" si="410"/>
        <v/>
      </c>
      <c r="S263" s="87"/>
      <c r="T263" s="87"/>
      <c r="U263" s="87"/>
      <c r="V263" s="495"/>
      <c r="W263" s="523">
        <v>4.0</v>
      </c>
      <c r="X263" s="493" t="str">
        <f>IF(HLOOKUP(W257,MaGv!$C$3:$AZ$68,5,0)=0," ",HLOOKUP(W257,MaGv!$C$3:$AZ$68,5,0))</f>
        <v/>
      </c>
      <c r="Y263" s="493" t="str">
        <f>IF(HLOOKUP(W257,MaGv!$C$3:$AZ$68,10,0)=0," ",HLOOKUP(W257,MaGv!$C$3:$AZ$68,10,0))</f>
        <v/>
      </c>
      <c r="Z263" s="493" t="str">
        <f>IF(HLOOKUP(W257,MaGv!$C$3:$AZ$68,15,0)=0," ",HLOOKUP(W257,MaGv!$C$3:$AZ$68,15,0))</f>
        <v/>
      </c>
      <c r="AA263" s="493" t="str">
        <f>IF(HLOOKUP(W257,MaGv!$C$3:$AZ$68,20,0)=0," ",HLOOKUP(W257,MaGv!$C$3:$AZ$68,20,0))</f>
        <v/>
      </c>
      <c r="AB263" s="493" t="str">
        <f>IF(HLOOKUP(W257,MaGv!$C$3:$AZ$68,25,0)=0," ",HLOOKUP(W257,MaGv!$C$3:$AZ$68,25,0))</f>
        <v/>
      </c>
      <c r="AC263" s="493" t="str">
        <f>IF(HLOOKUP(W257,MaGv!$C$3:$AZ$68,30,0)=0," ",HLOOKUP(W257,MaGv!$C$3:$AZ$68,30,0))</f>
        <v/>
      </c>
      <c r="AD263" s="326"/>
      <c r="AE263" s="495"/>
      <c r="AF263" s="523">
        <v>4.0</v>
      </c>
      <c r="AG263" s="493" t="str">
        <f>IF(HLOOKUP(AF257,MaGv!$C$3:$AZ$68,5,0)=0," ",HLOOKUP(AF257,MaGv!$C$3:$AZ$68,5,0))</f>
        <v/>
      </c>
      <c r="AH263" s="493" t="str">
        <f>IF(HLOOKUP(AF257,MaGv!$C$3:$AZ$68,10,0)=0," ",HLOOKUP(AF257,MaGv!$C$3:$AZ$68,10,0))</f>
        <v/>
      </c>
      <c r="AI263" s="493" t="str">
        <f>IF(HLOOKUP(AF257,MaGv!$C$3:$AZ$68,15,0)=0," ",HLOOKUP(AF257,MaGv!$C$3:$AZ$68,15,0))</f>
        <v/>
      </c>
      <c r="AJ263" s="493" t="str">
        <f>IF(HLOOKUP(AF257,MaGv!$C$3:$AZ$68,20,0)=0," ",HLOOKUP(AF257,MaGv!$C$3:$AZ$68,20,0))</f>
        <v/>
      </c>
      <c r="AK263" s="493" t="str">
        <f>IF(HLOOKUP(AF257,MaGv!$C$3:$AZ$68,25,0)=0," ",HLOOKUP(AF257,MaGv!$C$3:$AZ$68,25,0))</f>
        <v/>
      </c>
      <c r="AL263" s="493" t="str">
        <f>IF(HLOOKUP(AF257,MaGv!$C$3:$AZ$68,30,0)=0," ",HLOOKUP(AF257,MaGv!$C$3:$AZ$68,30,0))</f>
        <v/>
      </c>
      <c r="AM263" s="87"/>
      <c r="AN263" s="87"/>
      <c r="AO263" s="87"/>
    </row>
    <row r="264" ht="14.25" hidden="1" customHeight="1">
      <c r="A264" s="486"/>
      <c r="B264" s="396"/>
      <c r="C264" s="488">
        <v>5.0</v>
      </c>
      <c r="D264" s="489" t="str">
        <f t="shared" ref="D264:I264" si="411">IF(X264="","",IF(X264="cn","cn",VLOOKUP(MID(X264,2,1),$AN$4:$AO$21,2,0)))</f>
        <v/>
      </c>
      <c r="E264" s="489" t="str">
        <f t="shared" si="411"/>
        <v/>
      </c>
      <c r="F264" s="489" t="str">
        <f t="shared" si="411"/>
        <v/>
      </c>
      <c r="G264" s="489" t="str">
        <f t="shared" si="411"/>
        <v/>
      </c>
      <c r="H264" s="489" t="str">
        <f t="shared" si="411"/>
        <v/>
      </c>
      <c r="I264" s="489" t="str">
        <f t="shared" si="411"/>
        <v/>
      </c>
      <c r="J264" s="476"/>
      <c r="K264" s="396"/>
      <c r="L264" s="488">
        <v>5.0</v>
      </c>
      <c r="M264" s="489" t="str">
        <f t="shared" ref="M264:R264" si="412">IF(AG264="","",IF(AG264="cn","cn",VLOOKUP(MID(AG264,2,1),$AN$4:$AO$21,2,0)))</f>
        <v/>
      </c>
      <c r="N264" s="489" t="str">
        <f t="shared" si="412"/>
        <v/>
      </c>
      <c r="O264" s="489" t="str">
        <f t="shared" si="412"/>
        <v/>
      </c>
      <c r="P264" s="489" t="str">
        <f t="shared" si="412"/>
        <v/>
      </c>
      <c r="Q264" s="489" t="str">
        <f t="shared" si="412"/>
        <v/>
      </c>
      <c r="R264" s="489" t="str">
        <f t="shared" si="412"/>
        <v/>
      </c>
      <c r="S264" s="87"/>
      <c r="T264" s="87"/>
      <c r="U264" s="87"/>
      <c r="V264" s="496"/>
      <c r="W264" s="523">
        <v>5.0</v>
      </c>
      <c r="X264" s="493" t="str">
        <f>IF(HLOOKUP(W257,MaGv!$C$3:$AZ$68,6,0)=0," ",HLOOKUP(W257,MaGv!$C$3:$AZ$68,6,0))</f>
        <v/>
      </c>
      <c r="Y264" s="493" t="str">
        <f>IF(HLOOKUP(W257,MaGv!$C$3:$AZ$68,11,0)=0," ",HLOOKUP(W257,MaGv!$C$3:$AZ$68,11,0))</f>
        <v/>
      </c>
      <c r="Z264" s="493" t="str">
        <f>IF(HLOOKUP(W257,MaGv!$C$3:$AZ$68,16,0)=0," ",HLOOKUP(W257,MaGv!$C$3:$AZ$68,16,0))</f>
        <v/>
      </c>
      <c r="AA264" s="493" t="str">
        <f>IF(HLOOKUP(W257,MaGv!$C$3:$AZ$68,21,0)=0," ",HLOOKUP(W257,MaGv!$C$3:$AZ$68,21,0))</f>
        <v/>
      </c>
      <c r="AB264" s="493" t="str">
        <f>IF(HLOOKUP(W257,MaGv!$C$3:$AZ$68,26,0)=0," ",HLOOKUP(W257,MaGv!$C$3:$AZ$68,26,0))</f>
        <v/>
      </c>
      <c r="AC264" s="493" t="str">
        <f>IF(HLOOKUP(W257,MaGv!$C$3:$AZ$68,31,0)=0," ",HLOOKUP(W257,MaGv!$C$3:$AZ$68,31,0))</f>
        <v/>
      </c>
      <c r="AD264" s="326"/>
      <c r="AE264" s="496"/>
      <c r="AF264" s="523">
        <v>5.0</v>
      </c>
      <c r="AG264" s="493" t="str">
        <f>IF(HLOOKUP(AF257,MaGv!$C$3:$AZ$68,6,0)=0," ",HLOOKUP(AF257,MaGv!$C$3:$AZ$68,6,0))</f>
        <v/>
      </c>
      <c r="AH264" s="493" t="str">
        <f>IF(HLOOKUP(AF257,MaGv!$C$3:$AZ$68,11,0)=0," ",HLOOKUP(AF257,MaGv!$C$3:$AZ$68,11,0))</f>
        <v/>
      </c>
      <c r="AI264" s="493" t="str">
        <f>IF(HLOOKUP(AF257,MaGv!$C$3:$AZ$68,16,0)=0," ",HLOOKUP(AF257,MaGv!$C$3:$AZ$68,16,0))</f>
        <v/>
      </c>
      <c r="AJ264" s="493" t="str">
        <f>IF(HLOOKUP(AF257,MaGv!$C$3:$AZ$68,21,0)=0," ",HLOOKUP(AF257,MaGv!$C$3:$AZ$68,21,0))</f>
        <v/>
      </c>
      <c r="AK264" s="493" t="str">
        <f>IF(HLOOKUP(AF257,MaGv!$C$3:$AZ$68,26,0)=0," ",HLOOKUP(AF257,MaGv!$C$3:$AZ$68,26,0))</f>
        <v/>
      </c>
      <c r="AL264" s="493" t="str">
        <f>IF(HLOOKUP(AF257,MaGv!$C$3:$AZ$68,31,0)=0," ",HLOOKUP(AF257,MaGv!$C$3:$AZ$68,31,0))</f>
        <v/>
      </c>
      <c r="AM264" s="87"/>
      <c r="AN264" s="87"/>
      <c r="AO264" s="87"/>
    </row>
    <row r="265" ht="14.25" hidden="1" customHeight="1">
      <c r="A265" s="486"/>
      <c r="B265" s="487" t="s">
        <v>606</v>
      </c>
      <c r="C265" s="488">
        <v>1.0</v>
      </c>
      <c r="D265" s="489" t="str">
        <f t="shared" ref="D265:D266" si="415">IF(X265="","",IF(X265="cc","cc",VLOOKUP(MID(X265,2,1),$AN$3:$AO$21,2,0)))</f>
        <v>Hóa</v>
      </c>
      <c r="E265" s="489" t="str">
        <f t="shared" ref="E265:E266" si="416">IF(Y265="","",IF(Y265="cn","cn",VLOOKUP(MID(Y265,2,1),$AN$4:$AO$21,2,0)))</f>
        <v/>
      </c>
      <c r="F265" s="519" t="s">
        <v>612</v>
      </c>
      <c r="G265" s="489" t="str">
        <f t="shared" ref="G265:I265" si="413">IF(AA265="","",IF(AA265="cn","cn",VLOOKUP(MID(AA265,2,1),$AN$4:$AO$21,2,0)))</f>
        <v/>
      </c>
      <c r="H265" s="489" t="str">
        <f t="shared" si="413"/>
        <v/>
      </c>
      <c r="I265" s="489" t="str">
        <f t="shared" si="413"/>
        <v/>
      </c>
      <c r="J265" s="476"/>
      <c r="K265" s="487" t="s">
        <v>606</v>
      </c>
      <c r="L265" s="488">
        <v>1.0</v>
      </c>
      <c r="M265" s="489" t="str">
        <f t="shared" ref="M265:M266" si="418">IF(AG265="","",IF(AG265="cc","cc",VLOOKUP(MID(AG265,2,1),$AN$3:$AO$21,2,0)))</f>
        <v>Hóa</v>
      </c>
      <c r="N265" s="489" t="str">
        <f t="shared" ref="N265:N266" si="419">IF(AH265="","",IF(AH265="cn","cn",VLOOKUP(MID(AH265,2,1),$AN$4:$AO$21,2,0)))</f>
        <v/>
      </c>
      <c r="O265" s="519" t="s">
        <v>612</v>
      </c>
      <c r="P265" s="489" t="str">
        <f t="shared" ref="P265:R265" si="414">IF(AJ265="","",IF(AJ265="cn","cn",VLOOKUP(MID(AJ265,2,1),$AN$4:$AO$21,2,0)))</f>
        <v/>
      </c>
      <c r="Q265" s="489" t="str">
        <f t="shared" si="414"/>
        <v/>
      </c>
      <c r="R265" s="489" t="str">
        <f t="shared" si="414"/>
        <v/>
      </c>
      <c r="S265" s="87"/>
      <c r="T265" s="87"/>
      <c r="U265" s="87"/>
      <c r="V265" s="522" t="s">
        <v>606</v>
      </c>
      <c r="W265" s="523">
        <v>1.0</v>
      </c>
      <c r="X265" s="494" t="str">
        <f>IF(HLOOKUP(W257,MaGv!$C$38:$AZ$68,2,0)=0," ",HLOOKUP(W257,MaGv!$C$38:$AZ$68,2,0))</f>
        <v>BH04</v>
      </c>
      <c r="Y265" s="493" t="str">
        <f>IF(HLOOKUP(W257,MaGv!$C$38:$AZ$68,7,0)=0," ",HLOOKUP(W257,MaGv!$C$38:$AZ$68,7,0))</f>
        <v/>
      </c>
      <c r="Z265" s="493" t="str">
        <f>IF(HLOOKUP(W257,MaGv!$C$38:$AZ$68,12,0)=0," ",HLOOKUP(W257,MaGv!$C$38:$AZ$68,12,0))</f>
        <v/>
      </c>
      <c r="AA265" s="493" t="str">
        <f>IF(HLOOKUP(W257,MaGv!$C$38:$AZ$68,17,0)=0," ",HLOOKUP(W257,MaGv!$C$38:$AZ$68,17,0))</f>
        <v/>
      </c>
      <c r="AB265" s="493" t="str">
        <f>IF(HLOOKUP(W257,MaGv!$C$38:$AZ$68,22,0)=0," ",HLOOKUP(W257,MaGv!$C$38:$AZ$68,22,0))</f>
        <v/>
      </c>
      <c r="AC265" s="493" t="str">
        <f>IF(HLOOKUP(W257,MaGv!$C$38:$AZ$68,27,0)=0," ",HLOOKUP(W257,MaGv!$C$38:$AZ$68,27,0))</f>
        <v/>
      </c>
      <c r="AD265" s="326"/>
      <c r="AE265" s="522" t="s">
        <v>606</v>
      </c>
      <c r="AF265" s="523">
        <v>1.0</v>
      </c>
      <c r="AG265" s="494" t="str">
        <f>IF(HLOOKUP(AF257,MaGv!$C$38:$AZ$68,2,0)=0," ",HLOOKUP(AF257,MaGv!$C$38:$AZ$68,2,0))</f>
        <v>BH03</v>
      </c>
      <c r="AH265" s="493" t="str">
        <f>IF(HLOOKUP(AF257,MaGv!$C$38:$AZ$68,7,0)=0," ",HLOOKUP(AF257,MaGv!$C$38:$AZ$68,7,0))</f>
        <v/>
      </c>
      <c r="AI265" s="493" t="str">
        <f>IF(HLOOKUP(AF257,MaGv!$C$38:$AZ$68,12,0)=0," ",HLOOKUP(AF257,MaGv!$C$38:$AZ$68,12,0))</f>
        <v/>
      </c>
      <c r="AJ265" s="493" t="str">
        <f>IF(HLOOKUP(AF257,MaGv!$C$38:$AZ$68,17,0)=0," ",HLOOKUP(AF257,MaGv!$C$38:$AZ$68,17,0))</f>
        <v/>
      </c>
      <c r="AK265" s="493" t="str">
        <f>IF(HLOOKUP(AF257,MaGv!$C$38:$AZ$68,22,0)=0," ",HLOOKUP(AF257,MaGv!$C$38:$AZ$68,22,0))</f>
        <v/>
      </c>
      <c r="AL265" s="493" t="str">
        <f>IF(HLOOKUP(AF257,MaGv!$C$38:$AZ$68,27,0)=0," ",HLOOKUP(AF257,MaGv!$C$38:$AZ$68,27,0))</f>
        <v/>
      </c>
      <c r="AM265" s="87"/>
      <c r="AN265" s="87"/>
      <c r="AO265" s="87"/>
    </row>
    <row r="266" ht="14.25" hidden="1" customHeight="1">
      <c r="A266" s="486"/>
      <c r="B266" s="127"/>
      <c r="C266" s="488">
        <v>2.0</v>
      </c>
      <c r="D266" s="489" t="str">
        <f t="shared" si="415"/>
        <v/>
      </c>
      <c r="E266" s="489" t="str">
        <f t="shared" si="416"/>
        <v/>
      </c>
      <c r="F266" s="489" t="str">
        <f t="shared" ref="F266:I266" si="417">IF(Z266="","",IF(Z266="cn","cn",VLOOKUP(MID(Z266,2,1),$AN$4:$AO$21,2,0)))</f>
        <v/>
      </c>
      <c r="G266" s="489" t="str">
        <f t="shared" si="417"/>
        <v/>
      </c>
      <c r="H266" s="489" t="str">
        <f t="shared" si="417"/>
        <v/>
      </c>
      <c r="I266" s="489" t="str">
        <f t="shared" si="417"/>
        <v/>
      </c>
      <c r="J266" s="476"/>
      <c r="K266" s="127"/>
      <c r="L266" s="488">
        <v>2.0</v>
      </c>
      <c r="M266" s="489" t="str">
        <f t="shared" si="418"/>
        <v/>
      </c>
      <c r="N266" s="489" t="str">
        <f t="shared" si="419"/>
        <v/>
      </c>
      <c r="O266" s="489" t="str">
        <f t="shared" ref="O266:R266" si="420">IF(AI266="","",IF(AI266="cn","cn",VLOOKUP(MID(AI266,2,1),$AN$4:$AO$21,2,0)))</f>
        <v/>
      </c>
      <c r="P266" s="489" t="str">
        <f t="shared" si="420"/>
        <v/>
      </c>
      <c r="Q266" s="489" t="str">
        <f t="shared" si="420"/>
        <v/>
      </c>
      <c r="R266" s="489" t="str">
        <f t="shared" si="420"/>
        <v/>
      </c>
      <c r="S266" s="87"/>
      <c r="T266" s="87"/>
      <c r="U266" s="87"/>
      <c r="V266" s="495"/>
      <c r="W266" s="523">
        <v>2.0</v>
      </c>
      <c r="X266" s="493" t="str">
        <f>IF(HLOOKUP(W257,MaGv!$C$38:$AZ$68,3,0)=0," ",HLOOKUP(W257,MaGv!$C$38:$AZ$68,3,0))</f>
        <v/>
      </c>
      <c r="Y266" s="493" t="str">
        <f>IF(HLOOKUP(W257,MaGv!$C$38:$AZ$68,8,0)=0," ",HLOOKUP(W257,MaGv!$C$38:$AZ$68,8,0))</f>
        <v/>
      </c>
      <c r="Z266" s="493" t="str">
        <f>IF(HLOOKUP(W257,MaGv!$C$38:$AZ$68,13,0)=0," ",HLOOKUP(W257,MaGv!$C$38:$AZ$68,13,0))</f>
        <v/>
      </c>
      <c r="AA266" s="493" t="str">
        <f>IF(HLOOKUP(W257,MaGv!$C$38:$AZ$68,18,0)=0," ",HLOOKUP(W257,MaGv!$C$38:$AZ$68,18,0))</f>
        <v/>
      </c>
      <c r="AB266" s="493" t="str">
        <f>IF(HLOOKUP(W257,MaGv!$C$38:$AZ$68,23,0)=0," ",HLOOKUP(W257,MaGv!$C$38:$AZ$68,23,0))</f>
        <v/>
      </c>
      <c r="AC266" s="493" t="str">
        <f>IF(HLOOKUP(W257,MaGv!$C$38:$AZ$68,28,0)=0," ",HLOOKUP(W257,MaGv!$C$38:$AZ$68,28,0))</f>
        <v/>
      </c>
      <c r="AD266" s="326"/>
      <c r="AE266" s="495"/>
      <c r="AF266" s="523">
        <v>2.0</v>
      </c>
      <c r="AG266" s="493" t="str">
        <f>IF(HLOOKUP(AF257,MaGv!$C$38:$AZ$68,3,0)=0," ",HLOOKUP(AF257,MaGv!$C$38:$AZ$68,3,0))</f>
        <v/>
      </c>
      <c r="AH266" s="493" t="str">
        <f>IF(HLOOKUP(AF257,MaGv!$C$38:$AZ$68,8,0)=0," ",HLOOKUP(AF257,MaGv!$C$38:$AZ$68,8,0))</f>
        <v/>
      </c>
      <c r="AI266" s="493" t="str">
        <f>IF(HLOOKUP(AF257,MaGv!$C$38:$AZ$68,13,0)=0," ",HLOOKUP(AF257,MaGv!$C$38:$AZ$68,13,0))</f>
        <v/>
      </c>
      <c r="AJ266" s="493" t="str">
        <f>IF(HLOOKUP(AF257,MaGv!$C$38:$AZ$68,18,0)=0," ",HLOOKUP(AF257,MaGv!$C$38:$AZ$68,18,0))</f>
        <v/>
      </c>
      <c r="AK266" s="493" t="str">
        <f>IF(HLOOKUP(AF257,MaGv!$C$38:$AZ$68,23,0)=0," ",HLOOKUP(AF257,MaGv!$C$38:$AZ$68,23,0))</f>
        <v/>
      </c>
      <c r="AL266" s="493" t="str">
        <f>IF(HLOOKUP(AF257,MaGv!$C$38:$AZ$68,28,0)=0," ",HLOOKUP(AF257,MaGv!$C$38:$AZ$68,28,0))</f>
        <v/>
      </c>
      <c r="AM266" s="87"/>
      <c r="AN266" s="87"/>
      <c r="AO266" s="87"/>
    </row>
    <row r="267" ht="14.25" hidden="1" customHeight="1">
      <c r="A267" s="486"/>
      <c r="B267" s="127"/>
      <c r="C267" s="488">
        <v>3.0</v>
      </c>
      <c r="D267" s="489" t="str">
        <f t="shared" ref="D267:I267" si="421">IF(X267="","",IF(X267="cn","cn",VLOOKUP(MID(X267,2,1),$AN$4:$AO$21,2,0)))</f>
        <v/>
      </c>
      <c r="E267" s="489" t="str">
        <f t="shared" si="421"/>
        <v/>
      </c>
      <c r="F267" s="489" t="str">
        <f t="shared" si="421"/>
        <v/>
      </c>
      <c r="G267" s="489" t="str">
        <f t="shared" si="421"/>
        <v/>
      </c>
      <c r="H267" s="489" t="str">
        <f t="shared" si="421"/>
        <v/>
      </c>
      <c r="I267" s="489" t="str">
        <f t="shared" si="421"/>
        <v/>
      </c>
      <c r="J267" s="476"/>
      <c r="K267" s="127"/>
      <c r="L267" s="488">
        <v>3.0</v>
      </c>
      <c r="M267" s="489" t="str">
        <f t="shared" ref="M267:R267" si="422">IF(AG267="","",IF(AG267="cn","cn",VLOOKUP(MID(AG267,2,1),$AN$4:$AO$21,2,0)))</f>
        <v/>
      </c>
      <c r="N267" s="489" t="str">
        <f t="shared" si="422"/>
        <v/>
      </c>
      <c r="O267" s="489" t="str">
        <f t="shared" si="422"/>
        <v/>
      </c>
      <c r="P267" s="489" t="str">
        <f t="shared" si="422"/>
        <v/>
      </c>
      <c r="Q267" s="489" t="str">
        <f t="shared" si="422"/>
        <v/>
      </c>
      <c r="R267" s="489" t="str">
        <f t="shared" si="422"/>
        <v/>
      </c>
      <c r="S267" s="87"/>
      <c r="T267" s="87"/>
      <c r="U267" s="87"/>
      <c r="V267" s="495"/>
      <c r="W267" s="523">
        <v>3.0</v>
      </c>
      <c r="X267" s="493" t="str">
        <f>IF(HLOOKUP(W257,MaGv!$C$38:$AZ$68,4,0)=0," ",HLOOKUP(W257,MaGv!$C$38:$AZ$68,4,0))</f>
        <v/>
      </c>
      <c r="Y267" s="493" t="str">
        <f>IF(HLOOKUP(W257,MaGv!$C$38:$AZ$68,9,0)=0," ",HLOOKUP(W257,MaGv!$C$38:$AZ$68,9,0))</f>
        <v/>
      </c>
      <c r="Z267" s="493" t="str">
        <f>IF(HLOOKUP(W257,MaGv!$C$38:$AZ$68,14,0)=0," ",HLOOKUP(W257,MaGv!$C$38:$AZ$68,14,0))</f>
        <v/>
      </c>
      <c r="AA267" s="493" t="str">
        <f>IF(HLOOKUP(W257,MaGv!$C$38:$AZ$68,19,0)=0," ",HLOOKUP(W257,MaGv!$C$38:$AZ$68,19,0))</f>
        <v/>
      </c>
      <c r="AB267" s="493" t="str">
        <f>IF(HLOOKUP(W257,MaGv!$C$38:$AZ$68,24,0)=0," ",HLOOKUP(W257,MaGv!$C$38:$AZ$68,24,0))</f>
        <v/>
      </c>
      <c r="AC267" s="493" t="str">
        <f>IF(HLOOKUP(W257,MaGv!$C$38:$AZ$68,29,0)=0," ",HLOOKUP(W257,MaGv!$C$38:$AZ$68,29,0))</f>
        <v/>
      </c>
      <c r="AD267" s="326"/>
      <c r="AE267" s="495"/>
      <c r="AF267" s="523">
        <v>3.0</v>
      </c>
      <c r="AG267" s="493" t="str">
        <f>IF(HLOOKUP(AF257,MaGv!$C$38:$AZ$68,4,0)=0," ",HLOOKUP(AF257,MaGv!$C$38:$AZ$68,4,0))</f>
        <v/>
      </c>
      <c r="AH267" s="493" t="str">
        <f>IF(HLOOKUP(AF257,MaGv!$C$38:$AZ$68,9,0)=0," ",HLOOKUP(AF257,MaGv!$C$38:$AZ$68,9,0))</f>
        <v/>
      </c>
      <c r="AI267" s="493" t="str">
        <f>IF(HLOOKUP(AF257,MaGv!$C$38:$AZ$68,14,0)=0," ",HLOOKUP(AF257,MaGv!$C$38:$AZ$68,14,0))</f>
        <v/>
      </c>
      <c r="AJ267" s="493" t="str">
        <f>IF(HLOOKUP(AF257,MaGv!$C$38:$AZ$68,19,0)=0," ",HLOOKUP(AF257,MaGv!$C$38:$AZ$68,19,0))</f>
        <v/>
      </c>
      <c r="AK267" s="493" t="str">
        <f>IF(HLOOKUP(AF257,MaGv!$C$38:$AZ$68,24,0)=0," ",HLOOKUP(AF257,MaGv!$C$38:$AZ$68,24,0))</f>
        <v/>
      </c>
      <c r="AL267" s="493" t="str">
        <f>IF(HLOOKUP(AF257,MaGv!$C$38:$AZ$68,29,0)=0," ",HLOOKUP(AF257,MaGv!$C$38:$AZ$68,29,0))</f>
        <v/>
      </c>
      <c r="AM267" s="87"/>
      <c r="AN267" s="87"/>
      <c r="AO267" s="87"/>
    </row>
    <row r="268" ht="14.25" hidden="1" customHeight="1">
      <c r="A268" s="486"/>
      <c r="B268" s="127"/>
      <c r="C268" s="488">
        <v>4.0</v>
      </c>
      <c r="D268" s="489" t="str">
        <f>IF(X268="","",IF(X268="cc","cc",VLOOKUP(MID(X268,2,1),$AN$4:$AO$18,2,0)))</f>
        <v>cc</v>
      </c>
      <c r="E268" s="489" t="str">
        <f t="shared" ref="E268:I268" si="423">IF(Y268="","",IF(Y268="cn","cn",VLOOKUP(MID(Y268,2,1),$AN$4:$AO$21,2,0)))</f>
        <v/>
      </c>
      <c r="F268" s="489" t="str">
        <f t="shared" si="423"/>
        <v/>
      </c>
      <c r="G268" s="489" t="str">
        <f t="shared" si="423"/>
        <v/>
      </c>
      <c r="H268" s="489" t="str">
        <f t="shared" si="423"/>
        <v/>
      </c>
      <c r="I268" s="489" t="str">
        <f t="shared" si="423"/>
        <v/>
      </c>
      <c r="J268" s="476"/>
      <c r="K268" s="127"/>
      <c r="L268" s="488">
        <v>4.0</v>
      </c>
      <c r="M268" s="489" t="str">
        <f>IF(AG268="","",IF(AG268="cc","cc",VLOOKUP(MID(AG268,2,1),$AN$4:$AO$18,2,0)))</f>
        <v>cc</v>
      </c>
      <c r="N268" s="489" t="str">
        <f t="shared" ref="N268:R268" si="424">IF(AH268="","",IF(AH268="cn","cn",VLOOKUP(MID(AH268,2,1),$AN$4:$AO$21,2,0)))</f>
        <v/>
      </c>
      <c r="O268" s="489" t="str">
        <f t="shared" si="424"/>
        <v/>
      </c>
      <c r="P268" s="489" t="str">
        <f t="shared" si="424"/>
        <v/>
      </c>
      <c r="Q268" s="489" t="str">
        <f t="shared" si="424"/>
        <v/>
      </c>
      <c r="R268" s="489" t="str">
        <f t="shared" si="424"/>
        <v/>
      </c>
      <c r="S268" s="87"/>
      <c r="T268" s="87"/>
      <c r="U268" s="87"/>
      <c r="V268" s="495"/>
      <c r="W268" s="523">
        <v>4.0</v>
      </c>
      <c r="X268" s="493" t="s">
        <v>601</v>
      </c>
      <c r="Y268" s="493" t="str">
        <f>IF(HLOOKUP(W257,MaGv!$C$38:$AZ$68,10,0)=0," ",HLOOKUP(W257,MaGv!$C$38:$AZ$68,10,0))</f>
        <v/>
      </c>
      <c r="Z268" s="493" t="str">
        <f>IF(HLOOKUP(W257,MaGv!$C$38:$AZ$68,15,0)=0," ",HLOOKUP(W257,MaGv!$C$38:$AZ$68,15,0))</f>
        <v/>
      </c>
      <c r="AA268" s="493" t="str">
        <f>IF(HLOOKUP(W257,MaGv!$C$38:$AZ$68,20,0)=0," ",HLOOKUP(W257,MaGv!$C$38:$AZ$68,20,0))</f>
        <v/>
      </c>
      <c r="AB268" s="493" t="str">
        <f>IF(HLOOKUP(W257,MaGv!$C$38:$AZ$68,25,0)=0," ",HLOOKUP(W257,MaGv!$C$38:$AZ$68,25,0))</f>
        <v/>
      </c>
      <c r="AC268" s="493" t="str">
        <f>IF(HLOOKUP(W257,MaGv!$C$38:$AZ$68,30,0)=0," ",HLOOKUP(W257,MaGv!$C$38:$AZ$68,30,0))</f>
        <v/>
      </c>
      <c r="AD268" s="326"/>
      <c r="AE268" s="495"/>
      <c r="AF268" s="523">
        <v>4.0</v>
      </c>
      <c r="AG268" s="493" t="s">
        <v>601</v>
      </c>
      <c r="AH268" s="493" t="str">
        <f>IF(HLOOKUP(AF257,MaGv!$C$38:$AZ$68,10,0)=0," ",HLOOKUP(AF257,MaGv!$C$38:$AZ$68,10,0))</f>
        <v/>
      </c>
      <c r="AI268" s="493" t="str">
        <f>IF(HLOOKUP(AF257,MaGv!$C$38:$AZ$68,15,0)=0," ",HLOOKUP(AF257,MaGv!$C$38:$AZ$68,15,0))</f>
        <v/>
      </c>
      <c r="AJ268" s="493" t="str">
        <f>IF(HLOOKUP(AF257,MaGv!$C$38:$AZ$68,20,0)=0," ",HLOOKUP(AF257,MaGv!$C$38:$AZ$68,20,0))</f>
        <v/>
      </c>
      <c r="AK268" s="493" t="str">
        <f>IF(HLOOKUP(AF257,MaGv!$C$38:$AZ$68,25,0)=0," ",HLOOKUP(AF257,MaGv!$C$38:$AZ$68,25,0))</f>
        <v/>
      </c>
      <c r="AL268" s="493" t="str">
        <f>IF(HLOOKUP(AF257,MaGv!$C$38:$AZ$68,30,0)=0," ",HLOOKUP(AF257,MaGv!$C$38:$AZ$68,30,0))</f>
        <v/>
      </c>
      <c r="AM268" s="87"/>
      <c r="AN268" s="87"/>
      <c r="AO268" s="87"/>
    </row>
    <row r="269" ht="14.25" hidden="1" customHeight="1">
      <c r="A269" s="486"/>
      <c r="B269" s="396"/>
      <c r="C269" s="488">
        <v>5.0</v>
      </c>
      <c r="D269" s="489" t="str">
        <f>IF(X269="","",IF(X269="cn","cn",VLOOKUP(MID(X269,2,1),$AN$4:$AO$18,2,0)))</f>
        <v>cn</v>
      </c>
      <c r="E269" s="489" t="str">
        <f t="shared" ref="E269:I269" si="425">IF(Y269="","",IF(Y269="cn","cn",VLOOKUP(MID(Y269,2,1),$AN$4:$AO$21,2,0)))</f>
        <v/>
      </c>
      <c r="F269" s="489" t="str">
        <f t="shared" si="425"/>
        <v/>
      </c>
      <c r="G269" s="489" t="str">
        <f t="shared" si="425"/>
        <v/>
      </c>
      <c r="H269" s="489" t="str">
        <f t="shared" si="425"/>
        <v/>
      </c>
      <c r="I269" s="489" t="str">
        <f t="shared" si="425"/>
        <v/>
      </c>
      <c r="J269" s="476"/>
      <c r="K269" s="396"/>
      <c r="L269" s="488">
        <v>5.0</v>
      </c>
      <c r="M269" s="489" t="str">
        <f>IF(AG269="","",IF(AG269="cn","cn",VLOOKUP(MID(AG269,2,1),$AN$4:$AO$18,2,0)))</f>
        <v>cn</v>
      </c>
      <c r="N269" s="489" t="str">
        <f t="shared" ref="N269:R269" si="426">IF(AH269="","",IF(AH269="cn","cn",VLOOKUP(MID(AH269,2,1),$AN$4:$AO$21,2,0)))</f>
        <v/>
      </c>
      <c r="O269" s="489" t="str">
        <f t="shared" si="426"/>
        <v/>
      </c>
      <c r="P269" s="489" t="str">
        <f t="shared" si="426"/>
        <v/>
      </c>
      <c r="Q269" s="489" t="str">
        <f t="shared" si="426"/>
        <v/>
      </c>
      <c r="R269" s="489" t="str">
        <f t="shared" si="426"/>
        <v/>
      </c>
      <c r="S269" s="87"/>
      <c r="T269" s="87"/>
      <c r="U269" s="87"/>
      <c r="V269" s="496"/>
      <c r="W269" s="523">
        <v>5.0</v>
      </c>
      <c r="X269" s="493" t="s">
        <v>33</v>
      </c>
      <c r="Y269" s="493" t="str">
        <f>IF(HLOOKUP(W257,MaGv!$C$38:$AZ$68,11,0)=0," ",HLOOKUP(W257,MaGv!$C$38:$AZ$68,11,0))</f>
        <v/>
      </c>
      <c r="Z269" s="493" t="str">
        <f>IF(HLOOKUP(W257,MaGv!$C$38:$AZ$68,16,0)=0," ",HLOOKUP(W257,MaGv!$C$38:$AZ$68,16,0))</f>
        <v/>
      </c>
      <c r="AA269" s="493" t="str">
        <f>IF(HLOOKUP(W257,MaGv!$C$38:$AZ$68,21,0)=0," ",HLOOKUP(W257,MaGv!$C$38:$AZ$68,21,0))</f>
        <v/>
      </c>
      <c r="AB269" s="493" t="str">
        <f>IF(HLOOKUP(W257,MaGv!$C$38:$AZ$68,26,0)=0," ",HLOOKUP(W257,MaGv!$C$38:$AZ$68,26,0))</f>
        <v/>
      </c>
      <c r="AC269" s="493" t="str">
        <f>IF(HLOOKUP(W257,MaGv!$C$38:$AZ$68,31,0)=0," ",HLOOKUP(W257,MaGv!$C$38:$AZ$68,31,0))</f>
        <v/>
      </c>
      <c r="AD269" s="326"/>
      <c r="AE269" s="496"/>
      <c r="AF269" s="523">
        <v>5.0</v>
      </c>
      <c r="AG269" s="493" t="s">
        <v>33</v>
      </c>
      <c r="AH269" s="493" t="str">
        <f>IF(HLOOKUP(AF257,MaGv!$C$38:$AZ$68,11,0)=0," ",HLOOKUP(AF257,MaGv!$C$38:$AZ$68,11,0))</f>
        <v/>
      </c>
      <c r="AI269" s="493" t="str">
        <f>IF(HLOOKUP(AF257,MaGv!$C$38:$AZ$68,16,0)=0," ",HLOOKUP(AF257,MaGv!$C$38:$AZ$68,16,0))</f>
        <v/>
      </c>
      <c r="AJ269" s="493" t="str">
        <f>IF(HLOOKUP(AF257,MaGv!$C$38:$AZ$68,21,0)=0," ",HLOOKUP(AF257,MaGv!$C$38:$AZ$68,21,0))</f>
        <v/>
      </c>
      <c r="AK269" s="493" t="str">
        <f>IF(HLOOKUP(AF257,MaGv!$C$38:$AZ$68,26,0)=0," ",HLOOKUP(AF257,MaGv!$C$38:$AZ$68,26,0))</f>
        <v/>
      </c>
      <c r="AL269" s="493" t="str">
        <f>IF(HLOOKUP(AF257,MaGv!$C$38:$AZ$68,31,0)=0," ",HLOOKUP(AF257,MaGv!$C$38:$AZ$68,31,0))</f>
        <v/>
      </c>
      <c r="AM269" s="87"/>
      <c r="AN269" s="87"/>
      <c r="AO269" s="87"/>
    </row>
    <row r="270" ht="14.25" hidden="1" customHeight="1">
      <c r="A270" s="486"/>
      <c r="B270" s="87"/>
      <c r="C270" s="87"/>
      <c r="D270" s="87"/>
      <c r="E270" s="87"/>
      <c r="F270" s="87"/>
      <c r="G270" s="87"/>
      <c r="H270" s="87"/>
      <c r="I270" s="87"/>
      <c r="J270" s="476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498"/>
      <c r="W270" s="499"/>
      <c r="X270" s="497"/>
      <c r="Y270" s="497"/>
      <c r="Z270" s="497"/>
      <c r="AA270" s="497"/>
      <c r="AB270" s="497"/>
      <c r="AC270" s="497"/>
      <c r="AD270" s="326"/>
      <c r="AE270" s="500"/>
      <c r="AF270" s="499"/>
      <c r="AG270" s="497"/>
      <c r="AH270" s="497"/>
      <c r="AI270" s="497"/>
      <c r="AJ270" s="497"/>
      <c r="AK270" s="497"/>
      <c r="AL270" s="497"/>
      <c r="AM270" s="87"/>
      <c r="AN270" s="87"/>
      <c r="AO270" s="87"/>
    </row>
    <row r="271" ht="14.25" hidden="1" customHeight="1">
      <c r="A271" s="486"/>
      <c r="B271" s="87"/>
      <c r="C271" s="87"/>
      <c r="D271" s="87"/>
      <c r="E271" s="87"/>
      <c r="F271" s="87"/>
      <c r="G271" s="87"/>
      <c r="H271" s="87"/>
      <c r="I271" s="87"/>
      <c r="J271" s="476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505"/>
      <c r="W271" s="499"/>
      <c r="X271" s="497"/>
      <c r="Y271" s="497"/>
      <c r="Z271" s="497"/>
      <c r="AA271" s="497"/>
      <c r="AB271" s="497"/>
      <c r="AC271" s="497"/>
      <c r="AD271" s="326"/>
      <c r="AE271" s="500"/>
      <c r="AF271" s="499"/>
      <c r="AG271" s="497"/>
      <c r="AH271" s="497"/>
      <c r="AI271" s="497"/>
      <c r="AJ271" s="497"/>
      <c r="AK271" s="497"/>
      <c r="AL271" s="497"/>
      <c r="AM271" s="87"/>
      <c r="AN271" s="87"/>
      <c r="AO271" s="87"/>
    </row>
    <row r="272" ht="14.25" hidden="1" customHeight="1">
      <c r="A272" s="126"/>
      <c r="B272" s="87"/>
      <c r="C272" s="87"/>
      <c r="D272" s="87"/>
      <c r="E272" s="87"/>
      <c r="F272" s="87"/>
      <c r="G272" s="87"/>
      <c r="H272" s="87"/>
      <c r="I272" s="87"/>
      <c r="J272" s="476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477"/>
      <c r="X272" s="87"/>
      <c r="Y272" s="87"/>
      <c r="Z272" s="87"/>
      <c r="AA272" s="87"/>
      <c r="AB272" s="87"/>
      <c r="AC272" s="87"/>
      <c r="AD272" s="326"/>
      <c r="AE272" s="87"/>
      <c r="AF272" s="477"/>
      <c r="AG272" s="87"/>
      <c r="AH272" s="87"/>
      <c r="AI272" s="87"/>
      <c r="AJ272" s="87"/>
      <c r="AK272" s="87"/>
      <c r="AL272" s="87"/>
      <c r="AM272" s="87"/>
      <c r="AN272" s="87"/>
      <c r="AO272" s="87"/>
    </row>
    <row r="273" ht="14.25" hidden="1" customHeight="1">
      <c r="A273" s="461"/>
      <c r="B273" s="462" t="str">
        <f>MaGv!$N$1</f>
        <v>THỜI KHÓA BIỂU ÔN TẬP KHỐI 12 - Áp dụng từ 04/05/2021</v>
      </c>
      <c r="C273" s="87"/>
      <c r="D273" s="463"/>
      <c r="E273" s="463"/>
      <c r="F273" s="463"/>
      <c r="G273" s="463"/>
      <c r="H273" s="87"/>
      <c r="I273" s="463"/>
      <c r="J273" s="464"/>
      <c r="K273" s="462" t="str">
        <f>MaGv!$N$1</f>
        <v>THỜI KHÓA BIỂU ÔN TẬP KHỐI 12 - Áp dụng từ 04/05/2021</v>
      </c>
      <c r="L273" s="87"/>
      <c r="M273" s="463"/>
      <c r="N273" s="463"/>
      <c r="O273" s="463"/>
      <c r="P273" s="463"/>
      <c r="Q273" s="465"/>
      <c r="R273" s="463"/>
      <c r="S273" s="87"/>
      <c r="T273" s="87"/>
      <c r="U273" s="87"/>
      <c r="V273" s="466"/>
      <c r="W273" s="87"/>
      <c r="X273" s="463"/>
      <c r="Y273" s="463"/>
      <c r="Z273" s="463"/>
      <c r="AA273" s="463"/>
      <c r="AB273" s="465"/>
      <c r="AC273" s="463"/>
      <c r="AD273" s="326"/>
      <c r="AE273" s="466"/>
      <c r="AF273" s="463"/>
      <c r="AG273" s="463"/>
      <c r="AH273" s="463"/>
      <c r="AI273" s="463"/>
      <c r="AJ273" s="463"/>
      <c r="AK273" s="465"/>
      <c r="AL273" s="463"/>
      <c r="AM273" s="87"/>
      <c r="AN273" s="87"/>
      <c r="AO273" s="87"/>
    </row>
    <row r="274" ht="14.25" hidden="1" customHeight="1">
      <c r="A274" s="461"/>
      <c r="B274" s="467" t="str">
        <f>V274</f>
        <v>LỚP:</v>
      </c>
      <c r="C274" s="468" t="str">
        <f>VLOOKUP(A276,DS!$R$1:$T$48,2,0)</f>
        <v>C6</v>
      </c>
      <c r="D274" s="467" t="str">
        <f t="shared" ref="D274:E274" si="427">Y274</f>
        <v>GVCN:</v>
      </c>
      <c r="E274" s="469" t="str">
        <f t="shared" si="427"/>
        <v>Nguyễn Ngọc Yến-Toán</v>
      </c>
      <c r="F274" s="87"/>
      <c r="G274" s="470"/>
      <c r="H274" s="470"/>
      <c r="I274" s="470"/>
      <c r="J274" s="464"/>
      <c r="K274" s="471" t="str">
        <f>AE274</f>
        <v>LỚP:</v>
      </c>
      <c r="L274" s="468" t="str">
        <f>VLOOKUP(J276,DS!$R$3:$T$48,2,0)</f>
        <v>C7</v>
      </c>
      <c r="M274" s="467" t="str">
        <f t="shared" ref="M274:N274" si="428">AH274</f>
        <v>GVCN:</v>
      </c>
      <c r="N274" s="472" t="str">
        <f t="shared" si="428"/>
        <v>Nguyễn Thị Bích Vân-NN</v>
      </c>
      <c r="O274" s="87"/>
      <c r="P274" s="470"/>
      <c r="Q274" s="470"/>
      <c r="R274" s="470"/>
      <c r="S274" s="87"/>
      <c r="T274" s="87"/>
      <c r="U274" s="87"/>
      <c r="V274" s="470" t="s">
        <v>588</v>
      </c>
      <c r="W274" s="473" t="str">
        <f>C274</f>
        <v>C6</v>
      </c>
      <c r="X274" s="87"/>
      <c r="Y274" s="474" t="s">
        <v>589</v>
      </c>
      <c r="Z274" s="475" t="str">
        <f>VLOOKUP(W274,dscn,4,0)&amp;"-"&amp;VLOOKUP(W274,dscn,6,0)</f>
        <v>Nguyễn Ngọc Yến-Toán</v>
      </c>
      <c r="AA274" s="473"/>
      <c r="AB274" s="473"/>
      <c r="AC274" s="473"/>
      <c r="AD274" s="326"/>
      <c r="AE274" s="470" t="s">
        <v>588</v>
      </c>
      <c r="AF274" s="473" t="str">
        <f>L274</f>
        <v>C7</v>
      </c>
      <c r="AG274" s="87"/>
      <c r="AH274" s="474" t="s">
        <v>589</v>
      </c>
      <c r="AI274" s="475" t="str">
        <f>VLOOKUP(AF274,dscn,4,0)&amp;"-"&amp;VLOOKUP(AF274,dscn,6,0)</f>
        <v>Nguyễn Thị Bích Vân-NN</v>
      </c>
      <c r="AJ274" s="473"/>
      <c r="AK274" s="473"/>
      <c r="AL274" s="473"/>
      <c r="AM274" s="87"/>
      <c r="AN274" s="87"/>
      <c r="AO274" s="87"/>
    </row>
    <row r="275" ht="14.25" hidden="1" customHeight="1">
      <c r="A275" s="126"/>
      <c r="B275" s="87"/>
      <c r="C275" s="87"/>
      <c r="D275" s="87"/>
      <c r="E275" s="87"/>
      <c r="F275" s="87"/>
      <c r="G275" s="87"/>
      <c r="H275" s="87"/>
      <c r="I275" s="87"/>
      <c r="J275" s="476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477"/>
      <c r="Y275" s="87"/>
      <c r="Z275" s="87"/>
      <c r="AA275" s="87"/>
      <c r="AB275" s="87"/>
      <c r="AC275" s="87"/>
      <c r="AD275" s="326"/>
      <c r="AE275" s="87"/>
      <c r="AF275" s="87"/>
      <c r="AG275" s="477"/>
      <c r="AH275" s="87"/>
      <c r="AI275" s="87"/>
      <c r="AJ275" s="87"/>
      <c r="AK275" s="87"/>
      <c r="AL275" s="87"/>
      <c r="AM275" s="87"/>
      <c r="AN275" s="87"/>
      <c r="AO275" s="87"/>
    </row>
    <row r="276" ht="14.25" hidden="1" customHeight="1">
      <c r="A276" s="479">
        <v>33.0</v>
      </c>
      <c r="B276" s="480"/>
      <c r="C276" s="481" t="s">
        <v>590</v>
      </c>
      <c r="D276" s="481" t="s">
        <v>591</v>
      </c>
      <c r="E276" s="481" t="s">
        <v>592</v>
      </c>
      <c r="F276" s="481" t="s">
        <v>593</v>
      </c>
      <c r="G276" s="481" t="s">
        <v>594</v>
      </c>
      <c r="H276" s="481" t="s">
        <v>595</v>
      </c>
      <c r="I276" s="481" t="s">
        <v>596</v>
      </c>
      <c r="J276" s="482">
        <v>34.0</v>
      </c>
      <c r="K276" s="480"/>
      <c r="L276" s="481" t="s">
        <v>590</v>
      </c>
      <c r="M276" s="481" t="s">
        <v>591</v>
      </c>
      <c r="N276" s="481" t="s">
        <v>592</v>
      </c>
      <c r="O276" s="481" t="s">
        <v>593</v>
      </c>
      <c r="P276" s="481" t="s">
        <v>594</v>
      </c>
      <c r="Q276" s="481" t="s">
        <v>595</v>
      </c>
      <c r="R276" s="481" t="s">
        <v>596</v>
      </c>
      <c r="S276" s="87"/>
      <c r="T276" s="87"/>
      <c r="U276" s="86"/>
      <c r="V276" s="483"/>
      <c r="W276" s="484" t="s">
        <v>590</v>
      </c>
      <c r="X276" s="484" t="s">
        <v>591</v>
      </c>
      <c r="Y276" s="484" t="s">
        <v>592</v>
      </c>
      <c r="Z276" s="484" t="s">
        <v>593</v>
      </c>
      <c r="AA276" s="484" t="s">
        <v>594</v>
      </c>
      <c r="AB276" s="484" t="s">
        <v>595</v>
      </c>
      <c r="AC276" s="484" t="s">
        <v>596</v>
      </c>
      <c r="AD276" s="485"/>
      <c r="AE276" s="483"/>
      <c r="AF276" s="484" t="s">
        <v>590</v>
      </c>
      <c r="AG276" s="484" t="s">
        <v>591</v>
      </c>
      <c r="AH276" s="484" t="s">
        <v>592</v>
      </c>
      <c r="AI276" s="484" t="s">
        <v>593</v>
      </c>
      <c r="AJ276" s="484" t="s">
        <v>594</v>
      </c>
      <c r="AK276" s="484" t="s">
        <v>595</v>
      </c>
      <c r="AL276" s="484" t="s">
        <v>596</v>
      </c>
      <c r="AM276" s="87"/>
      <c r="AN276" s="86"/>
      <c r="AO276" s="86"/>
    </row>
    <row r="277" ht="14.25" hidden="1" customHeight="1">
      <c r="A277" s="479"/>
      <c r="B277" s="487" t="s">
        <v>597</v>
      </c>
      <c r="C277" s="488">
        <v>1.0</v>
      </c>
      <c r="D277" s="489" t="str">
        <f t="shared" ref="D277:D278" si="431">IF(X277="","",IF(X277="cc","cc",VLOOKUP(MID(X277,2,1),$AN$3:$AO$21,2,0)))</f>
        <v/>
      </c>
      <c r="E277" s="489" t="str">
        <f t="shared" ref="E277:I277" si="429">IF(Y277="","",IF(Y277="cn","cn",VLOOKUP(MID(Y277,2,1),$AN$4:$AO$21,2,0)))</f>
        <v/>
      </c>
      <c r="F277" s="489" t="str">
        <f t="shared" si="429"/>
        <v/>
      </c>
      <c r="G277" s="489" t="str">
        <f t="shared" si="429"/>
        <v/>
      </c>
      <c r="H277" s="489" t="str">
        <f t="shared" si="429"/>
        <v/>
      </c>
      <c r="I277" s="489" t="str">
        <f t="shared" si="429"/>
        <v/>
      </c>
      <c r="J277" s="482"/>
      <c r="K277" s="487" t="s">
        <v>597</v>
      </c>
      <c r="L277" s="488">
        <v>1.0</v>
      </c>
      <c r="M277" s="489" t="str">
        <f t="shared" ref="M277:M278" si="433">IF(AG277="","",IF(AG277="cc","cc",VLOOKUP(MID(AG277,2,1),$AN$3:$AO$21,2,0)))</f>
        <v/>
      </c>
      <c r="N277" s="489" t="str">
        <f t="shared" ref="N277:R277" si="430">IF(AH277="","",IF(AH277="cn","cn",VLOOKUP(MID(AH277,2,1),$AN$4:$AO$21,2,0)))</f>
        <v/>
      </c>
      <c r="O277" s="489" t="str">
        <f t="shared" si="430"/>
        <v/>
      </c>
      <c r="P277" s="489" t="str">
        <f t="shared" si="430"/>
        <v/>
      </c>
      <c r="Q277" s="489" t="str">
        <f t="shared" si="430"/>
        <v/>
      </c>
      <c r="R277" s="489" t="str">
        <f t="shared" si="430"/>
        <v/>
      </c>
      <c r="S277" s="86"/>
      <c r="T277" s="86"/>
      <c r="U277" s="86"/>
      <c r="V277" s="522" t="s">
        <v>597</v>
      </c>
      <c r="W277" s="523">
        <v>1.0</v>
      </c>
      <c r="X277" s="493" t="str">
        <f>IF(HLOOKUP(W274,MaGv!$C$3:$AZ$68,2,0)=0," ",HLOOKUP(W274,MaGv!$C$3:$AZ$68,2,0))</f>
        <v/>
      </c>
      <c r="Y277" s="493" t="str">
        <f>IF(HLOOKUP(W274,MaGv!$C$3:$AZ$68,7,0)=0," ",HLOOKUP(W274,MaGv!$C$3:$AZ$68,7,0))</f>
        <v/>
      </c>
      <c r="Z277" s="493" t="str">
        <f>IF(HLOOKUP(W274,MaGv!$C$3:$AZ$68,12,0)=0," ",HLOOKUP(W274,MaGv!$C$3:$AZ$68,12,0))</f>
        <v/>
      </c>
      <c r="AA277" s="493" t="str">
        <f>IF(HLOOKUP(W274,MaGv!$C$3:$AZ$68,17,0)=0," ",HLOOKUP(W274,MaGv!$C$3:$AZ$68,17,0))</f>
        <v/>
      </c>
      <c r="AB277" s="493" t="str">
        <f>IF(HLOOKUP(W274,MaGv!$C$3:$AZ$68,22,0)=0," ",HLOOKUP(W274,MaGv!$C$3:$AZ$68,22,0))</f>
        <v/>
      </c>
      <c r="AC277" s="493" t="str">
        <f>IF(HLOOKUP(W274,MaGv!$C$3:$AZ$68,27,0)=0," ",HLOOKUP(W274,MaGv!$C$3:$AZ$68,27,0))</f>
        <v/>
      </c>
      <c r="AD277" s="326"/>
      <c r="AE277" s="522" t="s">
        <v>597</v>
      </c>
      <c r="AF277" s="523">
        <v>1.0</v>
      </c>
      <c r="AG277" s="493" t="str">
        <f>IF(HLOOKUP(AF274,MaGv!$C$3:$AZ$68,2,0)=0," ",HLOOKUP(AF274,MaGv!$C$3:$AZ$68,2,0))</f>
        <v/>
      </c>
      <c r="AH277" s="493" t="str">
        <f>IF(HLOOKUP(AF274,MaGv!$C$3:$AZ$68,7,0)=0," ",HLOOKUP(AF274,MaGv!$C$3:$AZ$68,7,0))</f>
        <v/>
      </c>
      <c r="AI277" s="493" t="str">
        <f>IF(HLOOKUP(AF274,MaGv!$C$3:$AZ$68,12,0)=0," ",HLOOKUP(AF274,MaGv!$C$3:$AZ$68,12,0))</f>
        <v/>
      </c>
      <c r="AJ277" s="493" t="str">
        <f>IF(HLOOKUP(AF274,MaGv!$C$3:$AZ$68,17,0)=0," ",HLOOKUP(AF274,MaGv!$C$3:$AZ$68,17,0))</f>
        <v/>
      </c>
      <c r="AK277" s="493" t="str">
        <f>IF(HLOOKUP(AF274,MaGv!$C$3:$AZ$68,22,0)=0," ",HLOOKUP(AF274,MaGv!$C$3:$AZ$68,22,0))</f>
        <v/>
      </c>
      <c r="AL277" s="493" t="str">
        <f>IF(HLOOKUP(AF274,MaGv!$C$3:$AZ$68,27,0)=0," ",HLOOKUP(AF274,MaGv!$C$3:$AZ$68,27,0))</f>
        <v/>
      </c>
      <c r="AM277" s="86"/>
      <c r="AN277" s="87"/>
      <c r="AO277" s="87"/>
    </row>
    <row r="278" ht="14.25" hidden="1" customHeight="1">
      <c r="A278" s="486"/>
      <c r="B278" s="127"/>
      <c r="C278" s="488">
        <v>2.0</v>
      </c>
      <c r="D278" s="489" t="str">
        <f t="shared" si="431"/>
        <v/>
      </c>
      <c r="E278" s="489" t="str">
        <f t="shared" ref="E278:I278" si="432">IF(Y278="","",IF(Y278="cn","cn",VLOOKUP(MID(Y278,2,1),$AN$4:$AO$21,2,0)))</f>
        <v/>
      </c>
      <c r="F278" s="489" t="str">
        <f t="shared" si="432"/>
        <v/>
      </c>
      <c r="G278" s="489" t="str">
        <f t="shared" si="432"/>
        <v/>
      </c>
      <c r="H278" s="489" t="str">
        <f t="shared" si="432"/>
        <v/>
      </c>
      <c r="I278" s="489" t="str">
        <f t="shared" si="432"/>
        <v/>
      </c>
      <c r="J278" s="476"/>
      <c r="K278" s="127"/>
      <c r="L278" s="488">
        <v>2.0</v>
      </c>
      <c r="M278" s="489" t="str">
        <f t="shared" si="433"/>
        <v/>
      </c>
      <c r="N278" s="489" t="str">
        <f t="shared" ref="N278:R278" si="434">IF(AH278="","",IF(AH278="cn","cn",VLOOKUP(MID(AH278,2,1),$AN$4:$AO$21,2,0)))</f>
        <v/>
      </c>
      <c r="O278" s="489" t="str">
        <f t="shared" si="434"/>
        <v/>
      </c>
      <c r="P278" s="489" t="str">
        <f t="shared" si="434"/>
        <v/>
      </c>
      <c r="Q278" s="489" t="str">
        <f t="shared" si="434"/>
        <v/>
      </c>
      <c r="R278" s="489" t="str">
        <f t="shared" si="434"/>
        <v/>
      </c>
      <c r="S278" s="87"/>
      <c r="T278" s="87"/>
      <c r="U278" s="87"/>
      <c r="V278" s="495"/>
      <c r="W278" s="523">
        <v>2.0</v>
      </c>
      <c r="X278" s="493" t="str">
        <f>IF(HLOOKUP(W274,MaGv!$C$3:$AZ$68,3,0)=0," ",HLOOKUP(W274,MaGv!$C$3:$AZ$68,3,0))</f>
        <v/>
      </c>
      <c r="Y278" s="493" t="str">
        <f>IF(HLOOKUP(W274,MaGv!$C$3:$AZ$68,8,0)=0," ",HLOOKUP(W274,MaGv!$C$3:$AZ$68,8,0))</f>
        <v/>
      </c>
      <c r="Z278" s="493" t="str">
        <f>IF(HLOOKUP(W274,MaGv!$C$3:$AZ$68,13,0)=0," ",HLOOKUP(W274,MaGv!$C$3:$AZ$68,13,0))</f>
        <v/>
      </c>
      <c r="AA278" s="493" t="str">
        <f>IF(HLOOKUP(W274,MaGv!$C$3:$AZ$68,18,0)=0," ",HLOOKUP(W274,MaGv!$C$3:$AZ$68,18,0))</f>
        <v/>
      </c>
      <c r="AB278" s="493" t="str">
        <f>IF(HLOOKUP(W274,MaGv!$C$3:$AZ$68,23,0)=0," ",HLOOKUP(W274,MaGv!$C$3:$AZ$68,23,0))</f>
        <v/>
      </c>
      <c r="AC278" s="493" t="str">
        <f>IF(HLOOKUP(W274,MaGv!$C$3:$AZ$68,28,0)=0," ",HLOOKUP(W274,MaGv!$C$3:$AZ$68,28,0))</f>
        <v/>
      </c>
      <c r="AD278" s="326"/>
      <c r="AE278" s="495"/>
      <c r="AF278" s="523">
        <v>2.0</v>
      </c>
      <c r="AG278" s="493" t="str">
        <f>IF(HLOOKUP(AF274,MaGv!$C$3:$AZ$68,3,0)=0," ",HLOOKUP(AF274,MaGv!$C$3:$AZ$68,3,0))</f>
        <v/>
      </c>
      <c r="AH278" s="493" t="str">
        <f>IF(HLOOKUP(AF274,MaGv!$C$3:$AZ$68,8,0)=0," ",HLOOKUP(AF274,MaGv!$C$3:$AZ$68,8,0))</f>
        <v/>
      </c>
      <c r="AI278" s="493" t="str">
        <f>IF(HLOOKUP(AF274,MaGv!$C$3:$AZ$68,13,0)=0," ",HLOOKUP(AF274,MaGv!$C$3:$AZ$68,13,0))</f>
        <v/>
      </c>
      <c r="AJ278" s="493" t="str">
        <f>IF(HLOOKUP(AF274,MaGv!$C$3:$AZ$68,18,0)=0," ",HLOOKUP(AF274,MaGv!$C$3:$AZ$68,18,0))</f>
        <v/>
      </c>
      <c r="AK278" s="493" t="str">
        <f>IF(HLOOKUP(AF274,MaGv!$C$3:$AZ$68,23,0)=0," ",HLOOKUP(AF274,MaGv!$C$3:$AZ$68,23,0))</f>
        <v/>
      </c>
      <c r="AL278" s="493" t="str">
        <f>IF(HLOOKUP(AF274,MaGv!$C$3:$AZ$68,28,0)=0," ",HLOOKUP(AF274,MaGv!$C$3:$AZ$68,28,0))</f>
        <v/>
      </c>
      <c r="AM278" s="87"/>
      <c r="AN278" s="87"/>
      <c r="AO278" s="87"/>
    </row>
    <row r="279" ht="14.25" hidden="1" customHeight="1">
      <c r="A279" s="486"/>
      <c r="B279" s="127"/>
      <c r="C279" s="488">
        <v>3.0</v>
      </c>
      <c r="D279" s="489" t="str">
        <f t="shared" ref="D279:I279" si="435">IF(X279="","",IF(X279="cn","cn",VLOOKUP(MID(X279,2,1),$AN$4:$AO$21,2,0)))</f>
        <v/>
      </c>
      <c r="E279" s="489" t="str">
        <f t="shared" si="435"/>
        <v/>
      </c>
      <c r="F279" s="489" t="str">
        <f t="shared" si="435"/>
        <v/>
      </c>
      <c r="G279" s="489" t="str">
        <f t="shared" si="435"/>
        <v/>
      </c>
      <c r="H279" s="489" t="str">
        <f t="shared" si="435"/>
        <v/>
      </c>
      <c r="I279" s="489" t="str">
        <f t="shared" si="435"/>
        <v/>
      </c>
      <c r="J279" s="476"/>
      <c r="K279" s="127"/>
      <c r="L279" s="488">
        <v>3.0</v>
      </c>
      <c r="M279" s="489" t="str">
        <f t="shared" ref="M279:R279" si="436">IF(AG279="","",IF(AG279="cn","cn",VLOOKUP(MID(AG279,2,1),$AN$4:$AO$21,2,0)))</f>
        <v/>
      </c>
      <c r="N279" s="489" t="str">
        <f t="shared" si="436"/>
        <v/>
      </c>
      <c r="O279" s="489" t="str">
        <f t="shared" si="436"/>
        <v/>
      </c>
      <c r="P279" s="489" t="str">
        <f t="shared" si="436"/>
        <v/>
      </c>
      <c r="Q279" s="489" t="str">
        <f t="shared" si="436"/>
        <v/>
      </c>
      <c r="R279" s="489" t="str">
        <f t="shared" si="436"/>
        <v/>
      </c>
      <c r="S279" s="87"/>
      <c r="T279" s="87"/>
      <c r="U279" s="87"/>
      <c r="V279" s="495"/>
      <c r="W279" s="523">
        <v>3.0</v>
      </c>
      <c r="X279" s="493" t="str">
        <f>IF(HLOOKUP(W274,MaGv!$C$3:$AZ$68,4,0)=0," ",HLOOKUP(W274,MaGv!$C$3:$AZ$68,4,0))</f>
        <v/>
      </c>
      <c r="Y279" s="493" t="str">
        <f>IF(HLOOKUP(W274,MaGv!$C$3:$AZ$68,9,0)=0," ",HLOOKUP(W274,MaGv!$C$3:$AZ$68,9,0))</f>
        <v/>
      </c>
      <c r="Z279" s="493" t="str">
        <f>IF(HLOOKUP(W274,MaGv!$C$3:$AZ$68,14,0)=0," ",HLOOKUP(W274,MaGv!$C$3:$AZ$68,14,0))</f>
        <v/>
      </c>
      <c r="AA279" s="493" t="str">
        <f>IF(HLOOKUP(W274,MaGv!$C$3:$AZ$68,19,0)=0," ",HLOOKUP(W274,MaGv!$C$3:$AZ$68,19,0))</f>
        <v/>
      </c>
      <c r="AB279" s="493" t="str">
        <f>IF(HLOOKUP(W274,MaGv!$C$3:$AZ$68,24,0)=0," ",HLOOKUP(W274,MaGv!$C$3:$AZ$68,24,0))</f>
        <v/>
      </c>
      <c r="AC279" s="493" t="str">
        <f>IF(HLOOKUP(W274,MaGv!$C$3:$AZ$68,29,0)=0," ",HLOOKUP(W274,MaGv!$C$3:$AZ$68,29,0))</f>
        <v/>
      </c>
      <c r="AD279" s="326"/>
      <c r="AE279" s="495"/>
      <c r="AF279" s="523">
        <v>3.0</v>
      </c>
      <c r="AG279" s="493" t="str">
        <f>IF(HLOOKUP(AF274,MaGv!$C$3:$AZ$68,4,0)=0," ",HLOOKUP(AF274,MaGv!$C$3:$AZ$68,4,0))</f>
        <v/>
      </c>
      <c r="AH279" s="493" t="str">
        <f>IF(HLOOKUP(AF274,MaGv!$C$3:$AZ$68,9,0)=0," ",HLOOKUP(AF274,MaGv!$C$3:$AZ$68,9,0))</f>
        <v/>
      </c>
      <c r="AI279" s="493" t="str">
        <f>IF(HLOOKUP(AF274,MaGv!$C$3:$AZ$68,14,0)=0," ",HLOOKUP(AF274,MaGv!$C$3:$AZ$68,14,0))</f>
        <v/>
      </c>
      <c r="AJ279" s="493" t="str">
        <f>IF(HLOOKUP(AF274,MaGv!$C$3:$AZ$68,19,0)=0," ",HLOOKUP(AF274,MaGv!$C$3:$AZ$68,19,0))</f>
        <v/>
      </c>
      <c r="AK279" s="493" t="str">
        <f>IF(HLOOKUP(AF274,MaGv!$C$3:$AZ$68,24,0)=0," ",HLOOKUP(AF274,MaGv!$C$3:$AZ$68,24,0))</f>
        <v/>
      </c>
      <c r="AL279" s="493" t="str">
        <f>IF(HLOOKUP(AF274,MaGv!$C$3:$AZ$68,29,0)=0," ",HLOOKUP(AF274,MaGv!$C$3:$AZ$68,29,0))</f>
        <v/>
      </c>
      <c r="AM279" s="87"/>
      <c r="AN279" s="87"/>
      <c r="AO279" s="87"/>
    </row>
    <row r="280" ht="14.25" hidden="1" customHeight="1">
      <c r="A280" s="486"/>
      <c r="B280" s="127"/>
      <c r="C280" s="488">
        <v>4.0</v>
      </c>
      <c r="D280" s="489" t="str">
        <f t="shared" ref="D280:I280" si="437">IF(X280="","",IF(X280="cn","cn",VLOOKUP(MID(X280,2,1),$AN$4:$AO$21,2,0)))</f>
        <v/>
      </c>
      <c r="E280" s="489" t="str">
        <f t="shared" si="437"/>
        <v/>
      </c>
      <c r="F280" s="489" t="str">
        <f t="shared" si="437"/>
        <v/>
      </c>
      <c r="G280" s="489" t="str">
        <f t="shared" si="437"/>
        <v/>
      </c>
      <c r="H280" s="489" t="str">
        <f t="shared" si="437"/>
        <v/>
      </c>
      <c r="I280" s="489" t="str">
        <f t="shared" si="437"/>
        <v/>
      </c>
      <c r="J280" s="476"/>
      <c r="K280" s="127"/>
      <c r="L280" s="488">
        <v>4.0</v>
      </c>
      <c r="M280" s="489" t="str">
        <f t="shared" ref="M280:R280" si="438">IF(AG280="","",IF(AG280="cn","cn",VLOOKUP(MID(AG280,2,1),$AN$4:$AO$21,2,0)))</f>
        <v/>
      </c>
      <c r="N280" s="489" t="str">
        <f t="shared" si="438"/>
        <v/>
      </c>
      <c r="O280" s="489" t="str">
        <f t="shared" si="438"/>
        <v/>
      </c>
      <c r="P280" s="489" t="str">
        <f t="shared" si="438"/>
        <v/>
      </c>
      <c r="Q280" s="489" t="str">
        <f t="shared" si="438"/>
        <v/>
      </c>
      <c r="R280" s="489" t="str">
        <f t="shared" si="438"/>
        <v/>
      </c>
      <c r="S280" s="87"/>
      <c r="T280" s="87"/>
      <c r="U280" s="87"/>
      <c r="V280" s="495"/>
      <c r="W280" s="523">
        <v>4.0</v>
      </c>
      <c r="X280" s="493" t="str">
        <f>IF(HLOOKUP(W274,MaGv!$C$3:$AZ$68,5,0)=0," ",HLOOKUP(W274,MaGv!$C$3:$AZ$68,5,0))</f>
        <v/>
      </c>
      <c r="Y280" s="493" t="str">
        <f>IF(HLOOKUP(W274,MaGv!$C$3:$AZ$68,10,0)=0," ",HLOOKUP(W274,MaGv!$C$3:$AZ$68,10,0))</f>
        <v/>
      </c>
      <c r="Z280" s="493" t="str">
        <f>IF(HLOOKUP(W274,MaGv!$C$3:$AZ$68,15,0)=0," ",HLOOKUP(W274,MaGv!$C$3:$AZ$68,15,0))</f>
        <v/>
      </c>
      <c r="AA280" s="493" t="str">
        <f>IF(HLOOKUP(W274,MaGv!$C$3:$AZ$68,20,0)=0," ",HLOOKUP(W274,MaGv!$C$3:$AZ$68,20,0))</f>
        <v/>
      </c>
      <c r="AB280" s="493" t="str">
        <f>IF(HLOOKUP(W274,MaGv!$C$3:$AZ$68,25,0)=0," ",HLOOKUP(W274,MaGv!$C$3:$AZ$68,25,0))</f>
        <v/>
      </c>
      <c r="AC280" s="493" t="str">
        <f>IF(HLOOKUP(W274,MaGv!$C$3:$AZ$68,30,0)=0," ",HLOOKUP(W274,MaGv!$C$3:$AZ$68,30,0))</f>
        <v/>
      </c>
      <c r="AD280" s="326"/>
      <c r="AE280" s="495"/>
      <c r="AF280" s="523">
        <v>4.0</v>
      </c>
      <c r="AG280" s="493" t="str">
        <f>IF(HLOOKUP(AF274,MaGv!$C$3:$AZ$68,5,0)=0," ",HLOOKUP(AF274,MaGv!$C$3:$AZ$68,5,0))</f>
        <v/>
      </c>
      <c r="AH280" s="493" t="str">
        <f>IF(HLOOKUP(AF274,MaGv!$C$3:$AZ$68,10,0)=0," ",HLOOKUP(AF274,MaGv!$C$3:$AZ$68,10,0))</f>
        <v/>
      </c>
      <c r="AI280" s="493" t="str">
        <f>IF(HLOOKUP(AF274,MaGv!$C$3:$AZ$68,15,0)=0," ",HLOOKUP(AF274,MaGv!$C$3:$AZ$68,15,0))</f>
        <v/>
      </c>
      <c r="AJ280" s="493" t="str">
        <f>IF(HLOOKUP(AF274,MaGv!$C$3:$AZ$68,20,0)=0," ",HLOOKUP(AF274,MaGv!$C$3:$AZ$68,20,0))</f>
        <v/>
      </c>
      <c r="AK280" s="493" t="str">
        <f>IF(HLOOKUP(AF274,MaGv!$C$3:$AZ$68,25,0)=0," ",HLOOKUP(AF274,MaGv!$C$3:$AZ$68,25,0))</f>
        <v/>
      </c>
      <c r="AL280" s="493" t="str">
        <f>IF(HLOOKUP(AF274,MaGv!$C$3:$AZ$68,30,0)=0," ",HLOOKUP(AF274,MaGv!$C$3:$AZ$68,30,0))</f>
        <v/>
      </c>
      <c r="AM280" s="87"/>
      <c r="AN280" s="87"/>
      <c r="AO280" s="87"/>
    </row>
    <row r="281" ht="14.25" hidden="1" customHeight="1">
      <c r="A281" s="486"/>
      <c r="B281" s="396"/>
      <c r="C281" s="488">
        <v>5.0</v>
      </c>
      <c r="D281" s="489" t="str">
        <f t="shared" ref="D281:I281" si="439">IF(X281="","",IF(X281="cn","cn",VLOOKUP(MID(X281,2,1),$AN$4:$AO$21,2,0)))</f>
        <v/>
      </c>
      <c r="E281" s="489" t="str">
        <f t="shared" si="439"/>
        <v/>
      </c>
      <c r="F281" s="489" t="str">
        <f t="shared" si="439"/>
        <v/>
      </c>
      <c r="G281" s="489" t="str">
        <f t="shared" si="439"/>
        <v/>
      </c>
      <c r="H281" s="489" t="str">
        <f t="shared" si="439"/>
        <v/>
      </c>
      <c r="I281" s="489" t="str">
        <f t="shared" si="439"/>
        <v/>
      </c>
      <c r="J281" s="476"/>
      <c r="K281" s="396"/>
      <c r="L281" s="488">
        <v>5.0</v>
      </c>
      <c r="M281" s="489" t="str">
        <f t="shared" ref="M281:R281" si="440">IF(AG281="","",IF(AG281="cn","cn",VLOOKUP(MID(AG281,2,1),$AN$4:$AO$21,2,0)))</f>
        <v/>
      </c>
      <c r="N281" s="489" t="str">
        <f t="shared" si="440"/>
        <v/>
      </c>
      <c r="O281" s="489" t="str">
        <f t="shared" si="440"/>
        <v/>
      </c>
      <c r="P281" s="489" t="str">
        <f t="shared" si="440"/>
        <v/>
      </c>
      <c r="Q281" s="489" t="str">
        <f t="shared" si="440"/>
        <v/>
      </c>
      <c r="R281" s="489" t="str">
        <f t="shared" si="440"/>
        <v/>
      </c>
      <c r="S281" s="87"/>
      <c r="T281" s="87"/>
      <c r="U281" s="87"/>
      <c r="V281" s="496"/>
      <c r="W281" s="523">
        <v>5.0</v>
      </c>
      <c r="X281" s="493" t="str">
        <f>IF(HLOOKUP(W274,MaGv!$C$3:$AZ$68,6,0)=0," ",HLOOKUP(W274,MaGv!$C$3:$AZ$68,6,0))</f>
        <v/>
      </c>
      <c r="Y281" s="493" t="str">
        <f>IF(HLOOKUP(W274,MaGv!$C$3:$AZ$68,11,0)=0," ",HLOOKUP(W274,MaGv!$C$3:$AZ$68,11,0))</f>
        <v/>
      </c>
      <c r="Z281" s="493" t="str">
        <f>IF(HLOOKUP(W274,MaGv!$C$3:$AZ$68,16,0)=0," ",HLOOKUP(W274,MaGv!$C$3:$AZ$68,16,0))</f>
        <v/>
      </c>
      <c r="AA281" s="493" t="str">
        <f>IF(HLOOKUP(W274,MaGv!$C$3:$AZ$68,21,0)=0," ",HLOOKUP(W274,MaGv!$C$3:$AZ$68,21,0))</f>
        <v/>
      </c>
      <c r="AB281" s="493" t="str">
        <f>IF(HLOOKUP(W274,MaGv!$C$3:$AZ$68,26,0)=0," ",HLOOKUP(W274,MaGv!$C$3:$AZ$68,26,0))</f>
        <v/>
      </c>
      <c r="AC281" s="493" t="str">
        <f>IF(HLOOKUP(W274,MaGv!$C$3:$AZ$68,31,0)=0," ",HLOOKUP(W274,MaGv!$C$3:$AZ$68,31,0))</f>
        <v/>
      </c>
      <c r="AD281" s="326"/>
      <c r="AE281" s="496"/>
      <c r="AF281" s="523">
        <v>5.0</v>
      </c>
      <c r="AG281" s="493" t="str">
        <f>IF(HLOOKUP(AF274,MaGv!$C$3:$AZ$68,6,0)=0," ",HLOOKUP(AF274,MaGv!$C$3:$AZ$68,6,0))</f>
        <v/>
      </c>
      <c r="AH281" s="493" t="str">
        <f>IF(HLOOKUP(AF274,MaGv!$C$3:$AZ$68,11,0)=0," ",HLOOKUP(AF274,MaGv!$C$3:$AZ$68,11,0))</f>
        <v/>
      </c>
      <c r="AI281" s="493" t="str">
        <f>IF(HLOOKUP(AF274,MaGv!$C$3:$AZ$68,16,0)=0," ",HLOOKUP(AF274,MaGv!$C$3:$AZ$68,16,0))</f>
        <v/>
      </c>
      <c r="AJ281" s="493" t="str">
        <f>IF(HLOOKUP(AF274,MaGv!$C$3:$AZ$68,21,0)=0," ",HLOOKUP(AF274,MaGv!$C$3:$AZ$68,21,0))</f>
        <v/>
      </c>
      <c r="AK281" s="493" t="str">
        <f>IF(HLOOKUP(AF274,MaGv!$C$3:$AZ$68,26,0)=0," ",HLOOKUP(AF274,MaGv!$C$3:$AZ$68,26,0))</f>
        <v/>
      </c>
      <c r="AL281" s="493" t="str">
        <f>IF(HLOOKUP(AF274,MaGv!$C$3:$AZ$68,31,0)=0," ",HLOOKUP(AF274,MaGv!$C$3:$AZ$68,31,0))</f>
        <v/>
      </c>
      <c r="AM281" s="87"/>
      <c r="AN281" s="87"/>
      <c r="AO281" s="87"/>
    </row>
    <row r="282" ht="14.25" hidden="1" customHeight="1">
      <c r="A282" s="486"/>
      <c r="B282" s="487" t="s">
        <v>606</v>
      </c>
      <c r="C282" s="488">
        <v>1.0</v>
      </c>
      <c r="D282" s="489" t="str">
        <f t="shared" ref="D282:D283" si="443">IF(X282="","",IF(X282="cc","cc",VLOOKUP(MID(X282,2,1),$AN$3:$AO$21,2,0)))</f>
        <v>Văn</v>
      </c>
      <c r="E282" s="489" t="str">
        <f t="shared" ref="E282:E283" si="444">IF(Y282="","",IF(Y282="cn","cn",VLOOKUP(MID(Y282,2,1),$AN$4:$AO$21,2,0)))</f>
        <v/>
      </c>
      <c r="F282" s="519" t="s">
        <v>612</v>
      </c>
      <c r="G282" s="489" t="str">
        <f t="shared" ref="G282:I282" si="441">IF(AA282="","",IF(AA282="cn","cn",VLOOKUP(MID(AA282,2,1),$AN$4:$AO$21,2,0)))</f>
        <v/>
      </c>
      <c r="H282" s="489" t="str">
        <f t="shared" si="441"/>
        <v/>
      </c>
      <c r="I282" s="489" t="str">
        <f t="shared" si="441"/>
        <v/>
      </c>
      <c r="J282" s="476"/>
      <c r="K282" s="487" t="s">
        <v>606</v>
      </c>
      <c r="L282" s="488">
        <v>1.0</v>
      </c>
      <c r="M282" s="489" t="str">
        <f t="shared" ref="M282:M283" si="446">IF(AG282="","",IF(AG282="cc","cc",VLOOKUP(MID(AG282,2,1),$AN$3:$AO$21,2,0)))</f>
        <v>Toán</v>
      </c>
      <c r="N282" s="489" t="str">
        <f t="shared" ref="N282:N283" si="447">IF(AH282="","",IF(AH282="cn","cn",VLOOKUP(MID(AH282,2,1),$AN$4:$AO$21,2,0)))</f>
        <v/>
      </c>
      <c r="O282" s="519" t="s">
        <v>612</v>
      </c>
      <c r="P282" s="489" t="str">
        <f t="shared" ref="P282:R282" si="442">IF(AJ282="","",IF(AJ282="cn","cn",VLOOKUP(MID(AJ282,2,1),$AN$4:$AO$21,2,0)))</f>
        <v/>
      </c>
      <c r="Q282" s="489" t="str">
        <f t="shared" si="442"/>
        <v/>
      </c>
      <c r="R282" s="489" t="str">
        <f t="shared" si="442"/>
        <v/>
      </c>
      <c r="S282" s="87"/>
      <c r="T282" s="87"/>
      <c r="U282" s="87"/>
      <c r="V282" s="522" t="s">
        <v>606</v>
      </c>
      <c r="W282" s="523">
        <v>1.0</v>
      </c>
      <c r="X282" s="494" t="str">
        <f>IF(HLOOKUP(W274,MaGv!$C$38:$AZ$68,2,0)=0," ",HLOOKUP(W274,MaGv!$C$38:$AZ$68,2,0))</f>
        <v>BV07</v>
      </c>
      <c r="Y282" s="493" t="str">
        <f>IF(HLOOKUP(W274,MaGv!$C$38:$AZ$68,7,0)=0," ",HLOOKUP(W274,MaGv!$C$38:$AZ$68,7,0))</f>
        <v/>
      </c>
      <c r="Z282" s="493" t="str">
        <f>IF(HLOOKUP(W274,MaGv!$C$38:$AZ$68,12,0)=0," ",HLOOKUP(W274,MaGv!$C$38:$AZ$68,12,0))</f>
        <v/>
      </c>
      <c r="AA282" s="493" t="str">
        <f>IF(HLOOKUP(W274,MaGv!$C$38:$AZ$68,17,0)=0," ",HLOOKUP(W274,MaGv!$C$38:$AZ$68,17,0))</f>
        <v/>
      </c>
      <c r="AB282" s="493" t="str">
        <f>IF(HLOOKUP(W274,MaGv!$C$38:$AZ$68,22,0)=0," ",HLOOKUP(W274,MaGv!$C$38:$AZ$68,22,0))</f>
        <v/>
      </c>
      <c r="AC282" s="493" t="str">
        <f>IF(HLOOKUP(W274,MaGv!$C$38:$AZ$68,27,0)=0," ",HLOOKUP(W274,MaGv!$C$38:$AZ$68,27,0))</f>
        <v/>
      </c>
      <c r="AD282" s="326"/>
      <c r="AE282" s="522" t="s">
        <v>606</v>
      </c>
      <c r="AF282" s="523">
        <v>1.0</v>
      </c>
      <c r="AG282" s="494" t="str">
        <f>IF(HLOOKUP(AF274,MaGv!$C$38:$AZ$68,2,0)=0," ",HLOOKUP(AF274,MaGv!$C$38:$AZ$68,2,0))</f>
        <v>BT07</v>
      </c>
      <c r="AH282" s="493" t="str">
        <f>IF(HLOOKUP(AF274,MaGv!$C$38:$AZ$68,7,0)=0," ",HLOOKUP(AF274,MaGv!$C$38:$AZ$68,7,0))</f>
        <v/>
      </c>
      <c r="AI282" s="493" t="str">
        <f>IF(HLOOKUP(AF274,MaGv!$C$38:$AZ$68,12,0)=0," ",HLOOKUP(AF274,MaGv!$C$38:$AZ$68,12,0))</f>
        <v/>
      </c>
      <c r="AJ282" s="493" t="str">
        <f>IF(HLOOKUP(AF274,MaGv!$C$38:$AZ$68,17,0)=0," ",HLOOKUP(AF274,MaGv!$C$38:$AZ$68,17,0))</f>
        <v/>
      </c>
      <c r="AK282" s="493" t="str">
        <f>IF(HLOOKUP(AF274,MaGv!$C$38:$AZ$68,22,0)=0," ",HLOOKUP(AF274,MaGv!$C$38:$AZ$68,22,0))</f>
        <v/>
      </c>
      <c r="AL282" s="493" t="str">
        <f>IF(HLOOKUP(AF274,MaGv!$C$38:$AZ$68,27,0)=0," ",HLOOKUP(AF274,MaGv!$C$38:$AZ$68,27,0))</f>
        <v/>
      </c>
      <c r="AM282" s="87"/>
      <c r="AN282" s="87"/>
      <c r="AO282" s="87"/>
    </row>
    <row r="283" ht="14.25" hidden="1" customHeight="1">
      <c r="A283" s="486"/>
      <c r="B283" s="127"/>
      <c r="C283" s="488">
        <v>2.0</v>
      </c>
      <c r="D283" s="489" t="str">
        <f t="shared" si="443"/>
        <v/>
      </c>
      <c r="E283" s="489" t="str">
        <f t="shared" si="444"/>
        <v/>
      </c>
      <c r="F283" s="489" t="str">
        <f t="shared" ref="F283:I283" si="445">IF(Z283="","",IF(Z283="cn","cn",VLOOKUP(MID(Z283,2,1),$AN$4:$AO$21,2,0)))</f>
        <v/>
      </c>
      <c r="G283" s="489" t="str">
        <f t="shared" si="445"/>
        <v/>
      </c>
      <c r="H283" s="489" t="str">
        <f t="shared" si="445"/>
        <v/>
      </c>
      <c r="I283" s="489" t="str">
        <f t="shared" si="445"/>
        <v/>
      </c>
      <c r="J283" s="476"/>
      <c r="K283" s="127"/>
      <c r="L283" s="488">
        <v>2.0</v>
      </c>
      <c r="M283" s="489" t="str">
        <f t="shared" si="446"/>
        <v/>
      </c>
      <c r="N283" s="489" t="str">
        <f t="shared" si="447"/>
        <v/>
      </c>
      <c r="O283" s="489" t="str">
        <f t="shared" ref="O283:R283" si="448">IF(AI283="","",IF(AI283="cn","cn",VLOOKUP(MID(AI283,2,1),$AN$4:$AO$21,2,0)))</f>
        <v/>
      </c>
      <c r="P283" s="489" t="str">
        <f t="shared" si="448"/>
        <v/>
      </c>
      <c r="Q283" s="489" t="str">
        <f t="shared" si="448"/>
        <v/>
      </c>
      <c r="R283" s="489" t="str">
        <f t="shared" si="448"/>
        <v/>
      </c>
      <c r="S283" s="87"/>
      <c r="T283" s="87"/>
      <c r="U283" s="87"/>
      <c r="V283" s="495"/>
      <c r="W283" s="523">
        <v>2.0</v>
      </c>
      <c r="X283" s="493" t="str">
        <f>IF(HLOOKUP(W274,MaGv!$C$38:$AZ$68,3,0)=0," ",HLOOKUP(W274,MaGv!$C$38:$AZ$68,3,0))</f>
        <v/>
      </c>
      <c r="Y283" s="493" t="str">
        <f>IF(HLOOKUP(W274,MaGv!$C$38:$AZ$68,8,0)=0," ",HLOOKUP(W274,MaGv!$C$38:$AZ$68,8,0))</f>
        <v/>
      </c>
      <c r="Z283" s="493" t="str">
        <f>IF(HLOOKUP(W274,MaGv!$C$38:$AZ$68,13,0)=0," ",HLOOKUP(W274,MaGv!$C$38:$AZ$68,13,0))</f>
        <v/>
      </c>
      <c r="AA283" s="493" t="str">
        <f>IF(HLOOKUP(W274,MaGv!$C$38:$AZ$68,18,0)=0," ",HLOOKUP(W274,MaGv!$C$38:$AZ$68,18,0))</f>
        <v/>
      </c>
      <c r="AB283" s="493" t="str">
        <f>IF(HLOOKUP(W274,MaGv!$C$38:$AZ$68,23,0)=0," ",HLOOKUP(W274,MaGv!$C$38:$AZ$68,23,0))</f>
        <v/>
      </c>
      <c r="AC283" s="493" t="str">
        <f>IF(HLOOKUP(W274,MaGv!$C$38:$AZ$68,28,0)=0," ",HLOOKUP(W274,MaGv!$C$38:$AZ$68,28,0))</f>
        <v/>
      </c>
      <c r="AD283" s="326"/>
      <c r="AE283" s="495"/>
      <c r="AF283" s="523">
        <v>2.0</v>
      </c>
      <c r="AG283" s="493" t="str">
        <f>IF(HLOOKUP(AF274,MaGv!$C$38:$AZ$68,3,0)=0," ",HLOOKUP(AF274,MaGv!$C$38:$AZ$68,3,0))</f>
        <v/>
      </c>
      <c r="AH283" s="493" t="str">
        <f>IF(HLOOKUP(AF274,MaGv!$C$38:$AZ$68,8,0)=0," ",HLOOKUP(AF274,MaGv!$C$38:$AZ$68,8,0))</f>
        <v/>
      </c>
      <c r="AI283" s="493" t="str">
        <f>IF(HLOOKUP(AF274,MaGv!$C$38:$AZ$68,13,0)=0," ",HLOOKUP(AF274,MaGv!$C$38:$AZ$68,13,0))</f>
        <v/>
      </c>
      <c r="AJ283" s="493" t="str">
        <f>IF(HLOOKUP(AF274,MaGv!$C$38:$AZ$68,18,0)=0," ",HLOOKUP(AF274,MaGv!$C$38:$AZ$68,18,0))</f>
        <v/>
      </c>
      <c r="AK283" s="493" t="str">
        <f>IF(HLOOKUP(AF274,MaGv!$C$38:$AZ$68,23,0)=0," ",HLOOKUP(AF274,MaGv!$C$38:$AZ$68,23,0))</f>
        <v/>
      </c>
      <c r="AL283" s="493" t="str">
        <f>IF(HLOOKUP(AF274,MaGv!$C$38:$AZ$68,28,0)=0," ",HLOOKUP(AF274,MaGv!$C$38:$AZ$68,28,0))</f>
        <v/>
      </c>
      <c r="AM283" s="87"/>
      <c r="AN283" s="87"/>
      <c r="AO283" s="87"/>
    </row>
    <row r="284" ht="14.25" hidden="1" customHeight="1">
      <c r="A284" s="486"/>
      <c r="B284" s="127"/>
      <c r="C284" s="488">
        <v>3.0</v>
      </c>
      <c r="D284" s="489" t="str">
        <f t="shared" ref="D284:I284" si="449">IF(X284="","",IF(X284="cn","cn",VLOOKUP(MID(X284,2,1),$AN$4:$AO$21,2,0)))</f>
        <v/>
      </c>
      <c r="E284" s="489" t="str">
        <f t="shared" si="449"/>
        <v/>
      </c>
      <c r="F284" s="489" t="str">
        <f t="shared" si="449"/>
        <v/>
      </c>
      <c r="G284" s="489" t="str">
        <f t="shared" si="449"/>
        <v/>
      </c>
      <c r="H284" s="489" t="str">
        <f t="shared" si="449"/>
        <v/>
      </c>
      <c r="I284" s="489" t="str">
        <f t="shared" si="449"/>
        <v/>
      </c>
      <c r="J284" s="476"/>
      <c r="K284" s="127"/>
      <c r="L284" s="488">
        <v>3.0</v>
      </c>
      <c r="M284" s="489" t="str">
        <f t="shared" ref="M284:R284" si="450">IF(AG284="","",IF(AG284="cn","cn",VLOOKUP(MID(AG284,2,1),$AN$4:$AO$21,2,0)))</f>
        <v/>
      </c>
      <c r="N284" s="489" t="str">
        <f t="shared" si="450"/>
        <v/>
      </c>
      <c r="O284" s="489" t="str">
        <f t="shared" si="450"/>
        <v/>
      </c>
      <c r="P284" s="489" t="str">
        <f t="shared" si="450"/>
        <v/>
      </c>
      <c r="Q284" s="489" t="str">
        <f t="shared" si="450"/>
        <v/>
      </c>
      <c r="R284" s="489" t="str">
        <f t="shared" si="450"/>
        <v/>
      </c>
      <c r="S284" s="87"/>
      <c r="T284" s="87"/>
      <c r="U284" s="87"/>
      <c r="V284" s="495"/>
      <c r="W284" s="523">
        <v>3.0</v>
      </c>
      <c r="X284" s="493" t="str">
        <f>IF(HLOOKUP(W274,MaGv!$C$38:$AZ$68,4,0)=0," ",HLOOKUP(W274,MaGv!$C$38:$AZ$68,4,0))</f>
        <v/>
      </c>
      <c r="Y284" s="493" t="str">
        <f>IF(HLOOKUP(W274,MaGv!$C$38:$AZ$68,9,0)=0," ",HLOOKUP(W274,MaGv!$C$38:$AZ$68,9,0))</f>
        <v/>
      </c>
      <c r="Z284" s="493" t="str">
        <f>IF(HLOOKUP(W274,MaGv!$C$38:$AZ$68,14,0)=0," ",HLOOKUP(W274,MaGv!$C$38:$AZ$68,14,0))</f>
        <v/>
      </c>
      <c r="AA284" s="493" t="str">
        <f>IF(HLOOKUP(W274,MaGv!$C$38:$AZ$68,19,0)=0," ",HLOOKUP(W274,MaGv!$C$38:$AZ$68,19,0))</f>
        <v/>
      </c>
      <c r="AB284" s="493" t="str">
        <f>IF(HLOOKUP(W274,MaGv!$C$38:$AZ$68,24,0)=0," ",HLOOKUP(W274,MaGv!$C$38:$AZ$68,24,0))</f>
        <v/>
      </c>
      <c r="AC284" s="493" t="str">
        <f>IF(HLOOKUP(W274,MaGv!$C$38:$AZ$68,29,0)=0," ",HLOOKUP(W274,MaGv!$C$38:$AZ$68,29,0))</f>
        <v/>
      </c>
      <c r="AD284" s="326"/>
      <c r="AE284" s="495"/>
      <c r="AF284" s="523">
        <v>3.0</v>
      </c>
      <c r="AG284" s="493" t="str">
        <f>IF(HLOOKUP(AF274,MaGv!$C$38:$AZ$68,4,0)=0," ",HLOOKUP(AF274,MaGv!$C$38:$AZ$68,4,0))</f>
        <v/>
      </c>
      <c r="AH284" s="493" t="str">
        <f>IF(HLOOKUP(AF274,MaGv!$C$38:$AZ$68,9,0)=0," ",HLOOKUP(AF274,MaGv!$C$38:$AZ$68,9,0))</f>
        <v/>
      </c>
      <c r="AI284" s="493" t="str">
        <f>IF(HLOOKUP(AF274,MaGv!$C$38:$AZ$68,14,0)=0," ",HLOOKUP(AF274,MaGv!$C$38:$AZ$68,14,0))</f>
        <v/>
      </c>
      <c r="AJ284" s="493" t="str">
        <f>IF(HLOOKUP(AF274,MaGv!$C$38:$AZ$68,19,0)=0," ",HLOOKUP(AF274,MaGv!$C$38:$AZ$68,19,0))</f>
        <v/>
      </c>
      <c r="AK284" s="493" t="str">
        <f>IF(HLOOKUP(AF274,MaGv!$C$38:$AZ$68,24,0)=0," ",HLOOKUP(AF274,MaGv!$C$38:$AZ$68,24,0))</f>
        <v/>
      </c>
      <c r="AL284" s="493" t="str">
        <f>IF(HLOOKUP(AF274,MaGv!$C$38:$AZ$68,29,0)=0," ",HLOOKUP(AF274,MaGv!$C$38:$AZ$68,29,0))</f>
        <v/>
      </c>
      <c r="AM284" s="87"/>
      <c r="AN284" s="87"/>
      <c r="AO284" s="87"/>
    </row>
    <row r="285" ht="14.25" hidden="1" customHeight="1">
      <c r="A285" s="486"/>
      <c r="B285" s="127"/>
      <c r="C285" s="488">
        <v>4.0</v>
      </c>
      <c r="D285" s="489" t="str">
        <f>IF(X285="","",IF(X285="cc","cc",VLOOKUP(MID(X285,2,1),$AN$4:$AO$18,2,0)))</f>
        <v>cc</v>
      </c>
      <c r="E285" s="489" t="str">
        <f t="shared" ref="E285:I285" si="451">IF(Y285="","",IF(Y285="cn","cn",VLOOKUP(MID(Y285,2,1),$AN$4:$AO$21,2,0)))</f>
        <v/>
      </c>
      <c r="F285" s="489" t="str">
        <f t="shared" si="451"/>
        <v/>
      </c>
      <c r="G285" s="489" t="str">
        <f t="shared" si="451"/>
        <v/>
      </c>
      <c r="H285" s="489" t="str">
        <f t="shared" si="451"/>
        <v/>
      </c>
      <c r="I285" s="489" t="str">
        <f t="shared" si="451"/>
        <v/>
      </c>
      <c r="J285" s="476"/>
      <c r="K285" s="127"/>
      <c r="L285" s="488">
        <v>4.0</v>
      </c>
      <c r="M285" s="489" t="str">
        <f>IF(AG285="","",IF(AG285="cc","cc",VLOOKUP(MID(AG285,2,1),$AN$4:$AO$18,2,0)))</f>
        <v>cc</v>
      </c>
      <c r="N285" s="489" t="str">
        <f t="shared" ref="N285:R285" si="452">IF(AH285="","",IF(AH285="cn","cn",VLOOKUP(MID(AH285,2,1),$AN$4:$AO$21,2,0)))</f>
        <v/>
      </c>
      <c r="O285" s="489" t="str">
        <f t="shared" si="452"/>
        <v/>
      </c>
      <c r="P285" s="489" t="str">
        <f t="shared" si="452"/>
        <v/>
      </c>
      <c r="Q285" s="489" t="str">
        <f t="shared" si="452"/>
        <v/>
      </c>
      <c r="R285" s="489" t="str">
        <f t="shared" si="452"/>
        <v/>
      </c>
      <c r="S285" s="87"/>
      <c r="T285" s="87"/>
      <c r="U285" s="87"/>
      <c r="V285" s="495"/>
      <c r="W285" s="523">
        <v>4.0</v>
      </c>
      <c r="X285" s="493" t="s">
        <v>601</v>
      </c>
      <c r="Y285" s="493" t="str">
        <f>IF(HLOOKUP(W274,MaGv!$C$38:$AZ$68,10,0)=0," ",HLOOKUP(W274,MaGv!$C$38:$AZ$68,10,0))</f>
        <v/>
      </c>
      <c r="Z285" s="493" t="str">
        <f>IF(HLOOKUP(W274,MaGv!$C$38:$AZ$68,15,0)=0," ",HLOOKUP(W274,MaGv!$C$38:$AZ$68,15,0))</f>
        <v/>
      </c>
      <c r="AA285" s="493" t="str">
        <f>IF(HLOOKUP(W274,MaGv!$C$38:$AZ$68,20,0)=0," ",HLOOKUP(W274,MaGv!$C$38:$AZ$68,20,0))</f>
        <v/>
      </c>
      <c r="AB285" s="493" t="str">
        <f>IF(HLOOKUP(W274,MaGv!$C$38:$AZ$68,25,0)=0," ",HLOOKUP(W274,MaGv!$C$38:$AZ$68,25,0))</f>
        <v/>
      </c>
      <c r="AC285" s="493" t="str">
        <f>IF(HLOOKUP(W274,MaGv!$C$38:$AZ$68,30,0)=0," ",HLOOKUP(W274,MaGv!$C$38:$AZ$68,30,0))</f>
        <v/>
      </c>
      <c r="AD285" s="326"/>
      <c r="AE285" s="495"/>
      <c r="AF285" s="523">
        <v>4.0</v>
      </c>
      <c r="AG285" s="493" t="s">
        <v>601</v>
      </c>
      <c r="AH285" s="493" t="str">
        <f>IF(HLOOKUP(AF274,MaGv!$C$38:$AZ$68,10,0)=0," ",HLOOKUP(AF274,MaGv!$C$38:$AZ$68,10,0))</f>
        <v/>
      </c>
      <c r="AI285" s="493" t="str">
        <f>IF(HLOOKUP(AF274,MaGv!$C$38:$AZ$68,15,0)=0," ",HLOOKUP(AF274,MaGv!$C$38:$AZ$68,15,0))</f>
        <v/>
      </c>
      <c r="AJ285" s="493" t="str">
        <f>IF(HLOOKUP(AF274,MaGv!$C$38:$AZ$68,20,0)=0," ",HLOOKUP(AF274,MaGv!$C$38:$AZ$68,20,0))</f>
        <v/>
      </c>
      <c r="AK285" s="493" t="str">
        <f>IF(HLOOKUP(AF274,MaGv!$C$38:$AZ$68,25,0)=0," ",HLOOKUP(AF274,MaGv!$C$38:$AZ$68,25,0))</f>
        <v/>
      </c>
      <c r="AL285" s="493" t="str">
        <f>IF(HLOOKUP(AF274,MaGv!$C$38:$AZ$68,30,0)=0," ",HLOOKUP(AF274,MaGv!$C$38:$AZ$68,30,0))</f>
        <v/>
      </c>
      <c r="AM285" s="87"/>
      <c r="AN285" s="87"/>
      <c r="AO285" s="87"/>
    </row>
    <row r="286" ht="14.25" hidden="1" customHeight="1">
      <c r="A286" s="486"/>
      <c r="B286" s="396"/>
      <c r="C286" s="488">
        <v>5.0</v>
      </c>
      <c r="D286" s="489" t="str">
        <f>IF(X286="","",IF(X286="cn","cn",VLOOKUP(MID(X286,2,1),$AN$4:$AO$18,2,0)))</f>
        <v>cn</v>
      </c>
      <c r="E286" s="489" t="str">
        <f t="shared" ref="E286:I286" si="453">IF(Y286="","",IF(Y286="cn","cn",VLOOKUP(MID(Y286,2,1),$AN$4:$AO$21,2,0)))</f>
        <v/>
      </c>
      <c r="F286" s="489" t="str">
        <f t="shared" si="453"/>
        <v/>
      </c>
      <c r="G286" s="489" t="str">
        <f t="shared" si="453"/>
        <v/>
      </c>
      <c r="H286" s="489" t="str">
        <f t="shared" si="453"/>
        <v/>
      </c>
      <c r="I286" s="489" t="str">
        <f t="shared" si="453"/>
        <v/>
      </c>
      <c r="J286" s="476"/>
      <c r="K286" s="396"/>
      <c r="L286" s="488">
        <v>5.0</v>
      </c>
      <c r="M286" s="489" t="str">
        <f>IF(AG286="","",IF(AG286="cn","cn",VLOOKUP(MID(AG286,2,1),$AN$4:$AO$18,2,0)))</f>
        <v>cn</v>
      </c>
      <c r="N286" s="489" t="str">
        <f t="shared" ref="N286:R286" si="454">IF(AH286="","",IF(AH286="cn","cn",VLOOKUP(MID(AH286,2,1),$AN$4:$AO$21,2,0)))</f>
        <v/>
      </c>
      <c r="O286" s="489" t="str">
        <f t="shared" si="454"/>
        <v/>
      </c>
      <c r="P286" s="489" t="str">
        <f t="shared" si="454"/>
        <v/>
      </c>
      <c r="Q286" s="489" t="str">
        <f t="shared" si="454"/>
        <v/>
      </c>
      <c r="R286" s="489" t="str">
        <f t="shared" si="454"/>
        <v/>
      </c>
      <c r="S286" s="87"/>
      <c r="T286" s="87"/>
      <c r="U286" s="87"/>
      <c r="V286" s="496"/>
      <c r="W286" s="523">
        <v>5.0</v>
      </c>
      <c r="X286" s="493" t="s">
        <v>33</v>
      </c>
      <c r="Y286" s="493" t="str">
        <f>IF(HLOOKUP(W274,MaGv!$C$38:$AZ$68,11,0)=0," ",HLOOKUP(W274,MaGv!$C$38:$AZ$68,11,0))</f>
        <v/>
      </c>
      <c r="Z286" s="493" t="str">
        <f>IF(HLOOKUP(W274,MaGv!$C$38:$AZ$68,16,0)=0," ",HLOOKUP(W274,MaGv!$C$38:$AZ$68,16,0))</f>
        <v/>
      </c>
      <c r="AA286" s="493" t="str">
        <f>IF(HLOOKUP(W274,MaGv!$C$38:$AZ$68,21,0)=0," ",HLOOKUP(W274,MaGv!$C$38:$AZ$68,21,0))</f>
        <v/>
      </c>
      <c r="AB286" s="493" t="str">
        <f>IF(HLOOKUP(W274,MaGv!$C$38:$AZ$68,26,0)=0," ",HLOOKUP(W274,MaGv!$C$38:$AZ$68,26,0))</f>
        <v/>
      </c>
      <c r="AC286" s="493" t="str">
        <f>IF(HLOOKUP(W274,MaGv!$C$38:$AZ$68,31,0)=0," ",HLOOKUP(W274,MaGv!$C$38:$AZ$68,31,0))</f>
        <v/>
      </c>
      <c r="AD286" s="326"/>
      <c r="AE286" s="496"/>
      <c r="AF286" s="523">
        <v>5.0</v>
      </c>
      <c r="AG286" s="493" t="s">
        <v>33</v>
      </c>
      <c r="AH286" s="493" t="str">
        <f>IF(HLOOKUP(AF274,MaGv!$C$38:$AZ$68,11,0)=0," ",HLOOKUP(AF274,MaGv!$C$38:$AZ$68,11,0))</f>
        <v/>
      </c>
      <c r="AI286" s="493" t="str">
        <f>IF(HLOOKUP(AF274,MaGv!$C$38:$AZ$68,16,0)=0," ",HLOOKUP(AF274,MaGv!$C$38:$AZ$68,16,0))</f>
        <v/>
      </c>
      <c r="AJ286" s="493" t="str">
        <f>IF(HLOOKUP(AF274,MaGv!$C$38:$AZ$68,21,0)=0," ",HLOOKUP(AF274,MaGv!$C$38:$AZ$68,21,0))</f>
        <v/>
      </c>
      <c r="AK286" s="493" t="str">
        <f>IF(HLOOKUP(AF274,MaGv!$C$38:$AZ$68,26,0)=0," ",HLOOKUP(AF274,MaGv!$C$38:$AZ$68,26,0))</f>
        <v/>
      </c>
      <c r="AL286" s="493" t="str">
        <f>IF(HLOOKUP(AF274,MaGv!$C$38:$AZ$68,31,0)=0," ",HLOOKUP(AF274,MaGv!$C$38:$AZ$68,31,0))</f>
        <v/>
      </c>
      <c r="AM286" s="87"/>
      <c r="AN286" s="87"/>
      <c r="AO286" s="87"/>
    </row>
    <row r="287" ht="14.25" hidden="1" customHeight="1">
      <c r="A287" s="486"/>
      <c r="B287" s="87"/>
      <c r="C287" s="87"/>
      <c r="D287" s="87"/>
      <c r="E287" s="87"/>
      <c r="F287" s="87"/>
      <c r="G287" s="87"/>
      <c r="H287" s="87"/>
      <c r="I287" s="87"/>
      <c r="J287" s="476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498"/>
      <c r="W287" s="499"/>
      <c r="X287" s="497"/>
      <c r="Y287" s="497"/>
      <c r="Z287" s="497"/>
      <c r="AA287" s="497"/>
      <c r="AB287" s="497"/>
      <c r="AC287" s="497"/>
      <c r="AD287" s="326"/>
      <c r="AE287" s="500"/>
      <c r="AF287" s="499"/>
      <c r="AG287" s="497"/>
      <c r="AH287" s="497"/>
      <c r="AI287" s="497"/>
      <c r="AJ287" s="497"/>
      <c r="AK287" s="497"/>
      <c r="AL287" s="497"/>
      <c r="AM287" s="87"/>
      <c r="AN287" s="87"/>
      <c r="AO287" s="87"/>
    </row>
    <row r="288" ht="14.25" hidden="1" customHeight="1">
      <c r="A288" s="502"/>
      <c r="B288" s="503"/>
      <c r="C288" s="503"/>
      <c r="D288" s="503"/>
      <c r="E288" s="503"/>
      <c r="F288" s="503"/>
      <c r="G288" s="503"/>
      <c r="H288" s="503"/>
      <c r="I288" s="503"/>
      <c r="J288" s="504"/>
      <c r="K288" s="503"/>
      <c r="L288" s="503"/>
      <c r="M288" s="503"/>
      <c r="N288" s="503"/>
      <c r="O288" s="503"/>
      <c r="P288" s="503"/>
      <c r="Q288" s="503"/>
      <c r="R288" s="503"/>
      <c r="S288" s="87"/>
      <c r="T288" s="87"/>
      <c r="U288" s="87"/>
      <c r="V288" s="505"/>
      <c r="W288" s="499"/>
      <c r="X288" s="497"/>
      <c r="Y288" s="497"/>
      <c r="Z288" s="497"/>
      <c r="AA288" s="497"/>
      <c r="AB288" s="497"/>
      <c r="AC288" s="497"/>
      <c r="AD288" s="326"/>
      <c r="AE288" s="500"/>
      <c r="AF288" s="499"/>
      <c r="AG288" s="497"/>
      <c r="AH288" s="497"/>
      <c r="AI288" s="497"/>
      <c r="AJ288" s="497"/>
      <c r="AK288" s="497"/>
      <c r="AL288" s="497"/>
      <c r="AM288" s="87"/>
      <c r="AN288" s="87"/>
      <c r="AO288" s="87"/>
    </row>
    <row r="289" ht="14.25" hidden="1" customHeight="1">
      <c r="A289" s="126"/>
      <c r="B289" s="87"/>
      <c r="C289" s="87"/>
      <c r="D289" s="87"/>
      <c r="E289" s="87"/>
      <c r="F289" s="87"/>
      <c r="G289" s="87"/>
      <c r="H289" s="87"/>
      <c r="I289" s="87"/>
      <c r="J289" s="476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477"/>
      <c r="X289" s="87"/>
      <c r="Y289" s="87"/>
      <c r="Z289" s="87"/>
      <c r="AA289" s="87"/>
      <c r="AB289" s="87"/>
      <c r="AC289" s="87"/>
      <c r="AD289" s="326"/>
      <c r="AE289" s="87"/>
      <c r="AF289" s="477"/>
      <c r="AG289" s="87"/>
      <c r="AH289" s="87"/>
      <c r="AI289" s="87"/>
      <c r="AJ289" s="87"/>
      <c r="AK289" s="87"/>
      <c r="AL289" s="87"/>
      <c r="AM289" s="87"/>
      <c r="AN289" s="87"/>
      <c r="AO289" s="87"/>
    </row>
    <row r="290" ht="14.25" hidden="1" customHeight="1">
      <c r="A290" s="461"/>
      <c r="B290" s="462" t="str">
        <f>MaGv!$N$1</f>
        <v>THỜI KHÓA BIỂU ÔN TẬP KHỐI 12 - Áp dụng từ 04/05/2021</v>
      </c>
      <c r="C290" s="87"/>
      <c r="D290" s="463"/>
      <c r="E290" s="463"/>
      <c r="F290" s="463"/>
      <c r="G290" s="463"/>
      <c r="H290" s="87"/>
      <c r="I290" s="463"/>
      <c r="J290" s="464"/>
      <c r="K290" s="462" t="str">
        <f>MaGv!$N$1</f>
        <v>THỜI KHÓA BIỂU ÔN TẬP KHỐI 12 - Áp dụng từ 04/05/2021</v>
      </c>
      <c r="L290" s="87"/>
      <c r="M290" s="463"/>
      <c r="N290" s="463"/>
      <c r="O290" s="463"/>
      <c r="P290" s="463"/>
      <c r="Q290" s="465"/>
      <c r="R290" s="463"/>
      <c r="S290" s="87"/>
      <c r="T290" s="87"/>
      <c r="U290" s="87"/>
      <c r="V290" s="466"/>
      <c r="W290" s="463"/>
      <c r="X290" s="463"/>
      <c r="Y290" s="463"/>
      <c r="Z290" s="463"/>
      <c r="AA290" s="463"/>
      <c r="AB290" s="465"/>
      <c r="AC290" s="463"/>
      <c r="AD290" s="326"/>
      <c r="AE290" s="466"/>
      <c r="AF290" s="463"/>
      <c r="AG290" s="463"/>
      <c r="AH290" s="463"/>
      <c r="AI290" s="463"/>
      <c r="AJ290" s="463"/>
      <c r="AK290" s="465"/>
      <c r="AL290" s="463"/>
      <c r="AM290" s="87"/>
      <c r="AN290" s="87"/>
      <c r="AO290" s="87"/>
    </row>
    <row r="291" ht="14.25" hidden="1" customHeight="1">
      <c r="A291" s="461"/>
      <c r="B291" s="467" t="str">
        <f>V291</f>
        <v>LỚP:</v>
      </c>
      <c r="C291" s="468" t="str">
        <f>VLOOKUP(A293,DS!$R$1:$T$48,2,0)</f>
        <v>C8</v>
      </c>
      <c r="D291" s="467" t="str">
        <f t="shared" ref="D291:E291" si="455">Y291</f>
        <v>GVCN:</v>
      </c>
      <c r="E291" s="469" t="str">
        <f t="shared" si="455"/>
        <v>Hà Thị Yến-Sinh</v>
      </c>
      <c r="F291" s="87"/>
      <c r="G291" s="470"/>
      <c r="H291" s="470"/>
      <c r="I291" s="470"/>
      <c r="J291" s="464"/>
      <c r="K291" s="471" t="str">
        <f>AE291</f>
        <v>LỚP:</v>
      </c>
      <c r="L291" s="468" t="str">
        <f>VLOOKUP(J293,DS!$R$3:$T$48,2,0)</f>
        <v>C9</v>
      </c>
      <c r="M291" s="467" t="str">
        <f t="shared" ref="M291:N291" si="456">AH291</f>
        <v>GVCN:</v>
      </c>
      <c r="N291" s="472" t="str">
        <f t="shared" si="456"/>
        <v>Lê Nguyễn Bảo Ngọc-Sinh</v>
      </c>
      <c r="O291" s="87"/>
      <c r="P291" s="470"/>
      <c r="Q291" s="470"/>
      <c r="R291" s="470"/>
      <c r="S291" s="87"/>
      <c r="T291" s="87"/>
      <c r="U291" s="87"/>
      <c r="V291" s="470" t="s">
        <v>588</v>
      </c>
      <c r="W291" s="473" t="str">
        <f>C291</f>
        <v>C8</v>
      </c>
      <c r="X291" s="87"/>
      <c r="Y291" s="474" t="s">
        <v>589</v>
      </c>
      <c r="Z291" s="475" t="str">
        <f>VLOOKUP(W291,dscn,4,0)&amp;"-"&amp;VLOOKUP(W291,dscn,6,0)</f>
        <v>Hà Thị Yến-Sinh</v>
      </c>
      <c r="AA291" s="473"/>
      <c r="AB291" s="473"/>
      <c r="AC291" s="473"/>
      <c r="AD291" s="326"/>
      <c r="AE291" s="470" t="s">
        <v>588</v>
      </c>
      <c r="AF291" s="473" t="str">
        <f>L291</f>
        <v>C9</v>
      </c>
      <c r="AG291" s="87"/>
      <c r="AH291" s="474" t="s">
        <v>589</v>
      </c>
      <c r="AI291" s="475" t="str">
        <f>VLOOKUP(AF291,dscn,4,0)&amp;"-"&amp;VLOOKUP(AF291,dscn,6,0)</f>
        <v>Lê Nguyễn Bảo Ngọc-Sinh</v>
      </c>
      <c r="AJ291" s="473"/>
      <c r="AK291" s="473"/>
      <c r="AL291" s="473"/>
      <c r="AM291" s="87"/>
      <c r="AN291" s="87"/>
      <c r="AO291" s="87"/>
    </row>
    <row r="292" ht="14.25" hidden="1" customHeight="1">
      <c r="A292" s="126"/>
      <c r="B292" s="87"/>
      <c r="C292" s="87"/>
      <c r="D292" s="87"/>
      <c r="E292" s="87"/>
      <c r="F292" s="87"/>
      <c r="G292" s="87"/>
      <c r="H292" s="87"/>
      <c r="I292" s="87"/>
      <c r="J292" s="476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477"/>
      <c r="Y292" s="87"/>
      <c r="Z292" s="87"/>
      <c r="AA292" s="87"/>
      <c r="AB292" s="87"/>
      <c r="AC292" s="87"/>
      <c r="AD292" s="326"/>
      <c r="AE292" s="87"/>
      <c r="AF292" s="87"/>
      <c r="AG292" s="477"/>
      <c r="AH292" s="87"/>
      <c r="AI292" s="87"/>
      <c r="AJ292" s="87"/>
      <c r="AK292" s="87"/>
      <c r="AL292" s="87"/>
      <c r="AM292" s="87"/>
      <c r="AN292" s="87"/>
      <c r="AO292" s="87"/>
    </row>
    <row r="293" ht="14.25" hidden="1" customHeight="1">
      <c r="A293" s="479">
        <v>35.0</v>
      </c>
      <c r="B293" s="480"/>
      <c r="C293" s="481" t="s">
        <v>590</v>
      </c>
      <c r="D293" s="481" t="s">
        <v>591</v>
      </c>
      <c r="E293" s="481" t="s">
        <v>592</v>
      </c>
      <c r="F293" s="481" t="s">
        <v>593</v>
      </c>
      <c r="G293" s="481" t="s">
        <v>594</v>
      </c>
      <c r="H293" s="481" t="s">
        <v>595</v>
      </c>
      <c r="I293" s="481" t="s">
        <v>596</v>
      </c>
      <c r="J293" s="482">
        <v>36.0</v>
      </c>
      <c r="K293" s="480"/>
      <c r="L293" s="481" t="s">
        <v>590</v>
      </c>
      <c r="M293" s="481" t="s">
        <v>591</v>
      </c>
      <c r="N293" s="481" t="s">
        <v>592</v>
      </c>
      <c r="O293" s="481" t="s">
        <v>593</v>
      </c>
      <c r="P293" s="481" t="s">
        <v>594</v>
      </c>
      <c r="Q293" s="481" t="s">
        <v>595</v>
      </c>
      <c r="R293" s="481" t="s">
        <v>596</v>
      </c>
      <c r="S293" s="87"/>
      <c r="T293" s="87"/>
      <c r="U293" s="86"/>
      <c r="V293" s="483"/>
      <c r="W293" s="484" t="s">
        <v>590</v>
      </c>
      <c r="X293" s="484" t="s">
        <v>591</v>
      </c>
      <c r="Y293" s="484" t="s">
        <v>592</v>
      </c>
      <c r="Z293" s="484" t="s">
        <v>593</v>
      </c>
      <c r="AA293" s="484" t="s">
        <v>594</v>
      </c>
      <c r="AB293" s="484" t="s">
        <v>595</v>
      </c>
      <c r="AC293" s="484" t="s">
        <v>596</v>
      </c>
      <c r="AD293" s="485"/>
      <c r="AE293" s="483"/>
      <c r="AF293" s="484" t="s">
        <v>590</v>
      </c>
      <c r="AG293" s="484" t="s">
        <v>591</v>
      </c>
      <c r="AH293" s="484" t="s">
        <v>592</v>
      </c>
      <c r="AI293" s="484" t="s">
        <v>593</v>
      </c>
      <c r="AJ293" s="484" t="s">
        <v>594</v>
      </c>
      <c r="AK293" s="484" t="s">
        <v>595</v>
      </c>
      <c r="AL293" s="484" t="s">
        <v>596</v>
      </c>
      <c r="AM293" s="87"/>
      <c r="AN293" s="86"/>
      <c r="AO293" s="86"/>
    </row>
    <row r="294" ht="14.25" hidden="1" customHeight="1">
      <c r="A294" s="479"/>
      <c r="B294" s="487" t="s">
        <v>597</v>
      </c>
      <c r="C294" s="488">
        <v>1.0</v>
      </c>
      <c r="D294" s="489" t="str">
        <f t="shared" ref="D294:D295" si="459">IF(X294="","",IF(X294="cc","cc",VLOOKUP(MID(X294,2,1),$AN$3:$AO$21,2,0)))</f>
        <v/>
      </c>
      <c r="E294" s="489" t="str">
        <f t="shared" ref="E294:I294" si="457">IF(Y294="","",IF(Y294="cn","cn",VLOOKUP(MID(Y294,2,1),$AN$4:$AO$21,2,0)))</f>
        <v/>
      </c>
      <c r="F294" s="489" t="str">
        <f t="shared" si="457"/>
        <v/>
      </c>
      <c r="G294" s="489" t="str">
        <f t="shared" si="457"/>
        <v/>
      </c>
      <c r="H294" s="489" t="str">
        <f t="shared" si="457"/>
        <v/>
      </c>
      <c r="I294" s="489" t="str">
        <f t="shared" si="457"/>
        <v/>
      </c>
      <c r="J294" s="482"/>
      <c r="K294" s="487" t="s">
        <v>597</v>
      </c>
      <c r="L294" s="488">
        <v>1.0</v>
      </c>
      <c r="M294" s="489" t="str">
        <f t="shared" ref="M294:M295" si="461">IF(AG294="","",IF(AG294="cc","cc",VLOOKUP(MID(AG294,2,1),$AN$3:$AO$21,2,0)))</f>
        <v/>
      </c>
      <c r="N294" s="489" t="str">
        <f t="shared" ref="N294:R294" si="458">IF(AH294="","",IF(AH294="cn","cn",VLOOKUP(MID(AH294,2,1),$AN$4:$AO$21,2,0)))</f>
        <v/>
      </c>
      <c r="O294" s="489" t="str">
        <f t="shared" si="458"/>
        <v/>
      </c>
      <c r="P294" s="489" t="str">
        <f t="shared" si="458"/>
        <v/>
      </c>
      <c r="Q294" s="489" t="str">
        <f t="shared" si="458"/>
        <v/>
      </c>
      <c r="R294" s="489" t="str">
        <f t="shared" si="458"/>
        <v/>
      </c>
      <c r="S294" s="86"/>
      <c r="T294" s="86"/>
      <c r="U294" s="86"/>
      <c r="V294" s="522" t="s">
        <v>597</v>
      </c>
      <c r="W294" s="523">
        <v>1.0</v>
      </c>
      <c r="X294" s="493" t="str">
        <f>IF(HLOOKUP(W291,MaGv!$C$3:$AZ$68,2,0)=0," ",HLOOKUP(W291,MaGv!$C$3:$AZ$68,2,0))</f>
        <v/>
      </c>
      <c r="Y294" s="493" t="str">
        <f>IF(HLOOKUP(W291,MaGv!$C$3:$AZ$68,7,0)=0," ",HLOOKUP(W291,MaGv!$C$3:$AZ$68,7,0))</f>
        <v/>
      </c>
      <c r="Z294" s="493" t="str">
        <f>IF(HLOOKUP(W291,MaGv!$C$3:$AZ$68,12,0)=0," ",HLOOKUP(W291,MaGv!$C$3:$AZ$68,12,0))</f>
        <v/>
      </c>
      <c r="AA294" s="493" t="str">
        <f>IF(HLOOKUP(W291,MaGv!$C$3:$AZ$68,17,0)=0," ",HLOOKUP(W291,MaGv!$C$3:$AZ$68,17,0))</f>
        <v/>
      </c>
      <c r="AB294" s="493" t="str">
        <f>IF(HLOOKUP(W291,MaGv!$C$3:$AZ$68,22,0)=0," ",HLOOKUP(W291,MaGv!$C$3:$AZ$68,22,0))</f>
        <v/>
      </c>
      <c r="AC294" s="493" t="str">
        <f>IF(HLOOKUP(W291,MaGv!$C$3:$AZ$68,27,0)=0," ",HLOOKUP(W291,MaGv!$C$3:$AZ$68,27,0))</f>
        <v/>
      </c>
      <c r="AD294" s="326"/>
      <c r="AE294" s="522" t="s">
        <v>597</v>
      </c>
      <c r="AF294" s="523">
        <v>1.0</v>
      </c>
      <c r="AG294" s="493" t="str">
        <f>IF(HLOOKUP(AF291,MaGv!$C$3:$AZ$68,2,0)=0," ",HLOOKUP(AF291,MaGv!$C$3:$AZ$68,2,0))</f>
        <v/>
      </c>
      <c r="AH294" s="493" t="str">
        <f>IF(HLOOKUP(AF291,MaGv!$C$3:$AZ$68,7,0)=0," ",HLOOKUP(AF291,MaGv!$C$3:$AZ$68,7,0))</f>
        <v/>
      </c>
      <c r="AI294" s="493" t="str">
        <f>IF(HLOOKUP(AF291,MaGv!$C$3:$AZ$68,12,0)=0," ",HLOOKUP(AF291,MaGv!$C$3:$AZ$68,12,0))</f>
        <v/>
      </c>
      <c r="AJ294" s="493" t="str">
        <f>IF(HLOOKUP(AF291,MaGv!$C$3:$AZ$68,17,0)=0," ",HLOOKUP(AF291,MaGv!$C$3:$AZ$68,17,0))</f>
        <v/>
      </c>
      <c r="AK294" s="493" t="str">
        <f>IF(HLOOKUP(AF291,MaGv!$C$3:$AZ$68,22,0)=0," ",HLOOKUP(AF291,MaGv!$C$3:$AZ$68,22,0))</f>
        <v/>
      </c>
      <c r="AL294" s="493" t="str">
        <f>IF(HLOOKUP(AF291,MaGv!$C$3:$AZ$68,27,0)=0," ",HLOOKUP(AF291,MaGv!$C$3:$AZ$68,27,0))</f>
        <v/>
      </c>
      <c r="AM294" s="86"/>
      <c r="AN294" s="87"/>
      <c r="AO294" s="87"/>
    </row>
    <row r="295" ht="14.25" hidden="1" customHeight="1">
      <c r="A295" s="486"/>
      <c r="B295" s="127"/>
      <c r="C295" s="488">
        <v>2.0</v>
      </c>
      <c r="D295" s="489" t="str">
        <f t="shared" si="459"/>
        <v/>
      </c>
      <c r="E295" s="489" t="str">
        <f t="shared" ref="E295:I295" si="460">IF(Y295="","",IF(Y295="cn","cn",VLOOKUP(MID(Y295,2,1),$AN$4:$AO$21,2,0)))</f>
        <v/>
      </c>
      <c r="F295" s="489" t="str">
        <f t="shared" si="460"/>
        <v/>
      </c>
      <c r="G295" s="489" t="str">
        <f t="shared" si="460"/>
        <v/>
      </c>
      <c r="H295" s="489" t="str">
        <f t="shared" si="460"/>
        <v/>
      </c>
      <c r="I295" s="489" t="str">
        <f t="shared" si="460"/>
        <v/>
      </c>
      <c r="J295" s="476"/>
      <c r="K295" s="127"/>
      <c r="L295" s="488">
        <v>2.0</v>
      </c>
      <c r="M295" s="489" t="str">
        <f t="shared" si="461"/>
        <v/>
      </c>
      <c r="N295" s="489" t="str">
        <f t="shared" ref="N295:R295" si="462">IF(AH295="","",IF(AH295="cn","cn",VLOOKUP(MID(AH295,2,1),$AN$4:$AO$21,2,0)))</f>
        <v/>
      </c>
      <c r="O295" s="489" t="str">
        <f t="shared" si="462"/>
        <v/>
      </c>
      <c r="P295" s="489" t="str">
        <f t="shared" si="462"/>
        <v/>
      </c>
      <c r="Q295" s="489" t="str">
        <f t="shared" si="462"/>
        <v/>
      </c>
      <c r="R295" s="489" t="str">
        <f t="shared" si="462"/>
        <v/>
      </c>
      <c r="S295" s="87"/>
      <c r="T295" s="87"/>
      <c r="U295" s="87"/>
      <c r="V295" s="495"/>
      <c r="W295" s="523">
        <v>2.0</v>
      </c>
      <c r="X295" s="493" t="str">
        <f>IF(HLOOKUP(W291,MaGv!$C$3:$AZ$68,3,0)=0," ",HLOOKUP(W291,MaGv!$C$3:$AZ$68,3,0))</f>
        <v/>
      </c>
      <c r="Y295" s="493" t="str">
        <f>IF(HLOOKUP(W291,MaGv!$C$3:$AZ$68,8,0)=0," ",HLOOKUP(W291,MaGv!$C$3:$AZ$68,8,0))</f>
        <v/>
      </c>
      <c r="Z295" s="493" t="str">
        <f>IF(HLOOKUP(W291,MaGv!$C$3:$AZ$68,13,0)=0," ",HLOOKUP(W291,MaGv!$C$3:$AZ$68,13,0))</f>
        <v/>
      </c>
      <c r="AA295" s="493" t="str">
        <f>IF(HLOOKUP(W291,MaGv!$C$3:$AZ$68,18,0)=0," ",HLOOKUP(W291,MaGv!$C$3:$AZ$68,18,0))</f>
        <v/>
      </c>
      <c r="AB295" s="493" t="str">
        <f>IF(HLOOKUP(W291,MaGv!$C$3:$AZ$68,23,0)=0," ",HLOOKUP(W291,MaGv!$C$3:$AZ$68,23,0))</f>
        <v/>
      </c>
      <c r="AC295" s="493" t="str">
        <f>IF(HLOOKUP(W291,MaGv!$C$3:$AZ$68,28,0)=0," ",HLOOKUP(W291,MaGv!$C$3:$AZ$68,28,0))</f>
        <v/>
      </c>
      <c r="AD295" s="326"/>
      <c r="AE295" s="495"/>
      <c r="AF295" s="523">
        <v>2.0</v>
      </c>
      <c r="AG295" s="493" t="str">
        <f>IF(HLOOKUP(AF291,MaGv!$C$3:$AZ$68,3,0)=0," ",HLOOKUP(AF291,MaGv!$C$3:$AZ$68,3,0))</f>
        <v/>
      </c>
      <c r="AH295" s="493" t="str">
        <f>IF(HLOOKUP(AF291,MaGv!$C$3:$AZ$68,8,0)=0," ",HLOOKUP(AF291,MaGv!$C$3:$AZ$68,8,0))</f>
        <v/>
      </c>
      <c r="AI295" s="493" t="str">
        <f>IF(HLOOKUP(AF291,MaGv!$C$3:$AZ$68,13,0)=0," ",HLOOKUP(AF291,MaGv!$C$3:$AZ$68,13,0))</f>
        <v/>
      </c>
      <c r="AJ295" s="493" t="str">
        <f>IF(HLOOKUP(AF291,MaGv!$C$3:$AZ$68,18,0)=0," ",HLOOKUP(AF291,MaGv!$C$3:$AZ$68,18,0))</f>
        <v/>
      </c>
      <c r="AK295" s="493" t="str">
        <f>IF(HLOOKUP(AF291,MaGv!$C$3:$AZ$68,23,0)=0," ",HLOOKUP(AF291,MaGv!$C$3:$AZ$68,23,0))</f>
        <v/>
      </c>
      <c r="AL295" s="493" t="str">
        <f>IF(HLOOKUP(AF291,MaGv!$C$3:$AZ$68,28,0)=0," ",HLOOKUP(AF291,MaGv!$C$3:$AZ$68,28,0))</f>
        <v/>
      </c>
      <c r="AM295" s="87"/>
      <c r="AN295" s="87"/>
      <c r="AO295" s="87"/>
    </row>
    <row r="296" ht="14.25" hidden="1" customHeight="1">
      <c r="A296" s="486"/>
      <c r="B296" s="127"/>
      <c r="C296" s="488">
        <v>3.0</v>
      </c>
      <c r="D296" s="489" t="str">
        <f t="shared" ref="D296:I296" si="463">IF(X296="","",IF(X296="cn","cn",VLOOKUP(MID(X296,2,1),$AN$4:$AO$21,2,0)))</f>
        <v/>
      </c>
      <c r="E296" s="489" t="str">
        <f t="shared" si="463"/>
        <v/>
      </c>
      <c r="F296" s="489" t="str">
        <f t="shared" si="463"/>
        <v/>
      </c>
      <c r="G296" s="489" t="str">
        <f t="shared" si="463"/>
        <v/>
      </c>
      <c r="H296" s="489" t="str">
        <f t="shared" si="463"/>
        <v/>
      </c>
      <c r="I296" s="489" t="str">
        <f t="shared" si="463"/>
        <v/>
      </c>
      <c r="J296" s="476"/>
      <c r="K296" s="127"/>
      <c r="L296" s="488">
        <v>3.0</v>
      </c>
      <c r="M296" s="489" t="str">
        <f t="shared" ref="M296:R296" si="464">IF(AG296="","",IF(AG296="cn","cn",VLOOKUP(MID(AG296,2,1),$AN$4:$AO$21,2,0)))</f>
        <v/>
      </c>
      <c r="N296" s="489" t="str">
        <f t="shared" si="464"/>
        <v/>
      </c>
      <c r="O296" s="489" t="str">
        <f t="shared" si="464"/>
        <v/>
      </c>
      <c r="P296" s="489" t="str">
        <f t="shared" si="464"/>
        <v/>
      </c>
      <c r="Q296" s="489" t="str">
        <f t="shared" si="464"/>
        <v/>
      </c>
      <c r="R296" s="489" t="str">
        <f t="shared" si="464"/>
        <v/>
      </c>
      <c r="S296" s="87"/>
      <c r="T296" s="87"/>
      <c r="U296" s="87"/>
      <c r="V296" s="495"/>
      <c r="W296" s="523">
        <v>3.0</v>
      </c>
      <c r="X296" s="493" t="str">
        <f>IF(HLOOKUP(W291,MaGv!$C$3:$AZ$68,4,0)=0," ",HLOOKUP(W291,MaGv!$C$3:$AZ$68,4,0))</f>
        <v/>
      </c>
      <c r="Y296" s="493" t="str">
        <f>IF(HLOOKUP(W291,MaGv!$C$3:$AZ$68,9,0)=0," ",HLOOKUP(W291,MaGv!$C$3:$AZ$68,9,0))</f>
        <v/>
      </c>
      <c r="Z296" s="493" t="str">
        <f>IF(HLOOKUP(W291,MaGv!$C$3:$AZ$68,14,0)=0," ",HLOOKUP(W291,MaGv!$C$3:$AZ$68,14,0))</f>
        <v/>
      </c>
      <c r="AA296" s="493" t="str">
        <f>IF(HLOOKUP(W291,MaGv!$C$3:$AZ$68,19,0)=0," ",HLOOKUP(W291,MaGv!$C$3:$AZ$68,19,0))</f>
        <v/>
      </c>
      <c r="AB296" s="493" t="str">
        <f>IF(HLOOKUP(W291,MaGv!$C$3:$AZ$68,24,0)=0," ",HLOOKUP(W291,MaGv!$C$3:$AZ$68,24,0))</f>
        <v/>
      </c>
      <c r="AC296" s="493" t="str">
        <f>IF(HLOOKUP(W291,MaGv!$C$3:$AZ$68,29,0)=0," ",HLOOKUP(W291,MaGv!$C$3:$AZ$68,29,0))</f>
        <v/>
      </c>
      <c r="AD296" s="326"/>
      <c r="AE296" s="495"/>
      <c r="AF296" s="523">
        <v>3.0</v>
      </c>
      <c r="AG296" s="493" t="str">
        <f>IF(HLOOKUP(AF291,MaGv!$C$3:$AZ$68,4,0)=0," ",HLOOKUP(AF291,MaGv!$C$3:$AZ$68,4,0))</f>
        <v/>
      </c>
      <c r="AH296" s="493" t="str">
        <f>IF(HLOOKUP(AF291,MaGv!$C$3:$AZ$68,9,0)=0," ",HLOOKUP(AF291,MaGv!$C$3:$AZ$68,9,0))</f>
        <v/>
      </c>
      <c r="AI296" s="493" t="str">
        <f>IF(HLOOKUP(AF291,MaGv!$C$3:$AZ$68,14,0)=0," ",HLOOKUP(AF291,MaGv!$C$3:$AZ$68,14,0))</f>
        <v/>
      </c>
      <c r="AJ296" s="493" t="str">
        <f>IF(HLOOKUP(AF291,MaGv!$C$3:$AZ$68,19,0)=0," ",HLOOKUP(AF291,MaGv!$C$3:$AZ$68,19,0))</f>
        <v/>
      </c>
      <c r="AK296" s="493" t="str">
        <f>IF(HLOOKUP(AF291,MaGv!$C$3:$AZ$68,24,0)=0," ",HLOOKUP(AF291,MaGv!$C$3:$AZ$68,24,0))</f>
        <v/>
      </c>
      <c r="AL296" s="493" t="str">
        <f>IF(HLOOKUP(AF291,MaGv!$C$3:$AZ$68,29,0)=0," ",HLOOKUP(AF291,MaGv!$C$3:$AZ$68,29,0))</f>
        <v/>
      </c>
      <c r="AM296" s="87"/>
      <c r="AN296" s="87"/>
      <c r="AO296" s="87"/>
    </row>
    <row r="297" ht="14.25" hidden="1" customHeight="1">
      <c r="A297" s="486"/>
      <c r="B297" s="127"/>
      <c r="C297" s="488">
        <v>4.0</v>
      </c>
      <c r="D297" s="489" t="str">
        <f t="shared" ref="D297:I297" si="465">IF(X297="","",IF(X297="cn","cn",VLOOKUP(MID(X297,2,1),$AN$4:$AO$21,2,0)))</f>
        <v/>
      </c>
      <c r="E297" s="489" t="str">
        <f t="shared" si="465"/>
        <v/>
      </c>
      <c r="F297" s="489" t="str">
        <f t="shared" si="465"/>
        <v/>
      </c>
      <c r="G297" s="489" t="str">
        <f t="shared" si="465"/>
        <v/>
      </c>
      <c r="H297" s="489" t="str">
        <f t="shared" si="465"/>
        <v/>
      </c>
      <c r="I297" s="489" t="str">
        <f t="shared" si="465"/>
        <v/>
      </c>
      <c r="J297" s="476"/>
      <c r="K297" s="127"/>
      <c r="L297" s="488">
        <v>4.0</v>
      </c>
      <c r="M297" s="489" t="str">
        <f t="shared" ref="M297:R297" si="466">IF(AG297="","",IF(AG297="cn","cn",VLOOKUP(MID(AG297,2,1),$AN$4:$AO$21,2,0)))</f>
        <v/>
      </c>
      <c r="N297" s="489" t="str">
        <f t="shared" si="466"/>
        <v/>
      </c>
      <c r="O297" s="489" t="str">
        <f t="shared" si="466"/>
        <v/>
      </c>
      <c r="P297" s="489" t="str">
        <f t="shared" si="466"/>
        <v/>
      </c>
      <c r="Q297" s="489" t="str">
        <f t="shared" si="466"/>
        <v/>
      </c>
      <c r="R297" s="489" t="str">
        <f t="shared" si="466"/>
        <v/>
      </c>
      <c r="S297" s="87"/>
      <c r="T297" s="87"/>
      <c r="U297" s="87"/>
      <c r="V297" s="495"/>
      <c r="W297" s="523">
        <v>4.0</v>
      </c>
      <c r="X297" s="493" t="str">
        <f>IF(HLOOKUP(W291,MaGv!$C$3:$AZ$68,5,0)=0," ",HLOOKUP(W291,MaGv!$C$3:$AZ$68,5,0))</f>
        <v/>
      </c>
      <c r="Y297" s="493" t="str">
        <f>IF(HLOOKUP(W291,MaGv!$C$3:$AZ$68,10,0)=0," ",HLOOKUP(W291,MaGv!$C$3:$AZ$68,10,0))</f>
        <v/>
      </c>
      <c r="Z297" s="493" t="str">
        <f>IF(HLOOKUP(W291,MaGv!$C$3:$AZ$68,15,0)=0," ",HLOOKUP(W291,MaGv!$C$3:$AZ$68,15,0))</f>
        <v/>
      </c>
      <c r="AA297" s="493" t="str">
        <f>IF(HLOOKUP(W291,MaGv!$C$3:$AZ$68,20,0)=0," ",HLOOKUP(W291,MaGv!$C$3:$AZ$68,20,0))</f>
        <v/>
      </c>
      <c r="AB297" s="493" t="str">
        <f>IF(HLOOKUP(W291,MaGv!$C$3:$AZ$68,25,0)=0," ",HLOOKUP(W291,MaGv!$C$3:$AZ$68,25,0))</f>
        <v/>
      </c>
      <c r="AC297" s="493" t="str">
        <f>IF(HLOOKUP(W291,MaGv!$C$3:$AZ$68,30,0)=0," ",HLOOKUP(W291,MaGv!$C$3:$AZ$68,30,0))</f>
        <v/>
      </c>
      <c r="AD297" s="326"/>
      <c r="AE297" s="495"/>
      <c r="AF297" s="523">
        <v>4.0</v>
      </c>
      <c r="AG297" s="493" t="str">
        <f>IF(HLOOKUP(AF291,MaGv!$C$3:$AZ$68,5,0)=0," ",HLOOKUP(AF291,MaGv!$C$3:$AZ$68,5,0))</f>
        <v/>
      </c>
      <c r="AH297" s="493" t="str">
        <f>IF(HLOOKUP(AF291,MaGv!$C$3:$AZ$68,10,0)=0," ",HLOOKUP(AF291,MaGv!$C$3:$AZ$68,10,0))</f>
        <v/>
      </c>
      <c r="AI297" s="493" t="str">
        <f>IF(HLOOKUP(AF291,MaGv!$C$3:$AZ$68,15,0)=0," ",HLOOKUP(AF291,MaGv!$C$3:$AZ$68,15,0))</f>
        <v/>
      </c>
      <c r="AJ297" s="493" t="str">
        <f>IF(HLOOKUP(AF291,MaGv!$C$3:$AZ$68,20,0)=0," ",HLOOKUP(AF291,MaGv!$C$3:$AZ$68,20,0))</f>
        <v/>
      </c>
      <c r="AK297" s="493" t="str">
        <f>IF(HLOOKUP(AF291,MaGv!$C$3:$AZ$68,25,0)=0," ",HLOOKUP(AF291,MaGv!$C$3:$AZ$68,25,0))</f>
        <v/>
      </c>
      <c r="AL297" s="493" t="str">
        <f>IF(HLOOKUP(AF291,MaGv!$C$3:$AZ$68,30,0)=0," ",HLOOKUP(AF291,MaGv!$C$3:$AZ$68,30,0))</f>
        <v/>
      </c>
      <c r="AM297" s="87"/>
      <c r="AN297" s="87"/>
      <c r="AO297" s="87"/>
    </row>
    <row r="298" ht="14.25" hidden="1" customHeight="1">
      <c r="A298" s="486"/>
      <c r="B298" s="396"/>
      <c r="C298" s="488">
        <v>5.0</v>
      </c>
      <c r="D298" s="489" t="str">
        <f t="shared" ref="D298:I298" si="467">IF(X298="","",IF(X298="cn","cn",VLOOKUP(MID(X298,2,1),$AN$4:$AO$21,2,0)))</f>
        <v/>
      </c>
      <c r="E298" s="489" t="str">
        <f t="shared" si="467"/>
        <v/>
      </c>
      <c r="F298" s="489" t="str">
        <f t="shared" si="467"/>
        <v/>
      </c>
      <c r="G298" s="489" t="str">
        <f t="shared" si="467"/>
        <v/>
      </c>
      <c r="H298" s="489" t="str">
        <f t="shared" si="467"/>
        <v/>
      </c>
      <c r="I298" s="489" t="str">
        <f t="shared" si="467"/>
        <v/>
      </c>
      <c r="J298" s="476"/>
      <c r="K298" s="396"/>
      <c r="L298" s="488">
        <v>5.0</v>
      </c>
      <c r="M298" s="489" t="str">
        <f t="shared" ref="M298:R298" si="468">IF(AG298="","",IF(AG298="cn","cn",VLOOKUP(MID(AG298,2,1),$AN$4:$AO$21,2,0)))</f>
        <v/>
      </c>
      <c r="N298" s="489" t="str">
        <f t="shared" si="468"/>
        <v/>
      </c>
      <c r="O298" s="489" t="str">
        <f t="shared" si="468"/>
        <v/>
      </c>
      <c r="P298" s="489" t="str">
        <f t="shared" si="468"/>
        <v/>
      </c>
      <c r="Q298" s="489" t="str">
        <f t="shared" si="468"/>
        <v/>
      </c>
      <c r="R298" s="489" t="str">
        <f t="shared" si="468"/>
        <v/>
      </c>
      <c r="S298" s="87"/>
      <c r="T298" s="87"/>
      <c r="U298" s="87"/>
      <c r="V298" s="496"/>
      <c r="W298" s="523">
        <v>5.0</v>
      </c>
      <c r="X298" s="493" t="str">
        <f>IF(HLOOKUP(W291,MaGv!$C$3:$AZ$68,6,0)=0," ",HLOOKUP(W291,MaGv!$C$3:$AZ$68,6,0))</f>
        <v/>
      </c>
      <c r="Y298" s="493" t="str">
        <f>IF(HLOOKUP(W291,MaGv!$C$3:$AZ$68,11,0)=0," ",HLOOKUP(W291,MaGv!$C$3:$AZ$68,11,0))</f>
        <v/>
      </c>
      <c r="Z298" s="493" t="str">
        <f>IF(HLOOKUP(W291,MaGv!$C$3:$AZ$68,16,0)=0," ",HLOOKUP(W291,MaGv!$C$3:$AZ$68,16,0))</f>
        <v/>
      </c>
      <c r="AA298" s="493" t="str">
        <f>IF(HLOOKUP(W291,MaGv!$C$3:$AZ$68,21,0)=0," ",HLOOKUP(W291,MaGv!$C$3:$AZ$68,21,0))</f>
        <v/>
      </c>
      <c r="AB298" s="493" t="str">
        <f>IF(HLOOKUP(W291,MaGv!$C$3:$AZ$68,26,0)=0," ",HLOOKUP(W291,MaGv!$C$3:$AZ$68,26,0))</f>
        <v/>
      </c>
      <c r="AC298" s="493" t="str">
        <f>IF(HLOOKUP(W291,MaGv!$C$3:$AZ$68,31,0)=0," ",HLOOKUP(W291,MaGv!$C$3:$AZ$68,31,0))</f>
        <v/>
      </c>
      <c r="AD298" s="326"/>
      <c r="AE298" s="496"/>
      <c r="AF298" s="523">
        <v>5.0</v>
      </c>
      <c r="AG298" s="493" t="str">
        <f>IF(HLOOKUP(AF291,MaGv!$C$3:$AZ$68,6,0)=0," ",HLOOKUP(AF291,MaGv!$C$3:$AZ$68,6,0))</f>
        <v/>
      </c>
      <c r="AH298" s="493" t="str">
        <f>IF(HLOOKUP(AF291,MaGv!$C$3:$AZ$68,11,0)=0," ",HLOOKUP(AF291,MaGv!$C$3:$AZ$68,11,0))</f>
        <v/>
      </c>
      <c r="AI298" s="493" t="str">
        <f>IF(HLOOKUP(AF291,MaGv!$C$3:$AZ$68,16,0)=0," ",HLOOKUP(AF291,MaGv!$C$3:$AZ$68,16,0))</f>
        <v/>
      </c>
      <c r="AJ298" s="493" t="str">
        <f>IF(HLOOKUP(AF291,MaGv!$C$3:$AZ$68,21,0)=0," ",HLOOKUP(AF291,MaGv!$C$3:$AZ$68,21,0))</f>
        <v/>
      </c>
      <c r="AK298" s="493" t="str">
        <f>IF(HLOOKUP(AF291,MaGv!$C$3:$AZ$68,26,0)=0," ",HLOOKUP(AF291,MaGv!$C$3:$AZ$68,26,0))</f>
        <v/>
      </c>
      <c r="AL298" s="493" t="str">
        <f>IF(HLOOKUP(AF291,MaGv!$C$3:$AZ$68,31,0)=0," ",HLOOKUP(AF291,MaGv!$C$3:$AZ$68,31,0))</f>
        <v/>
      </c>
      <c r="AM298" s="87"/>
      <c r="AN298" s="87"/>
      <c r="AO298" s="87"/>
    </row>
    <row r="299" ht="14.25" hidden="1" customHeight="1">
      <c r="A299" s="486"/>
      <c r="B299" s="487" t="s">
        <v>606</v>
      </c>
      <c r="C299" s="488">
        <v>1.0</v>
      </c>
      <c r="D299" s="489" t="str">
        <f t="shared" ref="D299:D300" si="471">IF(X299="","",IF(X299="cc","cc",VLOOKUP(MID(X299,2,1),$AN$3:$AO$21,2,0)))</f>
        <v>Toán</v>
      </c>
      <c r="E299" s="489" t="str">
        <f t="shared" ref="E299:E300" si="472">IF(Y299="","",IF(Y299="cn","cn",VLOOKUP(MID(Y299,2,1),$AN$4:$AO$21,2,0)))</f>
        <v/>
      </c>
      <c r="F299" s="519" t="s">
        <v>612</v>
      </c>
      <c r="G299" s="489" t="str">
        <f t="shared" ref="G299:I299" si="469">IF(AA299="","",IF(AA299="cn","cn",VLOOKUP(MID(AA299,2,1),$AN$4:$AO$21,2,0)))</f>
        <v/>
      </c>
      <c r="H299" s="489" t="str">
        <f t="shared" si="469"/>
        <v/>
      </c>
      <c r="I299" s="489" t="str">
        <f t="shared" si="469"/>
        <v/>
      </c>
      <c r="J299" s="476"/>
      <c r="K299" s="487" t="s">
        <v>606</v>
      </c>
      <c r="L299" s="488">
        <v>1.0</v>
      </c>
      <c r="M299" s="489" t="str">
        <f t="shared" ref="M299:M300" si="474">IF(AG299="","",IF(AG299="cc","cc",VLOOKUP(MID(AG299,2,1),$AN$3:$AO$21,2,0)))</f>
        <v>Sinh</v>
      </c>
      <c r="N299" s="489" t="str">
        <f t="shared" ref="N299:N300" si="475">IF(AH299="","",IF(AH299="cn","cn",VLOOKUP(MID(AH299,2,1),$AN$4:$AO$21,2,0)))</f>
        <v/>
      </c>
      <c r="O299" s="519" t="s">
        <v>612</v>
      </c>
      <c r="P299" s="489" t="str">
        <f t="shared" ref="P299:R299" si="470">IF(AJ299="","",IF(AJ299="cn","cn",VLOOKUP(MID(AJ299,2,1),$AN$4:$AO$21,2,0)))</f>
        <v/>
      </c>
      <c r="Q299" s="489" t="str">
        <f t="shared" si="470"/>
        <v/>
      </c>
      <c r="R299" s="489" t="str">
        <f t="shared" si="470"/>
        <v/>
      </c>
      <c r="S299" s="87"/>
      <c r="T299" s="87"/>
      <c r="U299" s="87"/>
      <c r="V299" s="522" t="s">
        <v>606</v>
      </c>
      <c r="W299" s="523">
        <v>1.0</v>
      </c>
      <c r="X299" s="494" t="str">
        <f>IF(HLOOKUP(W291,MaGv!$C$38:$AZ$68,2,0)=0," ",HLOOKUP(W291,MaGv!$C$38:$AZ$68,2,0))</f>
        <v>BT03</v>
      </c>
      <c r="Y299" s="493" t="str">
        <f>IF(HLOOKUP(W291,MaGv!$C$38:$AZ$68,7,0)=0," ",HLOOKUP(W291,MaGv!$C$38:$AZ$68,7,0))</f>
        <v/>
      </c>
      <c r="Z299" s="493" t="str">
        <f>IF(HLOOKUP(W291,MaGv!$C$38:$AZ$68,12,0)=0," ",HLOOKUP(W291,MaGv!$C$38:$AZ$68,12,0))</f>
        <v/>
      </c>
      <c r="AA299" s="493" t="str">
        <f>IF(HLOOKUP(W291,MaGv!$C$38:$AZ$68,17,0)=0," ",HLOOKUP(W291,MaGv!$C$38:$AZ$68,17,0))</f>
        <v/>
      </c>
      <c r="AB299" s="493" t="str">
        <f>IF(HLOOKUP(W291,MaGv!$C$38:$AZ$68,22,0)=0," ",HLOOKUP(W291,MaGv!$C$38:$AZ$68,22,0))</f>
        <v/>
      </c>
      <c r="AC299" s="493" t="str">
        <f>IF(HLOOKUP(W291,MaGv!$C$38:$AZ$68,27,0)=0," ",HLOOKUP(W291,MaGv!$C$38:$AZ$68,27,0))</f>
        <v/>
      </c>
      <c r="AD299" s="326"/>
      <c r="AE299" s="522" t="s">
        <v>606</v>
      </c>
      <c r="AF299" s="523">
        <v>1.0</v>
      </c>
      <c r="AG299" s="494" t="str">
        <f>IF(HLOOKUP(AF291,MaGv!$C$38:$AZ$68,2,0)=0," ",HLOOKUP(AF291,MaGv!$C$38:$AZ$68,2,0))</f>
        <v>BS03</v>
      </c>
      <c r="AH299" s="493" t="str">
        <f>IF(HLOOKUP(AF291,MaGv!$C$38:$AZ$68,7,0)=0," ",HLOOKUP(AF291,MaGv!$C$38:$AZ$68,7,0))</f>
        <v/>
      </c>
      <c r="AI299" s="493" t="str">
        <f>IF(HLOOKUP(AF291,MaGv!$C$38:$AZ$68,12,0)=0," ",HLOOKUP(AF291,MaGv!$C$38:$AZ$68,12,0))</f>
        <v/>
      </c>
      <c r="AJ299" s="493" t="str">
        <f>IF(HLOOKUP(AF291,MaGv!$C$38:$AZ$68,17,0)=0," ",HLOOKUP(AF291,MaGv!$C$38:$AZ$68,17,0))</f>
        <v/>
      </c>
      <c r="AK299" s="493" t="str">
        <f>IF(HLOOKUP(AF291,MaGv!$C$38:$AZ$68,22,0)=0," ",HLOOKUP(AF291,MaGv!$C$38:$AZ$68,22,0))</f>
        <v/>
      </c>
      <c r="AL299" s="493" t="str">
        <f>IF(HLOOKUP(AF291,MaGv!$C$38:$AZ$68,27,0)=0," ",HLOOKUP(AF291,MaGv!$C$38:$AZ$68,27,0))</f>
        <v/>
      </c>
      <c r="AM299" s="87"/>
      <c r="AN299" s="87"/>
      <c r="AO299" s="87"/>
    </row>
    <row r="300" ht="14.25" hidden="1" customHeight="1">
      <c r="A300" s="486"/>
      <c r="B300" s="127"/>
      <c r="C300" s="488">
        <v>2.0</v>
      </c>
      <c r="D300" s="489" t="str">
        <f t="shared" si="471"/>
        <v/>
      </c>
      <c r="E300" s="489" t="str">
        <f t="shared" si="472"/>
        <v/>
      </c>
      <c r="F300" s="489" t="str">
        <f t="shared" ref="F300:I300" si="473">IF(Z300="","",IF(Z300="cn","cn",VLOOKUP(MID(Z300,2,1),$AN$4:$AO$21,2,0)))</f>
        <v/>
      </c>
      <c r="G300" s="489" t="str">
        <f t="shared" si="473"/>
        <v/>
      </c>
      <c r="H300" s="489" t="str">
        <f t="shared" si="473"/>
        <v/>
      </c>
      <c r="I300" s="489" t="str">
        <f t="shared" si="473"/>
        <v/>
      </c>
      <c r="J300" s="476"/>
      <c r="K300" s="127"/>
      <c r="L300" s="488">
        <v>2.0</v>
      </c>
      <c r="M300" s="489" t="str">
        <f t="shared" si="474"/>
        <v/>
      </c>
      <c r="N300" s="489" t="str">
        <f t="shared" si="475"/>
        <v/>
      </c>
      <c r="O300" s="489" t="str">
        <f t="shared" ref="O300:R300" si="476">IF(AI300="","",IF(AI300="cn","cn",VLOOKUP(MID(AI300,2,1),$AN$4:$AO$21,2,0)))</f>
        <v/>
      </c>
      <c r="P300" s="489" t="str">
        <f t="shared" si="476"/>
        <v/>
      </c>
      <c r="Q300" s="489" t="str">
        <f t="shared" si="476"/>
        <v/>
      </c>
      <c r="R300" s="489" t="str">
        <f t="shared" si="476"/>
        <v/>
      </c>
      <c r="S300" s="87"/>
      <c r="T300" s="87"/>
      <c r="U300" s="87"/>
      <c r="V300" s="495"/>
      <c r="W300" s="523">
        <v>2.0</v>
      </c>
      <c r="X300" s="493" t="str">
        <f>IF(HLOOKUP(W291,MaGv!$C$38:$AZ$68,3,0)=0," ",HLOOKUP(W291,MaGv!$C$38:$AZ$68,3,0))</f>
        <v/>
      </c>
      <c r="Y300" s="493" t="str">
        <f>IF(HLOOKUP(W291,MaGv!$C$38:$AZ$68,8,0)=0," ",HLOOKUP(W291,MaGv!$C$38:$AZ$68,8,0))</f>
        <v/>
      </c>
      <c r="Z300" s="493" t="str">
        <f>IF(HLOOKUP(W291,MaGv!$C$38:$AZ$68,13,0)=0," ",HLOOKUP(W291,MaGv!$C$38:$AZ$68,13,0))</f>
        <v/>
      </c>
      <c r="AA300" s="493" t="str">
        <f>IF(HLOOKUP(W291,MaGv!$C$38:$AZ$68,18,0)=0," ",HLOOKUP(W291,MaGv!$C$38:$AZ$68,18,0))</f>
        <v/>
      </c>
      <c r="AB300" s="493" t="str">
        <f>IF(HLOOKUP(W291,MaGv!$C$38:$AZ$68,23,0)=0," ",HLOOKUP(W291,MaGv!$C$38:$AZ$68,23,0))</f>
        <v/>
      </c>
      <c r="AC300" s="493" t="str">
        <f>IF(HLOOKUP(W291,MaGv!$C$38:$AZ$68,28,0)=0," ",HLOOKUP(W291,MaGv!$C$38:$AZ$68,28,0))</f>
        <v/>
      </c>
      <c r="AD300" s="326"/>
      <c r="AE300" s="495"/>
      <c r="AF300" s="523">
        <v>2.0</v>
      </c>
      <c r="AG300" s="493" t="str">
        <f>IF(HLOOKUP(AF291,MaGv!$C$38:$AZ$68,3,0)=0," ",HLOOKUP(AF291,MaGv!$C$38:$AZ$68,3,0))</f>
        <v/>
      </c>
      <c r="AH300" s="493" t="str">
        <f>IF(HLOOKUP(AF291,MaGv!$C$38:$AZ$68,8,0)=0," ",HLOOKUP(AF291,MaGv!$C$38:$AZ$68,8,0))</f>
        <v/>
      </c>
      <c r="AI300" s="493" t="str">
        <f>IF(HLOOKUP(AF291,MaGv!$C$38:$AZ$68,13,0)=0," ",HLOOKUP(AF291,MaGv!$C$38:$AZ$68,13,0))</f>
        <v/>
      </c>
      <c r="AJ300" s="493" t="str">
        <f>IF(HLOOKUP(AF291,MaGv!$C$38:$AZ$68,18,0)=0," ",HLOOKUP(AF291,MaGv!$C$38:$AZ$68,18,0))</f>
        <v/>
      </c>
      <c r="AK300" s="493" t="str">
        <f>IF(HLOOKUP(AF291,MaGv!$C$38:$AZ$68,23,0)=0," ",HLOOKUP(AF291,MaGv!$C$38:$AZ$68,23,0))</f>
        <v/>
      </c>
      <c r="AL300" s="493" t="str">
        <f>IF(HLOOKUP(AF291,MaGv!$C$38:$AZ$68,28,0)=0," ",HLOOKUP(AF291,MaGv!$C$38:$AZ$68,28,0))</f>
        <v/>
      </c>
      <c r="AM300" s="87"/>
      <c r="AN300" s="87"/>
      <c r="AO300" s="87"/>
    </row>
    <row r="301" ht="14.25" hidden="1" customHeight="1">
      <c r="A301" s="486"/>
      <c r="B301" s="127"/>
      <c r="C301" s="488">
        <v>3.0</v>
      </c>
      <c r="D301" s="489" t="str">
        <f t="shared" ref="D301:I301" si="477">IF(X301="","",IF(X301="cn","cn",VLOOKUP(MID(X301,2,1),$AN$4:$AO$21,2,0)))</f>
        <v/>
      </c>
      <c r="E301" s="489" t="str">
        <f t="shared" si="477"/>
        <v/>
      </c>
      <c r="F301" s="489" t="str">
        <f t="shared" si="477"/>
        <v/>
      </c>
      <c r="G301" s="489" t="str">
        <f t="shared" si="477"/>
        <v/>
      </c>
      <c r="H301" s="489" t="str">
        <f t="shared" si="477"/>
        <v/>
      </c>
      <c r="I301" s="489" t="str">
        <f t="shared" si="477"/>
        <v/>
      </c>
      <c r="J301" s="476"/>
      <c r="K301" s="127"/>
      <c r="L301" s="488">
        <v>3.0</v>
      </c>
      <c r="M301" s="489" t="str">
        <f t="shared" ref="M301:R301" si="478">IF(AG301="","",IF(AG301="cn","cn",VLOOKUP(MID(AG301,2,1),$AN$4:$AO$21,2,0)))</f>
        <v/>
      </c>
      <c r="N301" s="489" t="str">
        <f t="shared" si="478"/>
        <v/>
      </c>
      <c r="O301" s="489" t="str">
        <f t="shared" si="478"/>
        <v/>
      </c>
      <c r="P301" s="489" t="str">
        <f t="shared" si="478"/>
        <v/>
      </c>
      <c r="Q301" s="489" t="str">
        <f t="shared" si="478"/>
        <v/>
      </c>
      <c r="R301" s="489" t="str">
        <f t="shared" si="478"/>
        <v/>
      </c>
      <c r="S301" s="87"/>
      <c r="T301" s="87"/>
      <c r="U301" s="87"/>
      <c r="V301" s="495"/>
      <c r="W301" s="523">
        <v>3.0</v>
      </c>
      <c r="X301" s="493" t="str">
        <f>IF(HLOOKUP(W291,MaGv!$C$38:$AZ$68,4,0)=0," ",HLOOKUP(W291,MaGv!$C$38:$AZ$68,4,0))</f>
        <v/>
      </c>
      <c r="Y301" s="493" t="str">
        <f>IF(HLOOKUP(W291,MaGv!$C$38:$AZ$68,9,0)=0," ",HLOOKUP(W291,MaGv!$C$38:$AZ$68,9,0))</f>
        <v/>
      </c>
      <c r="Z301" s="493" t="str">
        <f>IF(HLOOKUP(W291,MaGv!$C$38:$AZ$68,14,0)=0," ",HLOOKUP(W291,MaGv!$C$38:$AZ$68,14,0))</f>
        <v/>
      </c>
      <c r="AA301" s="493" t="str">
        <f>IF(HLOOKUP(W291,MaGv!$C$38:$AZ$68,19,0)=0," ",HLOOKUP(W291,MaGv!$C$38:$AZ$68,19,0))</f>
        <v/>
      </c>
      <c r="AB301" s="493" t="str">
        <f>IF(HLOOKUP(W291,MaGv!$C$38:$AZ$68,24,0)=0," ",HLOOKUP(W291,MaGv!$C$38:$AZ$68,24,0))</f>
        <v/>
      </c>
      <c r="AC301" s="493" t="str">
        <f>IF(HLOOKUP(W291,MaGv!$C$38:$AZ$68,29,0)=0," ",HLOOKUP(W291,MaGv!$C$38:$AZ$68,29,0))</f>
        <v/>
      </c>
      <c r="AD301" s="326"/>
      <c r="AE301" s="495"/>
      <c r="AF301" s="523">
        <v>3.0</v>
      </c>
      <c r="AG301" s="493" t="str">
        <f>IF(HLOOKUP(AF291,MaGv!$C$38:$AZ$68,4,0)=0," ",HLOOKUP(AF291,MaGv!$C$38:$AZ$68,4,0))</f>
        <v/>
      </c>
      <c r="AH301" s="493" t="str">
        <f>IF(HLOOKUP(AF291,MaGv!$C$38:$AZ$68,9,0)=0," ",HLOOKUP(AF291,MaGv!$C$38:$AZ$68,9,0))</f>
        <v/>
      </c>
      <c r="AI301" s="493" t="str">
        <f>IF(HLOOKUP(AF291,MaGv!$C$38:$AZ$68,14,0)=0," ",HLOOKUP(AF291,MaGv!$C$38:$AZ$68,14,0))</f>
        <v/>
      </c>
      <c r="AJ301" s="493" t="str">
        <f>IF(HLOOKUP(AF291,MaGv!$C$38:$AZ$68,19,0)=0," ",HLOOKUP(AF291,MaGv!$C$38:$AZ$68,19,0))</f>
        <v/>
      </c>
      <c r="AK301" s="493" t="str">
        <f>IF(HLOOKUP(AF291,MaGv!$C$38:$AZ$68,24,0)=0," ",HLOOKUP(AF291,MaGv!$C$38:$AZ$68,24,0))</f>
        <v/>
      </c>
      <c r="AL301" s="493" t="str">
        <f>IF(HLOOKUP(AF291,MaGv!$C$38:$AZ$68,29,0)=0," ",HLOOKUP(AF291,MaGv!$C$38:$AZ$68,29,0))</f>
        <v/>
      </c>
      <c r="AM301" s="87"/>
      <c r="AN301" s="87"/>
      <c r="AO301" s="87"/>
    </row>
    <row r="302" ht="14.25" hidden="1" customHeight="1">
      <c r="A302" s="486"/>
      <c r="B302" s="127"/>
      <c r="C302" s="488">
        <v>4.0</v>
      </c>
      <c r="D302" s="489" t="str">
        <f>IF(X302="","",IF(X302="cc","cc",VLOOKUP(MID(X302,2,1),$AN$4:$AO$18,2,0)))</f>
        <v>cc</v>
      </c>
      <c r="E302" s="489" t="str">
        <f t="shared" ref="E302:I302" si="479">IF(Y302="","",IF(Y302="cn","cn",VLOOKUP(MID(Y302,2,1),$AN$4:$AO$21,2,0)))</f>
        <v/>
      </c>
      <c r="F302" s="489" t="str">
        <f t="shared" si="479"/>
        <v/>
      </c>
      <c r="G302" s="489" t="str">
        <f t="shared" si="479"/>
        <v/>
      </c>
      <c r="H302" s="489" t="str">
        <f t="shared" si="479"/>
        <v/>
      </c>
      <c r="I302" s="489" t="str">
        <f t="shared" si="479"/>
        <v/>
      </c>
      <c r="J302" s="476"/>
      <c r="K302" s="127"/>
      <c r="L302" s="488">
        <v>4.0</v>
      </c>
      <c r="M302" s="489" t="str">
        <f>IF(AG302="","",IF(AG302="cc","cc",VLOOKUP(MID(AG302,2,1),$AN$4:$AO$18,2,0)))</f>
        <v>cc</v>
      </c>
      <c r="N302" s="489" t="str">
        <f t="shared" ref="N302:R302" si="480">IF(AH302="","",IF(AH302="cn","cn",VLOOKUP(MID(AH302,2,1),$AN$4:$AO$21,2,0)))</f>
        <v/>
      </c>
      <c r="O302" s="489" t="str">
        <f t="shared" si="480"/>
        <v/>
      </c>
      <c r="P302" s="489" t="str">
        <f t="shared" si="480"/>
        <v/>
      </c>
      <c r="Q302" s="489" t="str">
        <f t="shared" si="480"/>
        <v/>
      </c>
      <c r="R302" s="489" t="str">
        <f t="shared" si="480"/>
        <v/>
      </c>
      <c r="S302" s="87"/>
      <c r="T302" s="87"/>
      <c r="U302" s="87"/>
      <c r="V302" s="495"/>
      <c r="W302" s="523">
        <v>4.0</v>
      </c>
      <c r="X302" s="493" t="s">
        <v>601</v>
      </c>
      <c r="Y302" s="493" t="str">
        <f>IF(HLOOKUP(W291,MaGv!$C$38:$AZ$68,10,0)=0," ",HLOOKUP(W291,MaGv!$C$38:$AZ$68,10,0))</f>
        <v/>
      </c>
      <c r="Z302" s="493" t="str">
        <f>IF(HLOOKUP(W291,MaGv!$C$38:$AZ$68,15,0)=0," ",HLOOKUP(W291,MaGv!$C$38:$AZ$68,15,0))</f>
        <v/>
      </c>
      <c r="AA302" s="493" t="str">
        <f>IF(HLOOKUP(W291,MaGv!$C$38:$AZ$68,20,0)=0," ",HLOOKUP(W291,MaGv!$C$38:$AZ$68,20,0))</f>
        <v/>
      </c>
      <c r="AB302" s="493" t="str">
        <f>IF(HLOOKUP(W291,MaGv!$C$38:$AZ$68,25,0)=0," ",HLOOKUP(W291,MaGv!$C$38:$AZ$68,25,0))</f>
        <v/>
      </c>
      <c r="AC302" s="493" t="str">
        <f>IF(HLOOKUP(W291,MaGv!$C$38:$AZ$68,30,0)=0," ",HLOOKUP(W291,MaGv!$C$38:$AZ$68,30,0))</f>
        <v/>
      </c>
      <c r="AD302" s="326"/>
      <c r="AE302" s="495"/>
      <c r="AF302" s="523">
        <v>4.0</v>
      </c>
      <c r="AG302" s="493" t="s">
        <v>601</v>
      </c>
      <c r="AH302" s="493" t="str">
        <f>IF(HLOOKUP(AF291,MaGv!$C$38:$AZ$68,10,0)=0," ",HLOOKUP(AF291,MaGv!$C$38:$AZ$68,10,0))</f>
        <v/>
      </c>
      <c r="AI302" s="493" t="str">
        <f>IF(HLOOKUP(AF291,MaGv!$C$38:$AZ$68,15,0)=0," ",HLOOKUP(AF291,MaGv!$C$38:$AZ$68,15,0))</f>
        <v/>
      </c>
      <c r="AJ302" s="493" t="str">
        <f>IF(HLOOKUP(AF291,MaGv!$C$38:$AZ$68,20,0)=0," ",HLOOKUP(AF291,MaGv!$C$38:$AZ$68,20,0))</f>
        <v/>
      </c>
      <c r="AK302" s="493" t="str">
        <f>IF(HLOOKUP(AF291,MaGv!$C$38:$AZ$68,25,0)=0," ",HLOOKUP(AF291,MaGv!$C$38:$AZ$68,25,0))</f>
        <v/>
      </c>
      <c r="AL302" s="493" t="str">
        <f>IF(HLOOKUP(AF291,MaGv!$C$38:$AZ$68,30,0)=0," ",HLOOKUP(AF291,MaGv!$C$38:$AZ$68,30,0))</f>
        <v/>
      </c>
      <c r="AM302" s="87"/>
      <c r="AN302" s="87"/>
      <c r="AO302" s="87"/>
    </row>
    <row r="303" ht="14.25" hidden="1" customHeight="1">
      <c r="A303" s="486"/>
      <c r="B303" s="396"/>
      <c r="C303" s="488">
        <v>5.0</v>
      </c>
      <c r="D303" s="489" t="str">
        <f>IF(X303="","",IF(X303="cn","cn",VLOOKUP(MID(X303,2,1),$AN$4:$AO$18,2,0)))</f>
        <v>cn</v>
      </c>
      <c r="E303" s="489" t="str">
        <f t="shared" ref="E303:I303" si="481">IF(Y303="","",IF(Y303="cn","cn",VLOOKUP(MID(Y303,2,1),$AN$4:$AO$21,2,0)))</f>
        <v/>
      </c>
      <c r="F303" s="489" t="str">
        <f t="shared" si="481"/>
        <v/>
      </c>
      <c r="G303" s="489" t="str">
        <f t="shared" si="481"/>
        <v/>
      </c>
      <c r="H303" s="489" t="str">
        <f t="shared" si="481"/>
        <v/>
      </c>
      <c r="I303" s="489" t="str">
        <f t="shared" si="481"/>
        <v/>
      </c>
      <c r="J303" s="476"/>
      <c r="K303" s="396"/>
      <c r="L303" s="488">
        <v>5.0</v>
      </c>
      <c r="M303" s="489" t="str">
        <f>IF(AG303="","",IF(AG303="cn","cn",VLOOKUP(MID(AG303,2,1),$AN$4:$AO$18,2,0)))</f>
        <v>cn</v>
      </c>
      <c r="N303" s="489" t="str">
        <f t="shared" ref="N303:R303" si="482">IF(AH303="","",IF(AH303="cn","cn",VLOOKUP(MID(AH303,2,1),$AN$4:$AO$21,2,0)))</f>
        <v/>
      </c>
      <c r="O303" s="489" t="str">
        <f t="shared" si="482"/>
        <v/>
      </c>
      <c r="P303" s="489" t="str">
        <f t="shared" si="482"/>
        <v/>
      </c>
      <c r="Q303" s="489" t="str">
        <f t="shared" si="482"/>
        <v/>
      </c>
      <c r="R303" s="489" t="str">
        <f t="shared" si="482"/>
        <v/>
      </c>
      <c r="S303" s="87"/>
      <c r="T303" s="87"/>
      <c r="U303" s="87"/>
      <c r="V303" s="496"/>
      <c r="W303" s="523">
        <v>5.0</v>
      </c>
      <c r="X303" s="493" t="s">
        <v>33</v>
      </c>
      <c r="Y303" s="493" t="str">
        <f>IF(HLOOKUP(W291,MaGv!$C$38:$AZ$68,11,0)=0," ",HLOOKUP(W291,MaGv!$C$38:$AZ$68,11,0))</f>
        <v/>
      </c>
      <c r="Z303" s="493" t="str">
        <f>IF(HLOOKUP(W291,MaGv!$C$38:$AZ$68,16,0)=0," ",HLOOKUP(W291,MaGv!$C$38:$AZ$68,16,0))</f>
        <v/>
      </c>
      <c r="AA303" s="493" t="str">
        <f>IF(HLOOKUP(W291,MaGv!$C$38:$AZ$68,21,0)=0," ",HLOOKUP(W291,MaGv!$C$38:$AZ$68,21,0))</f>
        <v/>
      </c>
      <c r="AB303" s="493" t="str">
        <f>IF(HLOOKUP(W291,MaGv!$C$38:$AZ$68,26,0)=0," ",HLOOKUP(W291,MaGv!$C$38:$AZ$68,26,0))</f>
        <v/>
      </c>
      <c r="AC303" s="493" t="str">
        <f>IF(HLOOKUP(W291,MaGv!$C$38:$AZ$68,31,0)=0," ",HLOOKUP(W291,MaGv!$C$38:$AZ$68,31,0))</f>
        <v/>
      </c>
      <c r="AD303" s="326"/>
      <c r="AE303" s="496"/>
      <c r="AF303" s="523">
        <v>5.0</v>
      </c>
      <c r="AG303" s="493" t="s">
        <v>33</v>
      </c>
      <c r="AH303" s="493" t="str">
        <f>IF(HLOOKUP(AF291,MaGv!$C$38:$AZ$68,11,0)=0," ",HLOOKUP(AF291,MaGv!$C$38:$AZ$68,11,0))</f>
        <v/>
      </c>
      <c r="AI303" s="493" t="str">
        <f>IF(HLOOKUP(AF291,MaGv!$C$38:$AZ$68,16,0)=0," ",HLOOKUP(AF291,MaGv!$C$38:$AZ$68,16,0))</f>
        <v/>
      </c>
      <c r="AJ303" s="493" t="str">
        <f>IF(HLOOKUP(AF291,MaGv!$C$38:$AZ$68,21,0)=0," ",HLOOKUP(AF291,MaGv!$C$38:$AZ$68,21,0))</f>
        <v/>
      </c>
      <c r="AK303" s="493" t="str">
        <f>IF(HLOOKUP(AF291,MaGv!$C$38:$AZ$68,26,0)=0," ",HLOOKUP(AF291,MaGv!$C$38:$AZ$68,26,0))</f>
        <v/>
      </c>
      <c r="AL303" s="493" t="str">
        <f>IF(HLOOKUP(AF291,MaGv!$C$38:$AZ$68,31,0)=0," ",HLOOKUP(AF291,MaGv!$C$38:$AZ$68,31,0))</f>
        <v/>
      </c>
      <c r="AM303" s="87"/>
      <c r="AN303" s="87"/>
      <c r="AO303" s="87"/>
    </row>
    <row r="304" ht="14.25" hidden="1" customHeight="1">
      <c r="A304" s="486"/>
      <c r="B304" s="87"/>
      <c r="C304" s="87"/>
      <c r="D304" s="87"/>
      <c r="E304" s="87"/>
      <c r="F304" s="87"/>
      <c r="G304" s="87"/>
      <c r="H304" s="87"/>
      <c r="I304" s="87"/>
      <c r="J304" s="476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498"/>
      <c r="W304" s="499"/>
      <c r="X304" s="497"/>
      <c r="Y304" s="497"/>
      <c r="Z304" s="497"/>
      <c r="AA304" s="497"/>
      <c r="AB304" s="497"/>
      <c r="AC304" s="497"/>
      <c r="AD304" s="326"/>
      <c r="AE304" s="500"/>
      <c r="AF304" s="499"/>
      <c r="AG304" s="497"/>
      <c r="AH304" s="497"/>
      <c r="AI304" s="497"/>
      <c r="AJ304" s="497"/>
      <c r="AK304" s="497"/>
      <c r="AL304" s="497"/>
      <c r="AM304" s="87"/>
      <c r="AN304" s="87"/>
      <c r="AO304" s="87"/>
    </row>
    <row r="305" ht="14.25" hidden="1" customHeight="1">
      <c r="A305" s="502"/>
      <c r="B305" s="503"/>
      <c r="C305" s="503"/>
      <c r="D305" s="503"/>
      <c r="E305" s="503"/>
      <c r="F305" s="503"/>
      <c r="G305" s="503"/>
      <c r="H305" s="503"/>
      <c r="I305" s="503"/>
      <c r="J305" s="504"/>
      <c r="K305" s="503"/>
      <c r="L305" s="503"/>
      <c r="M305" s="503"/>
      <c r="N305" s="503"/>
      <c r="O305" s="503"/>
      <c r="P305" s="503"/>
      <c r="Q305" s="503"/>
      <c r="R305" s="503"/>
      <c r="S305" s="87"/>
      <c r="T305" s="87"/>
      <c r="U305" s="87"/>
      <c r="V305" s="505"/>
      <c r="W305" s="499"/>
      <c r="X305" s="497"/>
      <c r="Y305" s="497"/>
      <c r="Z305" s="497"/>
      <c r="AA305" s="497"/>
      <c r="AB305" s="497"/>
      <c r="AC305" s="497"/>
      <c r="AD305" s="326"/>
      <c r="AE305" s="500"/>
      <c r="AF305" s="499"/>
      <c r="AG305" s="497"/>
      <c r="AH305" s="497"/>
      <c r="AI305" s="497"/>
      <c r="AJ305" s="497"/>
      <c r="AK305" s="497"/>
      <c r="AL305" s="497"/>
      <c r="AM305" s="87"/>
      <c r="AN305" s="87"/>
      <c r="AO305" s="87"/>
    </row>
    <row r="306" ht="14.25" hidden="1" customHeight="1">
      <c r="A306" s="126"/>
      <c r="B306" s="87"/>
      <c r="C306" s="87"/>
      <c r="D306" s="87"/>
      <c r="E306" s="87"/>
      <c r="F306" s="87"/>
      <c r="G306" s="87"/>
      <c r="H306" s="87"/>
      <c r="I306" s="87"/>
      <c r="J306" s="476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477"/>
      <c r="X306" s="87"/>
      <c r="Y306" s="87"/>
      <c r="Z306" s="87"/>
      <c r="AA306" s="87"/>
      <c r="AB306" s="87"/>
      <c r="AC306" s="87"/>
      <c r="AD306" s="326"/>
      <c r="AE306" s="87"/>
      <c r="AF306" s="477"/>
      <c r="AG306" s="87"/>
      <c r="AH306" s="87"/>
      <c r="AI306" s="87"/>
      <c r="AJ306" s="87"/>
      <c r="AK306" s="87"/>
      <c r="AL306" s="87"/>
      <c r="AM306" s="87"/>
      <c r="AN306" s="87"/>
      <c r="AO306" s="87"/>
    </row>
    <row r="307" ht="14.25" hidden="1" customHeight="1">
      <c r="A307" s="461"/>
      <c r="B307" s="462" t="str">
        <f>MaGv!$N$1</f>
        <v>THỜI KHÓA BIỂU ÔN TẬP KHỐI 12 - Áp dụng từ 04/05/2021</v>
      </c>
      <c r="C307" s="87"/>
      <c r="D307" s="463"/>
      <c r="E307" s="463"/>
      <c r="F307" s="463"/>
      <c r="G307" s="463"/>
      <c r="H307" s="87"/>
      <c r="I307" s="463"/>
      <c r="J307" s="464"/>
      <c r="K307" s="462" t="str">
        <f>MaGv!$N$1</f>
        <v>THỜI KHÓA BIỂU ÔN TẬP KHỐI 12 - Áp dụng từ 04/05/2021</v>
      </c>
      <c r="L307" s="87"/>
      <c r="M307" s="463"/>
      <c r="N307" s="463"/>
      <c r="O307" s="463"/>
      <c r="P307" s="463"/>
      <c r="Q307" s="465"/>
      <c r="R307" s="463"/>
      <c r="S307" s="87"/>
      <c r="T307" s="87"/>
      <c r="U307" s="87"/>
      <c r="V307" s="466"/>
      <c r="W307" s="463"/>
      <c r="X307" s="463"/>
      <c r="Y307" s="463"/>
      <c r="Z307" s="463"/>
      <c r="AA307" s="463"/>
      <c r="AB307" s="465"/>
      <c r="AC307" s="463"/>
      <c r="AD307" s="326"/>
      <c r="AE307" s="466"/>
      <c r="AF307" s="463"/>
      <c r="AG307" s="463"/>
      <c r="AH307" s="463"/>
      <c r="AI307" s="463"/>
      <c r="AJ307" s="463"/>
      <c r="AK307" s="465"/>
      <c r="AL307" s="463"/>
      <c r="AM307" s="87"/>
      <c r="AN307" s="87"/>
      <c r="AO307" s="87"/>
    </row>
    <row r="308" ht="14.25" hidden="1" customHeight="1">
      <c r="A308" s="461"/>
      <c r="B308" s="467" t="str">
        <f>V308</f>
        <v>LỚP:</v>
      </c>
      <c r="C308" s="468" t="str">
        <f>VLOOKUP(A310,DS!$R$1:$T$48,2,0)</f>
        <v>C10</v>
      </c>
      <c r="D308" s="467" t="str">
        <f t="shared" ref="D308:E308" si="483">Y308</f>
        <v>GVCN:</v>
      </c>
      <c r="E308" s="469" t="str">
        <f t="shared" si="483"/>
        <v>Nguyễn Thanh Thủy-AVăn</v>
      </c>
      <c r="F308" s="87"/>
      <c r="G308" s="470"/>
      <c r="H308" s="470"/>
      <c r="I308" s="470"/>
      <c r="J308" s="464"/>
      <c r="K308" s="471" t="str">
        <f>AE308</f>
        <v>LỚP:</v>
      </c>
      <c r="L308" s="468" t="str">
        <f>VLOOKUP(J310,DS!$R$3:$T$48,2,0)</f>
        <v>C11</v>
      </c>
      <c r="M308" s="467" t="str">
        <f t="shared" ref="M308:N308" si="484">AH308</f>
        <v>GVCN:</v>
      </c>
      <c r="N308" s="472" t="str">
        <f t="shared" si="484"/>
        <v>Nguyễn Thị Lệ Thủy-CD</v>
      </c>
      <c r="O308" s="87"/>
      <c r="P308" s="470"/>
      <c r="Q308" s="470"/>
      <c r="R308" s="470"/>
      <c r="S308" s="87"/>
      <c r="T308" s="87"/>
      <c r="U308" s="87"/>
      <c r="V308" s="470" t="s">
        <v>588</v>
      </c>
      <c r="W308" s="473" t="str">
        <f>C308</f>
        <v>C10</v>
      </c>
      <c r="X308" s="87"/>
      <c r="Y308" s="474" t="s">
        <v>589</v>
      </c>
      <c r="Z308" s="475" t="str">
        <f>VLOOKUP(W308,dscn,4,0)&amp;"-"&amp;VLOOKUP(W308,dscn,6,0)</f>
        <v>Nguyễn Thanh Thủy-AVăn</v>
      </c>
      <c r="AA308" s="473"/>
      <c r="AB308" s="473"/>
      <c r="AC308" s="473"/>
      <c r="AD308" s="326"/>
      <c r="AE308" s="470" t="s">
        <v>588</v>
      </c>
      <c r="AF308" s="473" t="str">
        <f>L308</f>
        <v>C11</v>
      </c>
      <c r="AG308" s="87"/>
      <c r="AH308" s="474" t="s">
        <v>589</v>
      </c>
      <c r="AI308" s="475" t="str">
        <f>VLOOKUP(AF308,dscn,4,0)&amp;"-"&amp;VLOOKUP(AF308,dscn,6,0)</f>
        <v>Nguyễn Thị Lệ Thủy-CD</v>
      </c>
      <c r="AJ308" s="473"/>
      <c r="AK308" s="473"/>
      <c r="AL308" s="473"/>
      <c r="AM308" s="87"/>
      <c r="AN308" s="87"/>
      <c r="AO308" s="87"/>
    </row>
    <row r="309" ht="14.25" hidden="1" customHeight="1">
      <c r="A309" s="126"/>
      <c r="B309" s="87"/>
      <c r="C309" s="87"/>
      <c r="D309" s="87"/>
      <c r="E309" s="87"/>
      <c r="F309" s="87"/>
      <c r="G309" s="87"/>
      <c r="H309" s="87"/>
      <c r="I309" s="87"/>
      <c r="J309" s="476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477"/>
      <c r="Y309" s="87"/>
      <c r="Z309" s="87"/>
      <c r="AA309" s="87"/>
      <c r="AB309" s="87"/>
      <c r="AC309" s="87"/>
      <c r="AD309" s="326"/>
      <c r="AE309" s="87"/>
      <c r="AF309" s="87"/>
      <c r="AG309" s="477"/>
      <c r="AH309" s="87"/>
      <c r="AI309" s="87"/>
      <c r="AJ309" s="87"/>
      <c r="AK309" s="87"/>
      <c r="AL309" s="87"/>
      <c r="AM309" s="87"/>
      <c r="AN309" s="87"/>
      <c r="AO309" s="87"/>
    </row>
    <row r="310" ht="14.25" hidden="1" customHeight="1">
      <c r="A310" s="479">
        <v>37.0</v>
      </c>
      <c r="B310" s="480"/>
      <c r="C310" s="481" t="s">
        <v>590</v>
      </c>
      <c r="D310" s="481" t="s">
        <v>591</v>
      </c>
      <c r="E310" s="481" t="s">
        <v>592</v>
      </c>
      <c r="F310" s="481" t="s">
        <v>593</v>
      </c>
      <c r="G310" s="481" t="s">
        <v>594</v>
      </c>
      <c r="H310" s="481" t="s">
        <v>595</v>
      </c>
      <c r="I310" s="481" t="s">
        <v>596</v>
      </c>
      <c r="J310" s="482">
        <v>38.0</v>
      </c>
      <c r="K310" s="480"/>
      <c r="L310" s="481" t="s">
        <v>590</v>
      </c>
      <c r="M310" s="481" t="s">
        <v>591</v>
      </c>
      <c r="N310" s="481" t="s">
        <v>592</v>
      </c>
      <c r="O310" s="481" t="s">
        <v>593</v>
      </c>
      <c r="P310" s="481" t="s">
        <v>594</v>
      </c>
      <c r="Q310" s="481" t="s">
        <v>595</v>
      </c>
      <c r="R310" s="481" t="s">
        <v>596</v>
      </c>
      <c r="S310" s="87"/>
      <c r="T310" s="87"/>
      <c r="U310" s="86"/>
      <c r="V310" s="483"/>
      <c r="W310" s="484" t="s">
        <v>590</v>
      </c>
      <c r="X310" s="484" t="s">
        <v>591</v>
      </c>
      <c r="Y310" s="484" t="s">
        <v>592</v>
      </c>
      <c r="Z310" s="484" t="s">
        <v>593</v>
      </c>
      <c r="AA310" s="484" t="s">
        <v>594</v>
      </c>
      <c r="AB310" s="484" t="s">
        <v>595</v>
      </c>
      <c r="AC310" s="484" t="s">
        <v>596</v>
      </c>
      <c r="AD310" s="485"/>
      <c r="AE310" s="483"/>
      <c r="AF310" s="484" t="s">
        <v>590</v>
      </c>
      <c r="AG310" s="484" t="s">
        <v>591</v>
      </c>
      <c r="AH310" s="484" t="s">
        <v>592</v>
      </c>
      <c r="AI310" s="484" t="s">
        <v>593</v>
      </c>
      <c r="AJ310" s="484" t="s">
        <v>594</v>
      </c>
      <c r="AK310" s="484" t="s">
        <v>595</v>
      </c>
      <c r="AL310" s="484" t="s">
        <v>596</v>
      </c>
      <c r="AM310" s="87"/>
      <c r="AN310" s="86"/>
      <c r="AO310" s="86"/>
    </row>
    <row r="311" ht="14.25" hidden="1" customHeight="1">
      <c r="A311" s="479"/>
      <c r="B311" s="487" t="s">
        <v>597</v>
      </c>
      <c r="C311" s="488">
        <v>1.0</v>
      </c>
      <c r="D311" s="489" t="str">
        <f t="shared" ref="D311:D312" si="487">IF(X311="","",IF(X311="cc","cc",VLOOKUP(MID(X311,2,1),$AN$3:$AO$21,2,0)))</f>
        <v/>
      </c>
      <c r="E311" s="489" t="str">
        <f t="shared" ref="E311:I311" si="485">IF(Y311="","",IF(Y311="cn","cn",VLOOKUP(MID(Y311,2,1),$AN$4:$AO$21,2,0)))</f>
        <v/>
      </c>
      <c r="F311" s="489" t="str">
        <f t="shared" si="485"/>
        <v/>
      </c>
      <c r="G311" s="489" t="str">
        <f t="shared" si="485"/>
        <v/>
      </c>
      <c r="H311" s="489" t="str">
        <f t="shared" si="485"/>
        <v/>
      </c>
      <c r="I311" s="489" t="str">
        <f t="shared" si="485"/>
        <v/>
      </c>
      <c r="J311" s="482"/>
      <c r="K311" s="487" t="s">
        <v>597</v>
      </c>
      <c r="L311" s="488">
        <v>1.0</v>
      </c>
      <c r="M311" s="489" t="str">
        <f t="shared" ref="M311:M312" si="489">IF(AG311="","",IF(AG311="cc","cc",VLOOKUP(MID(AG311,2,1),$AN$3:$AO$21,2,0)))</f>
        <v/>
      </c>
      <c r="N311" s="489" t="str">
        <f t="shared" ref="N311:R311" si="486">IF(AH311="","",IF(AH311="cn","cn",VLOOKUP(MID(AH311,2,1),$AN$4:$AO$21,2,0)))</f>
        <v/>
      </c>
      <c r="O311" s="489" t="str">
        <f t="shared" si="486"/>
        <v/>
      </c>
      <c r="P311" s="489" t="str">
        <f t="shared" si="486"/>
        <v/>
      </c>
      <c r="Q311" s="489" t="str">
        <f t="shared" si="486"/>
        <v/>
      </c>
      <c r="R311" s="489" t="str">
        <f t="shared" si="486"/>
        <v/>
      </c>
      <c r="S311" s="86"/>
      <c r="T311" s="86"/>
      <c r="U311" s="86"/>
      <c r="V311" s="522" t="s">
        <v>597</v>
      </c>
      <c r="W311" s="523">
        <v>1.0</v>
      </c>
      <c r="X311" s="493" t="str">
        <f>IF(HLOOKUP(W308,MaGv!$C$3:$AZ$68,2,0)=0," ",HLOOKUP(W308,MaGv!$C$3:$AZ$68,2,0))</f>
        <v/>
      </c>
      <c r="Y311" s="493" t="str">
        <f>IF(HLOOKUP(W308,MaGv!$C$3:$AZ$68,7,0)=0," ",HLOOKUP(W308,MaGv!$C$3:$AZ$68,7,0))</f>
        <v/>
      </c>
      <c r="Z311" s="493" t="str">
        <f>IF(HLOOKUP(W308,MaGv!$C$3:$AZ$68,12,0)=0," ",HLOOKUP(W308,MaGv!$C$3:$AZ$68,12,0))</f>
        <v/>
      </c>
      <c r="AA311" s="493" t="str">
        <f>IF(HLOOKUP(W308,MaGv!$C$3:$AZ$68,17,0)=0," ",HLOOKUP(W308,MaGv!$C$3:$AZ$68,17,0))</f>
        <v/>
      </c>
      <c r="AB311" s="493" t="str">
        <f>IF(HLOOKUP(W308,MaGv!$C$3:$AZ$68,22,0)=0," ",HLOOKUP(W308,MaGv!$C$3:$AZ$68,22,0))</f>
        <v/>
      </c>
      <c r="AC311" s="493" t="str">
        <f>IF(HLOOKUP(W308,MaGv!$C$3:$AZ$68,27,0)=0," ",HLOOKUP(W308,MaGv!$C$3:$AZ$68,27,0))</f>
        <v/>
      </c>
      <c r="AD311" s="326"/>
      <c r="AE311" s="522" t="s">
        <v>597</v>
      </c>
      <c r="AF311" s="523">
        <v>1.0</v>
      </c>
      <c r="AG311" s="493" t="str">
        <f>IF(HLOOKUP(AF308,MaGv!$C$3:$AZ$68,2,0)=0," ",HLOOKUP(AF308,MaGv!$C$3:$AZ$68,2,0))</f>
        <v/>
      </c>
      <c r="AH311" s="493" t="str">
        <f>IF(HLOOKUP(AF308,MaGv!$C$3:$AZ$68,7,0)=0," ",HLOOKUP(AF308,MaGv!$C$3:$AZ$68,7,0))</f>
        <v/>
      </c>
      <c r="AI311" s="493" t="str">
        <f>IF(HLOOKUP(AF308,MaGv!$C$3:$AZ$68,12,0)=0," ",HLOOKUP(AF308,MaGv!$C$3:$AZ$68,12,0))</f>
        <v/>
      </c>
      <c r="AJ311" s="493" t="str">
        <f>IF(HLOOKUP(AF308,MaGv!$C$3:$AZ$68,17,0)=0," ",HLOOKUP(AF308,MaGv!$C$3:$AZ$68,17,0))</f>
        <v/>
      </c>
      <c r="AK311" s="493" t="str">
        <f>IF(HLOOKUP(AF308,MaGv!$C$3:$AZ$68,22,0)=0," ",HLOOKUP(AF308,MaGv!$C$3:$AZ$68,22,0))</f>
        <v/>
      </c>
      <c r="AL311" s="493" t="str">
        <f>IF(HLOOKUP(AF308,MaGv!$C$3:$AZ$68,27,0)=0," ",HLOOKUP(AF308,MaGv!$C$3:$AZ$68,27,0))</f>
        <v/>
      </c>
      <c r="AM311" s="86"/>
      <c r="AN311" s="87"/>
      <c r="AO311" s="87"/>
    </row>
    <row r="312" ht="14.25" hidden="1" customHeight="1">
      <c r="A312" s="486"/>
      <c r="B312" s="127"/>
      <c r="C312" s="488">
        <v>2.0</v>
      </c>
      <c r="D312" s="489" t="str">
        <f t="shared" si="487"/>
        <v/>
      </c>
      <c r="E312" s="489" t="str">
        <f t="shared" ref="E312:I312" si="488">IF(Y312="","",IF(Y312="cn","cn",VLOOKUP(MID(Y312,2,1),$AN$4:$AO$21,2,0)))</f>
        <v/>
      </c>
      <c r="F312" s="489" t="str">
        <f t="shared" si="488"/>
        <v/>
      </c>
      <c r="G312" s="489" t="str">
        <f t="shared" si="488"/>
        <v/>
      </c>
      <c r="H312" s="489" t="str">
        <f t="shared" si="488"/>
        <v/>
      </c>
      <c r="I312" s="489" t="str">
        <f t="shared" si="488"/>
        <v/>
      </c>
      <c r="J312" s="476"/>
      <c r="K312" s="127"/>
      <c r="L312" s="488">
        <v>2.0</v>
      </c>
      <c r="M312" s="489" t="str">
        <f t="shared" si="489"/>
        <v/>
      </c>
      <c r="N312" s="489" t="str">
        <f t="shared" ref="N312:R312" si="490">IF(AH312="","",IF(AH312="cn","cn",VLOOKUP(MID(AH312,2,1),$AN$4:$AO$21,2,0)))</f>
        <v/>
      </c>
      <c r="O312" s="489" t="str">
        <f t="shared" si="490"/>
        <v/>
      </c>
      <c r="P312" s="489" t="str">
        <f t="shared" si="490"/>
        <v/>
      </c>
      <c r="Q312" s="489" t="str">
        <f t="shared" si="490"/>
        <v/>
      </c>
      <c r="R312" s="489" t="str">
        <f t="shared" si="490"/>
        <v/>
      </c>
      <c r="S312" s="87"/>
      <c r="T312" s="87"/>
      <c r="U312" s="87"/>
      <c r="V312" s="495"/>
      <c r="W312" s="523">
        <v>2.0</v>
      </c>
      <c r="X312" s="493" t="str">
        <f>IF(HLOOKUP(W308,MaGv!$C$3:$AZ$68,3,0)=0," ",HLOOKUP(W308,MaGv!$C$3:$AZ$68,3,0))</f>
        <v/>
      </c>
      <c r="Y312" s="493" t="str">
        <f>IF(HLOOKUP(W308,MaGv!$C$3:$AZ$68,8,0)=0," ",HLOOKUP(W308,MaGv!$C$3:$AZ$68,8,0))</f>
        <v/>
      </c>
      <c r="Z312" s="493" t="str">
        <f>IF(HLOOKUP(W308,MaGv!$C$3:$AZ$68,13,0)=0," ",HLOOKUP(W308,MaGv!$C$3:$AZ$68,13,0))</f>
        <v/>
      </c>
      <c r="AA312" s="493" t="str">
        <f>IF(HLOOKUP(W308,MaGv!$C$3:$AZ$68,18,0)=0," ",HLOOKUP(W308,MaGv!$C$3:$AZ$68,18,0))</f>
        <v/>
      </c>
      <c r="AB312" s="493" t="str">
        <f>IF(HLOOKUP(W308,MaGv!$C$3:$AZ$68,23,0)=0," ",HLOOKUP(W308,MaGv!$C$3:$AZ$68,23,0))</f>
        <v/>
      </c>
      <c r="AC312" s="493" t="str">
        <f>IF(HLOOKUP(W308,MaGv!$C$3:$AZ$68,28,0)=0," ",HLOOKUP(W308,MaGv!$C$3:$AZ$68,28,0))</f>
        <v/>
      </c>
      <c r="AD312" s="326"/>
      <c r="AE312" s="495"/>
      <c r="AF312" s="523">
        <v>2.0</v>
      </c>
      <c r="AG312" s="493" t="str">
        <f>IF(HLOOKUP(AF308,MaGv!$C$3:$AZ$68,3,0)=0," ",HLOOKUP(AF308,MaGv!$C$3:$AZ$68,3,0))</f>
        <v/>
      </c>
      <c r="AH312" s="493" t="str">
        <f>IF(HLOOKUP(AF308,MaGv!$C$3:$AZ$68,8,0)=0," ",HLOOKUP(AF308,MaGv!$C$3:$AZ$68,8,0))</f>
        <v/>
      </c>
      <c r="AI312" s="493" t="str">
        <f>IF(HLOOKUP(AF308,MaGv!$C$3:$AZ$68,13,0)=0," ",HLOOKUP(AF308,MaGv!$C$3:$AZ$68,13,0))</f>
        <v/>
      </c>
      <c r="AJ312" s="493" t="str">
        <f>IF(HLOOKUP(AF308,MaGv!$C$3:$AZ$68,18,0)=0," ",HLOOKUP(AF308,MaGv!$C$3:$AZ$68,18,0))</f>
        <v/>
      </c>
      <c r="AK312" s="493" t="str">
        <f>IF(HLOOKUP(AF308,MaGv!$C$3:$AZ$68,23,0)=0," ",HLOOKUP(AF308,MaGv!$C$3:$AZ$68,23,0))</f>
        <v/>
      </c>
      <c r="AL312" s="493" t="str">
        <f>IF(HLOOKUP(AF308,MaGv!$C$3:$AZ$68,28,0)=0," ",HLOOKUP(AF308,MaGv!$C$3:$AZ$68,28,0))</f>
        <v/>
      </c>
      <c r="AM312" s="87"/>
      <c r="AN312" s="87"/>
      <c r="AO312" s="87"/>
    </row>
    <row r="313" ht="14.25" hidden="1" customHeight="1">
      <c r="A313" s="486"/>
      <c r="B313" s="127"/>
      <c r="C313" s="488">
        <v>3.0</v>
      </c>
      <c r="D313" s="489" t="str">
        <f t="shared" ref="D313:I313" si="491">IF(X313="","",IF(X313="cn","cn",VLOOKUP(MID(X313,2,1),$AN$4:$AO$21,2,0)))</f>
        <v/>
      </c>
      <c r="E313" s="489" t="str">
        <f t="shared" si="491"/>
        <v/>
      </c>
      <c r="F313" s="489" t="str">
        <f t="shared" si="491"/>
        <v/>
      </c>
      <c r="G313" s="489" t="str">
        <f t="shared" si="491"/>
        <v/>
      </c>
      <c r="H313" s="489" t="str">
        <f t="shared" si="491"/>
        <v/>
      </c>
      <c r="I313" s="489" t="str">
        <f t="shared" si="491"/>
        <v/>
      </c>
      <c r="J313" s="476"/>
      <c r="K313" s="127"/>
      <c r="L313" s="488">
        <v>3.0</v>
      </c>
      <c r="M313" s="489" t="str">
        <f t="shared" ref="M313:R313" si="492">IF(AG313="","",IF(AG313="cn","cn",VLOOKUP(MID(AG313,2,1),$AN$4:$AO$21,2,0)))</f>
        <v/>
      </c>
      <c r="N313" s="489" t="str">
        <f t="shared" si="492"/>
        <v/>
      </c>
      <c r="O313" s="489" t="str">
        <f t="shared" si="492"/>
        <v/>
      </c>
      <c r="P313" s="489" t="str">
        <f t="shared" si="492"/>
        <v/>
      </c>
      <c r="Q313" s="489" t="str">
        <f t="shared" si="492"/>
        <v/>
      </c>
      <c r="R313" s="489" t="str">
        <f t="shared" si="492"/>
        <v/>
      </c>
      <c r="S313" s="87"/>
      <c r="T313" s="87"/>
      <c r="U313" s="87"/>
      <c r="V313" s="495"/>
      <c r="W313" s="523">
        <v>3.0</v>
      </c>
      <c r="X313" s="493" t="str">
        <f>IF(HLOOKUP(W308,MaGv!$C$3:$AZ$68,4,0)=0," ",HLOOKUP(W308,MaGv!$C$3:$AZ$68,4,0))</f>
        <v/>
      </c>
      <c r="Y313" s="493" t="str">
        <f>IF(HLOOKUP(W308,MaGv!$C$3:$AZ$68,9,0)=0," ",HLOOKUP(W308,MaGv!$C$3:$AZ$68,9,0))</f>
        <v/>
      </c>
      <c r="Z313" s="493" t="str">
        <f>IF(HLOOKUP(W308,MaGv!$C$3:$AZ$68,14,0)=0," ",HLOOKUP(W308,MaGv!$C$3:$AZ$68,14,0))</f>
        <v/>
      </c>
      <c r="AA313" s="493" t="str">
        <f>IF(HLOOKUP(W308,MaGv!$C$3:$AZ$68,19,0)=0," ",HLOOKUP(W308,MaGv!$C$3:$AZ$68,19,0))</f>
        <v/>
      </c>
      <c r="AB313" s="493" t="str">
        <f>IF(HLOOKUP(W308,MaGv!$C$3:$AZ$68,24,0)=0," ",HLOOKUP(W308,MaGv!$C$3:$AZ$68,24,0))</f>
        <v/>
      </c>
      <c r="AC313" s="493" t="str">
        <f>IF(HLOOKUP(W308,MaGv!$C$3:$AZ$68,29,0)=0," ",HLOOKUP(W308,MaGv!$C$3:$AZ$68,29,0))</f>
        <v/>
      </c>
      <c r="AD313" s="326"/>
      <c r="AE313" s="495"/>
      <c r="AF313" s="523">
        <v>3.0</v>
      </c>
      <c r="AG313" s="493" t="str">
        <f>IF(HLOOKUP(AF308,MaGv!$C$3:$AZ$68,4,0)=0," ",HLOOKUP(AF308,MaGv!$C$3:$AZ$68,4,0))</f>
        <v/>
      </c>
      <c r="AH313" s="493" t="str">
        <f>IF(HLOOKUP(AF308,MaGv!$C$3:$AZ$68,9,0)=0," ",HLOOKUP(AF308,MaGv!$C$3:$AZ$68,9,0))</f>
        <v/>
      </c>
      <c r="AI313" s="493" t="str">
        <f>IF(HLOOKUP(AF308,MaGv!$C$3:$AZ$68,14,0)=0," ",HLOOKUP(AF308,MaGv!$C$3:$AZ$68,14,0))</f>
        <v/>
      </c>
      <c r="AJ313" s="493" t="str">
        <f>IF(HLOOKUP(AF308,MaGv!$C$3:$AZ$68,19,0)=0," ",HLOOKUP(AF308,MaGv!$C$3:$AZ$68,19,0))</f>
        <v/>
      </c>
      <c r="AK313" s="493" t="str">
        <f>IF(HLOOKUP(AF308,MaGv!$C$3:$AZ$68,24,0)=0," ",HLOOKUP(AF308,MaGv!$C$3:$AZ$68,24,0))</f>
        <v/>
      </c>
      <c r="AL313" s="493" t="str">
        <f>IF(HLOOKUP(AF308,MaGv!$C$3:$AZ$68,29,0)=0," ",HLOOKUP(AF308,MaGv!$C$3:$AZ$68,29,0))</f>
        <v/>
      </c>
      <c r="AM313" s="87"/>
      <c r="AN313" s="87"/>
      <c r="AO313" s="87"/>
    </row>
    <row r="314" ht="14.25" hidden="1" customHeight="1">
      <c r="A314" s="486"/>
      <c r="B314" s="127"/>
      <c r="C314" s="488">
        <v>4.0</v>
      </c>
      <c r="D314" s="489" t="str">
        <f t="shared" ref="D314:I314" si="493">IF(X314="","",IF(X314="cn","cn",VLOOKUP(MID(X314,2,1),$AN$4:$AO$21,2,0)))</f>
        <v/>
      </c>
      <c r="E314" s="489" t="str">
        <f t="shared" si="493"/>
        <v/>
      </c>
      <c r="F314" s="489" t="str">
        <f t="shared" si="493"/>
        <v/>
      </c>
      <c r="G314" s="489" t="str">
        <f t="shared" si="493"/>
        <v/>
      </c>
      <c r="H314" s="489" t="str">
        <f t="shared" si="493"/>
        <v/>
      </c>
      <c r="I314" s="489" t="str">
        <f t="shared" si="493"/>
        <v/>
      </c>
      <c r="J314" s="476"/>
      <c r="K314" s="127"/>
      <c r="L314" s="488">
        <v>4.0</v>
      </c>
      <c r="M314" s="489" t="str">
        <f t="shared" ref="M314:R314" si="494">IF(AG314="","",IF(AG314="cn","cn",VLOOKUP(MID(AG314,2,1),$AN$4:$AO$21,2,0)))</f>
        <v/>
      </c>
      <c r="N314" s="489" t="str">
        <f t="shared" si="494"/>
        <v/>
      </c>
      <c r="O314" s="489" t="str">
        <f t="shared" si="494"/>
        <v/>
      </c>
      <c r="P314" s="489" t="str">
        <f t="shared" si="494"/>
        <v/>
      </c>
      <c r="Q314" s="489" t="str">
        <f t="shared" si="494"/>
        <v/>
      </c>
      <c r="R314" s="489" t="str">
        <f t="shared" si="494"/>
        <v/>
      </c>
      <c r="S314" s="87"/>
      <c r="T314" s="87"/>
      <c r="U314" s="87"/>
      <c r="V314" s="495"/>
      <c r="W314" s="523">
        <v>4.0</v>
      </c>
      <c r="X314" s="493" t="str">
        <f>IF(HLOOKUP(W308,MaGv!$C$3:$AZ$68,5,0)=0," ",HLOOKUP(W308,MaGv!$C$3:$AZ$68,5,0))</f>
        <v/>
      </c>
      <c r="Y314" s="493" t="str">
        <f>IF(HLOOKUP(W308,MaGv!$C$3:$AZ$68,10,0)=0," ",HLOOKUP(W308,MaGv!$C$3:$AZ$68,10,0))</f>
        <v/>
      </c>
      <c r="Z314" s="493" t="str">
        <f>IF(HLOOKUP(W308,MaGv!$C$3:$AZ$68,15,0)=0," ",HLOOKUP(W308,MaGv!$C$3:$AZ$68,15,0))</f>
        <v/>
      </c>
      <c r="AA314" s="493" t="str">
        <f>IF(HLOOKUP(W308,MaGv!$C$3:$AZ$68,20,0)=0," ",HLOOKUP(W308,MaGv!$C$3:$AZ$68,20,0))</f>
        <v/>
      </c>
      <c r="AB314" s="493" t="str">
        <f>IF(HLOOKUP(W308,MaGv!$C$3:$AZ$68,25,0)=0," ",HLOOKUP(W308,MaGv!$C$3:$AZ$68,25,0))</f>
        <v/>
      </c>
      <c r="AC314" s="493" t="str">
        <f>IF(HLOOKUP(W308,MaGv!$C$3:$AZ$68,30,0)=0," ",HLOOKUP(W308,MaGv!$C$3:$AZ$68,30,0))</f>
        <v/>
      </c>
      <c r="AD314" s="326"/>
      <c r="AE314" s="495"/>
      <c r="AF314" s="523">
        <v>4.0</v>
      </c>
      <c r="AG314" s="493" t="str">
        <f>IF(HLOOKUP(AF308,MaGv!$C$3:$AZ$68,5,0)=0," ",HLOOKUP(AF308,MaGv!$C$3:$AZ$68,5,0))</f>
        <v/>
      </c>
      <c r="AH314" s="493" t="str">
        <f>IF(HLOOKUP(AF308,MaGv!$C$3:$AZ$68,10,0)=0," ",HLOOKUP(AF308,MaGv!$C$3:$AZ$68,10,0))</f>
        <v/>
      </c>
      <c r="AI314" s="493" t="str">
        <f>IF(HLOOKUP(AF308,MaGv!$C$3:$AZ$68,15,0)=0," ",HLOOKUP(AF308,MaGv!$C$3:$AZ$68,15,0))</f>
        <v/>
      </c>
      <c r="AJ314" s="493" t="str">
        <f>IF(HLOOKUP(AF308,MaGv!$C$3:$AZ$68,20,0)=0," ",HLOOKUP(AF308,MaGv!$C$3:$AZ$68,20,0))</f>
        <v/>
      </c>
      <c r="AK314" s="493" t="str">
        <f>IF(HLOOKUP(AF308,MaGv!$C$3:$AZ$68,25,0)=0," ",HLOOKUP(AF308,MaGv!$C$3:$AZ$68,25,0))</f>
        <v/>
      </c>
      <c r="AL314" s="493" t="str">
        <f>IF(HLOOKUP(AF308,MaGv!$C$3:$AZ$68,30,0)=0," ",HLOOKUP(AF308,MaGv!$C$3:$AZ$68,30,0))</f>
        <v/>
      </c>
      <c r="AM314" s="87"/>
      <c r="AN314" s="87"/>
      <c r="AO314" s="87"/>
    </row>
    <row r="315" ht="14.25" hidden="1" customHeight="1">
      <c r="A315" s="486"/>
      <c r="B315" s="396"/>
      <c r="C315" s="488">
        <v>5.0</v>
      </c>
      <c r="D315" s="489" t="str">
        <f t="shared" ref="D315:I315" si="495">IF(X315="","",IF(X315="cn","cn",VLOOKUP(MID(X315,2,1),$AN$4:$AO$21,2,0)))</f>
        <v/>
      </c>
      <c r="E315" s="489" t="str">
        <f t="shared" si="495"/>
        <v/>
      </c>
      <c r="F315" s="489" t="str">
        <f t="shared" si="495"/>
        <v/>
      </c>
      <c r="G315" s="489" t="str">
        <f t="shared" si="495"/>
        <v/>
      </c>
      <c r="H315" s="489" t="str">
        <f t="shared" si="495"/>
        <v/>
      </c>
      <c r="I315" s="489" t="str">
        <f t="shared" si="495"/>
        <v/>
      </c>
      <c r="J315" s="476"/>
      <c r="K315" s="396"/>
      <c r="L315" s="488">
        <v>5.0</v>
      </c>
      <c r="M315" s="489" t="str">
        <f t="shared" ref="M315:R315" si="496">IF(AG315="","",IF(AG315="cn","cn",VLOOKUP(MID(AG315,2,1),$AN$4:$AO$21,2,0)))</f>
        <v/>
      </c>
      <c r="N315" s="489" t="str">
        <f t="shared" si="496"/>
        <v/>
      </c>
      <c r="O315" s="489" t="str">
        <f t="shared" si="496"/>
        <v/>
      </c>
      <c r="P315" s="489" t="str">
        <f t="shared" si="496"/>
        <v/>
      </c>
      <c r="Q315" s="489" t="str">
        <f t="shared" si="496"/>
        <v/>
      </c>
      <c r="R315" s="489" t="str">
        <f t="shared" si="496"/>
        <v/>
      </c>
      <c r="S315" s="87"/>
      <c r="T315" s="87"/>
      <c r="U315" s="87"/>
      <c r="V315" s="496"/>
      <c r="W315" s="523">
        <v>5.0</v>
      </c>
      <c r="X315" s="493" t="str">
        <f>IF(HLOOKUP(W308,MaGv!$C$3:$AZ$68,6,0)=0," ",HLOOKUP(W308,MaGv!$C$3:$AZ$68,6,0))</f>
        <v/>
      </c>
      <c r="Y315" s="493" t="str">
        <f>IF(HLOOKUP(W308,MaGv!$C$3:$AZ$68,11,0)=0," ",HLOOKUP(W308,MaGv!$C$3:$AZ$68,11,0))</f>
        <v/>
      </c>
      <c r="Z315" s="493" t="str">
        <f>IF(HLOOKUP(W308,MaGv!$C$3:$AZ$68,16,0)=0," ",HLOOKUP(W308,MaGv!$C$3:$AZ$68,16,0))</f>
        <v/>
      </c>
      <c r="AA315" s="493" t="str">
        <f>IF(HLOOKUP(W308,MaGv!$C$3:$AZ$68,21,0)=0," ",HLOOKUP(W308,MaGv!$C$3:$AZ$68,21,0))</f>
        <v/>
      </c>
      <c r="AB315" s="493" t="str">
        <f>IF(HLOOKUP(W308,MaGv!$C$3:$AZ$68,26,0)=0," ",HLOOKUP(W308,MaGv!$C$3:$AZ$68,26,0))</f>
        <v/>
      </c>
      <c r="AC315" s="493" t="str">
        <f>IF(HLOOKUP(W308,MaGv!$C$3:$AZ$68,31,0)=0," ",HLOOKUP(W308,MaGv!$C$3:$AZ$68,31,0))</f>
        <v/>
      </c>
      <c r="AD315" s="326"/>
      <c r="AE315" s="496"/>
      <c r="AF315" s="523">
        <v>5.0</v>
      </c>
      <c r="AG315" s="493" t="str">
        <f>IF(HLOOKUP(AF308,MaGv!$C$3:$AZ$68,6,0)=0," ",HLOOKUP(AF308,MaGv!$C$3:$AZ$68,6,0))</f>
        <v/>
      </c>
      <c r="AH315" s="493" t="str">
        <f>IF(HLOOKUP(AF308,MaGv!$C$3:$AZ$68,11,0)=0," ",HLOOKUP(AF308,MaGv!$C$3:$AZ$68,11,0))</f>
        <v/>
      </c>
      <c r="AI315" s="493" t="str">
        <f>IF(HLOOKUP(AF308,MaGv!$C$3:$AZ$68,16,0)=0," ",HLOOKUP(AF308,MaGv!$C$3:$AZ$68,16,0))</f>
        <v/>
      </c>
      <c r="AJ315" s="493" t="str">
        <f>IF(HLOOKUP(AF308,MaGv!$C$3:$AZ$68,21,0)=0," ",HLOOKUP(AF308,MaGv!$C$3:$AZ$68,21,0))</f>
        <v/>
      </c>
      <c r="AK315" s="493" t="str">
        <f>IF(HLOOKUP(AF308,MaGv!$C$3:$AZ$68,26,0)=0," ",HLOOKUP(AF308,MaGv!$C$3:$AZ$68,26,0))</f>
        <v/>
      </c>
      <c r="AL315" s="493" t="str">
        <f>IF(HLOOKUP(AF308,MaGv!$C$3:$AZ$68,31,0)=0," ",HLOOKUP(AF308,MaGv!$C$3:$AZ$68,31,0))</f>
        <v/>
      </c>
      <c r="AM315" s="87"/>
      <c r="AN315" s="87"/>
      <c r="AO315" s="87"/>
    </row>
    <row r="316" ht="14.25" hidden="1" customHeight="1">
      <c r="A316" s="486"/>
      <c r="B316" s="487" t="s">
        <v>606</v>
      </c>
      <c r="C316" s="488">
        <v>1.0</v>
      </c>
      <c r="D316" s="489" t="str">
        <f t="shared" ref="D316:D317" si="499">IF(X316="","",IF(X316="cc","cc",VLOOKUP(MID(X316,2,1),$AN$3:$AO$21,2,0)))</f>
        <v>Toán</v>
      </c>
      <c r="E316" s="489" t="str">
        <f t="shared" ref="E316:E317" si="500">IF(Y316="","",IF(Y316="cn","cn",VLOOKUP(MID(Y316,2,1),$AN$4:$AO$21,2,0)))</f>
        <v/>
      </c>
      <c r="F316" s="519" t="s">
        <v>612</v>
      </c>
      <c r="G316" s="489" t="str">
        <f t="shared" ref="G316:I316" si="497">IF(AA316="","",IF(AA316="cn","cn",VLOOKUP(MID(AA316,2,1),$AN$4:$AO$21,2,0)))</f>
        <v/>
      </c>
      <c r="H316" s="489" t="str">
        <f t="shared" si="497"/>
        <v/>
      </c>
      <c r="I316" s="489" t="str">
        <f t="shared" si="497"/>
        <v/>
      </c>
      <c r="J316" s="476"/>
      <c r="K316" s="487" t="s">
        <v>606</v>
      </c>
      <c r="L316" s="488">
        <v>1.0</v>
      </c>
      <c r="M316" s="489" t="str">
        <f t="shared" ref="M316:M317" si="502">IF(AG316="","",IF(AG316="cc","cc",VLOOKUP(MID(AG316,2,1),$AN$3:$AO$21,2,0)))</f>
        <v>Văn</v>
      </c>
      <c r="N316" s="489" t="str">
        <f t="shared" ref="N316:N317" si="503">IF(AH316="","",IF(AH316="cn","cn",VLOOKUP(MID(AH316,2,1),$AN$4:$AO$21,2,0)))</f>
        <v/>
      </c>
      <c r="O316" s="519" t="s">
        <v>612</v>
      </c>
      <c r="P316" s="489" t="str">
        <f t="shared" ref="P316:R316" si="498">IF(AJ316="","",IF(AJ316="cn","cn",VLOOKUP(MID(AJ316,2,1),$AN$4:$AO$21,2,0)))</f>
        <v/>
      </c>
      <c r="Q316" s="489" t="str">
        <f t="shared" si="498"/>
        <v/>
      </c>
      <c r="R316" s="489" t="str">
        <f t="shared" si="498"/>
        <v/>
      </c>
      <c r="S316" s="87"/>
      <c r="T316" s="87"/>
      <c r="U316" s="87"/>
      <c r="V316" s="522" t="s">
        <v>606</v>
      </c>
      <c r="W316" s="523">
        <v>1.0</v>
      </c>
      <c r="X316" s="494" t="str">
        <f>IF(HLOOKUP(W308,MaGv!$C$38:$AZ$68,2,0)=0," ",HLOOKUP(W308,MaGv!$C$38:$AZ$68,2,0))</f>
        <v>BT11</v>
      </c>
      <c r="Y316" s="493" t="str">
        <f>IF(HLOOKUP(W308,MaGv!$C$38:$AZ$68,7,0)=0," ",HLOOKUP(W308,MaGv!$C$38:$AZ$68,7,0))</f>
        <v/>
      </c>
      <c r="Z316" s="493" t="str">
        <f>IF(HLOOKUP(W308,MaGv!$C$38:$AZ$68,12,0)=0," ",HLOOKUP(W308,MaGv!$C$38:$AZ$68,12,0))</f>
        <v/>
      </c>
      <c r="AA316" s="493" t="str">
        <f>IF(HLOOKUP(W308,MaGv!$C$38:$AZ$68,17,0)=0," ",HLOOKUP(W308,MaGv!$C$38:$AZ$68,17,0))</f>
        <v/>
      </c>
      <c r="AB316" s="493" t="str">
        <f>IF(HLOOKUP(W308,MaGv!$C$38:$AZ$68,22,0)=0," ",HLOOKUP(W308,MaGv!$C$38:$AZ$68,22,0))</f>
        <v/>
      </c>
      <c r="AC316" s="493" t="str">
        <f>IF(HLOOKUP(W308,MaGv!$C$38:$AZ$68,27,0)=0," ",HLOOKUP(W308,MaGv!$C$38:$AZ$68,27,0))</f>
        <v/>
      </c>
      <c r="AD316" s="326"/>
      <c r="AE316" s="522" t="s">
        <v>606</v>
      </c>
      <c r="AF316" s="523">
        <v>1.0</v>
      </c>
      <c r="AG316" s="494" t="str">
        <f>IF(HLOOKUP(AF308,MaGv!$C$38:$AZ$68,2,0)=0," ",HLOOKUP(AF308,MaGv!$C$38:$AZ$68,2,0))</f>
        <v>BV05</v>
      </c>
      <c r="AH316" s="493" t="str">
        <f>IF(HLOOKUP(AF308,MaGv!$C$38:$AZ$68,7,0)=0," ",HLOOKUP(AF308,MaGv!$C$38:$AZ$68,7,0))</f>
        <v/>
      </c>
      <c r="AI316" s="493" t="str">
        <f>IF(HLOOKUP(AF308,MaGv!$C$38:$AZ$68,12,0)=0," ",HLOOKUP(AF308,MaGv!$C$38:$AZ$68,12,0))</f>
        <v/>
      </c>
      <c r="AJ316" s="493" t="str">
        <f>IF(HLOOKUP(AF308,MaGv!$C$38:$AZ$68,17,0)=0," ",HLOOKUP(AF308,MaGv!$C$38:$AZ$68,17,0))</f>
        <v/>
      </c>
      <c r="AK316" s="493" t="str">
        <f>IF(HLOOKUP(AF308,MaGv!$C$38:$AZ$68,22,0)=0," ",HLOOKUP(AF308,MaGv!$C$38:$AZ$68,22,0))</f>
        <v/>
      </c>
      <c r="AL316" s="493" t="str">
        <f>IF(HLOOKUP(AF308,MaGv!$C$38:$AZ$68,27,0)=0," ",HLOOKUP(AF308,MaGv!$C$38:$AZ$68,27,0))</f>
        <v/>
      </c>
      <c r="AM316" s="87"/>
      <c r="AN316" s="87"/>
      <c r="AO316" s="87"/>
    </row>
    <row r="317" ht="14.25" hidden="1" customHeight="1">
      <c r="A317" s="486"/>
      <c r="B317" s="127"/>
      <c r="C317" s="488">
        <v>2.0</v>
      </c>
      <c r="D317" s="489" t="str">
        <f t="shared" si="499"/>
        <v/>
      </c>
      <c r="E317" s="489" t="str">
        <f t="shared" si="500"/>
        <v/>
      </c>
      <c r="F317" s="489" t="str">
        <f t="shared" ref="F317:I317" si="501">IF(Z317="","",IF(Z317="cn","cn",VLOOKUP(MID(Z317,2,1),$AN$4:$AO$21,2,0)))</f>
        <v/>
      </c>
      <c r="G317" s="489" t="str">
        <f t="shared" si="501"/>
        <v/>
      </c>
      <c r="H317" s="489" t="str">
        <f t="shared" si="501"/>
        <v/>
      </c>
      <c r="I317" s="489" t="str">
        <f t="shared" si="501"/>
        <v/>
      </c>
      <c r="J317" s="476"/>
      <c r="K317" s="127"/>
      <c r="L317" s="488">
        <v>2.0</v>
      </c>
      <c r="M317" s="489" t="str">
        <f t="shared" si="502"/>
        <v/>
      </c>
      <c r="N317" s="489" t="str">
        <f t="shared" si="503"/>
        <v/>
      </c>
      <c r="O317" s="489" t="str">
        <f t="shared" ref="O317:R317" si="504">IF(AI317="","",IF(AI317="cn","cn",VLOOKUP(MID(AI317,2,1),$AN$4:$AO$21,2,0)))</f>
        <v/>
      </c>
      <c r="P317" s="489" t="str">
        <f t="shared" si="504"/>
        <v/>
      </c>
      <c r="Q317" s="489" t="str">
        <f t="shared" si="504"/>
        <v/>
      </c>
      <c r="R317" s="489" t="str">
        <f t="shared" si="504"/>
        <v/>
      </c>
      <c r="S317" s="87"/>
      <c r="T317" s="87"/>
      <c r="U317" s="87"/>
      <c r="V317" s="495"/>
      <c r="W317" s="523">
        <v>2.0</v>
      </c>
      <c r="X317" s="493" t="str">
        <f>IF(HLOOKUP(W308,MaGv!$C$38:$AZ$68,3,0)=0," ",HLOOKUP(W308,MaGv!$C$38:$AZ$68,3,0))</f>
        <v/>
      </c>
      <c r="Y317" s="493" t="str">
        <f>IF(HLOOKUP(W308,MaGv!$C$38:$AZ$68,8,0)=0," ",HLOOKUP(W308,MaGv!$C$38:$AZ$68,8,0))</f>
        <v/>
      </c>
      <c r="Z317" s="493" t="str">
        <f>IF(HLOOKUP(W308,MaGv!$C$38:$AZ$68,13,0)=0," ",HLOOKUP(W308,MaGv!$C$38:$AZ$68,13,0))</f>
        <v/>
      </c>
      <c r="AA317" s="493" t="str">
        <f>IF(HLOOKUP(W308,MaGv!$C$38:$AZ$68,18,0)=0," ",HLOOKUP(W308,MaGv!$C$38:$AZ$68,18,0))</f>
        <v/>
      </c>
      <c r="AB317" s="493" t="str">
        <f>IF(HLOOKUP(W308,MaGv!$C$38:$AZ$68,23,0)=0," ",HLOOKUP(W308,MaGv!$C$38:$AZ$68,23,0))</f>
        <v/>
      </c>
      <c r="AC317" s="493" t="str">
        <f>IF(HLOOKUP(W308,MaGv!$C$38:$AZ$68,28,0)=0," ",HLOOKUP(W308,MaGv!$C$38:$AZ$68,28,0))</f>
        <v/>
      </c>
      <c r="AD317" s="326"/>
      <c r="AE317" s="495"/>
      <c r="AF317" s="523">
        <v>2.0</v>
      </c>
      <c r="AG317" s="493" t="str">
        <f>IF(HLOOKUP(AF308,MaGv!$C$38:$AZ$68,3,0)=0," ",HLOOKUP(AF308,MaGv!$C$38:$AZ$68,3,0))</f>
        <v/>
      </c>
      <c r="AH317" s="493" t="str">
        <f>IF(HLOOKUP(AF308,MaGv!$C$38:$AZ$68,8,0)=0," ",HLOOKUP(AF308,MaGv!$C$38:$AZ$68,8,0))</f>
        <v/>
      </c>
      <c r="AI317" s="493" t="str">
        <f>IF(HLOOKUP(AF308,MaGv!$C$38:$AZ$68,13,0)=0," ",HLOOKUP(AF308,MaGv!$C$38:$AZ$68,13,0))</f>
        <v/>
      </c>
      <c r="AJ317" s="493" t="str">
        <f>IF(HLOOKUP(AF308,MaGv!$C$38:$AZ$68,18,0)=0," ",HLOOKUP(AF308,MaGv!$C$38:$AZ$68,18,0))</f>
        <v/>
      </c>
      <c r="AK317" s="493" t="str">
        <f>IF(HLOOKUP(AF308,MaGv!$C$38:$AZ$68,23,0)=0," ",HLOOKUP(AF308,MaGv!$C$38:$AZ$68,23,0))</f>
        <v/>
      </c>
      <c r="AL317" s="493" t="str">
        <f>IF(HLOOKUP(AF308,MaGv!$C$38:$AZ$68,28,0)=0," ",HLOOKUP(AF308,MaGv!$C$38:$AZ$68,28,0))</f>
        <v/>
      </c>
      <c r="AM317" s="87"/>
      <c r="AN317" s="87"/>
      <c r="AO317" s="87"/>
    </row>
    <row r="318" ht="14.25" hidden="1" customHeight="1">
      <c r="A318" s="486"/>
      <c r="B318" s="127"/>
      <c r="C318" s="488">
        <v>3.0</v>
      </c>
      <c r="D318" s="489" t="str">
        <f t="shared" ref="D318:I318" si="505">IF(X318="","",IF(X318="cn","cn",VLOOKUP(MID(X318,2,1),$AN$4:$AO$21,2,0)))</f>
        <v/>
      </c>
      <c r="E318" s="489" t="str">
        <f t="shared" si="505"/>
        <v/>
      </c>
      <c r="F318" s="489" t="str">
        <f t="shared" si="505"/>
        <v/>
      </c>
      <c r="G318" s="489" t="str">
        <f t="shared" si="505"/>
        <v/>
      </c>
      <c r="H318" s="489" t="str">
        <f t="shared" si="505"/>
        <v/>
      </c>
      <c r="I318" s="489" t="str">
        <f t="shared" si="505"/>
        <v/>
      </c>
      <c r="J318" s="476"/>
      <c r="K318" s="127"/>
      <c r="L318" s="488">
        <v>3.0</v>
      </c>
      <c r="M318" s="489" t="str">
        <f t="shared" ref="M318:R318" si="506">IF(AG318="","",IF(AG318="cn","cn",VLOOKUP(MID(AG318,2,1),$AN$4:$AO$21,2,0)))</f>
        <v/>
      </c>
      <c r="N318" s="489" t="str">
        <f t="shared" si="506"/>
        <v/>
      </c>
      <c r="O318" s="489" t="str">
        <f t="shared" si="506"/>
        <v/>
      </c>
      <c r="P318" s="489" t="str">
        <f t="shared" si="506"/>
        <v/>
      </c>
      <c r="Q318" s="489" t="str">
        <f t="shared" si="506"/>
        <v/>
      </c>
      <c r="R318" s="489" t="str">
        <f t="shared" si="506"/>
        <v/>
      </c>
      <c r="S318" s="87"/>
      <c r="T318" s="87"/>
      <c r="U318" s="87"/>
      <c r="V318" s="495"/>
      <c r="W318" s="523">
        <v>3.0</v>
      </c>
      <c r="X318" s="493" t="str">
        <f>IF(HLOOKUP(W308,MaGv!$C$38:$AZ$68,4,0)=0," ",HLOOKUP(W308,MaGv!$C$38:$AZ$68,4,0))</f>
        <v/>
      </c>
      <c r="Y318" s="493" t="str">
        <f>IF(HLOOKUP(W308,MaGv!$C$38:$AZ$68,9,0)=0," ",HLOOKUP(W308,MaGv!$C$38:$AZ$68,9,0))</f>
        <v/>
      </c>
      <c r="Z318" s="493" t="str">
        <f>IF(HLOOKUP(W308,MaGv!$C$38:$AZ$68,14,0)=0," ",HLOOKUP(W308,MaGv!$C$38:$AZ$68,14,0))</f>
        <v/>
      </c>
      <c r="AA318" s="493" t="str">
        <f>IF(HLOOKUP(W308,MaGv!$C$38:$AZ$68,19,0)=0," ",HLOOKUP(W308,MaGv!$C$38:$AZ$68,19,0))</f>
        <v/>
      </c>
      <c r="AB318" s="493" t="str">
        <f>IF(HLOOKUP(W308,MaGv!$C$38:$AZ$68,24,0)=0," ",HLOOKUP(W308,MaGv!$C$38:$AZ$68,24,0))</f>
        <v/>
      </c>
      <c r="AC318" s="493" t="str">
        <f>IF(HLOOKUP(W308,MaGv!$C$38:$AZ$68,29,0)=0," ",HLOOKUP(W308,MaGv!$C$38:$AZ$68,29,0))</f>
        <v/>
      </c>
      <c r="AD318" s="326"/>
      <c r="AE318" s="495"/>
      <c r="AF318" s="523">
        <v>3.0</v>
      </c>
      <c r="AG318" s="493" t="str">
        <f>IF(HLOOKUP(AF308,MaGv!$C$38:$AZ$68,4,0)=0," ",HLOOKUP(AF308,MaGv!$C$38:$AZ$68,4,0))</f>
        <v/>
      </c>
      <c r="AH318" s="493" t="str">
        <f>IF(HLOOKUP(AF308,MaGv!$C$38:$AZ$68,9,0)=0," ",HLOOKUP(AF308,MaGv!$C$38:$AZ$68,9,0))</f>
        <v/>
      </c>
      <c r="AI318" s="493" t="str">
        <f>IF(HLOOKUP(AF308,MaGv!$C$38:$AZ$68,14,0)=0," ",HLOOKUP(AF308,MaGv!$C$38:$AZ$68,14,0))</f>
        <v/>
      </c>
      <c r="AJ318" s="493" t="str">
        <f>IF(HLOOKUP(AF308,MaGv!$C$38:$AZ$68,19,0)=0," ",HLOOKUP(AF308,MaGv!$C$38:$AZ$68,19,0))</f>
        <v/>
      </c>
      <c r="AK318" s="493" t="str">
        <f>IF(HLOOKUP(AF308,MaGv!$C$38:$AZ$68,24,0)=0," ",HLOOKUP(AF308,MaGv!$C$38:$AZ$68,24,0))</f>
        <v/>
      </c>
      <c r="AL318" s="493" t="str">
        <f>IF(HLOOKUP(AF308,MaGv!$C$38:$AZ$68,29,0)=0," ",HLOOKUP(AF308,MaGv!$C$38:$AZ$68,29,0))</f>
        <v/>
      </c>
      <c r="AM318" s="87"/>
      <c r="AN318" s="87"/>
      <c r="AO318" s="87"/>
    </row>
    <row r="319" ht="14.25" hidden="1" customHeight="1">
      <c r="A319" s="486"/>
      <c r="B319" s="127"/>
      <c r="C319" s="488">
        <v>4.0</v>
      </c>
      <c r="D319" s="489" t="str">
        <f>IF(X319="","",IF(X319="cc","cc",VLOOKUP(MID(X319,2,1),$AN$4:$AO$18,2,0)))</f>
        <v>cc</v>
      </c>
      <c r="E319" s="489" t="str">
        <f t="shared" ref="E319:I319" si="507">IF(Y319="","",IF(Y319="cn","cn",VLOOKUP(MID(Y319,2,1),$AN$4:$AO$21,2,0)))</f>
        <v/>
      </c>
      <c r="F319" s="489" t="str">
        <f t="shared" si="507"/>
        <v/>
      </c>
      <c r="G319" s="489" t="str">
        <f t="shared" si="507"/>
        <v/>
      </c>
      <c r="H319" s="489" t="str">
        <f t="shared" si="507"/>
        <v/>
      </c>
      <c r="I319" s="489" t="str">
        <f t="shared" si="507"/>
        <v/>
      </c>
      <c r="J319" s="476"/>
      <c r="K319" s="127"/>
      <c r="L319" s="488">
        <v>4.0</v>
      </c>
      <c r="M319" s="489" t="str">
        <f>IF(AG319="","",IF(AG319="cc","cc",VLOOKUP(MID(AG319,2,1),$AN$4:$AO$18,2,0)))</f>
        <v>cc</v>
      </c>
      <c r="N319" s="489" t="str">
        <f t="shared" ref="N319:R319" si="508">IF(AH319="","",IF(AH319="cn","cn",VLOOKUP(MID(AH319,2,1),$AN$4:$AO$21,2,0)))</f>
        <v/>
      </c>
      <c r="O319" s="489" t="str">
        <f t="shared" si="508"/>
        <v/>
      </c>
      <c r="P319" s="489" t="str">
        <f t="shared" si="508"/>
        <v/>
      </c>
      <c r="Q319" s="489" t="str">
        <f t="shared" si="508"/>
        <v/>
      </c>
      <c r="R319" s="489" t="str">
        <f t="shared" si="508"/>
        <v/>
      </c>
      <c r="S319" s="87"/>
      <c r="T319" s="87"/>
      <c r="U319" s="87"/>
      <c r="V319" s="495"/>
      <c r="W319" s="523">
        <v>4.0</v>
      </c>
      <c r="X319" s="493" t="s">
        <v>601</v>
      </c>
      <c r="Y319" s="493" t="str">
        <f>IF(HLOOKUP(W308,MaGv!$C$38:$AZ$68,10,0)=0," ",HLOOKUP(W308,MaGv!$C$38:$AZ$68,10,0))</f>
        <v/>
      </c>
      <c r="Z319" s="493" t="str">
        <f>IF(HLOOKUP(W308,MaGv!$C$38:$AZ$68,15,0)=0," ",HLOOKUP(W308,MaGv!$C$38:$AZ$68,15,0))</f>
        <v/>
      </c>
      <c r="AA319" s="493" t="str">
        <f>IF(HLOOKUP(W308,MaGv!$C$38:$AZ$68,20,0)=0," ",HLOOKUP(W308,MaGv!$C$38:$AZ$68,20,0))</f>
        <v/>
      </c>
      <c r="AB319" s="493" t="str">
        <f>IF(HLOOKUP(W308,MaGv!$C$38:$AZ$68,25,0)=0," ",HLOOKUP(W308,MaGv!$C$38:$AZ$68,25,0))</f>
        <v/>
      </c>
      <c r="AC319" s="493" t="str">
        <f>IF(HLOOKUP(W308,MaGv!$C$38:$AZ$68,30,0)=0," ",HLOOKUP(W308,MaGv!$C$38:$AZ$68,30,0))</f>
        <v/>
      </c>
      <c r="AD319" s="326"/>
      <c r="AE319" s="495"/>
      <c r="AF319" s="523">
        <v>4.0</v>
      </c>
      <c r="AG319" s="493" t="s">
        <v>601</v>
      </c>
      <c r="AH319" s="493" t="str">
        <f>IF(HLOOKUP(AF308,MaGv!$C$38:$AZ$68,10,0)=0," ",HLOOKUP(AF308,MaGv!$C$38:$AZ$68,10,0))</f>
        <v/>
      </c>
      <c r="AI319" s="493" t="str">
        <f>IF(HLOOKUP(AF308,MaGv!$C$38:$AZ$68,15,0)=0," ",HLOOKUP(AF308,MaGv!$C$38:$AZ$68,15,0))</f>
        <v/>
      </c>
      <c r="AJ319" s="493" t="str">
        <f>IF(HLOOKUP(AF308,MaGv!$C$38:$AZ$68,20,0)=0," ",HLOOKUP(AF308,MaGv!$C$38:$AZ$68,20,0))</f>
        <v/>
      </c>
      <c r="AK319" s="493" t="str">
        <f>IF(HLOOKUP(AF308,MaGv!$C$38:$AZ$68,25,0)=0," ",HLOOKUP(AF308,MaGv!$C$38:$AZ$68,25,0))</f>
        <v/>
      </c>
      <c r="AL319" s="493" t="str">
        <f>IF(HLOOKUP(AF308,MaGv!$C$38:$AZ$68,30,0)=0," ",HLOOKUP(AF308,MaGv!$C$38:$AZ$68,30,0))</f>
        <v/>
      </c>
      <c r="AM319" s="87"/>
      <c r="AN319" s="87"/>
      <c r="AO319" s="87"/>
    </row>
    <row r="320" ht="14.25" hidden="1" customHeight="1">
      <c r="A320" s="486"/>
      <c r="B320" s="396"/>
      <c r="C320" s="488">
        <v>5.0</v>
      </c>
      <c r="D320" s="489" t="str">
        <f>IF(X320="","",IF(X320="cn","cn",VLOOKUP(MID(X320,2,1),$AN$4:$AO$18,2,0)))</f>
        <v>cn</v>
      </c>
      <c r="E320" s="489" t="str">
        <f t="shared" ref="E320:I320" si="509">IF(Y320="","",IF(Y320="cn","cn",VLOOKUP(MID(Y320,2,1),$AN$4:$AO$21,2,0)))</f>
        <v/>
      </c>
      <c r="F320" s="489" t="str">
        <f t="shared" si="509"/>
        <v/>
      </c>
      <c r="G320" s="489" t="str">
        <f t="shared" si="509"/>
        <v/>
      </c>
      <c r="H320" s="489" t="str">
        <f t="shared" si="509"/>
        <v/>
      </c>
      <c r="I320" s="489" t="str">
        <f t="shared" si="509"/>
        <v/>
      </c>
      <c r="J320" s="476"/>
      <c r="K320" s="396"/>
      <c r="L320" s="488">
        <v>5.0</v>
      </c>
      <c r="M320" s="489" t="str">
        <f>IF(AG320="","",IF(AG320="cn","cn",VLOOKUP(MID(AG320,2,1),$AN$4:$AO$18,2,0)))</f>
        <v>cn</v>
      </c>
      <c r="N320" s="489" t="str">
        <f t="shared" ref="N320:R320" si="510">IF(AH320="","",IF(AH320="cn","cn",VLOOKUP(MID(AH320,2,1),$AN$4:$AO$21,2,0)))</f>
        <v/>
      </c>
      <c r="O320" s="489" t="str">
        <f t="shared" si="510"/>
        <v/>
      </c>
      <c r="P320" s="489" t="str">
        <f t="shared" si="510"/>
        <v/>
      </c>
      <c r="Q320" s="489" t="str">
        <f t="shared" si="510"/>
        <v/>
      </c>
      <c r="R320" s="489" t="str">
        <f t="shared" si="510"/>
        <v/>
      </c>
      <c r="S320" s="87"/>
      <c r="T320" s="87"/>
      <c r="U320" s="87"/>
      <c r="V320" s="496"/>
      <c r="W320" s="523">
        <v>5.0</v>
      </c>
      <c r="X320" s="493" t="s">
        <v>33</v>
      </c>
      <c r="Y320" s="493" t="str">
        <f>IF(HLOOKUP(W308,MaGv!$C$38:$AZ$68,11,0)=0," ",HLOOKUP(W308,MaGv!$C$38:$AZ$68,11,0))</f>
        <v/>
      </c>
      <c r="Z320" s="493" t="str">
        <f>IF(HLOOKUP(W308,MaGv!$C$38:$AZ$68,16,0)=0," ",HLOOKUP(W308,MaGv!$C$38:$AZ$68,16,0))</f>
        <v/>
      </c>
      <c r="AA320" s="493" t="str">
        <f>IF(HLOOKUP(W308,MaGv!$C$38:$AZ$68,21,0)=0," ",HLOOKUP(W308,MaGv!$C$38:$AZ$68,21,0))</f>
        <v/>
      </c>
      <c r="AB320" s="493" t="str">
        <f>IF(HLOOKUP(W308,MaGv!$C$38:$AZ$68,26,0)=0," ",HLOOKUP(W308,MaGv!$C$38:$AZ$68,26,0))</f>
        <v/>
      </c>
      <c r="AC320" s="493" t="str">
        <f>IF(HLOOKUP(W308,MaGv!$C$38:$AZ$68,31,0)=0," ",HLOOKUP(W308,MaGv!$C$38:$AZ$68,31,0))</f>
        <v/>
      </c>
      <c r="AD320" s="326"/>
      <c r="AE320" s="496"/>
      <c r="AF320" s="523">
        <v>5.0</v>
      </c>
      <c r="AG320" s="493" t="s">
        <v>33</v>
      </c>
      <c r="AH320" s="493" t="str">
        <f>IF(HLOOKUP(AF308,MaGv!$C$38:$AZ$68,11,0)=0," ",HLOOKUP(AF308,MaGv!$C$38:$AZ$68,11,0))</f>
        <v/>
      </c>
      <c r="AI320" s="493" t="str">
        <f>IF(HLOOKUP(AF308,MaGv!$C$38:$AZ$68,16,0)=0," ",HLOOKUP(AF308,MaGv!$C$38:$AZ$68,16,0))</f>
        <v/>
      </c>
      <c r="AJ320" s="493" t="str">
        <f>IF(HLOOKUP(AF308,MaGv!$C$38:$AZ$68,21,0)=0," ",HLOOKUP(AF308,MaGv!$C$38:$AZ$68,21,0))</f>
        <v/>
      </c>
      <c r="AK320" s="493" t="str">
        <f>IF(HLOOKUP(AF308,MaGv!$C$38:$AZ$68,26,0)=0," ",HLOOKUP(AF308,MaGv!$C$38:$AZ$68,26,0))</f>
        <v/>
      </c>
      <c r="AL320" s="493" t="str">
        <f>IF(HLOOKUP(AF308,MaGv!$C$38:$AZ$68,31,0)=0," ",HLOOKUP(AF308,MaGv!$C$38:$AZ$68,31,0))</f>
        <v/>
      </c>
      <c r="AM320" s="87"/>
      <c r="AN320" s="87"/>
      <c r="AO320" s="87"/>
    </row>
    <row r="321" ht="14.25" hidden="1" customHeight="1">
      <c r="A321" s="486"/>
      <c r="B321" s="87"/>
      <c r="C321" s="87"/>
      <c r="D321" s="87"/>
      <c r="E321" s="87"/>
      <c r="F321" s="87"/>
      <c r="G321" s="87"/>
      <c r="H321" s="87"/>
      <c r="I321" s="87"/>
      <c r="J321" s="476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498"/>
      <c r="W321" s="499"/>
      <c r="X321" s="497"/>
      <c r="Y321" s="497"/>
      <c r="Z321" s="497"/>
      <c r="AA321" s="497"/>
      <c r="AB321" s="497"/>
      <c r="AC321" s="497"/>
      <c r="AD321" s="326"/>
      <c r="AE321" s="500"/>
      <c r="AF321" s="499"/>
      <c r="AG321" s="497"/>
      <c r="AH321" s="497"/>
      <c r="AI321" s="497"/>
      <c r="AJ321" s="497"/>
      <c r="AK321" s="497"/>
      <c r="AL321" s="497"/>
      <c r="AM321" s="87"/>
      <c r="AN321" s="87"/>
      <c r="AO321" s="87"/>
    </row>
    <row r="322" ht="14.25" hidden="1" customHeight="1">
      <c r="A322" s="502"/>
      <c r="B322" s="503"/>
      <c r="C322" s="503"/>
      <c r="D322" s="503"/>
      <c r="E322" s="503"/>
      <c r="F322" s="503"/>
      <c r="G322" s="503"/>
      <c r="H322" s="503"/>
      <c r="I322" s="503"/>
      <c r="J322" s="504"/>
      <c r="K322" s="503"/>
      <c r="L322" s="503"/>
      <c r="M322" s="503"/>
      <c r="N322" s="503"/>
      <c r="O322" s="503"/>
      <c r="P322" s="503"/>
      <c r="Q322" s="503"/>
      <c r="R322" s="503"/>
      <c r="S322" s="87"/>
      <c r="T322" s="87"/>
      <c r="U322" s="87"/>
      <c r="V322" s="505"/>
      <c r="W322" s="499"/>
      <c r="X322" s="497"/>
      <c r="Y322" s="497"/>
      <c r="Z322" s="497"/>
      <c r="AA322" s="497"/>
      <c r="AB322" s="497"/>
      <c r="AC322" s="497"/>
      <c r="AD322" s="326"/>
      <c r="AE322" s="500"/>
      <c r="AF322" s="499"/>
      <c r="AG322" s="497"/>
      <c r="AH322" s="497"/>
      <c r="AI322" s="497"/>
      <c r="AJ322" s="497"/>
      <c r="AK322" s="497"/>
      <c r="AL322" s="497"/>
      <c r="AM322" s="87"/>
      <c r="AN322" s="87"/>
      <c r="AO322" s="87"/>
    </row>
    <row r="323" ht="14.25" hidden="1" customHeight="1">
      <c r="A323" s="126"/>
      <c r="B323" s="87"/>
      <c r="C323" s="87"/>
      <c r="D323" s="87"/>
      <c r="E323" s="87"/>
      <c r="F323" s="87"/>
      <c r="G323" s="87"/>
      <c r="H323" s="87"/>
      <c r="I323" s="87"/>
      <c r="J323" s="476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477"/>
      <c r="X323" s="87"/>
      <c r="Y323" s="87"/>
      <c r="Z323" s="87"/>
      <c r="AA323" s="87"/>
      <c r="AB323" s="87"/>
      <c r="AC323" s="87"/>
      <c r="AD323" s="326"/>
      <c r="AE323" s="87"/>
      <c r="AF323" s="477"/>
      <c r="AG323" s="87"/>
      <c r="AH323" s="87"/>
      <c r="AI323" s="87"/>
      <c r="AJ323" s="87"/>
      <c r="AK323" s="87"/>
      <c r="AL323" s="87"/>
      <c r="AM323" s="87"/>
      <c r="AN323" s="87"/>
      <c r="AO323" s="87"/>
    </row>
    <row r="324" ht="14.25" hidden="1" customHeight="1">
      <c r="A324" s="461"/>
      <c r="B324" s="462" t="str">
        <f>MaGv!$N$1</f>
        <v>THỜI KHÓA BIỂU ÔN TẬP KHỐI 12 - Áp dụng từ 04/05/2021</v>
      </c>
      <c r="C324" s="87"/>
      <c r="D324" s="463"/>
      <c r="E324" s="463"/>
      <c r="F324" s="463"/>
      <c r="G324" s="463"/>
      <c r="H324" s="87"/>
      <c r="I324" s="463"/>
      <c r="J324" s="464"/>
      <c r="K324" s="462" t="str">
        <f>MaGv!$N$1</f>
        <v>THỜI KHÓA BIỂU ÔN TẬP KHỐI 12 - Áp dụng từ 04/05/2021</v>
      </c>
      <c r="L324" s="87"/>
      <c r="M324" s="463"/>
      <c r="N324" s="463"/>
      <c r="O324" s="463"/>
      <c r="P324" s="463"/>
      <c r="Q324" s="465"/>
      <c r="R324" s="463"/>
      <c r="S324" s="87"/>
      <c r="T324" s="87"/>
      <c r="U324" s="87"/>
      <c r="V324" s="466"/>
      <c r="W324" s="463"/>
      <c r="X324" s="463"/>
      <c r="Y324" s="463"/>
      <c r="Z324" s="463"/>
      <c r="AA324" s="463"/>
      <c r="AB324" s="465"/>
      <c r="AC324" s="463"/>
      <c r="AD324" s="326"/>
      <c r="AE324" s="466"/>
      <c r="AF324" s="463"/>
      <c r="AG324" s="463"/>
      <c r="AH324" s="463"/>
      <c r="AI324" s="463"/>
      <c r="AJ324" s="463"/>
      <c r="AK324" s="465"/>
      <c r="AL324" s="463"/>
      <c r="AM324" s="87"/>
      <c r="AN324" s="87"/>
      <c r="AO324" s="87"/>
    </row>
    <row r="325" ht="14.25" hidden="1" customHeight="1">
      <c r="A325" s="461"/>
      <c r="B325" s="467" t="str">
        <f>V325</f>
        <v>LỚP:</v>
      </c>
      <c r="C325" s="468" t="str">
        <f>VLOOKUP(A327,DS!$R$1:$T$48,2,0)</f>
        <v>C12</v>
      </c>
      <c r="D325" s="467" t="str">
        <f t="shared" ref="D325:E325" si="511">Y325</f>
        <v>GVCN:</v>
      </c>
      <c r="E325" s="469" t="str">
        <f t="shared" si="511"/>
        <v>Nguyễn Thu Vy-Văn</v>
      </c>
      <c r="F325" s="87"/>
      <c r="G325" s="470"/>
      <c r="H325" s="470"/>
      <c r="I325" s="470"/>
      <c r="J325" s="464"/>
      <c r="K325" s="471" t="str">
        <f>AE325</f>
        <v>LỚP:</v>
      </c>
      <c r="L325" s="468" t="str">
        <f>VLOOKUP(J327,DS!$R$3:$T$48,2,0)</f>
        <v>C13</v>
      </c>
      <c r="M325" s="467" t="str">
        <f t="shared" ref="M325:N325" si="512">AH325</f>
        <v>GVCN:</v>
      </c>
      <c r="N325" s="472" t="str">
        <f t="shared" si="512"/>
        <v>Trần Thị Ngọc-AVăn</v>
      </c>
      <c r="O325" s="87"/>
      <c r="P325" s="470"/>
      <c r="Q325" s="470"/>
      <c r="R325" s="470"/>
      <c r="S325" s="87"/>
      <c r="T325" s="87"/>
      <c r="U325" s="87"/>
      <c r="V325" s="470" t="s">
        <v>588</v>
      </c>
      <c r="W325" s="473" t="str">
        <f>C325</f>
        <v>C12</v>
      </c>
      <c r="X325" s="87"/>
      <c r="Y325" s="474" t="s">
        <v>589</v>
      </c>
      <c r="Z325" s="475" t="str">
        <f>VLOOKUP(W325,dscn,4,0)&amp;"-"&amp;VLOOKUP(W325,dscn,6,0)</f>
        <v>Nguyễn Thu Vy-Văn</v>
      </c>
      <c r="AA325" s="473"/>
      <c r="AB325" s="473"/>
      <c r="AC325" s="473"/>
      <c r="AD325" s="326"/>
      <c r="AE325" s="470" t="s">
        <v>588</v>
      </c>
      <c r="AF325" s="473" t="str">
        <f>L325</f>
        <v>C13</v>
      </c>
      <c r="AG325" s="87"/>
      <c r="AH325" s="474" t="s">
        <v>589</v>
      </c>
      <c r="AI325" s="475" t="str">
        <f>VLOOKUP(AF325,dscn,4,0)&amp;"-"&amp;VLOOKUP(AF325,dscn,6,0)</f>
        <v>Trần Thị Ngọc-AVăn</v>
      </c>
      <c r="AJ325" s="473"/>
      <c r="AK325" s="473"/>
      <c r="AL325" s="473"/>
      <c r="AM325" s="87"/>
      <c r="AN325" s="87"/>
      <c r="AO325" s="87"/>
    </row>
    <row r="326" ht="14.25" hidden="1" customHeight="1">
      <c r="A326" s="126"/>
      <c r="B326" s="87"/>
      <c r="C326" s="87"/>
      <c r="D326" s="87"/>
      <c r="E326" s="87"/>
      <c r="F326" s="87"/>
      <c r="G326" s="87"/>
      <c r="H326" s="87"/>
      <c r="I326" s="87"/>
      <c r="J326" s="476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477"/>
      <c r="Y326" s="87"/>
      <c r="Z326" s="87"/>
      <c r="AA326" s="87"/>
      <c r="AB326" s="87"/>
      <c r="AC326" s="87"/>
      <c r="AD326" s="326"/>
      <c r="AE326" s="87"/>
      <c r="AF326" s="87"/>
      <c r="AG326" s="477"/>
      <c r="AH326" s="87"/>
      <c r="AI326" s="87"/>
      <c r="AJ326" s="87"/>
      <c r="AK326" s="87"/>
      <c r="AL326" s="87"/>
      <c r="AM326" s="87"/>
      <c r="AN326" s="87"/>
      <c r="AO326" s="87"/>
    </row>
    <row r="327" ht="14.25" hidden="1" customHeight="1">
      <c r="A327" s="479">
        <v>39.0</v>
      </c>
      <c r="B327" s="480"/>
      <c r="C327" s="481" t="s">
        <v>590</v>
      </c>
      <c r="D327" s="481" t="s">
        <v>591</v>
      </c>
      <c r="E327" s="481" t="s">
        <v>592</v>
      </c>
      <c r="F327" s="481" t="s">
        <v>593</v>
      </c>
      <c r="G327" s="481" t="s">
        <v>594</v>
      </c>
      <c r="H327" s="481" t="s">
        <v>595</v>
      </c>
      <c r="I327" s="481" t="s">
        <v>596</v>
      </c>
      <c r="J327" s="482">
        <v>40.0</v>
      </c>
      <c r="K327" s="480"/>
      <c r="L327" s="481" t="s">
        <v>590</v>
      </c>
      <c r="M327" s="481" t="s">
        <v>591</v>
      </c>
      <c r="N327" s="481" t="s">
        <v>592</v>
      </c>
      <c r="O327" s="481" t="s">
        <v>593</v>
      </c>
      <c r="P327" s="481" t="s">
        <v>594</v>
      </c>
      <c r="Q327" s="481" t="s">
        <v>595</v>
      </c>
      <c r="R327" s="481" t="s">
        <v>596</v>
      </c>
      <c r="S327" s="87"/>
      <c r="T327" s="87"/>
      <c r="U327" s="86"/>
      <c r="V327" s="483"/>
      <c r="W327" s="484" t="s">
        <v>590</v>
      </c>
      <c r="X327" s="484" t="s">
        <v>591</v>
      </c>
      <c r="Y327" s="484" t="s">
        <v>592</v>
      </c>
      <c r="Z327" s="484" t="s">
        <v>593</v>
      </c>
      <c r="AA327" s="484" t="s">
        <v>594</v>
      </c>
      <c r="AB327" s="484" t="s">
        <v>595</v>
      </c>
      <c r="AC327" s="484" t="s">
        <v>596</v>
      </c>
      <c r="AD327" s="485"/>
      <c r="AE327" s="483"/>
      <c r="AF327" s="484" t="s">
        <v>590</v>
      </c>
      <c r="AG327" s="484" t="s">
        <v>591</v>
      </c>
      <c r="AH327" s="484" t="s">
        <v>592</v>
      </c>
      <c r="AI327" s="484" t="s">
        <v>593</v>
      </c>
      <c r="AJ327" s="484" t="s">
        <v>594</v>
      </c>
      <c r="AK327" s="484" t="s">
        <v>595</v>
      </c>
      <c r="AL327" s="484" t="s">
        <v>596</v>
      </c>
      <c r="AM327" s="87"/>
      <c r="AN327" s="86"/>
      <c r="AO327" s="86"/>
    </row>
    <row r="328" ht="14.25" hidden="1" customHeight="1">
      <c r="A328" s="479"/>
      <c r="B328" s="487" t="s">
        <v>597</v>
      </c>
      <c r="C328" s="488">
        <v>1.0</v>
      </c>
      <c r="D328" s="489" t="str">
        <f t="shared" ref="D328:D329" si="515">IF(X328="","",IF(X328="cc","cc",VLOOKUP(MID(X328,2,1),$AN$3:$AO$21,2,0)))</f>
        <v/>
      </c>
      <c r="E328" s="489" t="str">
        <f t="shared" ref="E328:I328" si="513">IF(Y328="","",IF(Y328="cn","cn",VLOOKUP(MID(Y328,2,1),$AN$4:$AO$21,2,0)))</f>
        <v/>
      </c>
      <c r="F328" s="489" t="str">
        <f t="shared" si="513"/>
        <v/>
      </c>
      <c r="G328" s="489" t="str">
        <f t="shared" si="513"/>
        <v/>
      </c>
      <c r="H328" s="489" t="str">
        <f t="shared" si="513"/>
        <v/>
      </c>
      <c r="I328" s="489" t="str">
        <f t="shared" si="513"/>
        <v/>
      </c>
      <c r="J328" s="482"/>
      <c r="K328" s="487" t="s">
        <v>597</v>
      </c>
      <c r="L328" s="488">
        <v>1.0</v>
      </c>
      <c r="M328" s="489" t="str">
        <f t="shared" ref="M328:M329" si="517">IF(AG328="","",IF(AG328="cc","cc",VLOOKUP(MID(AG328,2,1),$AN$3:$AO$21,2,0)))</f>
        <v>Sinh</v>
      </c>
      <c r="N328" s="489" t="str">
        <f t="shared" ref="N328:R328" si="514">IF(AH328="","",IF(AH328="cn","cn",VLOOKUP(MID(AH328,2,1),$AN$4:$AO$21,2,0)))</f>
        <v/>
      </c>
      <c r="O328" s="489" t="str">
        <f t="shared" si="514"/>
        <v/>
      </c>
      <c r="P328" s="489" t="str">
        <f t="shared" si="514"/>
        <v/>
      </c>
      <c r="Q328" s="489" t="str">
        <f t="shared" si="514"/>
        <v/>
      </c>
      <c r="R328" s="489" t="str">
        <f t="shared" si="514"/>
        <v/>
      </c>
      <c r="S328" s="86"/>
      <c r="T328" s="86"/>
      <c r="U328" s="86"/>
      <c r="V328" s="522" t="s">
        <v>597</v>
      </c>
      <c r="W328" s="523">
        <v>1.0</v>
      </c>
      <c r="X328" s="493" t="str">
        <f>IF(HLOOKUP(W325,MaGv!$C$3:$AZ$68,2,0)=0," ",HLOOKUP(W325,MaGv!$C$3:$AZ$68,2,0))</f>
        <v/>
      </c>
      <c r="Y328" s="493" t="str">
        <f>IF(HLOOKUP(W325,MaGv!$C$3:$AZ$68,7,0)=0," ",HLOOKUP(W325,MaGv!$C$3:$AZ$68,7,0))</f>
        <v/>
      </c>
      <c r="Z328" s="493" t="str">
        <f>IF(HLOOKUP(W325,MaGv!$C$3:$AZ$68,12,0)=0," ",HLOOKUP(W325,MaGv!$C$3:$AZ$68,12,0))</f>
        <v/>
      </c>
      <c r="AA328" s="493" t="str">
        <f>IF(HLOOKUP(W325,MaGv!$C$3:$AZ$68,17,0)=0," ",HLOOKUP(W325,MaGv!$C$3:$AZ$68,17,0))</f>
        <v/>
      </c>
      <c r="AB328" s="493" t="str">
        <f>IF(HLOOKUP(W325,MaGv!$C$3:$AZ$68,22,0)=0," ",HLOOKUP(W325,MaGv!$C$3:$AZ$68,22,0))</f>
        <v/>
      </c>
      <c r="AC328" s="493" t="str">
        <f>IF(HLOOKUP(W325,MaGv!$C$3:$AZ$68,27,0)=0," ",HLOOKUP(W325,MaGv!$C$3:$AZ$68,27,0))</f>
        <v/>
      </c>
      <c r="AD328" s="326"/>
      <c r="AE328" s="522" t="s">
        <v>597</v>
      </c>
      <c r="AF328" s="523">
        <v>1.0</v>
      </c>
      <c r="AG328" s="493" t="s">
        <v>614</v>
      </c>
      <c r="AH328" s="493" t="str">
        <f>IF(HLOOKUP(AF325,MaGv!$C$3:$AZ$68,7,0)=0," ",HLOOKUP(AF325,MaGv!$C$3:$AZ$68,7,0))</f>
        <v/>
      </c>
      <c r="AI328" s="493" t="str">
        <f>IF(HLOOKUP(AF325,MaGv!$C$3:$AZ$68,12,0)=0," ",HLOOKUP(AF325,MaGv!$C$3:$AZ$68,12,0))</f>
        <v/>
      </c>
      <c r="AJ328" s="493" t="str">
        <f>IF(HLOOKUP(AF325,MaGv!$C$3:$AZ$68,17,0)=0," ",HLOOKUP(AF325,MaGv!$C$3:$AZ$68,17,0))</f>
        <v/>
      </c>
      <c r="AK328" s="493" t="str">
        <f>IF(HLOOKUP(AF325,MaGv!$C$3:$AZ$68,22,0)=0," ",HLOOKUP(AF325,MaGv!$C$3:$AZ$68,22,0))</f>
        <v/>
      </c>
      <c r="AL328" s="493" t="str">
        <f>IF(HLOOKUP(AF325,MaGv!$C$3:$AZ$68,27,0)=0," ",HLOOKUP(AF325,MaGv!$C$3:$AZ$68,27,0))</f>
        <v/>
      </c>
      <c r="AM328" s="86"/>
      <c r="AN328" s="87"/>
      <c r="AO328" s="87"/>
    </row>
    <row r="329" ht="14.25" hidden="1" customHeight="1">
      <c r="A329" s="486"/>
      <c r="B329" s="127"/>
      <c r="C329" s="488">
        <v>2.0</v>
      </c>
      <c r="D329" s="489" t="str">
        <f t="shared" si="515"/>
        <v/>
      </c>
      <c r="E329" s="489" t="str">
        <f t="shared" ref="E329:I329" si="516">IF(Y329="","",IF(Y329="cn","cn",VLOOKUP(MID(Y329,2,1),$AN$4:$AO$21,2,0)))</f>
        <v/>
      </c>
      <c r="F329" s="489" t="str">
        <f t="shared" si="516"/>
        <v/>
      </c>
      <c r="G329" s="489" t="str">
        <f t="shared" si="516"/>
        <v/>
      </c>
      <c r="H329" s="489" t="str">
        <f t="shared" si="516"/>
        <v/>
      </c>
      <c r="I329" s="489" t="str">
        <f t="shared" si="516"/>
        <v/>
      </c>
      <c r="J329" s="476"/>
      <c r="K329" s="127"/>
      <c r="L329" s="488">
        <v>2.0</v>
      </c>
      <c r="M329" s="489" t="str">
        <f t="shared" si="517"/>
        <v/>
      </c>
      <c r="N329" s="489" t="str">
        <f t="shared" ref="N329:R329" si="518">IF(AH329="","",IF(AH329="cn","cn",VLOOKUP(MID(AH329,2,1),$AN$4:$AO$21,2,0)))</f>
        <v/>
      </c>
      <c r="O329" s="489" t="str">
        <f t="shared" si="518"/>
        <v/>
      </c>
      <c r="P329" s="489" t="str">
        <f t="shared" si="518"/>
        <v/>
      </c>
      <c r="Q329" s="489" t="str">
        <f t="shared" si="518"/>
        <v/>
      </c>
      <c r="R329" s="489" t="str">
        <f t="shared" si="518"/>
        <v/>
      </c>
      <c r="S329" s="87"/>
      <c r="T329" s="87"/>
      <c r="U329" s="87"/>
      <c r="V329" s="495"/>
      <c r="W329" s="523">
        <v>2.0</v>
      </c>
      <c r="X329" s="493" t="str">
        <f>IF(HLOOKUP(W325,MaGv!$C$3:$AZ$68,3,0)=0," ",HLOOKUP(W325,MaGv!$C$3:$AZ$68,3,0))</f>
        <v/>
      </c>
      <c r="Y329" s="493" t="str">
        <f>IF(HLOOKUP(W325,MaGv!$C$3:$AZ$68,8,0)=0," ",HLOOKUP(W325,MaGv!$C$3:$AZ$68,8,0))</f>
        <v/>
      </c>
      <c r="Z329" s="493" t="str">
        <f>IF(HLOOKUP(W325,MaGv!$C$3:$AZ$68,13,0)=0," ",HLOOKUP(W325,MaGv!$C$3:$AZ$68,13,0))</f>
        <v/>
      </c>
      <c r="AA329" s="493" t="str">
        <f>IF(HLOOKUP(W325,MaGv!$C$3:$AZ$68,18,0)=0," ",HLOOKUP(W325,MaGv!$C$3:$AZ$68,18,0))</f>
        <v/>
      </c>
      <c r="AB329" s="493" t="str">
        <f>IF(HLOOKUP(W325,MaGv!$C$3:$AZ$68,23,0)=0," ",HLOOKUP(W325,MaGv!$C$3:$AZ$68,23,0))</f>
        <v/>
      </c>
      <c r="AC329" s="493" t="str">
        <f>IF(HLOOKUP(W325,MaGv!$C$3:$AZ$68,28,0)=0," ",HLOOKUP(W325,MaGv!$C$3:$AZ$68,28,0))</f>
        <v/>
      </c>
      <c r="AD329" s="326"/>
      <c r="AE329" s="495"/>
      <c r="AF329" s="523">
        <v>2.0</v>
      </c>
      <c r="AG329" s="493" t="str">
        <f>IF(HLOOKUP(AF325,MaGv!$C$3:$AZ$68,3,0)=0," ",HLOOKUP(AF325,MaGv!$C$3:$AZ$68,3,0))</f>
        <v/>
      </c>
      <c r="AH329" s="493" t="str">
        <f>IF(HLOOKUP(AF325,MaGv!$C$3:$AZ$68,8,0)=0," ",HLOOKUP(AF325,MaGv!$C$3:$AZ$68,8,0))</f>
        <v/>
      </c>
      <c r="AI329" s="493" t="str">
        <f>IF(HLOOKUP(AF325,MaGv!$C$3:$AZ$68,13,0)=0," ",HLOOKUP(AF325,MaGv!$C$3:$AZ$68,13,0))</f>
        <v/>
      </c>
      <c r="AJ329" s="493" t="str">
        <f>IF(HLOOKUP(AF325,MaGv!$C$3:$AZ$68,18,0)=0," ",HLOOKUP(AF325,MaGv!$C$3:$AZ$68,18,0))</f>
        <v/>
      </c>
      <c r="AK329" s="493" t="str">
        <f>IF(HLOOKUP(AF325,MaGv!$C$3:$AZ$68,23,0)=0," ",HLOOKUP(AF325,MaGv!$C$3:$AZ$68,23,0))</f>
        <v/>
      </c>
      <c r="AL329" s="493" t="str">
        <f>IF(HLOOKUP(AF325,MaGv!$C$3:$AZ$68,28,0)=0," ",HLOOKUP(AF325,MaGv!$C$3:$AZ$68,28,0))</f>
        <v/>
      </c>
      <c r="AM329" s="87"/>
      <c r="AN329" s="87"/>
      <c r="AO329" s="87"/>
    </row>
    <row r="330" ht="14.25" hidden="1" customHeight="1">
      <c r="A330" s="486"/>
      <c r="B330" s="127"/>
      <c r="C330" s="488">
        <v>3.0</v>
      </c>
      <c r="D330" s="489" t="str">
        <f t="shared" ref="D330:I330" si="519">IF(X330="","",IF(X330="cn","cn",VLOOKUP(MID(X330,2,1),$AN$4:$AO$21,2,0)))</f>
        <v/>
      </c>
      <c r="E330" s="489" t="str">
        <f t="shared" si="519"/>
        <v/>
      </c>
      <c r="F330" s="489" t="str">
        <f t="shared" si="519"/>
        <v/>
      </c>
      <c r="G330" s="489" t="str">
        <f t="shared" si="519"/>
        <v/>
      </c>
      <c r="H330" s="489" t="str">
        <f t="shared" si="519"/>
        <v/>
      </c>
      <c r="I330" s="489" t="str">
        <f t="shared" si="519"/>
        <v/>
      </c>
      <c r="J330" s="476"/>
      <c r="K330" s="127"/>
      <c r="L330" s="488">
        <v>3.0</v>
      </c>
      <c r="M330" s="489" t="str">
        <f t="shared" ref="M330:R330" si="520">IF(AG330="","",IF(AG330="cn","cn",VLOOKUP(MID(AG330,2,1),$AN$4:$AO$21,2,0)))</f>
        <v/>
      </c>
      <c r="N330" s="489" t="str">
        <f t="shared" si="520"/>
        <v/>
      </c>
      <c r="O330" s="489" t="str">
        <f t="shared" si="520"/>
        <v/>
      </c>
      <c r="P330" s="489" t="str">
        <f t="shared" si="520"/>
        <v/>
      </c>
      <c r="Q330" s="489" t="str">
        <f t="shared" si="520"/>
        <v/>
      </c>
      <c r="R330" s="489" t="str">
        <f t="shared" si="520"/>
        <v/>
      </c>
      <c r="S330" s="87"/>
      <c r="T330" s="87"/>
      <c r="U330" s="87"/>
      <c r="V330" s="495"/>
      <c r="W330" s="523">
        <v>3.0</v>
      </c>
      <c r="X330" s="493" t="str">
        <f>IF(HLOOKUP(W325,MaGv!$C$3:$AZ$68,4,0)=0," ",HLOOKUP(W325,MaGv!$C$3:$AZ$68,4,0))</f>
        <v/>
      </c>
      <c r="Y330" s="493" t="str">
        <f>IF(HLOOKUP(W325,MaGv!$C$3:$AZ$68,9,0)=0," ",HLOOKUP(W325,MaGv!$C$3:$AZ$68,9,0))</f>
        <v/>
      </c>
      <c r="Z330" s="493" t="str">
        <f>IF(HLOOKUP(W325,MaGv!$C$3:$AZ$68,14,0)=0," ",HLOOKUP(W325,MaGv!$C$3:$AZ$68,14,0))</f>
        <v/>
      </c>
      <c r="AA330" s="493" t="str">
        <f>IF(HLOOKUP(W325,MaGv!$C$3:$AZ$68,19,0)=0," ",HLOOKUP(W325,MaGv!$C$3:$AZ$68,19,0))</f>
        <v/>
      </c>
      <c r="AB330" s="493" t="str">
        <f>IF(HLOOKUP(W325,MaGv!$C$3:$AZ$68,24,0)=0," ",HLOOKUP(W325,MaGv!$C$3:$AZ$68,24,0))</f>
        <v/>
      </c>
      <c r="AC330" s="493" t="str">
        <f>IF(HLOOKUP(W325,MaGv!$C$3:$AZ$68,29,0)=0," ",HLOOKUP(W325,MaGv!$C$3:$AZ$68,29,0))</f>
        <v/>
      </c>
      <c r="AD330" s="326"/>
      <c r="AE330" s="495"/>
      <c r="AF330" s="523">
        <v>3.0</v>
      </c>
      <c r="AG330" s="493" t="str">
        <f>IF(HLOOKUP(AF325,MaGv!$C$3:$AZ$68,4,0)=0," ",HLOOKUP(AF325,MaGv!$C$3:$AZ$68,4,0))</f>
        <v/>
      </c>
      <c r="AH330" s="493" t="str">
        <f>IF(HLOOKUP(AF325,MaGv!$C$3:$AZ$68,9,0)=0," ",HLOOKUP(AF325,MaGv!$C$3:$AZ$68,9,0))</f>
        <v/>
      </c>
      <c r="AI330" s="493" t="str">
        <f>IF(HLOOKUP(AF325,MaGv!$C$3:$AZ$68,14,0)=0," ",HLOOKUP(AF325,MaGv!$C$3:$AZ$68,14,0))</f>
        <v/>
      </c>
      <c r="AJ330" s="493" t="str">
        <f>IF(HLOOKUP(AF325,MaGv!$C$3:$AZ$68,19,0)=0," ",HLOOKUP(AF325,MaGv!$C$3:$AZ$68,19,0))</f>
        <v/>
      </c>
      <c r="AK330" s="493" t="str">
        <f>IF(HLOOKUP(AF325,MaGv!$C$3:$AZ$68,24,0)=0," ",HLOOKUP(AF325,MaGv!$C$3:$AZ$68,24,0))</f>
        <v/>
      </c>
      <c r="AL330" s="493" t="str">
        <f>IF(HLOOKUP(AF325,MaGv!$C$3:$AZ$68,29,0)=0," ",HLOOKUP(AF325,MaGv!$C$3:$AZ$68,29,0))</f>
        <v/>
      </c>
      <c r="AM330" s="87"/>
      <c r="AN330" s="87"/>
      <c r="AO330" s="87"/>
    </row>
    <row r="331" ht="14.25" hidden="1" customHeight="1">
      <c r="A331" s="486"/>
      <c r="B331" s="127"/>
      <c r="C331" s="488">
        <v>4.0</v>
      </c>
      <c r="D331" s="489" t="str">
        <f t="shared" ref="D331:I331" si="521">IF(X331="","",IF(X331="cn","cn",VLOOKUP(MID(X331,2,1),$AN$4:$AO$21,2,0)))</f>
        <v/>
      </c>
      <c r="E331" s="489" t="str">
        <f t="shared" si="521"/>
        <v/>
      </c>
      <c r="F331" s="489" t="str">
        <f t="shared" si="521"/>
        <v/>
      </c>
      <c r="G331" s="489" t="str">
        <f t="shared" si="521"/>
        <v/>
      </c>
      <c r="H331" s="489" t="str">
        <f t="shared" si="521"/>
        <v/>
      </c>
      <c r="I331" s="489" t="str">
        <f t="shared" si="521"/>
        <v/>
      </c>
      <c r="J331" s="476"/>
      <c r="K331" s="127"/>
      <c r="L331" s="488">
        <v>4.0</v>
      </c>
      <c r="M331" s="489" t="str">
        <f t="shared" ref="M331:R331" si="522">IF(AG331="","",IF(AG331="cn","cn",VLOOKUP(MID(AG331,2,1),$AN$4:$AO$21,2,0)))</f>
        <v/>
      </c>
      <c r="N331" s="489" t="str">
        <f t="shared" si="522"/>
        <v/>
      </c>
      <c r="O331" s="489" t="str">
        <f t="shared" si="522"/>
        <v/>
      </c>
      <c r="P331" s="489" t="str">
        <f t="shared" si="522"/>
        <v/>
      </c>
      <c r="Q331" s="489" t="str">
        <f t="shared" si="522"/>
        <v/>
      </c>
      <c r="R331" s="489" t="str">
        <f t="shared" si="522"/>
        <v/>
      </c>
      <c r="S331" s="87"/>
      <c r="T331" s="87"/>
      <c r="U331" s="87"/>
      <c r="V331" s="495"/>
      <c r="W331" s="523">
        <v>4.0</v>
      </c>
      <c r="X331" s="493" t="str">
        <f>IF(HLOOKUP(W325,MaGv!$C$3:$AZ$68,5,0)=0," ",HLOOKUP(W325,MaGv!$C$3:$AZ$68,5,0))</f>
        <v/>
      </c>
      <c r="Y331" s="493" t="str">
        <f>IF(HLOOKUP(W325,MaGv!$C$3:$AZ$68,10,0)=0," ",HLOOKUP(W325,MaGv!$C$3:$AZ$68,10,0))</f>
        <v/>
      </c>
      <c r="Z331" s="493" t="str">
        <f>IF(HLOOKUP(W325,MaGv!$C$3:$AZ$68,15,0)=0," ",HLOOKUP(W325,MaGv!$C$3:$AZ$68,15,0))</f>
        <v/>
      </c>
      <c r="AA331" s="493" t="str">
        <f>IF(HLOOKUP(W325,MaGv!$C$3:$AZ$68,20,0)=0," ",HLOOKUP(W325,MaGv!$C$3:$AZ$68,20,0))</f>
        <v/>
      </c>
      <c r="AB331" s="493" t="str">
        <f>IF(HLOOKUP(W325,MaGv!$C$3:$AZ$68,25,0)=0," ",HLOOKUP(W325,MaGv!$C$3:$AZ$68,25,0))</f>
        <v/>
      </c>
      <c r="AC331" s="493" t="str">
        <f>IF(HLOOKUP(W325,MaGv!$C$3:$AZ$68,30,0)=0," ",HLOOKUP(W325,MaGv!$C$3:$AZ$68,30,0))</f>
        <v/>
      </c>
      <c r="AD331" s="326"/>
      <c r="AE331" s="495"/>
      <c r="AF331" s="523">
        <v>4.0</v>
      </c>
      <c r="AG331" s="493" t="str">
        <f>IF(HLOOKUP(AF325,MaGv!$C$3:$AZ$68,5,0)=0," ",HLOOKUP(AF325,MaGv!$C$3:$AZ$68,5,0))</f>
        <v/>
      </c>
      <c r="AH331" s="493" t="str">
        <f>IF(HLOOKUP(AF325,MaGv!$C$3:$AZ$68,10,0)=0," ",HLOOKUP(AF325,MaGv!$C$3:$AZ$68,10,0))</f>
        <v/>
      </c>
      <c r="AI331" s="493" t="str">
        <f>IF(HLOOKUP(AF325,MaGv!$C$3:$AZ$68,15,0)=0," ",HLOOKUP(AF325,MaGv!$C$3:$AZ$68,15,0))</f>
        <v/>
      </c>
      <c r="AJ331" s="493" t="str">
        <f>IF(HLOOKUP(AF325,MaGv!$C$3:$AZ$68,20,0)=0," ",HLOOKUP(AF325,MaGv!$C$3:$AZ$68,20,0))</f>
        <v/>
      </c>
      <c r="AK331" s="493" t="str">
        <f>IF(HLOOKUP(AF325,MaGv!$C$3:$AZ$68,25,0)=0," ",HLOOKUP(AF325,MaGv!$C$3:$AZ$68,25,0))</f>
        <v/>
      </c>
      <c r="AL331" s="493" t="str">
        <f>IF(HLOOKUP(AF325,MaGv!$C$3:$AZ$68,30,0)=0," ",HLOOKUP(AF325,MaGv!$C$3:$AZ$68,30,0))</f>
        <v/>
      </c>
      <c r="AM331" s="87"/>
      <c r="AN331" s="87"/>
      <c r="AO331" s="87"/>
    </row>
    <row r="332" ht="14.25" hidden="1" customHeight="1">
      <c r="A332" s="486"/>
      <c r="B332" s="396"/>
      <c r="C332" s="488">
        <v>5.0</v>
      </c>
      <c r="D332" s="489" t="str">
        <f t="shared" ref="D332:I332" si="523">IF(X332="","",IF(X332="cn","cn",VLOOKUP(MID(X332,2,1),$AN$4:$AO$21,2,0)))</f>
        <v/>
      </c>
      <c r="E332" s="489" t="str">
        <f t="shared" si="523"/>
        <v/>
      </c>
      <c r="F332" s="489" t="str">
        <f t="shared" si="523"/>
        <v/>
      </c>
      <c r="G332" s="489" t="str">
        <f t="shared" si="523"/>
        <v/>
      </c>
      <c r="H332" s="489" t="str">
        <f t="shared" si="523"/>
        <v/>
      </c>
      <c r="I332" s="489" t="str">
        <f t="shared" si="523"/>
        <v/>
      </c>
      <c r="J332" s="476"/>
      <c r="K332" s="396"/>
      <c r="L332" s="488">
        <v>5.0</v>
      </c>
      <c r="M332" s="489" t="str">
        <f t="shared" ref="M332:R332" si="524">IF(AG332="","",IF(AG332="cn","cn",VLOOKUP(MID(AG332,2,1),$AN$4:$AO$21,2,0)))</f>
        <v/>
      </c>
      <c r="N332" s="489" t="str">
        <f t="shared" si="524"/>
        <v/>
      </c>
      <c r="O332" s="489" t="str">
        <f t="shared" si="524"/>
        <v/>
      </c>
      <c r="P332" s="489" t="str">
        <f t="shared" si="524"/>
        <v/>
      </c>
      <c r="Q332" s="489" t="str">
        <f t="shared" si="524"/>
        <v/>
      </c>
      <c r="R332" s="489" t="str">
        <f t="shared" si="524"/>
        <v/>
      </c>
      <c r="S332" s="87"/>
      <c r="T332" s="87"/>
      <c r="U332" s="87"/>
      <c r="V332" s="496"/>
      <c r="W332" s="523">
        <v>5.0</v>
      </c>
      <c r="X332" s="493" t="str">
        <f>IF(HLOOKUP(W325,MaGv!$C$3:$AZ$68,6,0)=0," ",HLOOKUP(W325,MaGv!$C$3:$AZ$68,6,0))</f>
        <v/>
      </c>
      <c r="Y332" s="493" t="str">
        <f>IF(HLOOKUP(W325,MaGv!$C$3:$AZ$68,11,0)=0," ",HLOOKUP(W325,MaGv!$C$3:$AZ$68,11,0))</f>
        <v/>
      </c>
      <c r="Z332" s="493" t="str">
        <f>IF(HLOOKUP(W325,MaGv!$C$3:$AZ$68,16,0)=0," ",HLOOKUP(W325,MaGv!$C$3:$AZ$68,16,0))</f>
        <v/>
      </c>
      <c r="AA332" s="493" t="str">
        <f>IF(HLOOKUP(W325,MaGv!$C$3:$AZ$68,21,0)=0," ",HLOOKUP(W325,MaGv!$C$3:$AZ$68,21,0))</f>
        <v/>
      </c>
      <c r="AB332" s="493" t="str">
        <f>IF(HLOOKUP(W325,MaGv!$C$3:$AZ$68,26,0)=0," ",HLOOKUP(W325,MaGv!$C$3:$AZ$68,26,0))</f>
        <v/>
      </c>
      <c r="AC332" s="493" t="str">
        <f>IF(HLOOKUP(W325,MaGv!$C$3:$AZ$68,31,0)=0," ",HLOOKUP(W325,MaGv!$C$3:$AZ$68,31,0))</f>
        <v/>
      </c>
      <c r="AD332" s="326"/>
      <c r="AE332" s="496"/>
      <c r="AF332" s="523">
        <v>5.0</v>
      </c>
      <c r="AG332" s="493" t="str">
        <f>IF(HLOOKUP(AF325,MaGv!$C$3:$AZ$68,6,0)=0," ",HLOOKUP(AF325,MaGv!$C$3:$AZ$68,6,0))</f>
        <v/>
      </c>
      <c r="AH332" s="493" t="str">
        <f>IF(HLOOKUP(AF325,MaGv!$C$3:$AZ$68,11,0)=0," ",HLOOKUP(AF325,MaGv!$C$3:$AZ$68,11,0))</f>
        <v/>
      </c>
      <c r="AI332" s="493" t="str">
        <f>IF(HLOOKUP(AF325,MaGv!$C$3:$AZ$68,16,0)=0," ",HLOOKUP(AF325,MaGv!$C$3:$AZ$68,16,0))</f>
        <v/>
      </c>
      <c r="AJ332" s="493" t="str">
        <f>IF(HLOOKUP(AF325,MaGv!$C$3:$AZ$68,21,0)=0," ",HLOOKUP(AF325,MaGv!$C$3:$AZ$68,21,0))</f>
        <v/>
      </c>
      <c r="AK332" s="493" t="str">
        <f>IF(HLOOKUP(AF325,MaGv!$C$3:$AZ$68,26,0)=0," ",HLOOKUP(AF325,MaGv!$C$3:$AZ$68,26,0))</f>
        <v/>
      </c>
      <c r="AL332" s="493" t="str">
        <f>IF(HLOOKUP(AF325,MaGv!$C$3:$AZ$68,31,0)=0," ",HLOOKUP(AF325,MaGv!$C$3:$AZ$68,31,0))</f>
        <v/>
      </c>
      <c r="AM332" s="87"/>
      <c r="AN332" s="87"/>
      <c r="AO332" s="87"/>
    </row>
    <row r="333" ht="14.25" hidden="1" customHeight="1">
      <c r="A333" s="486"/>
      <c r="B333" s="487" t="s">
        <v>606</v>
      </c>
      <c r="C333" s="488">
        <v>1.0</v>
      </c>
      <c r="D333" s="489" t="str">
        <f t="shared" ref="D333:D334" si="527">IF(X333="","",IF(X333="cc","cc",VLOOKUP(MID(X333,2,1),$AN$3:$AO$21,2,0)))</f>
        <v>Văn</v>
      </c>
      <c r="E333" s="489" t="str">
        <f t="shared" ref="E333:E334" si="528">IF(Y333="","",IF(Y333="cn","cn",VLOOKUP(MID(Y333,2,1),$AN$4:$AO$21,2,0)))</f>
        <v/>
      </c>
      <c r="F333" s="519" t="s">
        <v>612</v>
      </c>
      <c r="G333" s="489" t="str">
        <f t="shared" ref="G333:I333" si="525">IF(AA333="","",IF(AA333="cn","cn",VLOOKUP(MID(AA333,2,1),$AN$4:$AO$21,2,0)))</f>
        <v/>
      </c>
      <c r="H333" s="489" t="str">
        <f t="shared" si="525"/>
        <v/>
      </c>
      <c r="I333" s="489" t="str">
        <f t="shared" si="525"/>
        <v/>
      </c>
      <c r="J333" s="476"/>
      <c r="K333" s="487" t="s">
        <v>606</v>
      </c>
      <c r="L333" s="488">
        <v>1.0</v>
      </c>
      <c r="M333" s="489" t="str">
        <f t="shared" ref="M333:M334" si="530">IF(AG333="","",IF(AG333="cc","cc",VLOOKUP(MID(AG333,2,1),$AN$3:$AO$21,2,0)))</f>
        <v>Toán</v>
      </c>
      <c r="N333" s="489" t="str">
        <f t="shared" ref="N333:N334" si="531">IF(AH333="","",IF(AH333="cn","cn",VLOOKUP(MID(AH333,2,1),$AN$4:$AO$21,2,0)))</f>
        <v/>
      </c>
      <c r="O333" s="519" t="s">
        <v>612</v>
      </c>
      <c r="P333" s="489" t="str">
        <f t="shared" ref="P333:R333" si="526">IF(AJ333="","",IF(AJ333="cn","cn",VLOOKUP(MID(AJ333,2,1),$AN$4:$AO$21,2,0)))</f>
        <v/>
      </c>
      <c r="Q333" s="489" t="str">
        <f t="shared" si="526"/>
        <v/>
      </c>
      <c r="R333" s="489" t="str">
        <f t="shared" si="526"/>
        <v/>
      </c>
      <c r="S333" s="87"/>
      <c r="T333" s="87"/>
      <c r="U333" s="87"/>
      <c r="V333" s="522" t="s">
        <v>606</v>
      </c>
      <c r="W333" s="523">
        <v>1.0</v>
      </c>
      <c r="X333" s="494" t="str">
        <f>IF(HLOOKUP(W325,MaGv!$C$38:$AZ$68,2,0)=0," ",HLOOKUP(W325,MaGv!$C$38:$AZ$68,2,0))</f>
        <v>BV12</v>
      </c>
      <c r="Y333" s="493" t="str">
        <f>IF(HLOOKUP(W325,MaGv!$C$38:$AZ$68,7,0)=0," ",HLOOKUP(W325,MaGv!$C$38:$AZ$68,7,0))</f>
        <v/>
      </c>
      <c r="Z333" s="493" t="str">
        <f>IF(HLOOKUP(W325,MaGv!$C$38:$AZ$68,12,0)=0," ",HLOOKUP(W325,MaGv!$C$38:$AZ$68,12,0))</f>
        <v/>
      </c>
      <c r="AA333" s="493" t="str">
        <f>IF(HLOOKUP(W325,MaGv!$C$38:$AZ$68,17,0)=0," ",HLOOKUP(W325,MaGv!$C$38:$AZ$68,17,0))</f>
        <v/>
      </c>
      <c r="AB333" s="493" t="str">
        <f>IF(HLOOKUP(W325,MaGv!$C$38:$AZ$68,22,0)=0," ",HLOOKUP(W325,MaGv!$C$38:$AZ$68,22,0))</f>
        <v/>
      </c>
      <c r="AC333" s="493" t="str">
        <f>IF(HLOOKUP(W325,MaGv!$C$38:$AZ$68,27,0)=0," ",HLOOKUP(W325,MaGv!$C$38:$AZ$68,27,0))</f>
        <v/>
      </c>
      <c r="AD333" s="326"/>
      <c r="AE333" s="522" t="s">
        <v>606</v>
      </c>
      <c r="AF333" s="523">
        <v>1.0</v>
      </c>
      <c r="AG333" s="494" t="str">
        <f>IF(HLOOKUP(AF325,MaGv!$C$38:$AZ$68,2,0)=0," ",HLOOKUP(AF325,MaGv!$C$38:$AZ$68,2,0))</f>
        <v>BT12</v>
      </c>
      <c r="AH333" s="493" t="str">
        <f>IF(HLOOKUP(AF325,MaGv!$C$38:$AZ$68,7,0)=0," ",HLOOKUP(AF325,MaGv!$C$38:$AZ$68,7,0))</f>
        <v/>
      </c>
      <c r="AI333" s="493" t="str">
        <f>IF(HLOOKUP(AF325,MaGv!$C$38:$AZ$68,12,0)=0," ",HLOOKUP(AF325,MaGv!$C$38:$AZ$68,12,0))</f>
        <v/>
      </c>
      <c r="AJ333" s="493" t="str">
        <f>IF(HLOOKUP(AF325,MaGv!$C$38:$AZ$68,17,0)=0," ",HLOOKUP(AF325,MaGv!$C$38:$AZ$68,17,0))</f>
        <v/>
      </c>
      <c r="AK333" s="493" t="str">
        <f>IF(HLOOKUP(AF325,MaGv!$C$38:$AZ$68,22,0)=0," ",HLOOKUP(AF325,MaGv!$C$38:$AZ$68,22,0))</f>
        <v/>
      </c>
      <c r="AL333" s="493" t="str">
        <f>IF(HLOOKUP(AF325,MaGv!$C$38:$AZ$68,27,0)=0," ",HLOOKUP(AF325,MaGv!$C$38:$AZ$68,27,0))</f>
        <v/>
      </c>
      <c r="AM333" s="87"/>
      <c r="AN333" s="87"/>
      <c r="AO333" s="87"/>
    </row>
    <row r="334" ht="14.25" hidden="1" customHeight="1">
      <c r="A334" s="486"/>
      <c r="B334" s="127"/>
      <c r="C334" s="488">
        <v>2.0</v>
      </c>
      <c r="D334" s="489" t="str">
        <f t="shared" si="527"/>
        <v/>
      </c>
      <c r="E334" s="489" t="str">
        <f t="shared" si="528"/>
        <v/>
      </c>
      <c r="F334" s="489" t="str">
        <f t="shared" ref="F334:I334" si="529">IF(Z334="","",IF(Z334="cn","cn",VLOOKUP(MID(Z334,2,1),$AN$4:$AO$21,2,0)))</f>
        <v/>
      </c>
      <c r="G334" s="489" t="str">
        <f t="shared" si="529"/>
        <v/>
      </c>
      <c r="H334" s="489" t="str">
        <f t="shared" si="529"/>
        <v/>
      </c>
      <c r="I334" s="489" t="str">
        <f t="shared" si="529"/>
        <v/>
      </c>
      <c r="J334" s="476"/>
      <c r="K334" s="127"/>
      <c r="L334" s="488">
        <v>2.0</v>
      </c>
      <c r="M334" s="489" t="str">
        <f t="shared" si="530"/>
        <v/>
      </c>
      <c r="N334" s="489" t="str">
        <f t="shared" si="531"/>
        <v/>
      </c>
      <c r="O334" s="489" t="str">
        <f t="shared" ref="O334:R334" si="532">IF(AI334="","",IF(AI334="cn","cn",VLOOKUP(MID(AI334,2,1),$AN$4:$AO$21,2,0)))</f>
        <v/>
      </c>
      <c r="P334" s="489" t="str">
        <f t="shared" si="532"/>
        <v/>
      </c>
      <c r="Q334" s="489" t="str">
        <f t="shared" si="532"/>
        <v/>
      </c>
      <c r="R334" s="489" t="str">
        <f t="shared" si="532"/>
        <v/>
      </c>
      <c r="S334" s="87"/>
      <c r="T334" s="87"/>
      <c r="U334" s="87"/>
      <c r="V334" s="495"/>
      <c r="W334" s="523">
        <v>2.0</v>
      </c>
      <c r="X334" s="493" t="str">
        <f>IF(HLOOKUP(W325,MaGv!$C$38:$AZ$68,3,0)=0," ",HLOOKUP(W325,MaGv!$C$38:$AZ$68,3,0))</f>
        <v/>
      </c>
      <c r="Y334" s="493" t="str">
        <f>IF(HLOOKUP(W325,MaGv!$C$38:$AZ$68,8,0)=0," ",HLOOKUP(W325,MaGv!$C$38:$AZ$68,8,0))</f>
        <v/>
      </c>
      <c r="Z334" s="493" t="str">
        <f>IF(HLOOKUP(W325,MaGv!$C$38:$AZ$68,13,0)=0," ",HLOOKUP(W325,MaGv!$C$38:$AZ$68,13,0))</f>
        <v/>
      </c>
      <c r="AA334" s="493" t="str">
        <f>IF(HLOOKUP(W325,MaGv!$C$38:$AZ$68,18,0)=0," ",HLOOKUP(W325,MaGv!$C$38:$AZ$68,18,0))</f>
        <v/>
      </c>
      <c r="AB334" s="493" t="str">
        <f>IF(HLOOKUP(W325,MaGv!$C$38:$AZ$68,23,0)=0," ",HLOOKUP(W325,MaGv!$C$38:$AZ$68,23,0))</f>
        <v/>
      </c>
      <c r="AC334" s="493" t="str">
        <f>IF(HLOOKUP(W325,MaGv!$C$38:$AZ$68,28,0)=0," ",HLOOKUP(W325,MaGv!$C$38:$AZ$68,28,0))</f>
        <v/>
      </c>
      <c r="AD334" s="326"/>
      <c r="AE334" s="495"/>
      <c r="AF334" s="523">
        <v>2.0</v>
      </c>
      <c r="AG334" s="493" t="str">
        <f>IF(HLOOKUP(AF325,MaGv!$C$38:$AZ$68,3,0)=0," ",HLOOKUP(AF325,MaGv!$C$38:$AZ$68,3,0))</f>
        <v/>
      </c>
      <c r="AH334" s="493" t="str">
        <f>IF(HLOOKUP(AF325,MaGv!$C$38:$AZ$68,8,0)=0," ",HLOOKUP(AF325,MaGv!$C$38:$AZ$68,8,0))</f>
        <v/>
      </c>
      <c r="AI334" s="493" t="str">
        <f>IF(HLOOKUP(AF325,MaGv!$C$38:$AZ$68,13,0)=0," ",HLOOKUP(AF325,MaGv!$C$38:$AZ$68,13,0))</f>
        <v/>
      </c>
      <c r="AJ334" s="493" t="str">
        <f>IF(HLOOKUP(AF325,MaGv!$C$38:$AZ$68,18,0)=0," ",HLOOKUP(AF325,MaGv!$C$38:$AZ$68,18,0))</f>
        <v/>
      </c>
      <c r="AK334" s="493" t="str">
        <f>IF(HLOOKUP(AF325,MaGv!$C$38:$AZ$68,23,0)=0," ",HLOOKUP(AF325,MaGv!$C$38:$AZ$68,23,0))</f>
        <v/>
      </c>
      <c r="AL334" s="493" t="str">
        <f>IF(HLOOKUP(AF325,MaGv!$C$38:$AZ$68,28,0)=0," ",HLOOKUP(AF325,MaGv!$C$38:$AZ$68,28,0))</f>
        <v/>
      </c>
      <c r="AM334" s="87"/>
      <c r="AN334" s="87"/>
      <c r="AO334" s="87"/>
    </row>
    <row r="335" ht="14.25" hidden="1" customHeight="1">
      <c r="A335" s="486"/>
      <c r="B335" s="127"/>
      <c r="C335" s="488">
        <v>3.0</v>
      </c>
      <c r="D335" s="489" t="str">
        <f t="shared" ref="D335:I335" si="533">IF(X335="","",IF(X335="cn","cn",VLOOKUP(MID(X335,2,1),$AN$4:$AO$21,2,0)))</f>
        <v/>
      </c>
      <c r="E335" s="489" t="str">
        <f t="shared" si="533"/>
        <v/>
      </c>
      <c r="F335" s="489" t="str">
        <f t="shared" si="533"/>
        <v/>
      </c>
      <c r="G335" s="489" t="str">
        <f t="shared" si="533"/>
        <v/>
      </c>
      <c r="H335" s="489" t="str">
        <f t="shared" si="533"/>
        <v/>
      </c>
      <c r="I335" s="489" t="str">
        <f t="shared" si="533"/>
        <v/>
      </c>
      <c r="J335" s="476"/>
      <c r="K335" s="127"/>
      <c r="L335" s="488">
        <v>3.0</v>
      </c>
      <c r="M335" s="489" t="str">
        <f t="shared" ref="M335:R335" si="534">IF(AG335="","",IF(AG335="cn","cn",VLOOKUP(MID(AG335,2,1),$AN$4:$AO$21,2,0)))</f>
        <v/>
      </c>
      <c r="N335" s="489" t="str">
        <f t="shared" si="534"/>
        <v/>
      </c>
      <c r="O335" s="489" t="str">
        <f t="shared" si="534"/>
        <v/>
      </c>
      <c r="P335" s="489" t="str">
        <f t="shared" si="534"/>
        <v/>
      </c>
      <c r="Q335" s="489" t="str">
        <f t="shared" si="534"/>
        <v/>
      </c>
      <c r="R335" s="489" t="str">
        <f t="shared" si="534"/>
        <v/>
      </c>
      <c r="S335" s="87"/>
      <c r="T335" s="87"/>
      <c r="U335" s="87"/>
      <c r="V335" s="495"/>
      <c r="W335" s="523">
        <v>3.0</v>
      </c>
      <c r="X335" s="493" t="str">
        <f>IF(HLOOKUP(W325,MaGv!$C$38:$AZ$68,4,0)=0," ",HLOOKUP(W325,MaGv!$C$38:$AZ$68,4,0))</f>
        <v/>
      </c>
      <c r="Y335" s="493" t="str">
        <f>IF(HLOOKUP(W325,MaGv!$C$38:$AZ$68,9,0)=0," ",HLOOKUP(W325,MaGv!$C$38:$AZ$68,9,0))</f>
        <v/>
      </c>
      <c r="Z335" s="493" t="str">
        <f>IF(HLOOKUP(W325,MaGv!$C$38:$AZ$68,14,0)=0," ",HLOOKUP(W325,MaGv!$C$38:$AZ$68,14,0))</f>
        <v/>
      </c>
      <c r="AA335" s="493" t="str">
        <f>IF(HLOOKUP(W325,MaGv!$C$38:$AZ$68,19,0)=0," ",HLOOKUP(W325,MaGv!$C$38:$AZ$68,19,0))</f>
        <v/>
      </c>
      <c r="AB335" s="493" t="str">
        <f>IF(HLOOKUP(W325,MaGv!$C$38:$AZ$68,24,0)=0," ",HLOOKUP(W325,MaGv!$C$38:$AZ$68,24,0))</f>
        <v/>
      </c>
      <c r="AC335" s="493" t="str">
        <f>IF(HLOOKUP(W325,MaGv!$C$38:$AZ$68,29,0)=0," ",HLOOKUP(W325,MaGv!$C$38:$AZ$68,29,0))</f>
        <v/>
      </c>
      <c r="AD335" s="326"/>
      <c r="AE335" s="495"/>
      <c r="AF335" s="523">
        <v>3.0</v>
      </c>
      <c r="AG335" s="493" t="str">
        <f>IF(HLOOKUP(AF325,MaGv!$C$38:$AZ$68,4,0)=0," ",HLOOKUP(AF325,MaGv!$C$38:$AZ$68,4,0))</f>
        <v/>
      </c>
      <c r="AH335" s="493" t="str">
        <f>IF(HLOOKUP(AF325,MaGv!$C$38:$AZ$68,9,0)=0," ",HLOOKUP(AF325,MaGv!$C$38:$AZ$68,9,0))</f>
        <v/>
      </c>
      <c r="AI335" s="493" t="str">
        <f>IF(HLOOKUP(AF325,MaGv!$C$38:$AZ$68,14,0)=0," ",HLOOKUP(AF325,MaGv!$C$38:$AZ$68,14,0))</f>
        <v/>
      </c>
      <c r="AJ335" s="493" t="str">
        <f>IF(HLOOKUP(AF325,MaGv!$C$38:$AZ$68,19,0)=0," ",HLOOKUP(AF325,MaGv!$C$38:$AZ$68,19,0))</f>
        <v/>
      </c>
      <c r="AK335" s="493" t="str">
        <f>IF(HLOOKUP(AF325,MaGv!$C$38:$AZ$68,24,0)=0," ",HLOOKUP(AF325,MaGv!$C$38:$AZ$68,24,0))</f>
        <v/>
      </c>
      <c r="AL335" s="493" t="str">
        <f>IF(HLOOKUP(AF325,MaGv!$C$38:$AZ$68,29,0)=0," ",HLOOKUP(AF325,MaGv!$C$38:$AZ$68,29,0))</f>
        <v/>
      </c>
      <c r="AM335" s="87"/>
      <c r="AN335" s="87"/>
      <c r="AO335" s="87"/>
    </row>
    <row r="336" ht="14.25" hidden="1" customHeight="1">
      <c r="A336" s="486"/>
      <c r="B336" s="127"/>
      <c r="C336" s="488">
        <v>4.0</v>
      </c>
      <c r="D336" s="489" t="str">
        <f>IF(X336="","",IF(X336="cc","cc",VLOOKUP(MID(X336,2,1),$AN$4:$AO$18,2,0)))</f>
        <v>cc</v>
      </c>
      <c r="E336" s="489" t="str">
        <f t="shared" ref="E336:I336" si="535">IF(Y336="","",IF(Y336="cn","cn",VLOOKUP(MID(Y336,2,1),$AN$4:$AO$21,2,0)))</f>
        <v/>
      </c>
      <c r="F336" s="489" t="str">
        <f t="shared" si="535"/>
        <v/>
      </c>
      <c r="G336" s="489" t="str">
        <f t="shared" si="535"/>
        <v/>
      </c>
      <c r="H336" s="489" t="str">
        <f t="shared" si="535"/>
        <v/>
      </c>
      <c r="I336" s="489" t="str">
        <f t="shared" si="535"/>
        <v/>
      </c>
      <c r="J336" s="476"/>
      <c r="K336" s="127"/>
      <c r="L336" s="488">
        <v>4.0</v>
      </c>
      <c r="M336" s="489" t="str">
        <f>IF(AG336="","",IF(AG336="cc","cc",VLOOKUP(MID(AG336,2,1),$AN$4:$AO$18,2,0)))</f>
        <v>cc</v>
      </c>
      <c r="N336" s="489" t="str">
        <f t="shared" ref="N336:R336" si="536">IF(AH336="","",IF(AH336="cn","cn",VLOOKUP(MID(AH336,2,1),$AN$4:$AO$21,2,0)))</f>
        <v/>
      </c>
      <c r="O336" s="489" t="str">
        <f t="shared" si="536"/>
        <v/>
      </c>
      <c r="P336" s="489" t="str">
        <f t="shared" si="536"/>
        <v/>
      </c>
      <c r="Q336" s="489" t="str">
        <f t="shared" si="536"/>
        <v/>
      </c>
      <c r="R336" s="489" t="str">
        <f t="shared" si="536"/>
        <v/>
      </c>
      <c r="S336" s="87"/>
      <c r="T336" s="87"/>
      <c r="U336" s="87"/>
      <c r="V336" s="495"/>
      <c r="W336" s="523">
        <v>4.0</v>
      </c>
      <c r="X336" s="493" t="s">
        <v>601</v>
      </c>
      <c r="Y336" s="493" t="str">
        <f>IF(HLOOKUP(W325,MaGv!$C$38:$AZ$68,10,0)=0," ",HLOOKUP(W325,MaGv!$C$38:$AZ$68,10,0))</f>
        <v/>
      </c>
      <c r="Z336" s="493" t="str">
        <f>IF(HLOOKUP(W325,MaGv!$C$38:$AZ$68,15,0)=0," ",HLOOKUP(W325,MaGv!$C$38:$AZ$68,15,0))</f>
        <v/>
      </c>
      <c r="AA336" s="493" t="str">
        <f>IF(HLOOKUP(W325,MaGv!$C$38:$AZ$68,20,0)=0," ",HLOOKUP(W325,MaGv!$C$38:$AZ$68,20,0))</f>
        <v/>
      </c>
      <c r="AB336" s="493" t="str">
        <f>IF(HLOOKUP(W325,MaGv!$C$38:$AZ$68,25,0)=0," ",HLOOKUP(W325,MaGv!$C$38:$AZ$68,25,0))</f>
        <v/>
      </c>
      <c r="AC336" s="493" t="str">
        <f>IF(HLOOKUP(W325,MaGv!$C$38:$AZ$68,30,0)=0," ",HLOOKUP(W325,MaGv!$C$38:$AZ$68,30,0))</f>
        <v/>
      </c>
      <c r="AD336" s="326"/>
      <c r="AE336" s="495"/>
      <c r="AF336" s="523">
        <v>4.0</v>
      </c>
      <c r="AG336" s="493" t="s">
        <v>601</v>
      </c>
      <c r="AH336" s="493" t="str">
        <f>IF(HLOOKUP(AF325,MaGv!$C$38:$AZ$68,10,0)=0," ",HLOOKUP(AF325,MaGv!$C$38:$AZ$68,10,0))</f>
        <v/>
      </c>
      <c r="AI336" s="493" t="str">
        <f>IF(HLOOKUP(AF325,MaGv!$C$38:$AZ$68,15,0)=0," ",HLOOKUP(AF325,MaGv!$C$38:$AZ$68,15,0))</f>
        <v/>
      </c>
      <c r="AJ336" s="493" t="str">
        <f>IF(HLOOKUP(AF325,MaGv!$C$38:$AZ$68,20,0)=0," ",HLOOKUP(AF325,MaGv!$C$38:$AZ$68,20,0))</f>
        <v/>
      </c>
      <c r="AK336" s="493" t="str">
        <f>IF(HLOOKUP(AF325,MaGv!$C$38:$AZ$68,25,0)=0," ",HLOOKUP(AF325,MaGv!$C$38:$AZ$68,25,0))</f>
        <v/>
      </c>
      <c r="AL336" s="493" t="str">
        <f>IF(HLOOKUP(AF325,MaGv!$C$38:$AZ$68,30,0)=0," ",HLOOKUP(AF325,MaGv!$C$38:$AZ$68,30,0))</f>
        <v/>
      </c>
      <c r="AM336" s="87"/>
      <c r="AN336" s="87"/>
      <c r="AO336" s="87"/>
    </row>
    <row r="337" ht="14.25" hidden="1" customHeight="1">
      <c r="A337" s="486"/>
      <c r="B337" s="396"/>
      <c r="C337" s="488">
        <v>5.0</v>
      </c>
      <c r="D337" s="489" t="str">
        <f>IF(X337="","",IF(X337="cn","cn",VLOOKUP(MID(X337,2,1),$AN$4:$AO$18,2,0)))</f>
        <v>cn</v>
      </c>
      <c r="E337" s="489" t="str">
        <f t="shared" ref="E337:I337" si="537">IF(Y337="","",IF(Y337="cn","cn",VLOOKUP(MID(Y337,2,1),$AN$4:$AO$21,2,0)))</f>
        <v/>
      </c>
      <c r="F337" s="489" t="str">
        <f t="shared" si="537"/>
        <v/>
      </c>
      <c r="G337" s="489" t="str">
        <f t="shared" si="537"/>
        <v/>
      </c>
      <c r="H337" s="489" t="str">
        <f t="shared" si="537"/>
        <v/>
      </c>
      <c r="I337" s="489" t="str">
        <f t="shared" si="537"/>
        <v/>
      </c>
      <c r="J337" s="476"/>
      <c r="K337" s="396"/>
      <c r="L337" s="488">
        <v>5.0</v>
      </c>
      <c r="M337" s="489" t="str">
        <f>IF(AG337="","",IF(AG337="cn","cn",VLOOKUP(MID(AG337,2,1),$AN$4:$AO$18,2,0)))</f>
        <v>cn</v>
      </c>
      <c r="N337" s="489" t="str">
        <f t="shared" ref="N337:R337" si="538">IF(AH337="","",IF(AH337="cn","cn",VLOOKUP(MID(AH337,2,1),$AN$4:$AO$21,2,0)))</f>
        <v/>
      </c>
      <c r="O337" s="489" t="str">
        <f t="shared" si="538"/>
        <v/>
      </c>
      <c r="P337" s="489" t="str">
        <f t="shared" si="538"/>
        <v/>
      </c>
      <c r="Q337" s="489" t="str">
        <f t="shared" si="538"/>
        <v/>
      </c>
      <c r="R337" s="489" t="str">
        <f t="shared" si="538"/>
        <v/>
      </c>
      <c r="S337" s="87"/>
      <c r="T337" s="87"/>
      <c r="U337" s="87"/>
      <c r="V337" s="496"/>
      <c r="W337" s="523">
        <v>5.0</v>
      </c>
      <c r="X337" s="493" t="s">
        <v>33</v>
      </c>
      <c r="Y337" s="493" t="str">
        <f>IF(HLOOKUP(W325,MaGv!$C$38:$AZ$68,11,0)=0," ",HLOOKUP(W325,MaGv!$C$38:$AZ$68,11,0))</f>
        <v/>
      </c>
      <c r="Z337" s="493" t="str">
        <f>IF(HLOOKUP(W325,MaGv!$C$38:$AZ$68,16,0)=0," ",HLOOKUP(W325,MaGv!$C$38:$AZ$68,16,0))</f>
        <v/>
      </c>
      <c r="AA337" s="493" t="str">
        <f>IF(HLOOKUP(W325,MaGv!$C$38:$AZ$68,21,0)=0," ",HLOOKUP(W325,MaGv!$C$38:$AZ$68,21,0))</f>
        <v/>
      </c>
      <c r="AB337" s="493" t="str">
        <f>IF(HLOOKUP(W325,MaGv!$C$38:$AZ$68,26,0)=0," ",HLOOKUP(W325,MaGv!$C$38:$AZ$68,26,0))</f>
        <v/>
      </c>
      <c r="AC337" s="493" t="str">
        <f>IF(HLOOKUP(W325,MaGv!$C$38:$AZ$68,31,0)=0," ",HLOOKUP(W325,MaGv!$C$38:$AZ$68,31,0))</f>
        <v/>
      </c>
      <c r="AD337" s="326"/>
      <c r="AE337" s="496"/>
      <c r="AF337" s="523">
        <v>5.0</v>
      </c>
      <c r="AG337" s="493" t="s">
        <v>33</v>
      </c>
      <c r="AH337" s="493" t="str">
        <f>IF(HLOOKUP(AF325,MaGv!$C$38:$AZ$68,11,0)=0," ",HLOOKUP(AF325,MaGv!$C$38:$AZ$68,11,0))</f>
        <v/>
      </c>
      <c r="AI337" s="493" t="str">
        <f>IF(HLOOKUP(AF325,MaGv!$C$38:$AZ$68,16,0)=0," ",HLOOKUP(AF325,MaGv!$C$38:$AZ$68,16,0))</f>
        <v/>
      </c>
      <c r="AJ337" s="493" t="str">
        <f>IF(HLOOKUP(AF325,MaGv!$C$38:$AZ$68,21,0)=0," ",HLOOKUP(AF325,MaGv!$C$38:$AZ$68,21,0))</f>
        <v/>
      </c>
      <c r="AK337" s="493" t="str">
        <f>IF(HLOOKUP(AF325,MaGv!$C$38:$AZ$68,26,0)=0," ",HLOOKUP(AF325,MaGv!$C$38:$AZ$68,26,0))</f>
        <v/>
      </c>
      <c r="AL337" s="493" t="str">
        <f>IF(HLOOKUP(AF325,MaGv!$C$38:$AZ$68,31,0)=0," ",HLOOKUP(AF325,MaGv!$C$38:$AZ$68,31,0))</f>
        <v/>
      </c>
      <c r="AM337" s="87"/>
      <c r="AN337" s="87"/>
      <c r="AO337" s="87"/>
    </row>
    <row r="338" ht="14.25" hidden="1" customHeight="1">
      <c r="A338" s="486"/>
      <c r="B338" s="87"/>
      <c r="C338" s="87"/>
      <c r="D338" s="87"/>
      <c r="E338" s="87"/>
      <c r="F338" s="87"/>
      <c r="G338" s="87"/>
      <c r="H338" s="87"/>
      <c r="I338" s="87"/>
      <c r="J338" s="476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498"/>
      <c r="W338" s="499"/>
      <c r="X338" s="497"/>
      <c r="Y338" s="497"/>
      <c r="Z338" s="497"/>
      <c r="AA338" s="497"/>
      <c r="AB338" s="497"/>
      <c r="AC338" s="497"/>
      <c r="AD338" s="326"/>
      <c r="AE338" s="500"/>
      <c r="AF338" s="499"/>
      <c r="AG338" s="497"/>
      <c r="AH338" s="497"/>
      <c r="AI338" s="497"/>
      <c r="AJ338" s="497"/>
      <c r="AK338" s="497"/>
      <c r="AL338" s="497"/>
      <c r="AM338" s="87"/>
      <c r="AN338" s="87"/>
      <c r="AO338" s="87"/>
    </row>
    <row r="339" ht="14.25" hidden="1" customHeight="1">
      <c r="A339" s="486"/>
      <c r="B339" s="87"/>
      <c r="C339" s="87"/>
      <c r="D339" s="87"/>
      <c r="E339" s="87"/>
      <c r="F339" s="87"/>
      <c r="G339" s="87"/>
      <c r="H339" s="87"/>
      <c r="I339" s="87"/>
      <c r="J339" s="476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505"/>
      <c r="W339" s="499"/>
      <c r="X339" s="497"/>
      <c r="Y339" s="497"/>
      <c r="Z339" s="497"/>
      <c r="AA339" s="497"/>
      <c r="AB339" s="497"/>
      <c r="AC339" s="497"/>
      <c r="AD339" s="326"/>
      <c r="AE339" s="500"/>
      <c r="AF339" s="499"/>
      <c r="AG339" s="497"/>
      <c r="AH339" s="497"/>
      <c r="AI339" s="497"/>
      <c r="AJ339" s="497"/>
      <c r="AK339" s="497"/>
      <c r="AL339" s="497"/>
      <c r="AM339" s="87"/>
      <c r="AN339" s="87"/>
      <c r="AO339" s="87"/>
    </row>
    <row r="340" ht="14.25" hidden="1" customHeight="1">
      <c r="A340" s="126"/>
      <c r="B340" s="87"/>
      <c r="C340" s="87"/>
      <c r="D340" s="87"/>
      <c r="E340" s="87"/>
      <c r="F340" s="87"/>
      <c r="G340" s="87"/>
      <c r="H340" s="87"/>
      <c r="I340" s="87"/>
      <c r="J340" s="476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477"/>
      <c r="X340" s="87"/>
      <c r="Y340" s="87"/>
      <c r="Z340" s="87"/>
      <c r="AA340" s="87"/>
      <c r="AB340" s="87"/>
      <c r="AC340" s="87"/>
      <c r="AD340" s="326"/>
      <c r="AE340" s="87"/>
      <c r="AF340" s="477"/>
      <c r="AG340" s="87"/>
      <c r="AH340" s="87"/>
      <c r="AI340" s="87"/>
      <c r="AJ340" s="87"/>
      <c r="AK340" s="87"/>
      <c r="AL340" s="87"/>
      <c r="AM340" s="87"/>
      <c r="AN340" s="87"/>
      <c r="AO340" s="87"/>
    </row>
    <row r="341" ht="14.25" hidden="1" customHeight="1">
      <c r="A341" s="461"/>
      <c r="B341" s="466" t="s">
        <v>532</v>
      </c>
      <c r="C341" s="87"/>
      <c r="D341" s="463"/>
      <c r="E341" s="463"/>
      <c r="F341" s="463"/>
      <c r="G341" s="463"/>
      <c r="H341" s="465" t="str">
        <f>MaGv!$N$1</f>
        <v>THỜI KHÓA BIỂU ÔN TẬP KHỐI 12 - Áp dụng từ 04/05/2021</v>
      </c>
      <c r="I341" s="463"/>
      <c r="J341" s="464"/>
      <c r="K341" s="466" t="s">
        <v>532</v>
      </c>
      <c r="L341" s="87"/>
      <c r="M341" s="463"/>
      <c r="N341" s="463"/>
      <c r="O341" s="463"/>
      <c r="P341" s="463"/>
      <c r="Q341" s="465" t="str">
        <f>MaGv!$N$1</f>
        <v>THỜI KHÓA BIỂU ÔN TẬP KHỐI 12 - Áp dụng từ 04/05/2021</v>
      </c>
      <c r="R341" s="463"/>
      <c r="S341" s="87"/>
      <c r="T341" s="87"/>
      <c r="U341" s="87"/>
      <c r="V341" s="466"/>
      <c r="W341" s="87"/>
      <c r="X341" s="463"/>
      <c r="Y341" s="463"/>
      <c r="Z341" s="463"/>
      <c r="AA341" s="463"/>
      <c r="AB341" s="465" t="str">
        <f>MaGv!$N$1</f>
        <v>THỜI KHÓA BIỂU ÔN TẬP KHỐI 12 - Áp dụng từ 04/05/2021</v>
      </c>
      <c r="AC341" s="463"/>
      <c r="AD341" s="326"/>
      <c r="AE341" s="466"/>
      <c r="AF341" s="463"/>
      <c r="AG341" s="463"/>
      <c r="AH341" s="463"/>
      <c r="AI341" s="463"/>
      <c r="AJ341" s="463"/>
      <c r="AK341" s="465" t="str">
        <f>MaGv!$N$1</f>
        <v>THỜI KHÓA BIỂU ÔN TẬP KHỐI 12 - Áp dụng từ 04/05/2021</v>
      </c>
      <c r="AL341" s="463"/>
      <c r="AM341" s="87"/>
      <c r="AN341" s="87"/>
      <c r="AO341" s="87"/>
    </row>
    <row r="342" ht="14.25" hidden="1" customHeight="1">
      <c r="A342" s="461"/>
      <c r="B342" s="467" t="str">
        <f>V342</f>
        <v>LỚP:</v>
      </c>
      <c r="C342" s="468" t="str">
        <f>VLOOKUP(A344,DS!$R$1:$T$48,2,0)</f>
        <v>C14</v>
      </c>
      <c r="D342" s="467" t="str">
        <f t="shared" ref="D342:E342" si="539">Y342</f>
        <v>GVCN:</v>
      </c>
      <c r="E342" s="469" t="str">
        <f t="shared" si="539"/>
        <v>#N/A</v>
      </c>
      <c r="F342" s="87"/>
      <c r="G342" s="470"/>
      <c r="H342" s="470"/>
      <c r="I342" s="470"/>
      <c r="J342" s="464"/>
      <c r="K342" s="471" t="str">
        <f>AE342</f>
        <v>LỚP:</v>
      </c>
      <c r="L342" s="468" t="str">
        <f>VLOOKUP(J344,DS!$R$3:$T$48,2,0)</f>
        <v>#N/A</v>
      </c>
      <c r="M342" s="467" t="str">
        <f t="shared" ref="M342:N342" si="540">AH342</f>
        <v>GVCN:</v>
      </c>
      <c r="N342" s="472" t="str">
        <f t="shared" si="540"/>
        <v>#N/A</v>
      </c>
      <c r="O342" s="87"/>
      <c r="P342" s="470"/>
      <c r="Q342" s="470"/>
      <c r="R342" s="470"/>
      <c r="S342" s="87"/>
      <c r="T342" s="87"/>
      <c r="U342" s="87"/>
      <c r="V342" s="470" t="s">
        <v>588</v>
      </c>
      <c r="W342" s="473" t="str">
        <f>C342</f>
        <v>C14</v>
      </c>
      <c r="X342" s="87"/>
      <c r="Y342" s="474" t="s">
        <v>589</v>
      </c>
      <c r="Z342" s="475" t="str">
        <f>VLOOKUP(W342,dscn,4,0)&amp;"-"&amp;VLOOKUP(W342,dscn,6,0)</f>
        <v>#N/A</v>
      </c>
      <c r="AA342" s="473"/>
      <c r="AB342" s="473"/>
      <c r="AC342" s="473"/>
      <c r="AD342" s="326"/>
      <c r="AE342" s="470" t="s">
        <v>588</v>
      </c>
      <c r="AF342" s="473" t="str">
        <f>L342</f>
        <v>#N/A</v>
      </c>
      <c r="AG342" s="87"/>
      <c r="AH342" s="474" t="s">
        <v>589</v>
      </c>
      <c r="AI342" s="475" t="str">
        <f>VLOOKUP(AF342,dscn,4,0)&amp;"-"&amp;VLOOKUP(AF342,dscn,6,0)</f>
        <v>#N/A</v>
      </c>
      <c r="AJ342" s="473"/>
      <c r="AK342" s="473"/>
      <c r="AL342" s="473"/>
      <c r="AM342" s="87"/>
      <c r="AN342" s="87"/>
      <c r="AO342" s="87"/>
    </row>
    <row r="343" ht="14.25" hidden="1" customHeight="1">
      <c r="A343" s="126"/>
      <c r="B343" s="87"/>
      <c r="C343" s="87"/>
      <c r="D343" s="87"/>
      <c r="E343" s="87"/>
      <c r="F343" s="87"/>
      <c r="G343" s="87"/>
      <c r="H343" s="87"/>
      <c r="I343" s="87"/>
      <c r="J343" s="476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477"/>
      <c r="Y343" s="87"/>
      <c r="Z343" s="87"/>
      <c r="AA343" s="87"/>
      <c r="AB343" s="87"/>
      <c r="AC343" s="87"/>
      <c r="AD343" s="326"/>
      <c r="AE343" s="87"/>
      <c r="AF343" s="87"/>
      <c r="AG343" s="477"/>
      <c r="AH343" s="87"/>
      <c r="AI343" s="87"/>
      <c r="AJ343" s="87"/>
      <c r="AK343" s="87"/>
      <c r="AL343" s="87"/>
      <c r="AM343" s="87"/>
      <c r="AN343" s="87"/>
      <c r="AO343" s="87"/>
    </row>
    <row r="344" ht="14.25" hidden="1" customHeight="1">
      <c r="A344" s="479">
        <v>41.0</v>
      </c>
      <c r="B344" s="480"/>
      <c r="C344" s="481" t="s">
        <v>590</v>
      </c>
      <c r="D344" s="481" t="s">
        <v>591</v>
      </c>
      <c r="E344" s="481" t="s">
        <v>592</v>
      </c>
      <c r="F344" s="481" t="s">
        <v>593</v>
      </c>
      <c r="G344" s="481" t="s">
        <v>594</v>
      </c>
      <c r="H344" s="481" t="s">
        <v>595</v>
      </c>
      <c r="I344" s="481" t="s">
        <v>596</v>
      </c>
      <c r="J344" s="482">
        <v>42.0</v>
      </c>
      <c r="K344" s="480"/>
      <c r="L344" s="481" t="s">
        <v>590</v>
      </c>
      <c r="M344" s="481" t="s">
        <v>591</v>
      </c>
      <c r="N344" s="481" t="s">
        <v>592</v>
      </c>
      <c r="O344" s="481" t="s">
        <v>593</v>
      </c>
      <c r="P344" s="481" t="s">
        <v>594</v>
      </c>
      <c r="Q344" s="481" t="s">
        <v>595</v>
      </c>
      <c r="R344" s="481" t="s">
        <v>596</v>
      </c>
      <c r="S344" s="87"/>
      <c r="T344" s="87"/>
      <c r="U344" s="86"/>
      <c r="V344" s="483"/>
      <c r="W344" s="484" t="s">
        <v>590</v>
      </c>
      <c r="X344" s="484" t="s">
        <v>591</v>
      </c>
      <c r="Y344" s="484" t="s">
        <v>592</v>
      </c>
      <c r="Z344" s="484" t="s">
        <v>593</v>
      </c>
      <c r="AA344" s="484" t="s">
        <v>594</v>
      </c>
      <c r="AB344" s="484" t="s">
        <v>595</v>
      </c>
      <c r="AC344" s="484" t="s">
        <v>596</v>
      </c>
      <c r="AD344" s="485"/>
      <c r="AE344" s="483"/>
      <c r="AF344" s="484" t="s">
        <v>590</v>
      </c>
      <c r="AG344" s="484" t="s">
        <v>591</v>
      </c>
      <c r="AH344" s="484" t="s">
        <v>592</v>
      </c>
      <c r="AI344" s="484" t="s">
        <v>593</v>
      </c>
      <c r="AJ344" s="484" t="s">
        <v>594</v>
      </c>
      <c r="AK344" s="484" t="s">
        <v>595</v>
      </c>
      <c r="AL344" s="484" t="s">
        <v>596</v>
      </c>
      <c r="AM344" s="87"/>
      <c r="AN344" s="86"/>
      <c r="AO344" s="86"/>
    </row>
    <row r="345" ht="14.25" hidden="1" customHeight="1">
      <c r="A345" s="479"/>
      <c r="B345" s="487" t="s">
        <v>597</v>
      </c>
      <c r="C345" s="488">
        <v>1.0</v>
      </c>
      <c r="D345" s="489" t="str">
        <f t="shared" ref="D345:I345" si="541">IF(X345="","",IF(X345="cn","cn",VLOOKUP(MID(X345,2,1),$AN$4:$AO$18,2,0)))</f>
        <v/>
      </c>
      <c r="E345" s="489" t="str">
        <f t="shared" si="541"/>
        <v>#N/A</v>
      </c>
      <c r="F345" s="489" t="str">
        <f t="shared" si="541"/>
        <v>#N/A</v>
      </c>
      <c r="G345" s="489" t="str">
        <f t="shared" si="541"/>
        <v>#N/A</v>
      </c>
      <c r="H345" s="489" t="str">
        <f t="shared" si="541"/>
        <v>#N/A</v>
      </c>
      <c r="I345" s="489" t="str">
        <f t="shared" si="541"/>
        <v>#N/A</v>
      </c>
      <c r="J345" s="482"/>
      <c r="K345" s="487" t="s">
        <v>597</v>
      </c>
      <c r="L345" s="488">
        <v>1.0</v>
      </c>
      <c r="M345" s="489" t="str">
        <f t="shared" ref="M345:R345" si="542">IF(AG345="","",IF(AG345="cn","cn",VLOOKUP(MID(AG345,2,1),$AN$4:$AO$18,2,0)))</f>
        <v/>
      </c>
      <c r="N345" s="489" t="str">
        <f t="shared" si="542"/>
        <v>#N/A</v>
      </c>
      <c r="O345" s="489" t="str">
        <f t="shared" si="542"/>
        <v>#N/A</v>
      </c>
      <c r="P345" s="489" t="str">
        <f t="shared" si="542"/>
        <v>#N/A</v>
      </c>
      <c r="Q345" s="489" t="str">
        <f t="shared" si="542"/>
        <v>#N/A</v>
      </c>
      <c r="R345" s="489" t="str">
        <f t="shared" si="542"/>
        <v>#N/A</v>
      </c>
      <c r="S345" s="86"/>
      <c r="T345" s="86"/>
      <c r="U345" s="86"/>
      <c r="V345" s="522" t="s">
        <v>597</v>
      </c>
      <c r="W345" s="523">
        <v>1.0</v>
      </c>
      <c r="X345" s="493"/>
      <c r="Y345" s="493" t="str">
        <f>IF(HLOOKUP(W342,MaGv!$C$3:$AZ$68,7,0)=0," ",HLOOKUP(W342,MaGv!$C$3:$AZ$68,7,0))</f>
        <v>#N/A</v>
      </c>
      <c r="Z345" s="493" t="str">
        <f>IF(HLOOKUP(W342,MaGv!$C$3:$AZ$68,12,0)=0," ",HLOOKUP(W342,MaGv!$C$3:$AZ$68,12,0))</f>
        <v>#N/A</v>
      </c>
      <c r="AA345" s="493" t="str">
        <f>IF(HLOOKUP(W342,MaGv!$C$3:$AZ$68,17,0)=0," ",HLOOKUP(W342,MaGv!$C$3:$AZ$68,17,0))</f>
        <v>#N/A</v>
      </c>
      <c r="AB345" s="493" t="str">
        <f>IF(HLOOKUP(W342,MaGv!$C$3:$AZ$68,22,0)=0," ",HLOOKUP(W342,MaGv!$C$3:$AZ$68,22,0))</f>
        <v>#N/A</v>
      </c>
      <c r="AC345" s="493" t="str">
        <f>IF(HLOOKUP(W342,MaGv!$C$3:$AZ$68,27,0)=0," ",HLOOKUP(W342,MaGv!$C$3:$AZ$68,27,0))</f>
        <v>#N/A</v>
      </c>
      <c r="AD345" s="326"/>
      <c r="AE345" s="522" t="s">
        <v>597</v>
      </c>
      <c r="AF345" s="523">
        <v>1.0</v>
      </c>
      <c r="AG345" s="493"/>
      <c r="AH345" s="493" t="str">
        <f>IF(HLOOKUP(AF342,MaGv!$C$3:$AZ$68,7,0)=0," ",HLOOKUP(AF342,MaGv!$C$3:$AZ$68,7,0))</f>
        <v>#N/A</v>
      </c>
      <c r="AI345" s="493" t="str">
        <f>IF(HLOOKUP(AF342,MaGv!$C$3:$AZ$68,12,0)=0," ",HLOOKUP(AF342,MaGv!$C$3:$AZ$68,12,0))</f>
        <v>#N/A</v>
      </c>
      <c r="AJ345" s="493" t="str">
        <f>IF(HLOOKUP(AF342,MaGv!$C$3:$AZ$68,17,0)=0," ",HLOOKUP(AF342,MaGv!$C$3:$AZ$68,17,0))</f>
        <v>#N/A</v>
      </c>
      <c r="AK345" s="493" t="str">
        <f>IF(HLOOKUP(AF342,MaGv!$C$3:$AZ$68,22,0)=0," ",HLOOKUP(AF342,MaGv!$C$3:$AZ$68,22,0))</f>
        <v>#N/A</v>
      </c>
      <c r="AL345" s="493" t="str">
        <f>IF(HLOOKUP(AF342,MaGv!$C$3:$AZ$68,27,0)=0," ",HLOOKUP(AF342,MaGv!$C$3:$AZ$68,27,0))</f>
        <v>#N/A</v>
      </c>
      <c r="AM345" s="86"/>
      <c r="AN345" s="87"/>
      <c r="AO345" s="87"/>
    </row>
    <row r="346" ht="14.25" hidden="1" customHeight="1">
      <c r="A346" s="486"/>
      <c r="B346" s="127"/>
      <c r="C346" s="488">
        <v>2.0</v>
      </c>
      <c r="D346" s="489" t="str">
        <f t="shared" ref="D346:I346" si="543">IF(X346="","",IF(X346="cn","cn",VLOOKUP(MID(X346,2,1),$AN$4:$AO$18,2,0)))</f>
        <v>#N/A</v>
      </c>
      <c r="E346" s="489" t="str">
        <f t="shared" si="543"/>
        <v>#N/A</v>
      </c>
      <c r="F346" s="489" t="str">
        <f t="shared" si="543"/>
        <v>#N/A</v>
      </c>
      <c r="G346" s="489" t="str">
        <f t="shared" si="543"/>
        <v>#N/A</v>
      </c>
      <c r="H346" s="489" t="str">
        <f t="shared" si="543"/>
        <v>#N/A</v>
      </c>
      <c r="I346" s="489" t="str">
        <f t="shared" si="543"/>
        <v>#N/A</v>
      </c>
      <c r="J346" s="476"/>
      <c r="K346" s="127"/>
      <c r="L346" s="488">
        <v>2.0</v>
      </c>
      <c r="M346" s="489" t="str">
        <f t="shared" ref="M346:R346" si="544">IF(AG346="","",IF(AG346="cn","cn",VLOOKUP(MID(AG346,2,1),$AN$4:$AO$18,2,0)))</f>
        <v>#N/A</v>
      </c>
      <c r="N346" s="489" t="str">
        <f t="shared" si="544"/>
        <v>#N/A</v>
      </c>
      <c r="O346" s="489" t="str">
        <f t="shared" si="544"/>
        <v>#N/A</v>
      </c>
      <c r="P346" s="489" t="str">
        <f t="shared" si="544"/>
        <v>#N/A</v>
      </c>
      <c r="Q346" s="489" t="str">
        <f t="shared" si="544"/>
        <v>#N/A</v>
      </c>
      <c r="R346" s="489" t="str">
        <f t="shared" si="544"/>
        <v>#N/A</v>
      </c>
      <c r="S346" s="87"/>
      <c r="T346" s="87"/>
      <c r="U346" s="87"/>
      <c r="V346" s="495"/>
      <c r="W346" s="523">
        <v>2.0</v>
      </c>
      <c r="X346" s="493" t="str">
        <f>IF(HLOOKUP(W342,MaGv!$C$3:$AZ$68,3,0)=0," ",HLOOKUP(W342,MaGv!$C$3:$AZ$68,3,0))</f>
        <v>#N/A</v>
      </c>
      <c r="Y346" s="493" t="str">
        <f>IF(HLOOKUP(W342,MaGv!$C$3:$AZ$68,8,0)=0," ",HLOOKUP(W342,MaGv!$C$3:$AZ$68,8,0))</f>
        <v>#N/A</v>
      </c>
      <c r="Z346" s="493" t="str">
        <f>IF(HLOOKUP(W342,MaGv!$C$3:$AZ$68,13,0)=0," ",HLOOKUP(W342,MaGv!$C$3:$AZ$68,13,0))</f>
        <v>#N/A</v>
      </c>
      <c r="AA346" s="493" t="str">
        <f>IF(HLOOKUP(W342,MaGv!$C$3:$AZ$68,18,0)=0," ",HLOOKUP(W342,MaGv!$C$3:$AZ$68,18,0))</f>
        <v>#N/A</v>
      </c>
      <c r="AB346" s="493" t="str">
        <f>IF(HLOOKUP(W342,MaGv!$C$3:$AZ$68,23,0)=0," ",HLOOKUP(W342,MaGv!$C$3:$AZ$68,23,0))</f>
        <v>#N/A</v>
      </c>
      <c r="AC346" s="493" t="str">
        <f>IF(HLOOKUP(W342,MaGv!$C$3:$AZ$68,28,0)=0," ",HLOOKUP(W342,MaGv!$C$3:$AZ$68,28,0))</f>
        <v>#N/A</v>
      </c>
      <c r="AD346" s="326"/>
      <c r="AE346" s="495"/>
      <c r="AF346" s="523">
        <v>2.0</v>
      </c>
      <c r="AG346" s="493" t="str">
        <f>IF(HLOOKUP(AF342,MaGv!$C$3:$AZ$68,3,0)=0," ",HLOOKUP(AF342,MaGv!$C$3:$AZ$68,3,0))</f>
        <v>#N/A</v>
      </c>
      <c r="AH346" s="493" t="str">
        <f>IF(HLOOKUP(AF342,MaGv!$C$3:$AZ$68,8,0)=0," ",HLOOKUP(AF342,MaGv!$C$3:$AZ$68,8,0))</f>
        <v>#N/A</v>
      </c>
      <c r="AI346" s="493" t="str">
        <f>IF(HLOOKUP(AF342,MaGv!$C$3:$AZ$68,13,0)=0," ",HLOOKUP(AF342,MaGv!$C$3:$AZ$68,13,0))</f>
        <v>#N/A</v>
      </c>
      <c r="AJ346" s="493" t="str">
        <f>IF(HLOOKUP(AF342,MaGv!$C$3:$AZ$68,18,0)=0," ",HLOOKUP(AF342,MaGv!$C$3:$AZ$68,18,0))</f>
        <v>#N/A</v>
      </c>
      <c r="AK346" s="493" t="str">
        <f>IF(HLOOKUP(AF342,MaGv!$C$3:$AZ$68,23,0)=0," ",HLOOKUP(AF342,MaGv!$C$3:$AZ$68,23,0))</f>
        <v>#N/A</v>
      </c>
      <c r="AL346" s="493" t="str">
        <f>IF(HLOOKUP(AF342,MaGv!$C$3:$AZ$68,28,0)=0," ",HLOOKUP(AF342,MaGv!$C$3:$AZ$68,28,0))</f>
        <v>#N/A</v>
      </c>
      <c r="AM346" s="87"/>
      <c r="AN346" s="87"/>
      <c r="AO346" s="87"/>
    </row>
    <row r="347" ht="14.25" hidden="1" customHeight="1">
      <c r="A347" s="486"/>
      <c r="B347" s="127"/>
      <c r="C347" s="488">
        <v>3.0</v>
      </c>
      <c r="D347" s="489" t="str">
        <f t="shared" ref="D347:I347" si="545">IF(X347="","",IF(X347="cn","cn",VLOOKUP(MID(X347,2,1),$AN$4:$AO$18,2,0)))</f>
        <v>#N/A</v>
      </c>
      <c r="E347" s="489" t="str">
        <f t="shared" si="545"/>
        <v>#N/A</v>
      </c>
      <c r="F347" s="489" t="str">
        <f t="shared" si="545"/>
        <v>#N/A</v>
      </c>
      <c r="G347" s="489" t="str">
        <f t="shared" si="545"/>
        <v>#N/A</v>
      </c>
      <c r="H347" s="489" t="str">
        <f t="shared" si="545"/>
        <v>#N/A</v>
      </c>
      <c r="I347" s="489" t="str">
        <f t="shared" si="545"/>
        <v>#N/A</v>
      </c>
      <c r="J347" s="476"/>
      <c r="K347" s="127"/>
      <c r="L347" s="488">
        <v>3.0</v>
      </c>
      <c r="M347" s="489" t="str">
        <f t="shared" ref="M347:R347" si="546">IF(AG347="","",IF(AG347="cn","cn",VLOOKUP(MID(AG347,2,1),$AN$4:$AO$18,2,0)))</f>
        <v>#N/A</v>
      </c>
      <c r="N347" s="489" t="str">
        <f t="shared" si="546"/>
        <v>#N/A</v>
      </c>
      <c r="O347" s="489" t="str">
        <f t="shared" si="546"/>
        <v>#N/A</v>
      </c>
      <c r="P347" s="489" t="str">
        <f t="shared" si="546"/>
        <v>#N/A</v>
      </c>
      <c r="Q347" s="489" t="str">
        <f t="shared" si="546"/>
        <v>#N/A</v>
      </c>
      <c r="R347" s="489" t="str">
        <f t="shared" si="546"/>
        <v>#N/A</v>
      </c>
      <c r="S347" s="87"/>
      <c r="T347" s="87"/>
      <c r="U347" s="87"/>
      <c r="V347" s="495"/>
      <c r="W347" s="523">
        <v>3.0</v>
      </c>
      <c r="X347" s="493" t="str">
        <f>IF(HLOOKUP(W342,MaGv!$C$3:$AZ$68,4,0)=0," ",HLOOKUP(W342,MaGv!$C$3:$AZ$68,4,0))</f>
        <v>#N/A</v>
      </c>
      <c r="Y347" s="493" t="str">
        <f>IF(HLOOKUP(W342,MaGv!$C$3:$AZ$68,9,0)=0," ",HLOOKUP(W342,MaGv!$C$3:$AZ$68,9,0))</f>
        <v>#N/A</v>
      </c>
      <c r="Z347" s="493" t="str">
        <f>IF(HLOOKUP(W342,MaGv!$C$3:$AZ$68,14,0)=0," ",HLOOKUP(W342,MaGv!$C$3:$AZ$68,14,0))</f>
        <v>#N/A</v>
      </c>
      <c r="AA347" s="493" t="str">
        <f>IF(HLOOKUP(W342,MaGv!$C$3:$AZ$68,19,0)=0," ",HLOOKUP(W342,MaGv!$C$3:$AZ$68,19,0))</f>
        <v>#N/A</v>
      </c>
      <c r="AB347" s="493" t="str">
        <f>IF(HLOOKUP(W342,MaGv!$C$3:$AZ$68,24,0)=0," ",HLOOKUP(W342,MaGv!$C$3:$AZ$68,24,0))</f>
        <v>#N/A</v>
      </c>
      <c r="AC347" s="493" t="str">
        <f>IF(HLOOKUP(W342,MaGv!$C$3:$AZ$68,29,0)=0," ",HLOOKUP(W342,MaGv!$C$3:$AZ$68,29,0))</f>
        <v>#N/A</v>
      </c>
      <c r="AD347" s="326"/>
      <c r="AE347" s="495"/>
      <c r="AF347" s="523">
        <v>3.0</v>
      </c>
      <c r="AG347" s="493" t="str">
        <f>IF(HLOOKUP(AF342,MaGv!$C$3:$AZ$68,4,0)=0," ",HLOOKUP(AF342,MaGv!$C$3:$AZ$68,4,0))</f>
        <v>#N/A</v>
      </c>
      <c r="AH347" s="493" t="str">
        <f>IF(HLOOKUP(AF342,MaGv!$C$3:$AZ$68,9,0)=0," ",HLOOKUP(AF342,MaGv!$C$3:$AZ$68,9,0))</f>
        <v>#N/A</v>
      </c>
      <c r="AI347" s="493" t="str">
        <f>IF(HLOOKUP(AF342,MaGv!$C$3:$AZ$68,14,0)=0," ",HLOOKUP(AF342,MaGv!$C$3:$AZ$68,14,0))</f>
        <v>#N/A</v>
      </c>
      <c r="AJ347" s="493" t="str">
        <f>IF(HLOOKUP(AF342,MaGv!$C$3:$AZ$68,19,0)=0," ",HLOOKUP(AF342,MaGv!$C$3:$AZ$68,19,0))</f>
        <v>#N/A</v>
      </c>
      <c r="AK347" s="493" t="str">
        <f>IF(HLOOKUP(AF342,MaGv!$C$3:$AZ$68,24,0)=0," ",HLOOKUP(AF342,MaGv!$C$3:$AZ$68,24,0))</f>
        <v>#N/A</v>
      </c>
      <c r="AL347" s="493" t="str">
        <f>IF(HLOOKUP(AF342,MaGv!$C$3:$AZ$68,29,0)=0," ",HLOOKUP(AF342,MaGv!$C$3:$AZ$68,29,0))</f>
        <v>#N/A</v>
      </c>
      <c r="AM347" s="87"/>
      <c r="AN347" s="87"/>
      <c r="AO347" s="87"/>
    </row>
    <row r="348" ht="14.25" hidden="1" customHeight="1">
      <c r="A348" s="486"/>
      <c r="B348" s="127"/>
      <c r="C348" s="488">
        <v>4.0</v>
      </c>
      <c r="D348" s="489" t="str">
        <f t="shared" ref="D348:I348" si="547">IF(X348="","",IF(X348="cn","cn",VLOOKUP(MID(X348,2,1),$AN$4:$AO$18,2,0)))</f>
        <v>#N/A</v>
      </c>
      <c r="E348" s="489" t="str">
        <f t="shared" si="547"/>
        <v>#N/A</v>
      </c>
      <c r="F348" s="489" t="str">
        <f t="shared" si="547"/>
        <v>#N/A</v>
      </c>
      <c r="G348" s="489" t="str">
        <f t="shared" si="547"/>
        <v>#N/A</v>
      </c>
      <c r="H348" s="489" t="str">
        <f t="shared" si="547"/>
        <v>#N/A</v>
      </c>
      <c r="I348" s="489" t="str">
        <f t="shared" si="547"/>
        <v>#N/A</v>
      </c>
      <c r="J348" s="476"/>
      <c r="K348" s="127"/>
      <c r="L348" s="488">
        <v>4.0</v>
      </c>
      <c r="M348" s="489" t="str">
        <f t="shared" ref="M348:R348" si="548">IF(AG348="","",IF(AG348="cn","cn",VLOOKUP(MID(AG348,2,1),$AN$4:$AO$18,2,0)))</f>
        <v>#N/A</v>
      </c>
      <c r="N348" s="489" t="str">
        <f t="shared" si="548"/>
        <v>#N/A</v>
      </c>
      <c r="O348" s="489" t="str">
        <f t="shared" si="548"/>
        <v>#N/A</v>
      </c>
      <c r="P348" s="489" t="str">
        <f t="shared" si="548"/>
        <v>#N/A</v>
      </c>
      <c r="Q348" s="489" t="str">
        <f t="shared" si="548"/>
        <v>#N/A</v>
      </c>
      <c r="R348" s="489" t="str">
        <f t="shared" si="548"/>
        <v>#N/A</v>
      </c>
      <c r="S348" s="87"/>
      <c r="T348" s="87"/>
      <c r="U348" s="87"/>
      <c r="V348" s="495"/>
      <c r="W348" s="523">
        <v>4.0</v>
      </c>
      <c r="X348" s="493" t="str">
        <f>IF(HLOOKUP(W342,MaGv!$C$3:$AZ$68,5,0)=0," ",HLOOKUP(W342,MaGv!$C$3:$AZ$68,5,0))</f>
        <v>#N/A</v>
      </c>
      <c r="Y348" s="493" t="str">
        <f>IF(HLOOKUP(W342,MaGv!$C$3:$AZ$68,10,0)=0," ",HLOOKUP(W342,MaGv!$C$3:$AZ$68,10,0))</f>
        <v>#N/A</v>
      </c>
      <c r="Z348" s="493" t="str">
        <f>IF(HLOOKUP(W342,MaGv!$C$3:$AZ$68,15,0)=0," ",HLOOKUP(W342,MaGv!$C$3:$AZ$68,15,0))</f>
        <v>#N/A</v>
      </c>
      <c r="AA348" s="493" t="str">
        <f>IF(HLOOKUP(W342,MaGv!$C$3:$AZ$68,20,0)=0," ",HLOOKUP(W342,MaGv!$C$3:$AZ$68,20,0))</f>
        <v>#N/A</v>
      </c>
      <c r="AB348" s="493" t="str">
        <f>IF(HLOOKUP(W342,MaGv!$C$3:$AZ$68,25,0)=0," ",HLOOKUP(W342,MaGv!$C$3:$AZ$68,25,0))</f>
        <v>#N/A</v>
      </c>
      <c r="AC348" s="493" t="str">
        <f>IF(HLOOKUP(W342,MaGv!$C$3:$AZ$68,30,0)=0," ",HLOOKUP(W342,MaGv!$C$3:$AZ$68,30,0))</f>
        <v>#N/A</v>
      </c>
      <c r="AD348" s="326"/>
      <c r="AE348" s="495"/>
      <c r="AF348" s="523">
        <v>4.0</v>
      </c>
      <c r="AG348" s="493" t="str">
        <f>IF(HLOOKUP(AF342,MaGv!$C$3:$AZ$68,5,0)=0," ",HLOOKUP(AF342,MaGv!$C$3:$AZ$68,5,0))</f>
        <v>#N/A</v>
      </c>
      <c r="AH348" s="493" t="str">
        <f>IF(HLOOKUP(AF342,MaGv!$C$3:$AZ$68,10,0)=0," ",HLOOKUP(AF342,MaGv!$C$3:$AZ$68,10,0))</f>
        <v>#N/A</v>
      </c>
      <c r="AI348" s="493" t="str">
        <f>IF(HLOOKUP(AF342,MaGv!$C$3:$AZ$68,15,0)=0," ",HLOOKUP(AF342,MaGv!$C$3:$AZ$68,15,0))</f>
        <v>#N/A</v>
      </c>
      <c r="AJ348" s="493" t="str">
        <f>IF(HLOOKUP(AF342,MaGv!$C$3:$AZ$68,20,0)=0," ",HLOOKUP(AF342,MaGv!$C$3:$AZ$68,20,0))</f>
        <v>#N/A</v>
      </c>
      <c r="AK348" s="493" t="str">
        <f>IF(HLOOKUP(AF342,MaGv!$C$3:$AZ$68,25,0)=0," ",HLOOKUP(AF342,MaGv!$C$3:$AZ$68,25,0))</f>
        <v>#N/A</v>
      </c>
      <c r="AL348" s="493" t="str">
        <f>IF(HLOOKUP(AF342,MaGv!$C$3:$AZ$68,30,0)=0," ",HLOOKUP(AF342,MaGv!$C$3:$AZ$68,30,0))</f>
        <v>#N/A</v>
      </c>
      <c r="AM348" s="87"/>
      <c r="AN348" s="87"/>
      <c r="AO348" s="87"/>
    </row>
    <row r="349" ht="14.25" hidden="1" customHeight="1">
      <c r="A349" s="486"/>
      <c r="B349" s="396"/>
      <c r="C349" s="488">
        <v>5.0</v>
      </c>
      <c r="D349" s="489" t="str">
        <f t="shared" ref="D349:I349" si="549">IF(X349="","",IF(X349="cn","cn",VLOOKUP(MID(X349,2,1),$AN$4:$AO$18,2,0)))</f>
        <v>#N/A</v>
      </c>
      <c r="E349" s="489" t="str">
        <f t="shared" si="549"/>
        <v>#N/A</v>
      </c>
      <c r="F349" s="489" t="str">
        <f t="shared" si="549"/>
        <v>#N/A</v>
      </c>
      <c r="G349" s="489" t="str">
        <f t="shared" si="549"/>
        <v>#N/A</v>
      </c>
      <c r="H349" s="489" t="str">
        <f t="shared" si="549"/>
        <v>#N/A</v>
      </c>
      <c r="I349" s="489" t="str">
        <f t="shared" si="549"/>
        <v>#N/A</v>
      </c>
      <c r="J349" s="476"/>
      <c r="K349" s="396"/>
      <c r="L349" s="488">
        <v>5.0</v>
      </c>
      <c r="M349" s="489" t="str">
        <f t="shared" ref="M349:R349" si="550">IF(AG349="","",IF(AG349="cn","cn",VLOOKUP(MID(AG349,2,1),$AN$4:$AO$18,2,0)))</f>
        <v>#N/A</v>
      </c>
      <c r="N349" s="489" t="str">
        <f t="shared" si="550"/>
        <v>#N/A</v>
      </c>
      <c r="O349" s="489" t="str">
        <f t="shared" si="550"/>
        <v>#N/A</v>
      </c>
      <c r="P349" s="489" t="str">
        <f t="shared" si="550"/>
        <v>#N/A</v>
      </c>
      <c r="Q349" s="489" t="str">
        <f t="shared" si="550"/>
        <v>#N/A</v>
      </c>
      <c r="R349" s="489" t="str">
        <f t="shared" si="550"/>
        <v>#N/A</v>
      </c>
      <c r="S349" s="87"/>
      <c r="T349" s="87"/>
      <c r="U349" s="87"/>
      <c r="V349" s="496"/>
      <c r="W349" s="523">
        <v>5.0</v>
      </c>
      <c r="X349" s="493" t="str">
        <f>IF(HLOOKUP(W342,MaGv!$C$3:$AZ$68,6,0)=0," ",HLOOKUP(W342,MaGv!$C$3:$AZ$68,6,0))</f>
        <v>#N/A</v>
      </c>
      <c r="Y349" s="493" t="str">
        <f>IF(HLOOKUP(W342,MaGv!$C$3:$AZ$68,11,0)=0," ",HLOOKUP(W342,MaGv!$C$3:$AZ$68,11,0))</f>
        <v>#N/A</v>
      </c>
      <c r="Z349" s="493" t="str">
        <f>IF(HLOOKUP(W342,MaGv!$C$3:$AZ$68,16,0)=0," ",HLOOKUP(W342,MaGv!$C$3:$AZ$68,16,0))</f>
        <v>#N/A</v>
      </c>
      <c r="AA349" s="493" t="str">
        <f>IF(HLOOKUP(W342,MaGv!$C$3:$AZ$68,21,0)=0," ",HLOOKUP(W342,MaGv!$C$3:$AZ$68,21,0))</f>
        <v>#N/A</v>
      </c>
      <c r="AB349" s="493" t="str">
        <f>IF(HLOOKUP(W342,MaGv!$C$3:$AZ$68,26,0)=0," ",HLOOKUP(W342,MaGv!$C$3:$AZ$68,26,0))</f>
        <v>#N/A</v>
      </c>
      <c r="AC349" s="493" t="str">
        <f>IF(HLOOKUP(W342,MaGv!$C$3:$AZ$68,31,0)=0," ",HLOOKUP(W342,MaGv!$C$3:$AZ$68,31,0))</f>
        <v>#N/A</v>
      </c>
      <c r="AD349" s="326"/>
      <c r="AE349" s="496"/>
      <c r="AF349" s="523">
        <v>5.0</v>
      </c>
      <c r="AG349" s="493" t="str">
        <f>IF(HLOOKUP(AF342,MaGv!$C$3:$AZ$68,6,0)=0," ",HLOOKUP(AF342,MaGv!$C$3:$AZ$68,6,0))</f>
        <v>#N/A</v>
      </c>
      <c r="AH349" s="493" t="str">
        <f>IF(HLOOKUP(AF342,MaGv!$C$3:$AZ$68,11,0)=0," ",HLOOKUP(AF342,MaGv!$C$3:$AZ$68,11,0))</f>
        <v>#N/A</v>
      </c>
      <c r="AI349" s="493" t="str">
        <f>IF(HLOOKUP(AF342,MaGv!$C$3:$AZ$68,16,0)=0," ",HLOOKUP(AF342,MaGv!$C$3:$AZ$68,16,0))</f>
        <v>#N/A</v>
      </c>
      <c r="AJ349" s="493" t="str">
        <f>IF(HLOOKUP(AF342,MaGv!$C$3:$AZ$68,21,0)=0," ",HLOOKUP(AF342,MaGv!$C$3:$AZ$68,21,0))</f>
        <v>#N/A</v>
      </c>
      <c r="AK349" s="493" t="str">
        <f>IF(HLOOKUP(AF342,MaGv!$C$3:$AZ$68,26,0)=0," ",HLOOKUP(AF342,MaGv!$C$3:$AZ$68,26,0))</f>
        <v>#N/A</v>
      </c>
      <c r="AL349" s="493" t="str">
        <f>IF(HLOOKUP(AF342,MaGv!$C$3:$AZ$68,31,0)=0," ",HLOOKUP(AF342,MaGv!$C$3:$AZ$68,31,0))</f>
        <v>#N/A</v>
      </c>
      <c r="AM349" s="87"/>
      <c r="AN349" s="87"/>
      <c r="AO349" s="87"/>
    </row>
    <row r="350" ht="14.25" hidden="1" customHeight="1">
      <c r="A350" s="486"/>
      <c r="B350" s="487" t="s">
        <v>606</v>
      </c>
      <c r="C350" s="488">
        <v>1.0</v>
      </c>
      <c r="D350" s="489" t="str">
        <f t="shared" ref="D350:I350" si="551">IF(X350="","",IF(X350="cn","cn",VLOOKUP(MID(X350,2,1),$AN$4:$AO$18,2,0)))</f>
        <v/>
      </c>
      <c r="E350" s="489" t="str">
        <f t="shared" si="551"/>
        <v/>
      </c>
      <c r="F350" s="489" t="str">
        <f t="shared" si="551"/>
        <v/>
      </c>
      <c r="G350" s="489" t="str">
        <f t="shared" si="551"/>
        <v/>
      </c>
      <c r="H350" s="489" t="str">
        <f t="shared" si="551"/>
        <v/>
      </c>
      <c r="I350" s="489" t="str">
        <f t="shared" si="551"/>
        <v/>
      </c>
      <c r="J350" s="476"/>
      <c r="K350" s="487" t="s">
        <v>606</v>
      </c>
      <c r="L350" s="488">
        <v>1.0</v>
      </c>
      <c r="M350" s="489" t="str">
        <f t="shared" ref="M350:R350" si="552">IF(AG350="","",IF(AG350="cn","cn",VLOOKUP(MID(AG350,2,1),$AN$4:$AO$18,2,0)))</f>
        <v>#N/A</v>
      </c>
      <c r="N350" s="489" t="str">
        <f t="shared" si="552"/>
        <v>#N/A</v>
      </c>
      <c r="O350" s="489" t="str">
        <f t="shared" si="552"/>
        <v>#N/A</v>
      </c>
      <c r="P350" s="489" t="str">
        <f t="shared" si="552"/>
        <v>#N/A</v>
      </c>
      <c r="Q350" s="489" t="str">
        <f t="shared" si="552"/>
        <v>#N/A</v>
      </c>
      <c r="R350" s="489" t="str">
        <f t="shared" si="552"/>
        <v>#N/A</v>
      </c>
      <c r="S350" s="87"/>
      <c r="T350" s="87"/>
      <c r="U350" s="87"/>
      <c r="V350" s="522" t="s">
        <v>606</v>
      </c>
      <c r="W350" s="523">
        <v>1.0</v>
      </c>
      <c r="X350" s="493" t="str">
        <f>IF(HLOOKUP(W342,MaGv!$C$38:$AZ$68,2,0)=0," ",HLOOKUP(W342,MaGv!$C$38:$AZ$68,2,0))</f>
        <v/>
      </c>
      <c r="Y350" s="493" t="str">
        <f>IF(HLOOKUP(W342,MaGv!$C$38:$AZ$68,7,0)=0," ",HLOOKUP(W342,MaGv!$C$38:$AZ$68,7,0))</f>
        <v/>
      </c>
      <c r="Z350" s="493" t="str">
        <f>IF(HLOOKUP(W342,MaGv!$C$38:$AZ$68,12,0)=0," ",HLOOKUP(W342,MaGv!$C$38:$AZ$68,12,0))</f>
        <v/>
      </c>
      <c r="AA350" s="493" t="str">
        <f>IF(HLOOKUP(W342,MaGv!$C$38:$AZ$68,17,0)=0," ",HLOOKUP(W342,MaGv!$C$38:$AZ$68,17,0))</f>
        <v/>
      </c>
      <c r="AB350" s="493" t="str">
        <f>IF(HLOOKUP(W342,MaGv!$C$38:$AZ$68,22,0)=0," ",HLOOKUP(W342,MaGv!$C$38:$AZ$68,22,0))</f>
        <v/>
      </c>
      <c r="AC350" s="493" t="str">
        <f>IF(HLOOKUP(W342,MaGv!$C$38:$AZ$68,27,0)=0," ",HLOOKUP(W342,MaGv!$C$38:$AZ$68,27,0))</f>
        <v/>
      </c>
      <c r="AD350" s="326"/>
      <c r="AE350" s="522" t="s">
        <v>606</v>
      </c>
      <c r="AF350" s="523">
        <v>1.0</v>
      </c>
      <c r="AG350" s="493" t="str">
        <f>IF(HLOOKUP(AF342,MaGv!$C$38:$AZ$68,2,0)=0," ",HLOOKUP(AF342,MaGv!$C$38:$AZ$68,2,0))</f>
        <v>#N/A</v>
      </c>
      <c r="AH350" s="493" t="str">
        <f>IF(HLOOKUP(AF342,MaGv!$C$38:$AZ$68,7,0)=0," ",HLOOKUP(AF342,MaGv!$C$38:$AZ$68,7,0))</f>
        <v>#N/A</v>
      </c>
      <c r="AI350" s="493" t="str">
        <f>IF(HLOOKUP(AF342,MaGv!$C$38:$AZ$68,12,0)=0," ",HLOOKUP(AF342,MaGv!$C$38:$AZ$68,12,0))</f>
        <v>#N/A</v>
      </c>
      <c r="AJ350" s="493" t="str">
        <f>IF(HLOOKUP(AF342,MaGv!$C$38:$AZ$68,17,0)=0," ",HLOOKUP(AF342,MaGv!$C$38:$AZ$68,17,0))</f>
        <v>#N/A</v>
      </c>
      <c r="AK350" s="493" t="str">
        <f>IF(HLOOKUP(AF342,MaGv!$C$38:$AZ$68,22,0)=0," ",HLOOKUP(AF342,MaGv!$C$38:$AZ$68,22,0))</f>
        <v>#N/A</v>
      </c>
      <c r="AL350" s="493" t="str">
        <f>IF(HLOOKUP(AF342,MaGv!$C$38:$AZ$68,27,0)=0," ",HLOOKUP(AF342,MaGv!$C$38:$AZ$68,27,0))</f>
        <v>#N/A</v>
      </c>
      <c r="AM350" s="87"/>
      <c r="AN350" s="87"/>
      <c r="AO350" s="87"/>
    </row>
    <row r="351" ht="14.25" hidden="1" customHeight="1">
      <c r="A351" s="486"/>
      <c r="B351" s="127"/>
      <c r="C351" s="488">
        <v>2.0</v>
      </c>
      <c r="D351" s="489" t="str">
        <f t="shared" ref="D351:I351" si="553">IF(X351="","",IF(X351="cn","cn",VLOOKUP(MID(X351,2,1),$AN$4:$AO$18,2,0)))</f>
        <v/>
      </c>
      <c r="E351" s="489" t="str">
        <f t="shared" si="553"/>
        <v/>
      </c>
      <c r="F351" s="489" t="str">
        <f t="shared" si="553"/>
        <v/>
      </c>
      <c r="G351" s="489" t="str">
        <f t="shared" si="553"/>
        <v/>
      </c>
      <c r="H351" s="489" t="str">
        <f t="shared" si="553"/>
        <v/>
      </c>
      <c r="I351" s="489" t="str">
        <f t="shared" si="553"/>
        <v/>
      </c>
      <c r="J351" s="476"/>
      <c r="K351" s="127"/>
      <c r="L351" s="488">
        <v>2.0</v>
      </c>
      <c r="M351" s="489" t="str">
        <f t="shared" ref="M351:R351" si="554">IF(AG351="","",IF(AG351="cn","cn",VLOOKUP(MID(AG351,2,1),$AN$4:$AO$18,2,0)))</f>
        <v>#N/A</v>
      </c>
      <c r="N351" s="489" t="str">
        <f t="shared" si="554"/>
        <v>#N/A</v>
      </c>
      <c r="O351" s="489" t="str">
        <f t="shared" si="554"/>
        <v>#N/A</v>
      </c>
      <c r="P351" s="489" t="str">
        <f t="shared" si="554"/>
        <v>#N/A</v>
      </c>
      <c r="Q351" s="489" t="str">
        <f t="shared" si="554"/>
        <v>#N/A</v>
      </c>
      <c r="R351" s="489" t="str">
        <f t="shared" si="554"/>
        <v>#N/A</v>
      </c>
      <c r="S351" s="87"/>
      <c r="T351" s="87"/>
      <c r="U351" s="87"/>
      <c r="V351" s="495"/>
      <c r="W351" s="523">
        <v>2.0</v>
      </c>
      <c r="X351" s="493" t="str">
        <f>IF(HLOOKUP(W342,MaGv!$C$38:$AZ$68,3,0)=0," ",HLOOKUP(W342,MaGv!$C$38:$AZ$68,3,0))</f>
        <v/>
      </c>
      <c r="Y351" s="493" t="str">
        <f>IF(HLOOKUP(W342,MaGv!$C$38:$AZ$68,8,0)=0," ",HLOOKUP(W342,MaGv!$C$38:$AZ$68,8,0))</f>
        <v/>
      </c>
      <c r="Z351" s="493" t="str">
        <f>IF(HLOOKUP(W342,MaGv!$C$38:$AZ$68,13,0)=0," ",HLOOKUP(W342,MaGv!$C$38:$AZ$68,13,0))</f>
        <v/>
      </c>
      <c r="AA351" s="493" t="str">
        <f>IF(HLOOKUP(W342,MaGv!$C$38:$AZ$68,18,0)=0," ",HLOOKUP(W342,MaGv!$C$38:$AZ$68,18,0))</f>
        <v/>
      </c>
      <c r="AB351" s="493" t="str">
        <f>IF(HLOOKUP(W342,MaGv!$C$38:$AZ$68,23,0)=0," ",HLOOKUP(W342,MaGv!$C$38:$AZ$68,23,0))</f>
        <v/>
      </c>
      <c r="AC351" s="493" t="str">
        <f>IF(HLOOKUP(W342,MaGv!$C$38:$AZ$68,28,0)=0," ",HLOOKUP(W342,MaGv!$C$38:$AZ$68,28,0))</f>
        <v/>
      </c>
      <c r="AD351" s="326"/>
      <c r="AE351" s="495"/>
      <c r="AF351" s="523">
        <v>2.0</v>
      </c>
      <c r="AG351" s="493" t="str">
        <f>IF(HLOOKUP(AF342,MaGv!$C$38:$AZ$68,3,0)=0," ",HLOOKUP(AF342,MaGv!$C$38:$AZ$68,3,0))</f>
        <v>#N/A</v>
      </c>
      <c r="AH351" s="493" t="str">
        <f>IF(HLOOKUP(AF342,MaGv!$C$38:$AZ$68,8,0)=0," ",HLOOKUP(AF342,MaGv!$C$38:$AZ$68,8,0))</f>
        <v>#N/A</v>
      </c>
      <c r="AI351" s="493" t="str">
        <f>IF(HLOOKUP(AF342,MaGv!$C$38:$AZ$68,13,0)=0," ",HLOOKUP(AF342,MaGv!$C$38:$AZ$68,13,0))</f>
        <v>#N/A</v>
      </c>
      <c r="AJ351" s="493" t="str">
        <f>IF(HLOOKUP(AF342,MaGv!$C$38:$AZ$68,18,0)=0," ",HLOOKUP(AF342,MaGv!$C$38:$AZ$68,18,0))</f>
        <v>#N/A</v>
      </c>
      <c r="AK351" s="493" t="str">
        <f>IF(HLOOKUP(AF342,MaGv!$C$38:$AZ$68,23,0)=0," ",HLOOKUP(AF342,MaGv!$C$38:$AZ$68,23,0))</f>
        <v>#N/A</v>
      </c>
      <c r="AL351" s="493" t="str">
        <f>IF(HLOOKUP(AF342,MaGv!$C$38:$AZ$68,28,0)=0," ",HLOOKUP(AF342,MaGv!$C$38:$AZ$68,28,0))</f>
        <v>#N/A</v>
      </c>
      <c r="AM351" s="87"/>
      <c r="AN351" s="87"/>
      <c r="AO351" s="87"/>
    </row>
    <row r="352" ht="14.25" hidden="1" customHeight="1">
      <c r="A352" s="486"/>
      <c r="B352" s="127"/>
      <c r="C352" s="488">
        <v>3.0</v>
      </c>
      <c r="D352" s="489" t="str">
        <f t="shared" ref="D352:I352" si="555">IF(X352="","",IF(X352="cn","cn",VLOOKUP(MID(X352,2,1),$AN$4:$AO$18,2,0)))</f>
        <v/>
      </c>
      <c r="E352" s="489" t="str">
        <f t="shared" si="555"/>
        <v/>
      </c>
      <c r="F352" s="489" t="str">
        <f t="shared" si="555"/>
        <v/>
      </c>
      <c r="G352" s="489" t="str">
        <f t="shared" si="555"/>
        <v/>
      </c>
      <c r="H352" s="489" t="str">
        <f t="shared" si="555"/>
        <v/>
      </c>
      <c r="I352" s="489" t="str">
        <f t="shared" si="555"/>
        <v/>
      </c>
      <c r="J352" s="476"/>
      <c r="K352" s="127"/>
      <c r="L352" s="488">
        <v>3.0</v>
      </c>
      <c r="M352" s="489" t="str">
        <f t="shared" ref="M352:R352" si="556">IF(AG352="","",IF(AG352="cn","cn",VLOOKUP(MID(AG352,2,1),$AN$4:$AO$18,2,0)))</f>
        <v>#N/A</v>
      </c>
      <c r="N352" s="489" t="str">
        <f t="shared" si="556"/>
        <v>#N/A</v>
      </c>
      <c r="O352" s="489" t="str">
        <f t="shared" si="556"/>
        <v>#N/A</v>
      </c>
      <c r="P352" s="489" t="str">
        <f t="shared" si="556"/>
        <v>#N/A</v>
      </c>
      <c r="Q352" s="489" t="str">
        <f t="shared" si="556"/>
        <v>#N/A</v>
      </c>
      <c r="R352" s="489" t="str">
        <f t="shared" si="556"/>
        <v>#N/A</v>
      </c>
      <c r="S352" s="87"/>
      <c r="T352" s="87"/>
      <c r="U352" s="87"/>
      <c r="V352" s="495"/>
      <c r="W352" s="523">
        <v>3.0</v>
      </c>
      <c r="X352" s="493" t="str">
        <f>IF(HLOOKUP(W342,MaGv!$C$38:$AZ$68,4,0)=0," ",HLOOKUP(W342,MaGv!$C$38:$AZ$68,4,0))</f>
        <v/>
      </c>
      <c r="Y352" s="493" t="str">
        <f>IF(HLOOKUP(W342,MaGv!$C$38:$AZ$68,9,0)=0," ",HLOOKUP(W342,MaGv!$C$38:$AZ$68,9,0))</f>
        <v/>
      </c>
      <c r="Z352" s="493" t="str">
        <f>IF(HLOOKUP(W342,MaGv!$C$38:$AZ$68,14,0)=0," ",HLOOKUP(W342,MaGv!$C$38:$AZ$68,14,0))</f>
        <v/>
      </c>
      <c r="AA352" s="493" t="str">
        <f>IF(HLOOKUP(W342,MaGv!$C$38:$AZ$68,19,0)=0," ",HLOOKUP(W342,MaGv!$C$38:$AZ$68,19,0))</f>
        <v/>
      </c>
      <c r="AB352" s="493" t="str">
        <f>IF(HLOOKUP(W342,MaGv!$C$38:$AZ$68,24,0)=0," ",HLOOKUP(W342,MaGv!$C$38:$AZ$68,24,0))</f>
        <v/>
      </c>
      <c r="AC352" s="493" t="str">
        <f>IF(HLOOKUP(W342,MaGv!$C$38:$AZ$68,29,0)=0," ",HLOOKUP(W342,MaGv!$C$38:$AZ$68,29,0))</f>
        <v/>
      </c>
      <c r="AD352" s="326"/>
      <c r="AE352" s="495"/>
      <c r="AF352" s="523">
        <v>3.0</v>
      </c>
      <c r="AG352" s="493" t="str">
        <f>IF(HLOOKUP(AF342,MaGv!$C$38:$AZ$68,4,0)=0," ",HLOOKUP(AF342,MaGv!$C$38:$AZ$68,4,0))</f>
        <v>#N/A</v>
      </c>
      <c r="AH352" s="493" t="str">
        <f>IF(HLOOKUP(AF342,MaGv!$C$38:$AZ$68,9,0)=0," ",HLOOKUP(AF342,MaGv!$C$38:$AZ$68,9,0))</f>
        <v>#N/A</v>
      </c>
      <c r="AI352" s="493" t="str">
        <f>IF(HLOOKUP(AF342,MaGv!$C$38:$AZ$68,14,0)=0," ",HLOOKUP(AF342,MaGv!$C$38:$AZ$68,14,0))</f>
        <v>#N/A</v>
      </c>
      <c r="AJ352" s="493" t="str">
        <f>IF(HLOOKUP(AF342,MaGv!$C$38:$AZ$68,19,0)=0," ",HLOOKUP(AF342,MaGv!$C$38:$AZ$68,19,0))</f>
        <v>#N/A</v>
      </c>
      <c r="AK352" s="493" t="str">
        <f>IF(HLOOKUP(AF342,MaGv!$C$38:$AZ$68,24,0)=0," ",HLOOKUP(AF342,MaGv!$C$38:$AZ$68,24,0))</f>
        <v>#N/A</v>
      </c>
      <c r="AL352" s="493" t="str">
        <f>IF(HLOOKUP(AF342,MaGv!$C$38:$AZ$68,29,0)=0," ",HLOOKUP(AF342,MaGv!$C$38:$AZ$68,29,0))</f>
        <v>#N/A</v>
      </c>
      <c r="AM352" s="87"/>
      <c r="AN352" s="87"/>
      <c r="AO352" s="87"/>
    </row>
    <row r="353" ht="14.25" hidden="1" customHeight="1">
      <c r="A353" s="486"/>
      <c r="B353" s="127"/>
      <c r="C353" s="488">
        <v>4.0</v>
      </c>
      <c r="D353" s="489" t="str">
        <f t="shared" ref="D353:I353" si="557">IF(X353="","",IF(X353="cn","cn",VLOOKUP(MID(X353,2,1),$AN$4:$AO$18,2,0)))</f>
        <v>cn</v>
      </c>
      <c r="E353" s="489" t="str">
        <f t="shared" si="557"/>
        <v/>
      </c>
      <c r="F353" s="489" t="str">
        <f t="shared" si="557"/>
        <v/>
      </c>
      <c r="G353" s="489" t="str">
        <f t="shared" si="557"/>
        <v/>
      </c>
      <c r="H353" s="489" t="str">
        <f t="shared" si="557"/>
        <v/>
      </c>
      <c r="I353" s="489" t="str">
        <f t="shared" si="557"/>
        <v/>
      </c>
      <c r="J353" s="476"/>
      <c r="K353" s="127"/>
      <c r="L353" s="488">
        <v>4.0</v>
      </c>
      <c r="M353" s="489" t="str">
        <f t="shared" ref="M353:R353" si="558">IF(AG353="","",IF(AG353="cn","cn",VLOOKUP(MID(AG353,2,1),$AN$4:$AO$18,2,0)))</f>
        <v>cn</v>
      </c>
      <c r="N353" s="489" t="str">
        <f t="shared" si="558"/>
        <v>#N/A</v>
      </c>
      <c r="O353" s="489" t="str">
        <f t="shared" si="558"/>
        <v>#N/A</v>
      </c>
      <c r="P353" s="489" t="str">
        <f t="shared" si="558"/>
        <v>#N/A</v>
      </c>
      <c r="Q353" s="489" t="str">
        <f t="shared" si="558"/>
        <v>#N/A</v>
      </c>
      <c r="R353" s="489" t="str">
        <f t="shared" si="558"/>
        <v>#N/A</v>
      </c>
      <c r="S353" s="87"/>
      <c r="T353" s="87"/>
      <c r="U353" s="87"/>
      <c r="V353" s="495"/>
      <c r="W353" s="523">
        <v>4.0</v>
      </c>
      <c r="X353" s="493" t="s">
        <v>33</v>
      </c>
      <c r="Y353" s="493" t="str">
        <f>IF(HLOOKUP(W342,MaGv!$C$38:$AZ$68,10,0)=0," ",HLOOKUP(W342,MaGv!$C$38:$AZ$68,10,0))</f>
        <v/>
      </c>
      <c r="Z353" s="493" t="str">
        <f>IF(HLOOKUP(W342,MaGv!$C$38:$AZ$68,15,0)=0," ",HLOOKUP(W342,MaGv!$C$38:$AZ$68,15,0))</f>
        <v/>
      </c>
      <c r="AA353" s="493" t="str">
        <f>IF(HLOOKUP(W342,MaGv!$C$38:$AZ$68,20,0)=0," ",HLOOKUP(W342,MaGv!$C$38:$AZ$68,20,0))</f>
        <v/>
      </c>
      <c r="AB353" s="493" t="str">
        <f>IF(HLOOKUP(W342,MaGv!$C$38:$AZ$68,25,0)=0," ",HLOOKUP(W342,MaGv!$C$38:$AZ$68,25,0))</f>
        <v/>
      </c>
      <c r="AC353" s="493" t="str">
        <f>IF(HLOOKUP(W342,MaGv!$C$38:$AZ$68,30,0)=0," ",HLOOKUP(W342,MaGv!$C$38:$AZ$68,30,0))</f>
        <v/>
      </c>
      <c r="AD353" s="326"/>
      <c r="AE353" s="495"/>
      <c r="AF353" s="523">
        <v>4.0</v>
      </c>
      <c r="AG353" s="493" t="s">
        <v>33</v>
      </c>
      <c r="AH353" s="493" t="str">
        <f>IF(HLOOKUP(AF342,MaGv!$C$38:$AZ$68,10,0)=0," ",HLOOKUP(AF342,MaGv!$C$38:$AZ$68,10,0))</f>
        <v>#N/A</v>
      </c>
      <c r="AI353" s="493" t="str">
        <f>IF(HLOOKUP(AF342,MaGv!$C$38:$AZ$68,15,0)=0," ",HLOOKUP(AF342,MaGv!$C$38:$AZ$68,15,0))</f>
        <v>#N/A</v>
      </c>
      <c r="AJ353" s="493" t="str">
        <f>IF(HLOOKUP(AF342,MaGv!$C$38:$AZ$68,20,0)=0," ",HLOOKUP(AF342,MaGv!$C$38:$AZ$68,20,0))</f>
        <v>#N/A</v>
      </c>
      <c r="AK353" s="493" t="str">
        <f>IF(HLOOKUP(AF342,MaGv!$C$38:$AZ$68,25,0)=0," ",HLOOKUP(AF342,MaGv!$C$38:$AZ$68,25,0))</f>
        <v>#N/A</v>
      </c>
      <c r="AL353" s="493" t="str">
        <f>IF(HLOOKUP(AF342,MaGv!$C$38:$AZ$68,30,0)=0," ",HLOOKUP(AF342,MaGv!$C$38:$AZ$68,30,0))</f>
        <v>#N/A</v>
      </c>
      <c r="AM353" s="87"/>
      <c r="AN353" s="87"/>
      <c r="AO353" s="87"/>
    </row>
    <row r="354" ht="14.25" hidden="1" customHeight="1">
      <c r="A354" s="486"/>
      <c r="B354" s="396"/>
      <c r="C354" s="488">
        <v>5.0</v>
      </c>
      <c r="D354" s="489" t="s">
        <v>601</v>
      </c>
      <c r="E354" s="489" t="str">
        <f t="shared" ref="E354:I354" si="559">IF(Y354="","",IF(Y354="cn","cn",VLOOKUP(MID(Y354,2,1),$AN$4:$AO$18,2,0)))</f>
        <v/>
      </c>
      <c r="F354" s="489" t="str">
        <f t="shared" si="559"/>
        <v/>
      </c>
      <c r="G354" s="489" t="str">
        <f t="shared" si="559"/>
        <v/>
      </c>
      <c r="H354" s="489" t="str">
        <f t="shared" si="559"/>
        <v/>
      </c>
      <c r="I354" s="489" t="str">
        <f t="shared" si="559"/>
        <v/>
      </c>
      <c r="J354" s="476"/>
      <c r="K354" s="396"/>
      <c r="L354" s="488">
        <v>5.0</v>
      </c>
      <c r="M354" s="489" t="s">
        <v>601</v>
      </c>
      <c r="N354" s="489" t="str">
        <f t="shared" ref="N354:R354" si="560">IF(AH354="","",IF(AH354="cn","cn",VLOOKUP(MID(AH354,2,1),$AN$4:$AO$18,2,0)))</f>
        <v>#N/A</v>
      </c>
      <c r="O354" s="489" t="str">
        <f t="shared" si="560"/>
        <v>#N/A</v>
      </c>
      <c r="P354" s="489" t="str">
        <f t="shared" si="560"/>
        <v>#N/A</v>
      </c>
      <c r="Q354" s="489" t="str">
        <f t="shared" si="560"/>
        <v>#N/A</v>
      </c>
      <c r="R354" s="489" t="str">
        <f t="shared" si="560"/>
        <v>#N/A</v>
      </c>
      <c r="S354" s="87"/>
      <c r="T354" s="87"/>
      <c r="U354" s="87"/>
      <c r="V354" s="496"/>
      <c r="W354" s="523">
        <v>5.0</v>
      </c>
      <c r="X354" s="493" t="s">
        <v>601</v>
      </c>
      <c r="Y354" s="493" t="str">
        <f>IF(HLOOKUP(W342,MaGv!$C$38:$AZ$68,11,0)=0," ",HLOOKUP(W342,MaGv!$C$38:$AZ$68,11,0))</f>
        <v/>
      </c>
      <c r="Z354" s="493" t="str">
        <f>IF(HLOOKUP(W342,MaGv!$C$38:$AZ$68,16,0)=0," ",HLOOKUP(W342,MaGv!$C$38:$AZ$68,16,0))</f>
        <v/>
      </c>
      <c r="AA354" s="493" t="str">
        <f>IF(HLOOKUP(W342,MaGv!$C$38:$AZ$68,21,0)=0," ",HLOOKUP(W342,MaGv!$C$38:$AZ$68,21,0))</f>
        <v/>
      </c>
      <c r="AB354" s="493" t="str">
        <f>IF(HLOOKUP(W342,MaGv!$C$38:$AZ$68,26,0)=0," ",HLOOKUP(W342,MaGv!$C$38:$AZ$68,26,0))</f>
        <v/>
      </c>
      <c r="AC354" s="493" t="str">
        <f>IF(HLOOKUP(W342,MaGv!$C$38:$AZ$68,31,0)=0," ",HLOOKUP(W342,MaGv!$C$38:$AZ$68,31,0))</f>
        <v/>
      </c>
      <c r="AD354" s="326"/>
      <c r="AE354" s="496"/>
      <c r="AF354" s="523">
        <v>5.0</v>
      </c>
      <c r="AG354" s="493" t="s">
        <v>601</v>
      </c>
      <c r="AH354" s="493" t="str">
        <f>IF(HLOOKUP(AF342,MaGv!$C$38:$AZ$68,11,0)=0," ",HLOOKUP(AF342,MaGv!$C$38:$AZ$68,11,0))</f>
        <v>#N/A</v>
      </c>
      <c r="AI354" s="493" t="str">
        <f>IF(HLOOKUP(AF342,MaGv!$C$38:$AZ$68,16,0)=0," ",HLOOKUP(AF342,MaGv!$C$38:$AZ$68,16,0))</f>
        <v>#N/A</v>
      </c>
      <c r="AJ354" s="493" t="str">
        <f>IF(HLOOKUP(AF342,MaGv!$C$38:$AZ$68,21,0)=0," ",HLOOKUP(AF342,MaGv!$C$38:$AZ$68,21,0))</f>
        <v>#N/A</v>
      </c>
      <c r="AK354" s="493" t="str">
        <f>IF(HLOOKUP(AF342,MaGv!$C$38:$AZ$68,26,0)=0," ",HLOOKUP(AF342,MaGv!$C$38:$AZ$68,26,0))</f>
        <v>#N/A</v>
      </c>
      <c r="AL354" s="493" t="str">
        <f>IF(HLOOKUP(AF342,MaGv!$C$38:$AZ$68,31,0)=0," ",HLOOKUP(AF342,MaGv!$C$38:$AZ$68,31,0))</f>
        <v>#N/A</v>
      </c>
      <c r="AM354" s="87"/>
      <c r="AN354" s="87"/>
      <c r="AO354" s="87"/>
    </row>
    <row r="355" ht="14.25" hidden="1" customHeight="1">
      <c r="A355" s="486"/>
      <c r="B355" s="87"/>
      <c r="C355" s="87"/>
      <c r="D355" s="87"/>
      <c r="E355" s="87"/>
      <c r="F355" s="87"/>
      <c r="G355" s="87"/>
      <c r="H355" s="87"/>
      <c r="I355" s="87"/>
      <c r="J355" s="476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498"/>
      <c r="W355" s="499"/>
      <c r="X355" s="497"/>
      <c r="Y355" s="497"/>
      <c r="Z355" s="497"/>
      <c r="AA355" s="497"/>
      <c r="AB355" s="497"/>
      <c r="AC355" s="497"/>
      <c r="AD355" s="326"/>
      <c r="AE355" s="500"/>
      <c r="AF355" s="499"/>
      <c r="AG355" s="497"/>
      <c r="AH355" s="497"/>
      <c r="AI355" s="497"/>
      <c r="AJ355" s="497"/>
      <c r="AK355" s="497"/>
      <c r="AL355" s="497"/>
      <c r="AM355" s="87"/>
      <c r="AN355" s="87"/>
      <c r="AO355" s="87"/>
    </row>
    <row r="356" ht="14.25" hidden="1" customHeight="1">
      <c r="A356" s="502"/>
      <c r="B356" s="503"/>
      <c r="C356" s="503"/>
      <c r="D356" s="503"/>
      <c r="E356" s="503"/>
      <c r="F356" s="503"/>
      <c r="G356" s="503"/>
      <c r="H356" s="503"/>
      <c r="I356" s="503"/>
      <c r="J356" s="504"/>
      <c r="K356" s="503"/>
      <c r="L356" s="503"/>
      <c r="M356" s="503"/>
      <c r="N356" s="503"/>
      <c r="O356" s="503"/>
      <c r="P356" s="503"/>
      <c r="Q356" s="503"/>
      <c r="R356" s="503"/>
      <c r="S356" s="87"/>
      <c r="T356" s="87"/>
      <c r="U356" s="87"/>
      <c r="V356" s="505"/>
      <c r="W356" s="499"/>
      <c r="X356" s="497"/>
      <c r="Y356" s="497"/>
      <c r="Z356" s="497"/>
      <c r="AA356" s="497"/>
      <c r="AB356" s="497"/>
      <c r="AC356" s="497"/>
      <c r="AD356" s="326"/>
      <c r="AE356" s="500"/>
      <c r="AF356" s="499"/>
      <c r="AG356" s="497"/>
      <c r="AH356" s="497"/>
      <c r="AI356" s="497"/>
      <c r="AJ356" s="497"/>
      <c r="AK356" s="497"/>
      <c r="AL356" s="497"/>
      <c r="AM356" s="87"/>
      <c r="AN356" s="87"/>
      <c r="AO356" s="87"/>
    </row>
    <row r="357" ht="14.25" hidden="1" customHeight="1">
      <c r="A357" s="126"/>
      <c r="B357" s="87"/>
      <c r="C357" s="87"/>
      <c r="D357" s="87"/>
      <c r="E357" s="87"/>
      <c r="F357" s="87"/>
      <c r="G357" s="87"/>
      <c r="H357" s="87"/>
      <c r="I357" s="87"/>
      <c r="J357" s="476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477"/>
      <c r="X357" s="87"/>
      <c r="Y357" s="87"/>
      <c r="Z357" s="87"/>
      <c r="AA357" s="87"/>
      <c r="AB357" s="87"/>
      <c r="AC357" s="87"/>
      <c r="AD357" s="326"/>
      <c r="AE357" s="87"/>
      <c r="AF357" s="477"/>
      <c r="AG357" s="87"/>
      <c r="AH357" s="87"/>
      <c r="AI357" s="87"/>
      <c r="AJ357" s="87"/>
      <c r="AK357" s="87"/>
      <c r="AL357" s="87"/>
      <c r="AM357" s="87"/>
      <c r="AN357" s="87"/>
      <c r="AO357" s="87"/>
    </row>
    <row r="358" ht="14.25" hidden="1" customHeight="1">
      <c r="A358" s="461"/>
      <c r="B358" s="466" t="s">
        <v>532</v>
      </c>
      <c r="C358" s="87"/>
      <c r="D358" s="463"/>
      <c r="E358" s="463"/>
      <c r="F358" s="463"/>
      <c r="G358" s="463"/>
      <c r="H358" s="465" t="str">
        <f>MaGv!$N$1</f>
        <v>THỜI KHÓA BIỂU ÔN TẬP KHỐI 12 - Áp dụng từ 04/05/2021</v>
      </c>
      <c r="I358" s="463"/>
      <c r="J358" s="464"/>
      <c r="K358" s="466" t="s">
        <v>532</v>
      </c>
      <c r="L358" s="87"/>
      <c r="M358" s="463"/>
      <c r="N358" s="463"/>
      <c r="O358" s="463"/>
      <c r="P358" s="463"/>
      <c r="Q358" s="465" t="str">
        <f>MaGv!$N$1</f>
        <v>THỜI KHÓA BIỂU ÔN TẬP KHỐI 12 - Áp dụng từ 04/05/2021</v>
      </c>
      <c r="R358" s="463"/>
      <c r="S358" s="87"/>
      <c r="T358" s="87"/>
      <c r="U358" s="87"/>
      <c r="V358" s="466"/>
      <c r="W358" s="463"/>
      <c r="X358" s="463"/>
      <c r="Y358" s="463"/>
      <c r="Z358" s="463"/>
      <c r="AA358" s="463"/>
      <c r="AB358" s="465" t="str">
        <f>MaGv!$N$1</f>
        <v>THỜI KHÓA BIỂU ÔN TẬP KHỐI 12 - Áp dụng từ 04/05/2021</v>
      </c>
      <c r="AC358" s="463"/>
      <c r="AD358" s="326"/>
      <c r="AE358" s="466"/>
      <c r="AF358" s="463"/>
      <c r="AG358" s="463"/>
      <c r="AH358" s="463"/>
      <c r="AI358" s="463"/>
      <c r="AJ358" s="463"/>
      <c r="AK358" s="465" t="str">
        <f>MaGv!$N$1</f>
        <v>THỜI KHÓA BIỂU ÔN TẬP KHỐI 12 - Áp dụng từ 04/05/2021</v>
      </c>
      <c r="AL358" s="463"/>
      <c r="AM358" s="87"/>
      <c r="AN358" s="87"/>
      <c r="AO358" s="87"/>
    </row>
    <row r="359" ht="14.25" hidden="1" customHeight="1">
      <c r="A359" s="461"/>
      <c r="B359" s="467" t="str">
        <f>V359</f>
        <v>LỚP:</v>
      </c>
      <c r="C359" s="468" t="str">
        <f>VLOOKUP(A361,DS!$R$1:$T$48,2,0)</f>
        <v>#N/A</v>
      </c>
      <c r="D359" s="467" t="str">
        <f t="shared" ref="D359:E359" si="561">Y359</f>
        <v>GVCN:</v>
      </c>
      <c r="E359" s="469" t="str">
        <f t="shared" si="561"/>
        <v>#N/A</v>
      </c>
      <c r="F359" s="87"/>
      <c r="G359" s="470"/>
      <c r="H359" s="470"/>
      <c r="I359" s="470"/>
      <c r="J359" s="464"/>
      <c r="K359" s="471" t="str">
        <f>AE359</f>
        <v>LỚP:</v>
      </c>
      <c r="L359" s="468" t="str">
        <f>VLOOKUP(J361,DS!$R$3:$T$48,2,0)</f>
        <v>#N/A</v>
      </c>
      <c r="M359" s="467" t="str">
        <f t="shared" ref="M359:N359" si="562">AH359</f>
        <v>GVCN:</v>
      </c>
      <c r="N359" s="472" t="str">
        <f t="shared" si="562"/>
        <v>#N/A</v>
      </c>
      <c r="O359" s="87"/>
      <c r="P359" s="470"/>
      <c r="Q359" s="470"/>
      <c r="R359" s="470"/>
      <c r="S359" s="87"/>
      <c r="T359" s="87"/>
      <c r="U359" s="87"/>
      <c r="V359" s="470" t="s">
        <v>588</v>
      </c>
      <c r="W359" s="473" t="str">
        <f>C359</f>
        <v>#N/A</v>
      </c>
      <c r="X359" s="87"/>
      <c r="Y359" s="474" t="s">
        <v>589</v>
      </c>
      <c r="Z359" s="475" t="str">
        <f>VLOOKUP(W359,dscn,4,0)&amp;"-"&amp;VLOOKUP(W359,dscn,6,0)</f>
        <v>#N/A</v>
      </c>
      <c r="AA359" s="473"/>
      <c r="AB359" s="473"/>
      <c r="AC359" s="473"/>
      <c r="AD359" s="326"/>
      <c r="AE359" s="470" t="s">
        <v>588</v>
      </c>
      <c r="AF359" s="473" t="str">
        <f>L359</f>
        <v>#N/A</v>
      </c>
      <c r="AG359" s="87"/>
      <c r="AH359" s="474" t="s">
        <v>589</v>
      </c>
      <c r="AI359" s="475" t="str">
        <f>VLOOKUP(AF359,dscn,4,0)&amp;"-"&amp;VLOOKUP(AF359,dscn,6,0)</f>
        <v>#N/A</v>
      </c>
      <c r="AJ359" s="473"/>
      <c r="AK359" s="473"/>
      <c r="AL359" s="473"/>
      <c r="AM359" s="87"/>
      <c r="AN359" s="87"/>
      <c r="AO359" s="87"/>
    </row>
    <row r="360" ht="14.25" hidden="1" customHeight="1">
      <c r="A360" s="126"/>
      <c r="B360" s="87"/>
      <c r="C360" s="87"/>
      <c r="D360" s="87"/>
      <c r="E360" s="87"/>
      <c r="F360" s="87"/>
      <c r="G360" s="87"/>
      <c r="H360" s="87"/>
      <c r="I360" s="87"/>
      <c r="J360" s="476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477"/>
      <c r="Y360" s="87"/>
      <c r="Z360" s="87"/>
      <c r="AA360" s="87"/>
      <c r="AB360" s="87"/>
      <c r="AC360" s="87"/>
      <c r="AD360" s="326"/>
      <c r="AE360" s="87"/>
      <c r="AF360" s="87"/>
      <c r="AG360" s="477"/>
      <c r="AH360" s="87"/>
      <c r="AI360" s="87"/>
      <c r="AJ360" s="87"/>
      <c r="AK360" s="87"/>
      <c r="AL360" s="87"/>
      <c r="AM360" s="87"/>
      <c r="AN360" s="87"/>
      <c r="AO360" s="87"/>
    </row>
    <row r="361" ht="14.25" hidden="1" customHeight="1">
      <c r="A361" s="479">
        <v>43.0</v>
      </c>
      <c r="B361" s="480"/>
      <c r="C361" s="481" t="s">
        <v>590</v>
      </c>
      <c r="D361" s="481" t="s">
        <v>591</v>
      </c>
      <c r="E361" s="481" t="s">
        <v>592</v>
      </c>
      <c r="F361" s="481" t="s">
        <v>593</v>
      </c>
      <c r="G361" s="481" t="s">
        <v>594</v>
      </c>
      <c r="H361" s="481" t="s">
        <v>595</v>
      </c>
      <c r="I361" s="481" t="s">
        <v>596</v>
      </c>
      <c r="J361" s="482">
        <v>44.0</v>
      </c>
      <c r="K361" s="480"/>
      <c r="L361" s="481" t="s">
        <v>590</v>
      </c>
      <c r="M361" s="481" t="s">
        <v>591</v>
      </c>
      <c r="N361" s="481" t="s">
        <v>592</v>
      </c>
      <c r="O361" s="481" t="s">
        <v>593</v>
      </c>
      <c r="P361" s="481" t="s">
        <v>594</v>
      </c>
      <c r="Q361" s="481" t="s">
        <v>595</v>
      </c>
      <c r="R361" s="481" t="s">
        <v>596</v>
      </c>
      <c r="S361" s="87"/>
      <c r="T361" s="87"/>
      <c r="U361" s="86"/>
      <c r="V361" s="483"/>
      <c r="W361" s="484" t="s">
        <v>590</v>
      </c>
      <c r="X361" s="484" t="s">
        <v>591</v>
      </c>
      <c r="Y361" s="484" t="s">
        <v>592</v>
      </c>
      <c r="Z361" s="484" t="s">
        <v>593</v>
      </c>
      <c r="AA361" s="484" t="s">
        <v>594</v>
      </c>
      <c r="AB361" s="484" t="s">
        <v>595</v>
      </c>
      <c r="AC361" s="484" t="s">
        <v>596</v>
      </c>
      <c r="AD361" s="485"/>
      <c r="AE361" s="483"/>
      <c r="AF361" s="484" t="s">
        <v>590</v>
      </c>
      <c r="AG361" s="484" t="s">
        <v>591</v>
      </c>
      <c r="AH361" s="484" t="s">
        <v>592</v>
      </c>
      <c r="AI361" s="484" t="s">
        <v>593</v>
      </c>
      <c r="AJ361" s="484" t="s">
        <v>594</v>
      </c>
      <c r="AK361" s="484" t="s">
        <v>595</v>
      </c>
      <c r="AL361" s="484" t="s">
        <v>596</v>
      </c>
      <c r="AM361" s="87"/>
      <c r="AN361" s="86"/>
      <c r="AO361" s="86"/>
    </row>
    <row r="362" ht="14.25" hidden="1" customHeight="1">
      <c r="A362" s="479"/>
      <c r="B362" s="487" t="s">
        <v>597</v>
      </c>
      <c r="C362" s="488">
        <v>1.0</v>
      </c>
      <c r="D362" s="489" t="str">
        <f t="shared" ref="D362:I362" si="563">IF(X362="","",IF(X362="cn","cn",VLOOKUP(MID(X362,2,1),$AN$4:$AO$18,2,0)))</f>
        <v/>
      </c>
      <c r="E362" s="489" t="str">
        <f t="shared" si="563"/>
        <v>#N/A</v>
      </c>
      <c r="F362" s="489" t="str">
        <f t="shared" si="563"/>
        <v>#N/A</v>
      </c>
      <c r="G362" s="489" t="str">
        <f t="shared" si="563"/>
        <v>#N/A</v>
      </c>
      <c r="H362" s="489" t="str">
        <f t="shared" si="563"/>
        <v>#N/A</v>
      </c>
      <c r="I362" s="489" t="str">
        <f t="shared" si="563"/>
        <v>#N/A</v>
      </c>
      <c r="J362" s="482"/>
      <c r="K362" s="487" t="s">
        <v>597</v>
      </c>
      <c r="L362" s="488">
        <v>1.0</v>
      </c>
      <c r="M362" s="489" t="str">
        <f t="shared" ref="M362:R362" si="564">IF(AG362="","",IF(AG362="cn","cn",VLOOKUP(MID(AG362,2,1),$AN$4:$AO$18,2,0)))</f>
        <v/>
      </c>
      <c r="N362" s="489" t="str">
        <f t="shared" si="564"/>
        <v>#N/A</v>
      </c>
      <c r="O362" s="489" t="str">
        <f t="shared" si="564"/>
        <v>#N/A</v>
      </c>
      <c r="P362" s="489" t="str">
        <f t="shared" si="564"/>
        <v>#N/A</v>
      </c>
      <c r="Q362" s="489" t="str">
        <f t="shared" si="564"/>
        <v>#N/A</v>
      </c>
      <c r="R362" s="489" t="str">
        <f t="shared" si="564"/>
        <v>#N/A</v>
      </c>
      <c r="S362" s="86"/>
      <c r="T362" s="86"/>
      <c r="U362" s="86"/>
      <c r="V362" s="522" t="s">
        <v>597</v>
      </c>
      <c r="W362" s="523">
        <v>1.0</v>
      </c>
      <c r="X362" s="493"/>
      <c r="Y362" s="493" t="str">
        <f>IF(HLOOKUP(W359,MaGv!$C$3:$AZ$68,7,0)=0," ",HLOOKUP(W359,MaGv!$C$3:$AZ$68,7,0))</f>
        <v>#N/A</v>
      </c>
      <c r="Z362" s="493" t="str">
        <f>IF(HLOOKUP(W359,MaGv!$C$3:$AZ$68,12,0)=0," ",HLOOKUP(W359,MaGv!$C$3:$AZ$68,12,0))</f>
        <v>#N/A</v>
      </c>
      <c r="AA362" s="493" t="str">
        <f>IF(HLOOKUP(W359,MaGv!$C$3:$AZ$68,17,0)=0," ",HLOOKUP(W359,MaGv!$C$3:$AZ$68,17,0))</f>
        <v>#N/A</v>
      </c>
      <c r="AB362" s="493" t="str">
        <f>IF(HLOOKUP(W359,MaGv!$C$3:$AZ$68,22,0)=0," ",HLOOKUP(W359,MaGv!$C$3:$AZ$68,22,0))</f>
        <v>#N/A</v>
      </c>
      <c r="AC362" s="493" t="str">
        <f>IF(HLOOKUP(W359,MaGv!$C$3:$AZ$68,27,0)=0," ",HLOOKUP(W359,MaGv!$C$3:$AZ$68,27,0))</f>
        <v>#N/A</v>
      </c>
      <c r="AD362" s="326"/>
      <c r="AE362" s="522" t="s">
        <v>597</v>
      </c>
      <c r="AF362" s="523">
        <v>1.0</v>
      </c>
      <c r="AG362" s="493"/>
      <c r="AH362" s="493" t="str">
        <f>IF(HLOOKUP(AF359,MaGv!$C$3:$AZ$68,7,0)=0," ",HLOOKUP(AF359,MaGv!$C$3:$AZ$68,7,0))</f>
        <v>#N/A</v>
      </c>
      <c r="AI362" s="493" t="str">
        <f>IF(HLOOKUP(AF359,MaGv!$C$3:$AZ$68,12,0)=0," ",HLOOKUP(AF359,MaGv!$C$3:$AZ$68,12,0))</f>
        <v>#N/A</v>
      </c>
      <c r="AJ362" s="493" t="str">
        <f>IF(HLOOKUP(AF359,MaGv!$C$3:$AZ$68,17,0)=0," ",HLOOKUP(AF359,MaGv!$C$3:$AZ$68,17,0))</f>
        <v>#N/A</v>
      </c>
      <c r="AK362" s="493" t="str">
        <f>IF(HLOOKUP(AF359,MaGv!$C$3:$AZ$68,22,0)=0," ",HLOOKUP(AF359,MaGv!$C$3:$AZ$68,22,0))</f>
        <v>#N/A</v>
      </c>
      <c r="AL362" s="493" t="str">
        <f>IF(HLOOKUP(AF359,MaGv!$C$3:$AZ$68,27,0)=0," ",HLOOKUP(AF359,MaGv!$C$3:$AZ$68,27,0))</f>
        <v>#N/A</v>
      </c>
      <c r="AM362" s="86"/>
      <c r="AN362" s="87"/>
      <c r="AO362" s="87"/>
    </row>
    <row r="363" ht="14.25" hidden="1" customHeight="1">
      <c r="A363" s="486"/>
      <c r="B363" s="127"/>
      <c r="C363" s="488">
        <v>2.0</v>
      </c>
      <c r="D363" s="489" t="str">
        <f t="shared" ref="D363:I363" si="565">IF(X363="","",IF(X363="cn","cn",VLOOKUP(MID(X363,2,1),$AN$4:$AO$18,2,0)))</f>
        <v>#N/A</v>
      </c>
      <c r="E363" s="489" t="str">
        <f t="shared" si="565"/>
        <v>#N/A</v>
      </c>
      <c r="F363" s="489" t="str">
        <f t="shared" si="565"/>
        <v>#N/A</v>
      </c>
      <c r="G363" s="489" t="str">
        <f t="shared" si="565"/>
        <v>#N/A</v>
      </c>
      <c r="H363" s="489" t="str">
        <f t="shared" si="565"/>
        <v>#N/A</v>
      </c>
      <c r="I363" s="489" t="str">
        <f t="shared" si="565"/>
        <v>#N/A</v>
      </c>
      <c r="J363" s="476"/>
      <c r="K363" s="127"/>
      <c r="L363" s="488">
        <v>2.0</v>
      </c>
      <c r="M363" s="489" t="str">
        <f t="shared" ref="M363:R363" si="566">IF(AG363="","",IF(AG363="cn","cn",VLOOKUP(MID(AG363,2,1),$AN$4:$AO$18,2,0)))</f>
        <v>#N/A</v>
      </c>
      <c r="N363" s="489" t="str">
        <f t="shared" si="566"/>
        <v>#N/A</v>
      </c>
      <c r="O363" s="489" t="str">
        <f t="shared" si="566"/>
        <v>#N/A</v>
      </c>
      <c r="P363" s="489" t="str">
        <f t="shared" si="566"/>
        <v>#N/A</v>
      </c>
      <c r="Q363" s="489" t="str">
        <f t="shared" si="566"/>
        <v>#N/A</v>
      </c>
      <c r="R363" s="489" t="str">
        <f t="shared" si="566"/>
        <v>#N/A</v>
      </c>
      <c r="S363" s="87"/>
      <c r="T363" s="87"/>
      <c r="U363" s="87"/>
      <c r="V363" s="495"/>
      <c r="W363" s="523">
        <v>2.0</v>
      </c>
      <c r="X363" s="493" t="str">
        <f>IF(HLOOKUP(W359,MaGv!$C$3:$AZ$68,3,0)=0," ",HLOOKUP(W359,MaGv!$C$3:$AZ$68,3,0))</f>
        <v>#N/A</v>
      </c>
      <c r="Y363" s="493" t="str">
        <f>IF(HLOOKUP(W359,MaGv!$C$3:$AZ$68,8,0)=0," ",HLOOKUP(W359,MaGv!$C$3:$AZ$68,8,0))</f>
        <v>#N/A</v>
      </c>
      <c r="Z363" s="493" t="str">
        <f>IF(HLOOKUP(W359,MaGv!$C$3:$AZ$68,13,0)=0," ",HLOOKUP(W359,MaGv!$C$3:$AZ$68,13,0))</f>
        <v>#N/A</v>
      </c>
      <c r="AA363" s="493" t="str">
        <f>IF(HLOOKUP(W359,MaGv!$C$3:$AZ$68,18,0)=0," ",HLOOKUP(W359,MaGv!$C$3:$AZ$68,18,0))</f>
        <v>#N/A</v>
      </c>
      <c r="AB363" s="493" t="str">
        <f>IF(HLOOKUP(W359,MaGv!$C$3:$AZ$68,23,0)=0," ",HLOOKUP(W359,MaGv!$C$3:$AZ$68,23,0))</f>
        <v>#N/A</v>
      </c>
      <c r="AC363" s="493" t="str">
        <f>IF(HLOOKUP(W359,MaGv!$C$3:$AZ$68,28,0)=0," ",HLOOKUP(W359,MaGv!$C$3:$AZ$68,28,0))</f>
        <v>#N/A</v>
      </c>
      <c r="AD363" s="326"/>
      <c r="AE363" s="495"/>
      <c r="AF363" s="523">
        <v>2.0</v>
      </c>
      <c r="AG363" s="493" t="str">
        <f>IF(HLOOKUP(AF359,MaGv!$C$3:$AZ$68,3,0)=0," ",HLOOKUP(AF359,MaGv!$C$3:$AZ$68,3,0))</f>
        <v>#N/A</v>
      </c>
      <c r="AH363" s="493" t="str">
        <f>IF(HLOOKUP(AF359,MaGv!$C$3:$AZ$68,8,0)=0," ",HLOOKUP(AF359,MaGv!$C$3:$AZ$68,8,0))</f>
        <v>#N/A</v>
      </c>
      <c r="AI363" s="493" t="str">
        <f>IF(HLOOKUP(AF359,MaGv!$C$3:$AZ$68,13,0)=0," ",HLOOKUP(AF359,MaGv!$C$3:$AZ$68,13,0))</f>
        <v>#N/A</v>
      </c>
      <c r="AJ363" s="493" t="str">
        <f>IF(HLOOKUP(AF359,MaGv!$C$3:$AZ$68,18,0)=0," ",HLOOKUP(AF359,MaGv!$C$3:$AZ$68,18,0))</f>
        <v>#N/A</v>
      </c>
      <c r="AK363" s="493" t="str">
        <f>IF(HLOOKUP(AF359,MaGv!$C$3:$AZ$68,23,0)=0," ",HLOOKUP(AF359,MaGv!$C$3:$AZ$68,23,0))</f>
        <v>#N/A</v>
      </c>
      <c r="AL363" s="493" t="str">
        <f>IF(HLOOKUP(AF359,MaGv!$C$3:$AZ$68,28,0)=0," ",HLOOKUP(AF359,MaGv!$C$3:$AZ$68,28,0))</f>
        <v>#N/A</v>
      </c>
      <c r="AM363" s="87"/>
      <c r="AN363" s="87"/>
      <c r="AO363" s="87"/>
    </row>
    <row r="364" ht="14.25" hidden="1" customHeight="1">
      <c r="A364" s="486"/>
      <c r="B364" s="127"/>
      <c r="C364" s="488">
        <v>3.0</v>
      </c>
      <c r="D364" s="489" t="str">
        <f t="shared" ref="D364:I364" si="567">IF(X364="","",IF(X364="cn","cn",VLOOKUP(MID(X364,2,1),$AN$4:$AO$18,2,0)))</f>
        <v>#N/A</v>
      </c>
      <c r="E364" s="489" t="str">
        <f t="shared" si="567"/>
        <v>#N/A</v>
      </c>
      <c r="F364" s="489" t="str">
        <f t="shared" si="567"/>
        <v>#N/A</v>
      </c>
      <c r="G364" s="489" t="str">
        <f t="shared" si="567"/>
        <v>#N/A</v>
      </c>
      <c r="H364" s="489" t="str">
        <f t="shared" si="567"/>
        <v>#N/A</v>
      </c>
      <c r="I364" s="489" t="str">
        <f t="shared" si="567"/>
        <v>#N/A</v>
      </c>
      <c r="J364" s="476"/>
      <c r="K364" s="127"/>
      <c r="L364" s="488">
        <v>3.0</v>
      </c>
      <c r="M364" s="489" t="str">
        <f t="shared" ref="M364:R364" si="568">IF(AG364="","",IF(AG364="cn","cn",VLOOKUP(MID(AG364,2,1),$AN$4:$AO$18,2,0)))</f>
        <v>#N/A</v>
      </c>
      <c r="N364" s="489" t="str">
        <f t="shared" si="568"/>
        <v>#N/A</v>
      </c>
      <c r="O364" s="489" t="str">
        <f t="shared" si="568"/>
        <v>#N/A</v>
      </c>
      <c r="P364" s="489" t="str">
        <f t="shared" si="568"/>
        <v>#N/A</v>
      </c>
      <c r="Q364" s="489" t="str">
        <f t="shared" si="568"/>
        <v>#N/A</v>
      </c>
      <c r="R364" s="489" t="str">
        <f t="shared" si="568"/>
        <v>#N/A</v>
      </c>
      <c r="S364" s="87"/>
      <c r="T364" s="87"/>
      <c r="U364" s="87"/>
      <c r="V364" s="495"/>
      <c r="W364" s="523">
        <v>3.0</v>
      </c>
      <c r="X364" s="493" t="str">
        <f>IF(HLOOKUP(W359,MaGv!$C$3:$AZ$68,4,0)=0," ",HLOOKUP(W359,MaGv!$C$3:$AZ$68,4,0))</f>
        <v>#N/A</v>
      </c>
      <c r="Y364" s="493" t="str">
        <f>IF(HLOOKUP(W359,MaGv!$C$3:$AZ$68,9,0)=0," ",HLOOKUP(W359,MaGv!$C$3:$AZ$68,9,0))</f>
        <v>#N/A</v>
      </c>
      <c r="Z364" s="493" t="str">
        <f>IF(HLOOKUP(W359,MaGv!$C$3:$AZ$68,14,0)=0," ",HLOOKUP(W359,MaGv!$C$3:$AZ$68,14,0))</f>
        <v>#N/A</v>
      </c>
      <c r="AA364" s="493" t="str">
        <f>IF(HLOOKUP(W359,MaGv!$C$3:$AZ$68,19,0)=0," ",HLOOKUP(W359,MaGv!$C$3:$AZ$68,19,0))</f>
        <v>#N/A</v>
      </c>
      <c r="AB364" s="493" t="str">
        <f>IF(HLOOKUP(W359,MaGv!$C$3:$AZ$68,24,0)=0," ",HLOOKUP(W359,MaGv!$C$3:$AZ$68,24,0))</f>
        <v>#N/A</v>
      </c>
      <c r="AC364" s="493" t="str">
        <f>IF(HLOOKUP(W359,MaGv!$C$3:$AZ$68,29,0)=0," ",HLOOKUP(W359,MaGv!$C$3:$AZ$68,29,0))</f>
        <v>#N/A</v>
      </c>
      <c r="AD364" s="326"/>
      <c r="AE364" s="495"/>
      <c r="AF364" s="523">
        <v>3.0</v>
      </c>
      <c r="AG364" s="493" t="str">
        <f>IF(HLOOKUP(AF359,MaGv!$C$3:$AZ$68,4,0)=0," ",HLOOKUP(AF359,MaGv!$C$3:$AZ$68,4,0))</f>
        <v>#N/A</v>
      </c>
      <c r="AH364" s="493" t="str">
        <f>IF(HLOOKUP(AF359,MaGv!$C$3:$AZ$68,9,0)=0," ",HLOOKUP(AF359,MaGv!$C$3:$AZ$68,9,0))</f>
        <v>#N/A</v>
      </c>
      <c r="AI364" s="493" t="str">
        <f>IF(HLOOKUP(AF359,MaGv!$C$3:$AZ$68,14,0)=0," ",HLOOKUP(AF359,MaGv!$C$3:$AZ$68,14,0))</f>
        <v>#N/A</v>
      </c>
      <c r="AJ364" s="493" t="str">
        <f>IF(HLOOKUP(AF359,MaGv!$C$3:$AZ$68,19,0)=0," ",HLOOKUP(AF359,MaGv!$C$3:$AZ$68,19,0))</f>
        <v>#N/A</v>
      </c>
      <c r="AK364" s="493" t="str">
        <f>IF(HLOOKUP(AF359,MaGv!$C$3:$AZ$68,24,0)=0," ",HLOOKUP(AF359,MaGv!$C$3:$AZ$68,24,0))</f>
        <v>#N/A</v>
      </c>
      <c r="AL364" s="493" t="str">
        <f>IF(HLOOKUP(AF359,MaGv!$C$3:$AZ$68,29,0)=0," ",HLOOKUP(AF359,MaGv!$C$3:$AZ$68,29,0))</f>
        <v>#N/A</v>
      </c>
      <c r="AM364" s="87"/>
      <c r="AN364" s="87"/>
      <c r="AO364" s="87"/>
    </row>
    <row r="365" ht="14.25" hidden="1" customHeight="1">
      <c r="A365" s="486"/>
      <c r="B365" s="127"/>
      <c r="C365" s="488">
        <v>4.0</v>
      </c>
      <c r="D365" s="489" t="str">
        <f t="shared" ref="D365:I365" si="569">IF(X365="","",IF(X365="cn","cn",VLOOKUP(MID(X365,2,1),$AN$4:$AO$18,2,0)))</f>
        <v>#N/A</v>
      </c>
      <c r="E365" s="489" t="str">
        <f t="shared" si="569"/>
        <v>#N/A</v>
      </c>
      <c r="F365" s="489" t="str">
        <f t="shared" si="569"/>
        <v>#N/A</v>
      </c>
      <c r="G365" s="489" t="str">
        <f t="shared" si="569"/>
        <v>#N/A</v>
      </c>
      <c r="H365" s="489" t="str">
        <f t="shared" si="569"/>
        <v>#N/A</v>
      </c>
      <c r="I365" s="489" t="str">
        <f t="shared" si="569"/>
        <v>#N/A</v>
      </c>
      <c r="J365" s="476"/>
      <c r="K365" s="127"/>
      <c r="L365" s="488">
        <v>4.0</v>
      </c>
      <c r="M365" s="489" t="str">
        <f t="shared" ref="M365:R365" si="570">IF(AG365="","",IF(AG365="cn","cn",VLOOKUP(MID(AG365,2,1),$AN$4:$AO$18,2,0)))</f>
        <v>#N/A</v>
      </c>
      <c r="N365" s="489" t="str">
        <f t="shared" si="570"/>
        <v>#N/A</v>
      </c>
      <c r="O365" s="489" t="str">
        <f t="shared" si="570"/>
        <v>#N/A</v>
      </c>
      <c r="P365" s="489" t="str">
        <f t="shared" si="570"/>
        <v>#N/A</v>
      </c>
      <c r="Q365" s="489" t="str">
        <f t="shared" si="570"/>
        <v>#N/A</v>
      </c>
      <c r="R365" s="489" t="str">
        <f t="shared" si="570"/>
        <v>#N/A</v>
      </c>
      <c r="S365" s="87"/>
      <c r="T365" s="87"/>
      <c r="U365" s="87"/>
      <c r="V365" s="495"/>
      <c r="W365" s="523">
        <v>4.0</v>
      </c>
      <c r="X365" s="493" t="str">
        <f>IF(HLOOKUP(W359,MaGv!$C$3:$AZ$68,5,0)=0," ",HLOOKUP(W359,MaGv!$C$3:$AZ$68,5,0))</f>
        <v>#N/A</v>
      </c>
      <c r="Y365" s="493" t="str">
        <f>IF(HLOOKUP(W359,MaGv!$C$3:$AZ$68,10,0)=0," ",HLOOKUP(W359,MaGv!$C$3:$AZ$68,10,0))</f>
        <v>#N/A</v>
      </c>
      <c r="Z365" s="493" t="str">
        <f>IF(HLOOKUP(W359,MaGv!$C$3:$AZ$68,15,0)=0," ",HLOOKUP(W359,MaGv!$C$3:$AZ$68,15,0))</f>
        <v>#N/A</v>
      </c>
      <c r="AA365" s="493" t="str">
        <f>IF(HLOOKUP(W359,MaGv!$C$3:$AZ$68,20,0)=0," ",HLOOKUP(W359,MaGv!$C$3:$AZ$68,20,0))</f>
        <v>#N/A</v>
      </c>
      <c r="AB365" s="493" t="str">
        <f>IF(HLOOKUP(W359,MaGv!$C$3:$AZ$68,25,0)=0," ",HLOOKUP(W359,MaGv!$C$3:$AZ$68,25,0))</f>
        <v>#N/A</v>
      </c>
      <c r="AC365" s="493" t="str">
        <f>IF(HLOOKUP(W359,MaGv!$C$3:$AZ$68,30,0)=0," ",HLOOKUP(W359,MaGv!$C$3:$AZ$68,30,0))</f>
        <v>#N/A</v>
      </c>
      <c r="AD365" s="326"/>
      <c r="AE365" s="495"/>
      <c r="AF365" s="523">
        <v>4.0</v>
      </c>
      <c r="AG365" s="493" t="str">
        <f>IF(HLOOKUP(AF359,MaGv!$C$3:$AZ$68,5,0)=0," ",HLOOKUP(AF359,MaGv!$C$3:$AZ$68,5,0))</f>
        <v>#N/A</v>
      </c>
      <c r="AH365" s="493" t="str">
        <f>IF(HLOOKUP(AF359,MaGv!$C$3:$AZ$68,10,0)=0," ",HLOOKUP(AF359,MaGv!$C$3:$AZ$68,10,0))</f>
        <v>#N/A</v>
      </c>
      <c r="AI365" s="493" t="str">
        <f>IF(HLOOKUP(AF359,MaGv!$C$3:$AZ$68,15,0)=0," ",HLOOKUP(AF359,MaGv!$C$3:$AZ$68,15,0))</f>
        <v>#N/A</v>
      </c>
      <c r="AJ365" s="493" t="str">
        <f>IF(HLOOKUP(AF359,MaGv!$C$3:$AZ$68,20,0)=0," ",HLOOKUP(AF359,MaGv!$C$3:$AZ$68,20,0))</f>
        <v>#N/A</v>
      </c>
      <c r="AK365" s="493" t="str">
        <f>IF(HLOOKUP(AF359,MaGv!$C$3:$AZ$68,25,0)=0," ",HLOOKUP(AF359,MaGv!$C$3:$AZ$68,25,0))</f>
        <v>#N/A</v>
      </c>
      <c r="AL365" s="493" t="str">
        <f>IF(HLOOKUP(AF359,MaGv!$C$3:$AZ$68,30,0)=0," ",HLOOKUP(AF359,MaGv!$C$3:$AZ$68,30,0))</f>
        <v>#N/A</v>
      </c>
      <c r="AM365" s="87"/>
      <c r="AN365" s="87"/>
      <c r="AO365" s="87"/>
    </row>
    <row r="366" ht="14.25" hidden="1" customHeight="1">
      <c r="A366" s="486"/>
      <c r="B366" s="396"/>
      <c r="C366" s="488">
        <v>5.0</v>
      </c>
      <c r="D366" s="489" t="str">
        <f t="shared" ref="D366:I366" si="571">IF(X366="","",IF(X366="cn","cn",VLOOKUP(MID(X366,2,1),$AN$4:$AO$18,2,0)))</f>
        <v>#N/A</v>
      </c>
      <c r="E366" s="489" t="str">
        <f t="shared" si="571"/>
        <v>#N/A</v>
      </c>
      <c r="F366" s="489" t="str">
        <f t="shared" si="571"/>
        <v>#N/A</v>
      </c>
      <c r="G366" s="489" t="str">
        <f t="shared" si="571"/>
        <v>#N/A</v>
      </c>
      <c r="H366" s="489" t="str">
        <f t="shared" si="571"/>
        <v>#N/A</v>
      </c>
      <c r="I366" s="489" t="str">
        <f t="shared" si="571"/>
        <v>#N/A</v>
      </c>
      <c r="J366" s="476"/>
      <c r="K366" s="396"/>
      <c r="L366" s="488">
        <v>5.0</v>
      </c>
      <c r="M366" s="489" t="str">
        <f t="shared" ref="M366:R366" si="572">IF(AG366="","",IF(AG366="cn","cn",VLOOKUP(MID(AG366,2,1),$AN$4:$AO$18,2,0)))</f>
        <v>#N/A</v>
      </c>
      <c r="N366" s="489" t="str">
        <f t="shared" si="572"/>
        <v>#N/A</v>
      </c>
      <c r="O366" s="489" t="str">
        <f t="shared" si="572"/>
        <v>#N/A</v>
      </c>
      <c r="P366" s="489" t="str">
        <f t="shared" si="572"/>
        <v>#N/A</v>
      </c>
      <c r="Q366" s="489" t="str">
        <f t="shared" si="572"/>
        <v>#N/A</v>
      </c>
      <c r="R366" s="489" t="str">
        <f t="shared" si="572"/>
        <v>#N/A</v>
      </c>
      <c r="S366" s="87"/>
      <c r="T366" s="87"/>
      <c r="U366" s="87"/>
      <c r="V366" s="496"/>
      <c r="W366" s="523">
        <v>5.0</v>
      </c>
      <c r="X366" s="493" t="str">
        <f>IF(HLOOKUP(W359,MaGv!$C$3:$AZ$68,6,0)=0," ",HLOOKUP(W359,MaGv!$C$3:$AZ$68,6,0))</f>
        <v>#N/A</v>
      </c>
      <c r="Y366" s="493" t="str">
        <f>IF(HLOOKUP(W359,MaGv!$C$3:$AZ$68,11,0)=0," ",HLOOKUP(W359,MaGv!$C$3:$AZ$68,11,0))</f>
        <v>#N/A</v>
      </c>
      <c r="Z366" s="493" t="str">
        <f>IF(HLOOKUP(W359,MaGv!$C$3:$AZ$68,16,0)=0," ",HLOOKUP(W359,MaGv!$C$3:$AZ$68,16,0))</f>
        <v>#N/A</v>
      </c>
      <c r="AA366" s="493" t="str">
        <f>IF(HLOOKUP(W359,MaGv!$C$3:$AZ$68,21,0)=0," ",HLOOKUP(W359,MaGv!$C$3:$AZ$68,21,0))</f>
        <v>#N/A</v>
      </c>
      <c r="AB366" s="493" t="str">
        <f>IF(HLOOKUP(W359,MaGv!$C$3:$AZ$68,26,0)=0," ",HLOOKUP(W359,MaGv!$C$3:$AZ$68,26,0))</f>
        <v>#N/A</v>
      </c>
      <c r="AC366" s="493" t="str">
        <f>IF(HLOOKUP(W359,MaGv!$C$3:$AZ$68,31,0)=0," ",HLOOKUP(W359,MaGv!$C$3:$AZ$68,31,0))</f>
        <v>#N/A</v>
      </c>
      <c r="AD366" s="326"/>
      <c r="AE366" s="496"/>
      <c r="AF366" s="523">
        <v>5.0</v>
      </c>
      <c r="AG366" s="493" t="str">
        <f>IF(HLOOKUP(AF359,MaGv!$C$3:$AZ$68,6,0)=0," ",HLOOKUP(AF359,MaGv!$C$3:$AZ$68,6,0))</f>
        <v>#N/A</v>
      </c>
      <c r="AH366" s="493" t="str">
        <f>IF(HLOOKUP(AF359,MaGv!$C$3:$AZ$68,11,0)=0," ",HLOOKUP(AF359,MaGv!$C$3:$AZ$68,11,0))</f>
        <v>#N/A</v>
      </c>
      <c r="AI366" s="493" t="str">
        <f>IF(HLOOKUP(AF359,MaGv!$C$3:$AZ$68,16,0)=0," ",HLOOKUP(AF359,MaGv!$C$3:$AZ$68,16,0))</f>
        <v>#N/A</v>
      </c>
      <c r="AJ366" s="493" t="str">
        <f>IF(HLOOKUP(AF359,MaGv!$C$3:$AZ$68,21,0)=0," ",HLOOKUP(AF359,MaGv!$C$3:$AZ$68,21,0))</f>
        <v>#N/A</v>
      </c>
      <c r="AK366" s="493" t="str">
        <f>IF(HLOOKUP(AF359,MaGv!$C$3:$AZ$68,26,0)=0," ",HLOOKUP(AF359,MaGv!$C$3:$AZ$68,26,0))</f>
        <v>#N/A</v>
      </c>
      <c r="AL366" s="493" t="str">
        <f>IF(HLOOKUP(AF359,MaGv!$C$3:$AZ$68,31,0)=0," ",HLOOKUP(AF359,MaGv!$C$3:$AZ$68,31,0))</f>
        <v>#N/A</v>
      </c>
      <c r="AM366" s="87"/>
      <c r="AN366" s="87"/>
      <c r="AO366" s="87"/>
    </row>
    <row r="367" ht="14.25" hidden="1" customHeight="1">
      <c r="A367" s="486"/>
      <c r="B367" s="487" t="s">
        <v>606</v>
      </c>
      <c r="C367" s="488">
        <v>1.0</v>
      </c>
      <c r="D367" s="489" t="str">
        <f t="shared" ref="D367:I367" si="573">IF(X367="","",IF(X367="cn","cn",VLOOKUP(MID(X367,2,1),$AN$4:$AO$18,2,0)))</f>
        <v>#N/A</v>
      </c>
      <c r="E367" s="489" t="str">
        <f t="shared" si="573"/>
        <v>#N/A</v>
      </c>
      <c r="F367" s="489" t="str">
        <f t="shared" si="573"/>
        <v>#N/A</v>
      </c>
      <c r="G367" s="489" t="str">
        <f t="shared" si="573"/>
        <v>#N/A</v>
      </c>
      <c r="H367" s="489" t="str">
        <f t="shared" si="573"/>
        <v>#N/A</v>
      </c>
      <c r="I367" s="489" t="str">
        <f t="shared" si="573"/>
        <v>#N/A</v>
      </c>
      <c r="J367" s="476"/>
      <c r="K367" s="487" t="s">
        <v>606</v>
      </c>
      <c r="L367" s="488">
        <v>1.0</v>
      </c>
      <c r="M367" s="489" t="str">
        <f t="shared" ref="M367:R367" si="574">IF(AG367="","",IF(AG367="cn","cn",VLOOKUP(MID(AG367,2,1),$AN$4:$AO$18,2,0)))</f>
        <v>#N/A</v>
      </c>
      <c r="N367" s="489" t="str">
        <f t="shared" si="574"/>
        <v>#N/A</v>
      </c>
      <c r="O367" s="489" t="str">
        <f t="shared" si="574"/>
        <v>#N/A</v>
      </c>
      <c r="P367" s="489" t="str">
        <f t="shared" si="574"/>
        <v>#N/A</v>
      </c>
      <c r="Q367" s="489" t="str">
        <f t="shared" si="574"/>
        <v>#N/A</v>
      </c>
      <c r="R367" s="489" t="str">
        <f t="shared" si="574"/>
        <v>#N/A</v>
      </c>
      <c r="S367" s="87"/>
      <c r="T367" s="87"/>
      <c r="U367" s="87"/>
      <c r="V367" s="522" t="s">
        <v>606</v>
      </c>
      <c r="W367" s="523">
        <v>1.0</v>
      </c>
      <c r="X367" s="493" t="str">
        <f>IF(HLOOKUP(W359,MaGv!$C$38:$AZ$68,2,0)=0," ",HLOOKUP(W359,MaGv!$C$38:$AZ$68,2,0))</f>
        <v>#N/A</v>
      </c>
      <c r="Y367" s="493" t="str">
        <f>IF(HLOOKUP(W359,MaGv!$C$38:$AZ$68,7,0)=0," ",HLOOKUP(W359,MaGv!$C$38:$AZ$68,7,0))</f>
        <v>#N/A</v>
      </c>
      <c r="Z367" s="493" t="str">
        <f>IF(HLOOKUP(W359,MaGv!$C$38:$AZ$68,12,0)=0," ",HLOOKUP(W359,MaGv!$C$38:$AZ$68,12,0))</f>
        <v>#N/A</v>
      </c>
      <c r="AA367" s="493" t="str">
        <f>IF(HLOOKUP(W359,MaGv!$C$38:$AZ$68,17,0)=0," ",HLOOKUP(W359,MaGv!$C$38:$AZ$68,17,0))</f>
        <v>#N/A</v>
      </c>
      <c r="AB367" s="493" t="str">
        <f>IF(HLOOKUP(W359,MaGv!$C$38:$AZ$68,22,0)=0," ",HLOOKUP(W359,MaGv!$C$38:$AZ$68,22,0))</f>
        <v>#N/A</v>
      </c>
      <c r="AC367" s="493" t="str">
        <f>IF(HLOOKUP(W359,MaGv!$C$38:$AZ$68,27,0)=0," ",HLOOKUP(W359,MaGv!$C$38:$AZ$68,27,0))</f>
        <v>#N/A</v>
      </c>
      <c r="AD367" s="326"/>
      <c r="AE367" s="522" t="s">
        <v>606</v>
      </c>
      <c r="AF367" s="523">
        <v>1.0</v>
      </c>
      <c r="AG367" s="493" t="str">
        <f>IF(HLOOKUP(AF359,MaGv!$C$38:$AZ$68,2,0)=0," ",HLOOKUP(AF359,MaGv!$C$38:$AZ$68,2,0))</f>
        <v>#N/A</v>
      </c>
      <c r="AH367" s="493" t="str">
        <f>IF(HLOOKUP(AF359,MaGv!$C$38:$AZ$68,7,0)=0," ",HLOOKUP(AF359,MaGv!$C$38:$AZ$68,7,0))</f>
        <v>#N/A</v>
      </c>
      <c r="AI367" s="493" t="str">
        <f>IF(HLOOKUP(AF359,MaGv!$C$38:$AZ$68,12,0)=0," ",HLOOKUP(AF359,MaGv!$C$38:$AZ$68,12,0))</f>
        <v>#N/A</v>
      </c>
      <c r="AJ367" s="493" t="str">
        <f>IF(HLOOKUP(AF359,MaGv!$C$38:$AZ$68,17,0)=0," ",HLOOKUP(AF359,MaGv!$C$38:$AZ$68,17,0))</f>
        <v>#N/A</v>
      </c>
      <c r="AK367" s="493" t="str">
        <f>IF(HLOOKUP(AF359,MaGv!$C$38:$AZ$68,22,0)=0," ",HLOOKUP(AF359,MaGv!$C$38:$AZ$68,22,0))</f>
        <v>#N/A</v>
      </c>
      <c r="AL367" s="493" t="str">
        <f>IF(HLOOKUP(AF359,MaGv!$C$38:$AZ$68,27,0)=0," ",HLOOKUP(AF359,MaGv!$C$38:$AZ$68,27,0))</f>
        <v>#N/A</v>
      </c>
      <c r="AM367" s="87"/>
      <c r="AN367" s="87"/>
      <c r="AO367" s="87"/>
    </row>
    <row r="368" ht="14.25" hidden="1" customHeight="1">
      <c r="A368" s="486"/>
      <c r="B368" s="127"/>
      <c r="C368" s="488">
        <v>2.0</v>
      </c>
      <c r="D368" s="489" t="str">
        <f t="shared" ref="D368:I368" si="575">IF(X368="","",IF(X368="cn","cn",VLOOKUP(MID(X368,2,1),$AN$4:$AO$18,2,0)))</f>
        <v>#N/A</v>
      </c>
      <c r="E368" s="489" t="str">
        <f t="shared" si="575"/>
        <v>#N/A</v>
      </c>
      <c r="F368" s="489" t="str">
        <f t="shared" si="575"/>
        <v>#N/A</v>
      </c>
      <c r="G368" s="489" t="str">
        <f t="shared" si="575"/>
        <v>#N/A</v>
      </c>
      <c r="H368" s="489" t="str">
        <f t="shared" si="575"/>
        <v>#N/A</v>
      </c>
      <c r="I368" s="489" t="str">
        <f t="shared" si="575"/>
        <v>#N/A</v>
      </c>
      <c r="J368" s="476"/>
      <c r="K368" s="127"/>
      <c r="L368" s="488">
        <v>2.0</v>
      </c>
      <c r="M368" s="489" t="str">
        <f t="shared" ref="M368:R368" si="576">IF(AG368="","",IF(AG368="cn","cn",VLOOKUP(MID(AG368,2,1),$AN$4:$AO$18,2,0)))</f>
        <v>#N/A</v>
      </c>
      <c r="N368" s="489" t="str">
        <f t="shared" si="576"/>
        <v>#N/A</v>
      </c>
      <c r="O368" s="489" t="str">
        <f t="shared" si="576"/>
        <v>#N/A</v>
      </c>
      <c r="P368" s="489" t="str">
        <f t="shared" si="576"/>
        <v>#N/A</v>
      </c>
      <c r="Q368" s="489" t="str">
        <f t="shared" si="576"/>
        <v>#N/A</v>
      </c>
      <c r="R368" s="489" t="str">
        <f t="shared" si="576"/>
        <v>#N/A</v>
      </c>
      <c r="S368" s="87"/>
      <c r="T368" s="87"/>
      <c r="U368" s="87"/>
      <c r="V368" s="495"/>
      <c r="W368" s="523">
        <v>2.0</v>
      </c>
      <c r="X368" s="493" t="str">
        <f>IF(HLOOKUP(W359,MaGv!$C$38:$AZ$68,3,0)=0," ",HLOOKUP(W359,MaGv!$C$38:$AZ$68,3,0))</f>
        <v>#N/A</v>
      </c>
      <c r="Y368" s="493" t="str">
        <f>IF(HLOOKUP(W359,MaGv!$C$38:$AZ$68,8,0)=0," ",HLOOKUP(W359,MaGv!$C$38:$AZ$68,8,0))</f>
        <v>#N/A</v>
      </c>
      <c r="Z368" s="493" t="str">
        <f>IF(HLOOKUP(W359,MaGv!$C$38:$AZ$68,13,0)=0," ",HLOOKUP(W359,MaGv!$C$38:$AZ$68,13,0))</f>
        <v>#N/A</v>
      </c>
      <c r="AA368" s="493" t="str">
        <f>IF(HLOOKUP(W359,MaGv!$C$38:$AZ$68,18,0)=0," ",HLOOKUP(W359,MaGv!$C$38:$AZ$68,18,0))</f>
        <v>#N/A</v>
      </c>
      <c r="AB368" s="493" t="str">
        <f>IF(HLOOKUP(W359,MaGv!$C$38:$AZ$68,23,0)=0," ",HLOOKUP(W359,MaGv!$C$38:$AZ$68,23,0))</f>
        <v>#N/A</v>
      </c>
      <c r="AC368" s="493" t="str">
        <f>IF(HLOOKUP(W359,MaGv!$C$38:$AZ$68,28,0)=0," ",HLOOKUP(W359,MaGv!$C$38:$AZ$68,28,0))</f>
        <v>#N/A</v>
      </c>
      <c r="AD368" s="326"/>
      <c r="AE368" s="495"/>
      <c r="AF368" s="523">
        <v>2.0</v>
      </c>
      <c r="AG368" s="493" t="str">
        <f>IF(HLOOKUP(AF359,MaGv!$C$38:$AZ$68,3,0)=0," ",HLOOKUP(AF359,MaGv!$C$38:$AZ$68,3,0))</f>
        <v>#N/A</v>
      </c>
      <c r="AH368" s="493" t="str">
        <f>IF(HLOOKUP(AF359,MaGv!$C$38:$AZ$68,8,0)=0," ",HLOOKUP(AF359,MaGv!$C$38:$AZ$68,8,0))</f>
        <v>#N/A</v>
      </c>
      <c r="AI368" s="493" t="str">
        <f>IF(HLOOKUP(AF359,MaGv!$C$38:$AZ$68,13,0)=0," ",HLOOKUP(AF359,MaGv!$C$38:$AZ$68,13,0))</f>
        <v>#N/A</v>
      </c>
      <c r="AJ368" s="493" t="str">
        <f>IF(HLOOKUP(AF359,MaGv!$C$38:$AZ$68,18,0)=0," ",HLOOKUP(AF359,MaGv!$C$38:$AZ$68,18,0))</f>
        <v>#N/A</v>
      </c>
      <c r="AK368" s="493" t="str">
        <f>IF(HLOOKUP(AF359,MaGv!$C$38:$AZ$68,23,0)=0," ",HLOOKUP(AF359,MaGv!$C$38:$AZ$68,23,0))</f>
        <v>#N/A</v>
      </c>
      <c r="AL368" s="493" t="str">
        <f>IF(HLOOKUP(AF359,MaGv!$C$38:$AZ$68,28,0)=0," ",HLOOKUP(AF359,MaGv!$C$38:$AZ$68,28,0))</f>
        <v>#N/A</v>
      </c>
      <c r="AM368" s="87"/>
      <c r="AN368" s="87"/>
      <c r="AO368" s="87"/>
    </row>
    <row r="369" ht="14.25" hidden="1" customHeight="1">
      <c r="A369" s="486"/>
      <c r="B369" s="127"/>
      <c r="C369" s="488">
        <v>3.0</v>
      </c>
      <c r="D369" s="489" t="str">
        <f t="shared" ref="D369:I369" si="577">IF(X369="","",IF(X369="cn","cn",VLOOKUP(MID(X369,2,1),$AN$4:$AO$18,2,0)))</f>
        <v>#N/A</v>
      </c>
      <c r="E369" s="489" t="str">
        <f t="shared" si="577"/>
        <v>#N/A</v>
      </c>
      <c r="F369" s="489" t="str">
        <f t="shared" si="577"/>
        <v>#N/A</v>
      </c>
      <c r="G369" s="489" t="str">
        <f t="shared" si="577"/>
        <v>#N/A</v>
      </c>
      <c r="H369" s="489" t="str">
        <f t="shared" si="577"/>
        <v>#N/A</v>
      </c>
      <c r="I369" s="489" t="str">
        <f t="shared" si="577"/>
        <v>#N/A</v>
      </c>
      <c r="J369" s="476"/>
      <c r="K369" s="127"/>
      <c r="L369" s="488">
        <v>3.0</v>
      </c>
      <c r="M369" s="489" t="str">
        <f t="shared" ref="M369:R369" si="578">IF(AG369="","",IF(AG369="cn","cn",VLOOKUP(MID(AG369,2,1),$AN$4:$AO$18,2,0)))</f>
        <v>#N/A</v>
      </c>
      <c r="N369" s="489" t="str">
        <f t="shared" si="578"/>
        <v>#N/A</v>
      </c>
      <c r="O369" s="489" t="str">
        <f t="shared" si="578"/>
        <v>#N/A</v>
      </c>
      <c r="P369" s="489" t="str">
        <f t="shared" si="578"/>
        <v>#N/A</v>
      </c>
      <c r="Q369" s="489" t="str">
        <f t="shared" si="578"/>
        <v>#N/A</v>
      </c>
      <c r="R369" s="489" t="str">
        <f t="shared" si="578"/>
        <v>#N/A</v>
      </c>
      <c r="S369" s="87"/>
      <c r="T369" s="87"/>
      <c r="U369" s="87"/>
      <c r="V369" s="495"/>
      <c r="W369" s="523">
        <v>3.0</v>
      </c>
      <c r="X369" s="493" t="str">
        <f>IF(HLOOKUP(W359,MaGv!$C$38:$AZ$68,4,0)=0," ",HLOOKUP(W359,MaGv!$C$38:$AZ$68,4,0))</f>
        <v>#N/A</v>
      </c>
      <c r="Y369" s="493" t="str">
        <f>IF(HLOOKUP(W359,MaGv!$C$38:$AZ$68,9,0)=0," ",HLOOKUP(W359,MaGv!$C$38:$AZ$68,9,0))</f>
        <v>#N/A</v>
      </c>
      <c r="Z369" s="493" t="str">
        <f>IF(HLOOKUP(W359,MaGv!$C$38:$AZ$68,14,0)=0," ",HLOOKUP(W359,MaGv!$C$38:$AZ$68,14,0))</f>
        <v>#N/A</v>
      </c>
      <c r="AA369" s="493" t="str">
        <f>IF(HLOOKUP(W359,MaGv!$C$38:$AZ$68,19,0)=0," ",HLOOKUP(W359,MaGv!$C$38:$AZ$68,19,0))</f>
        <v>#N/A</v>
      </c>
      <c r="AB369" s="493" t="str">
        <f>IF(HLOOKUP(W359,MaGv!$C$38:$AZ$68,24,0)=0," ",HLOOKUP(W359,MaGv!$C$38:$AZ$68,24,0))</f>
        <v>#N/A</v>
      </c>
      <c r="AC369" s="493" t="str">
        <f>IF(HLOOKUP(W359,MaGv!$C$38:$AZ$68,29,0)=0," ",HLOOKUP(W359,MaGv!$C$38:$AZ$68,29,0))</f>
        <v>#N/A</v>
      </c>
      <c r="AD369" s="326"/>
      <c r="AE369" s="495"/>
      <c r="AF369" s="523">
        <v>3.0</v>
      </c>
      <c r="AG369" s="493" t="str">
        <f>IF(HLOOKUP(AF359,MaGv!$C$38:$AZ$68,4,0)=0," ",HLOOKUP(AF359,MaGv!$C$38:$AZ$68,4,0))</f>
        <v>#N/A</v>
      </c>
      <c r="AH369" s="493" t="str">
        <f>IF(HLOOKUP(AF359,MaGv!$C$38:$AZ$68,9,0)=0," ",HLOOKUP(AF359,MaGv!$C$38:$AZ$68,9,0))</f>
        <v>#N/A</v>
      </c>
      <c r="AI369" s="493" t="str">
        <f>IF(HLOOKUP(AF359,MaGv!$C$38:$AZ$68,14,0)=0," ",HLOOKUP(AF359,MaGv!$C$38:$AZ$68,14,0))</f>
        <v>#N/A</v>
      </c>
      <c r="AJ369" s="493" t="str">
        <f>IF(HLOOKUP(AF359,MaGv!$C$38:$AZ$68,19,0)=0," ",HLOOKUP(AF359,MaGv!$C$38:$AZ$68,19,0))</f>
        <v>#N/A</v>
      </c>
      <c r="AK369" s="493" t="str">
        <f>IF(HLOOKUP(AF359,MaGv!$C$38:$AZ$68,24,0)=0," ",HLOOKUP(AF359,MaGv!$C$38:$AZ$68,24,0))</f>
        <v>#N/A</v>
      </c>
      <c r="AL369" s="493" t="str">
        <f>IF(HLOOKUP(AF359,MaGv!$C$38:$AZ$68,29,0)=0," ",HLOOKUP(AF359,MaGv!$C$38:$AZ$68,29,0))</f>
        <v>#N/A</v>
      </c>
      <c r="AM369" s="87"/>
      <c r="AN369" s="87"/>
      <c r="AO369" s="87"/>
    </row>
    <row r="370" ht="14.25" hidden="1" customHeight="1">
      <c r="A370" s="486"/>
      <c r="B370" s="127"/>
      <c r="C370" s="488">
        <v>4.0</v>
      </c>
      <c r="D370" s="489" t="str">
        <f t="shared" ref="D370:I370" si="579">IF(X370="","",IF(X370="cn","cn",VLOOKUP(MID(X370,2,1),$AN$4:$AO$18,2,0)))</f>
        <v>cn</v>
      </c>
      <c r="E370" s="489" t="str">
        <f t="shared" si="579"/>
        <v>#N/A</v>
      </c>
      <c r="F370" s="489" t="str">
        <f t="shared" si="579"/>
        <v>#N/A</v>
      </c>
      <c r="G370" s="489" t="str">
        <f t="shared" si="579"/>
        <v>#N/A</v>
      </c>
      <c r="H370" s="489" t="str">
        <f t="shared" si="579"/>
        <v>#N/A</v>
      </c>
      <c r="I370" s="489" t="str">
        <f t="shared" si="579"/>
        <v>#N/A</v>
      </c>
      <c r="J370" s="476"/>
      <c r="K370" s="127"/>
      <c r="L370" s="488">
        <v>4.0</v>
      </c>
      <c r="M370" s="489" t="str">
        <f t="shared" ref="M370:R370" si="580">IF(AG370="","",IF(AG370="cn","cn",VLOOKUP(MID(AG370,2,1),$AN$4:$AO$18,2,0)))</f>
        <v>cn</v>
      </c>
      <c r="N370" s="489" t="str">
        <f t="shared" si="580"/>
        <v>#N/A</v>
      </c>
      <c r="O370" s="489" t="str">
        <f t="shared" si="580"/>
        <v>#N/A</v>
      </c>
      <c r="P370" s="489" t="str">
        <f t="shared" si="580"/>
        <v>#N/A</v>
      </c>
      <c r="Q370" s="489" t="str">
        <f t="shared" si="580"/>
        <v>#N/A</v>
      </c>
      <c r="R370" s="489" t="str">
        <f t="shared" si="580"/>
        <v>#N/A</v>
      </c>
      <c r="S370" s="87"/>
      <c r="T370" s="87"/>
      <c r="U370" s="87"/>
      <c r="V370" s="495"/>
      <c r="W370" s="523">
        <v>4.0</v>
      </c>
      <c r="X370" s="493" t="s">
        <v>33</v>
      </c>
      <c r="Y370" s="493" t="str">
        <f>IF(HLOOKUP(W359,MaGv!$C$38:$AZ$68,10,0)=0," ",HLOOKUP(W359,MaGv!$C$38:$AZ$68,10,0))</f>
        <v>#N/A</v>
      </c>
      <c r="Z370" s="493" t="str">
        <f>IF(HLOOKUP(W359,MaGv!$C$38:$AZ$68,15,0)=0," ",HLOOKUP(W359,MaGv!$C$38:$AZ$68,15,0))</f>
        <v>#N/A</v>
      </c>
      <c r="AA370" s="493" t="str">
        <f>IF(HLOOKUP(W359,MaGv!$C$38:$AZ$68,20,0)=0," ",HLOOKUP(W359,MaGv!$C$38:$AZ$68,20,0))</f>
        <v>#N/A</v>
      </c>
      <c r="AB370" s="493" t="str">
        <f>IF(HLOOKUP(W359,MaGv!$C$38:$AZ$68,25,0)=0," ",HLOOKUP(W359,MaGv!$C$38:$AZ$68,25,0))</f>
        <v>#N/A</v>
      </c>
      <c r="AC370" s="493" t="str">
        <f>IF(HLOOKUP(W359,MaGv!$C$38:$AZ$68,30,0)=0," ",HLOOKUP(W359,MaGv!$C$38:$AZ$68,30,0))</f>
        <v>#N/A</v>
      </c>
      <c r="AD370" s="326"/>
      <c r="AE370" s="495"/>
      <c r="AF370" s="523">
        <v>4.0</v>
      </c>
      <c r="AG370" s="493" t="s">
        <v>33</v>
      </c>
      <c r="AH370" s="493" t="str">
        <f>IF(HLOOKUP(AF359,MaGv!$C$38:$AZ$68,10,0)=0," ",HLOOKUP(AF359,MaGv!$C$38:$AZ$68,10,0))</f>
        <v>#N/A</v>
      </c>
      <c r="AI370" s="493" t="str">
        <f>IF(HLOOKUP(AF359,MaGv!$C$38:$AZ$68,15,0)=0," ",HLOOKUP(AF359,MaGv!$C$38:$AZ$68,15,0))</f>
        <v>#N/A</v>
      </c>
      <c r="AJ370" s="493" t="str">
        <f>IF(HLOOKUP(AF359,MaGv!$C$38:$AZ$68,20,0)=0," ",HLOOKUP(AF359,MaGv!$C$38:$AZ$68,20,0))</f>
        <v>#N/A</v>
      </c>
      <c r="AK370" s="493" t="str">
        <f>IF(HLOOKUP(AF359,MaGv!$C$38:$AZ$68,25,0)=0," ",HLOOKUP(AF359,MaGv!$C$38:$AZ$68,25,0))</f>
        <v>#N/A</v>
      </c>
      <c r="AL370" s="493" t="str">
        <f>IF(HLOOKUP(AF359,MaGv!$C$38:$AZ$68,30,0)=0," ",HLOOKUP(AF359,MaGv!$C$38:$AZ$68,30,0))</f>
        <v>#N/A</v>
      </c>
      <c r="AM370" s="87"/>
      <c r="AN370" s="87"/>
      <c r="AO370" s="87"/>
    </row>
    <row r="371" ht="14.25" hidden="1" customHeight="1">
      <c r="A371" s="486"/>
      <c r="B371" s="396"/>
      <c r="C371" s="488">
        <v>5.0</v>
      </c>
      <c r="D371" s="489" t="s">
        <v>601</v>
      </c>
      <c r="E371" s="489" t="str">
        <f t="shared" ref="E371:I371" si="581">IF(Y371="","",IF(Y371="cn","cn",VLOOKUP(MID(Y371,2,1),$AN$4:$AO$18,2,0)))</f>
        <v>#N/A</v>
      </c>
      <c r="F371" s="489" t="str">
        <f t="shared" si="581"/>
        <v>#N/A</v>
      </c>
      <c r="G371" s="489" t="str">
        <f t="shared" si="581"/>
        <v>#N/A</v>
      </c>
      <c r="H371" s="489" t="str">
        <f t="shared" si="581"/>
        <v>#N/A</v>
      </c>
      <c r="I371" s="489" t="str">
        <f t="shared" si="581"/>
        <v>#N/A</v>
      </c>
      <c r="J371" s="476"/>
      <c r="K371" s="396"/>
      <c r="L371" s="488">
        <v>5.0</v>
      </c>
      <c r="M371" s="489" t="s">
        <v>601</v>
      </c>
      <c r="N371" s="489" t="str">
        <f t="shared" ref="N371:R371" si="582">IF(AH371="","",IF(AH371="cn","cn",VLOOKUP(MID(AH371,2,1),$AN$4:$AO$18,2,0)))</f>
        <v>#N/A</v>
      </c>
      <c r="O371" s="489" t="str">
        <f t="shared" si="582"/>
        <v>#N/A</v>
      </c>
      <c r="P371" s="489" t="str">
        <f t="shared" si="582"/>
        <v>#N/A</v>
      </c>
      <c r="Q371" s="489" t="str">
        <f t="shared" si="582"/>
        <v>#N/A</v>
      </c>
      <c r="R371" s="489" t="str">
        <f t="shared" si="582"/>
        <v>#N/A</v>
      </c>
      <c r="S371" s="87"/>
      <c r="T371" s="87"/>
      <c r="U371" s="87"/>
      <c r="V371" s="496"/>
      <c r="W371" s="523">
        <v>5.0</v>
      </c>
      <c r="X371" s="493" t="s">
        <v>601</v>
      </c>
      <c r="Y371" s="493" t="str">
        <f>IF(HLOOKUP(W359,MaGv!$C$38:$AZ$68,11,0)=0," ",HLOOKUP(W359,MaGv!$C$38:$AZ$68,11,0))</f>
        <v>#N/A</v>
      </c>
      <c r="Z371" s="493" t="str">
        <f>IF(HLOOKUP(W359,MaGv!$C$38:$AZ$68,16,0)=0," ",HLOOKUP(W359,MaGv!$C$38:$AZ$68,16,0))</f>
        <v>#N/A</v>
      </c>
      <c r="AA371" s="493" t="str">
        <f>IF(HLOOKUP(W359,MaGv!$C$38:$AZ$68,21,0)=0," ",HLOOKUP(W359,MaGv!$C$38:$AZ$68,21,0))</f>
        <v>#N/A</v>
      </c>
      <c r="AB371" s="493" t="str">
        <f>IF(HLOOKUP(W359,MaGv!$C$38:$AZ$68,26,0)=0," ",HLOOKUP(W359,MaGv!$C$38:$AZ$68,26,0))</f>
        <v>#N/A</v>
      </c>
      <c r="AC371" s="493" t="str">
        <f>IF(HLOOKUP(W359,MaGv!$C$38:$AZ$68,31,0)=0," ",HLOOKUP(W359,MaGv!$C$38:$AZ$68,31,0))</f>
        <v>#N/A</v>
      </c>
      <c r="AD371" s="326"/>
      <c r="AE371" s="496"/>
      <c r="AF371" s="523">
        <v>5.0</v>
      </c>
      <c r="AG371" s="493" t="s">
        <v>601</v>
      </c>
      <c r="AH371" s="493" t="str">
        <f>IF(HLOOKUP(AF359,MaGv!$C$38:$AZ$68,11,0)=0," ",HLOOKUP(AF359,MaGv!$C$38:$AZ$68,11,0))</f>
        <v>#N/A</v>
      </c>
      <c r="AI371" s="493" t="str">
        <f>IF(HLOOKUP(AF359,MaGv!$C$38:$AZ$68,16,0)=0," ",HLOOKUP(AF359,MaGv!$C$38:$AZ$68,16,0))</f>
        <v>#N/A</v>
      </c>
      <c r="AJ371" s="493" t="str">
        <f>IF(HLOOKUP(AF359,MaGv!$C$38:$AZ$68,21,0)=0," ",HLOOKUP(AF359,MaGv!$C$38:$AZ$68,21,0))</f>
        <v>#N/A</v>
      </c>
      <c r="AK371" s="493" t="str">
        <f>IF(HLOOKUP(AF359,MaGv!$C$38:$AZ$68,26,0)=0," ",HLOOKUP(AF359,MaGv!$C$38:$AZ$68,26,0))</f>
        <v>#N/A</v>
      </c>
      <c r="AL371" s="493" t="str">
        <f>IF(HLOOKUP(AF359,MaGv!$C$38:$AZ$68,31,0)=0," ",HLOOKUP(AF359,MaGv!$C$38:$AZ$68,31,0))</f>
        <v>#N/A</v>
      </c>
      <c r="AM371" s="87"/>
      <c r="AN371" s="87"/>
      <c r="AO371" s="87"/>
    </row>
    <row r="372" ht="14.25" hidden="1" customHeight="1">
      <c r="A372" s="486"/>
      <c r="B372" s="87"/>
      <c r="C372" s="87"/>
      <c r="D372" s="87"/>
      <c r="E372" s="87"/>
      <c r="F372" s="87"/>
      <c r="G372" s="87"/>
      <c r="H372" s="87"/>
      <c r="I372" s="87"/>
      <c r="J372" s="476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498"/>
      <c r="W372" s="499"/>
      <c r="X372" s="497"/>
      <c r="Y372" s="497"/>
      <c r="Z372" s="497"/>
      <c r="AA372" s="497"/>
      <c r="AB372" s="497"/>
      <c r="AC372" s="497"/>
      <c r="AD372" s="326"/>
      <c r="AE372" s="500"/>
      <c r="AF372" s="499"/>
      <c r="AG372" s="497"/>
      <c r="AH372" s="497"/>
      <c r="AI372" s="497"/>
      <c r="AJ372" s="497"/>
      <c r="AK372" s="497"/>
      <c r="AL372" s="497"/>
      <c r="AM372" s="87"/>
      <c r="AN372" s="87"/>
      <c r="AO372" s="87"/>
    </row>
    <row r="373" ht="14.25" hidden="1" customHeight="1">
      <c r="A373" s="502"/>
      <c r="B373" s="503"/>
      <c r="C373" s="503"/>
      <c r="D373" s="503"/>
      <c r="E373" s="503"/>
      <c r="F373" s="503"/>
      <c r="G373" s="503"/>
      <c r="H373" s="503"/>
      <c r="I373" s="503"/>
      <c r="J373" s="504"/>
      <c r="K373" s="503"/>
      <c r="L373" s="503"/>
      <c r="M373" s="503"/>
      <c r="N373" s="503"/>
      <c r="O373" s="503"/>
      <c r="P373" s="503"/>
      <c r="Q373" s="503"/>
      <c r="R373" s="503"/>
      <c r="S373" s="87"/>
      <c r="T373" s="87"/>
      <c r="U373" s="87"/>
      <c r="V373" s="505"/>
      <c r="W373" s="499"/>
      <c r="X373" s="497"/>
      <c r="Y373" s="497"/>
      <c r="Z373" s="497"/>
      <c r="AA373" s="497"/>
      <c r="AB373" s="497"/>
      <c r="AC373" s="497"/>
      <c r="AD373" s="326"/>
      <c r="AE373" s="500"/>
      <c r="AF373" s="499"/>
      <c r="AG373" s="497"/>
      <c r="AH373" s="497"/>
      <c r="AI373" s="497"/>
      <c r="AJ373" s="497"/>
      <c r="AK373" s="497"/>
      <c r="AL373" s="497"/>
      <c r="AM373" s="87"/>
      <c r="AN373" s="87"/>
      <c r="AO373" s="87"/>
    </row>
    <row r="374" ht="14.25" hidden="1" customHeight="1">
      <c r="A374" s="126"/>
      <c r="B374" s="87"/>
      <c r="C374" s="87"/>
      <c r="D374" s="87"/>
      <c r="E374" s="87"/>
      <c r="F374" s="87"/>
      <c r="G374" s="87"/>
      <c r="H374" s="87"/>
      <c r="I374" s="87"/>
      <c r="J374" s="476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477"/>
      <c r="X374" s="87"/>
      <c r="Y374" s="87"/>
      <c r="Z374" s="87"/>
      <c r="AA374" s="87"/>
      <c r="AB374" s="87"/>
      <c r="AC374" s="87"/>
      <c r="AD374" s="326"/>
      <c r="AE374" s="87"/>
      <c r="AF374" s="477"/>
      <c r="AG374" s="87"/>
      <c r="AH374" s="87"/>
      <c r="AI374" s="87"/>
      <c r="AJ374" s="87"/>
      <c r="AK374" s="87"/>
      <c r="AL374" s="87"/>
      <c r="AM374" s="87"/>
      <c r="AN374" s="87"/>
      <c r="AO374" s="87"/>
    </row>
    <row r="375" ht="14.25" hidden="1" customHeight="1">
      <c r="A375" s="461"/>
      <c r="B375" s="466" t="s">
        <v>532</v>
      </c>
      <c r="C375" s="87"/>
      <c r="D375" s="463"/>
      <c r="E375" s="463"/>
      <c r="F375" s="463"/>
      <c r="G375" s="463"/>
      <c r="H375" s="465" t="str">
        <f>MaGv!$N$1</f>
        <v>THỜI KHÓA BIỂU ÔN TẬP KHỐI 12 - Áp dụng từ 04/05/2021</v>
      </c>
      <c r="I375" s="463"/>
      <c r="J375" s="464"/>
      <c r="K375" s="466" t="s">
        <v>532</v>
      </c>
      <c r="L375" s="87"/>
      <c r="M375" s="463"/>
      <c r="N375" s="463"/>
      <c r="O375" s="463"/>
      <c r="P375" s="463"/>
      <c r="Q375" s="465" t="str">
        <f>MaGv!$N$1</f>
        <v>THỜI KHÓA BIỂU ÔN TẬP KHỐI 12 - Áp dụng từ 04/05/2021</v>
      </c>
      <c r="R375" s="463"/>
      <c r="S375" s="87"/>
      <c r="T375" s="87"/>
      <c r="U375" s="87"/>
      <c r="V375" s="466"/>
      <c r="W375" s="463"/>
      <c r="X375" s="463"/>
      <c r="Y375" s="463"/>
      <c r="Z375" s="463"/>
      <c r="AA375" s="463"/>
      <c r="AB375" s="465" t="str">
        <f>MaGv!$N$1</f>
        <v>THỜI KHÓA BIỂU ÔN TẬP KHỐI 12 - Áp dụng từ 04/05/2021</v>
      </c>
      <c r="AC375" s="463"/>
      <c r="AD375" s="326"/>
      <c r="AE375" s="466"/>
      <c r="AF375" s="463"/>
      <c r="AG375" s="463"/>
      <c r="AH375" s="463"/>
      <c r="AI375" s="463"/>
      <c r="AJ375" s="463"/>
      <c r="AK375" s="465" t="str">
        <f>MaGv!$N$1</f>
        <v>THỜI KHÓA BIỂU ÔN TẬP KHỐI 12 - Áp dụng từ 04/05/2021</v>
      </c>
      <c r="AL375" s="463"/>
      <c r="AM375" s="87"/>
      <c r="AN375" s="87"/>
      <c r="AO375" s="87"/>
    </row>
    <row r="376" ht="14.25" hidden="1" customHeight="1">
      <c r="A376" s="461"/>
      <c r="B376" s="467" t="str">
        <f>V376</f>
        <v>LỚP:</v>
      </c>
      <c r="C376" s="468" t="str">
        <f>VLOOKUP(A378,DS!$R$1:$T$48,2,0)</f>
        <v>#N/A</v>
      </c>
      <c r="D376" s="467" t="str">
        <f t="shared" ref="D376:E376" si="583">Y376</f>
        <v>GVCN:</v>
      </c>
      <c r="E376" s="469" t="str">
        <f t="shared" si="583"/>
        <v>#N/A</v>
      </c>
      <c r="F376" s="87"/>
      <c r="G376" s="470"/>
      <c r="H376" s="470"/>
      <c r="I376" s="470"/>
      <c r="J376" s="464"/>
      <c r="K376" s="471" t="str">
        <f>AE376</f>
        <v>LỚP:</v>
      </c>
      <c r="L376" s="468" t="str">
        <f>VLOOKUP(J378,DS!$R$3:$T$48,2,0)</f>
        <v>#N/A</v>
      </c>
      <c r="M376" s="467" t="str">
        <f t="shared" ref="M376:N376" si="584">AH376</f>
        <v>GVCN:</v>
      </c>
      <c r="N376" s="472" t="str">
        <f t="shared" si="584"/>
        <v>#N/A</v>
      </c>
      <c r="O376" s="87"/>
      <c r="P376" s="470"/>
      <c r="Q376" s="470"/>
      <c r="R376" s="470"/>
      <c r="S376" s="87"/>
      <c r="T376" s="87"/>
      <c r="U376" s="87"/>
      <c r="V376" s="470" t="s">
        <v>588</v>
      </c>
      <c r="W376" s="473" t="str">
        <f>C376</f>
        <v>#N/A</v>
      </c>
      <c r="X376" s="87"/>
      <c r="Y376" s="474" t="s">
        <v>589</v>
      </c>
      <c r="Z376" s="475" t="str">
        <f>VLOOKUP(W376,dscn,4,0)&amp;"-"&amp;VLOOKUP(W376,dscn,6,0)</f>
        <v>#N/A</v>
      </c>
      <c r="AA376" s="473"/>
      <c r="AB376" s="473"/>
      <c r="AC376" s="473"/>
      <c r="AD376" s="326"/>
      <c r="AE376" s="470" t="s">
        <v>588</v>
      </c>
      <c r="AF376" s="473" t="str">
        <f>L376</f>
        <v>#N/A</v>
      </c>
      <c r="AG376" s="87"/>
      <c r="AH376" s="474" t="s">
        <v>589</v>
      </c>
      <c r="AI376" s="475" t="str">
        <f>VLOOKUP(AF376,dscn,4,0)&amp;"-"&amp;VLOOKUP(AF376,dscn,6,0)</f>
        <v>#N/A</v>
      </c>
      <c r="AJ376" s="473"/>
      <c r="AK376" s="473"/>
      <c r="AL376" s="473"/>
      <c r="AM376" s="87"/>
      <c r="AN376" s="87"/>
      <c r="AO376" s="87"/>
    </row>
    <row r="377" ht="14.25" hidden="1" customHeight="1">
      <c r="A377" s="126"/>
      <c r="B377" s="87"/>
      <c r="C377" s="87"/>
      <c r="D377" s="87"/>
      <c r="E377" s="87"/>
      <c r="F377" s="87"/>
      <c r="G377" s="87"/>
      <c r="H377" s="87"/>
      <c r="I377" s="87"/>
      <c r="J377" s="476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477"/>
      <c r="Y377" s="87"/>
      <c r="Z377" s="87"/>
      <c r="AA377" s="87"/>
      <c r="AB377" s="87"/>
      <c r="AC377" s="87"/>
      <c r="AD377" s="326"/>
      <c r="AE377" s="87"/>
      <c r="AF377" s="87"/>
      <c r="AG377" s="477"/>
      <c r="AH377" s="87"/>
      <c r="AI377" s="87"/>
      <c r="AJ377" s="87"/>
      <c r="AK377" s="87"/>
      <c r="AL377" s="87"/>
      <c r="AM377" s="87"/>
      <c r="AN377" s="87"/>
      <c r="AO377" s="87"/>
    </row>
    <row r="378" ht="14.25" hidden="1" customHeight="1">
      <c r="A378" s="479">
        <v>45.0</v>
      </c>
      <c r="B378" s="480"/>
      <c r="C378" s="481" t="s">
        <v>590</v>
      </c>
      <c r="D378" s="481" t="s">
        <v>591</v>
      </c>
      <c r="E378" s="481" t="s">
        <v>592</v>
      </c>
      <c r="F378" s="481" t="s">
        <v>593</v>
      </c>
      <c r="G378" s="481" t="s">
        <v>594</v>
      </c>
      <c r="H378" s="481" t="s">
        <v>595</v>
      </c>
      <c r="I378" s="481" t="s">
        <v>596</v>
      </c>
      <c r="J378" s="482">
        <v>46.0</v>
      </c>
      <c r="K378" s="480"/>
      <c r="L378" s="481" t="s">
        <v>590</v>
      </c>
      <c r="M378" s="481" t="s">
        <v>591</v>
      </c>
      <c r="N378" s="481" t="s">
        <v>592</v>
      </c>
      <c r="O378" s="481" t="s">
        <v>593</v>
      </c>
      <c r="P378" s="481" t="s">
        <v>594</v>
      </c>
      <c r="Q378" s="481" t="s">
        <v>595</v>
      </c>
      <c r="R378" s="481" t="s">
        <v>596</v>
      </c>
      <c r="S378" s="87"/>
      <c r="T378" s="87"/>
      <c r="U378" s="86"/>
      <c r="V378" s="483"/>
      <c r="W378" s="484" t="s">
        <v>590</v>
      </c>
      <c r="X378" s="484" t="s">
        <v>591</v>
      </c>
      <c r="Y378" s="484" t="s">
        <v>592</v>
      </c>
      <c r="Z378" s="484" t="s">
        <v>593</v>
      </c>
      <c r="AA378" s="484" t="s">
        <v>594</v>
      </c>
      <c r="AB378" s="484" t="s">
        <v>595</v>
      </c>
      <c r="AC378" s="484" t="s">
        <v>596</v>
      </c>
      <c r="AD378" s="485"/>
      <c r="AE378" s="483"/>
      <c r="AF378" s="484" t="s">
        <v>590</v>
      </c>
      <c r="AG378" s="484" t="s">
        <v>591</v>
      </c>
      <c r="AH378" s="484" t="s">
        <v>592</v>
      </c>
      <c r="AI378" s="484" t="s">
        <v>593</v>
      </c>
      <c r="AJ378" s="484" t="s">
        <v>594</v>
      </c>
      <c r="AK378" s="484" t="s">
        <v>595</v>
      </c>
      <c r="AL378" s="484" t="s">
        <v>596</v>
      </c>
      <c r="AM378" s="87"/>
      <c r="AN378" s="86"/>
      <c r="AO378" s="86"/>
    </row>
    <row r="379" ht="14.25" hidden="1" customHeight="1">
      <c r="A379" s="479"/>
      <c r="B379" s="487" t="s">
        <v>597</v>
      </c>
      <c r="C379" s="488">
        <v>1.0</v>
      </c>
      <c r="D379" s="489" t="str">
        <f t="shared" ref="D379:I379" si="585">IF(X379="","",IF(X379="cn","cn",VLOOKUP(MID(X379,2,1),$AN$4:$AO$18,2,0)))</f>
        <v/>
      </c>
      <c r="E379" s="489" t="str">
        <f t="shared" si="585"/>
        <v>#N/A</v>
      </c>
      <c r="F379" s="489" t="str">
        <f t="shared" si="585"/>
        <v>#N/A</v>
      </c>
      <c r="G379" s="489" t="str">
        <f t="shared" si="585"/>
        <v>#N/A</v>
      </c>
      <c r="H379" s="489" t="str">
        <f t="shared" si="585"/>
        <v>#N/A</v>
      </c>
      <c r="I379" s="489" t="str">
        <f t="shared" si="585"/>
        <v>#N/A</v>
      </c>
      <c r="J379" s="482"/>
      <c r="K379" s="487" t="s">
        <v>597</v>
      </c>
      <c r="L379" s="488">
        <v>1.0</v>
      </c>
      <c r="M379" s="489" t="str">
        <f t="shared" ref="M379:R379" si="586">IF(AG379="","",IF(AG379="cn","cn",VLOOKUP(MID(AG379,2,1),$AN$4:$AO$18,2,0)))</f>
        <v/>
      </c>
      <c r="N379" s="489" t="str">
        <f t="shared" si="586"/>
        <v>#N/A</v>
      </c>
      <c r="O379" s="489" t="str">
        <f t="shared" si="586"/>
        <v>#N/A</v>
      </c>
      <c r="P379" s="489" t="str">
        <f t="shared" si="586"/>
        <v>#N/A</v>
      </c>
      <c r="Q379" s="489" t="str">
        <f t="shared" si="586"/>
        <v>#N/A</v>
      </c>
      <c r="R379" s="489" t="str">
        <f t="shared" si="586"/>
        <v>#N/A</v>
      </c>
      <c r="S379" s="86"/>
      <c r="T379" s="86"/>
      <c r="U379" s="86"/>
      <c r="V379" s="522" t="s">
        <v>597</v>
      </c>
      <c r="W379" s="523">
        <v>1.0</v>
      </c>
      <c r="X379" s="493"/>
      <c r="Y379" s="493" t="str">
        <f>IF(HLOOKUP(W376,MaGv!$C$3:$AZ$68,7,0)=0," ",HLOOKUP(W376,MaGv!$C$3:$AZ$68,7,0))</f>
        <v>#N/A</v>
      </c>
      <c r="Z379" s="493" t="str">
        <f>IF(HLOOKUP(W376,MaGv!$C$3:$AZ$68,12,0)=0," ",HLOOKUP(W376,MaGv!$C$3:$AZ$68,12,0))</f>
        <v>#N/A</v>
      </c>
      <c r="AA379" s="493" t="str">
        <f>IF(HLOOKUP(W376,MaGv!$C$3:$AZ$68,17,0)=0," ",HLOOKUP(W376,MaGv!$C$3:$AZ$68,17,0))</f>
        <v>#N/A</v>
      </c>
      <c r="AB379" s="493" t="str">
        <f>IF(HLOOKUP(W376,MaGv!$C$3:$AZ$68,22,0)=0," ",HLOOKUP(W376,MaGv!$C$3:$AZ$68,22,0))</f>
        <v>#N/A</v>
      </c>
      <c r="AC379" s="493" t="str">
        <f>IF(HLOOKUP(W376,MaGv!$C$3:$AZ$68,27,0)=0," ",HLOOKUP(W376,MaGv!$C$3:$AZ$68,27,0))</f>
        <v>#N/A</v>
      </c>
      <c r="AD379" s="326"/>
      <c r="AE379" s="522" t="s">
        <v>597</v>
      </c>
      <c r="AF379" s="523">
        <v>1.0</v>
      </c>
      <c r="AG379" s="493"/>
      <c r="AH379" s="493" t="str">
        <f>IF(HLOOKUP(AF376,MaGv!$C$3:$AZ$68,7,0)=0," ",HLOOKUP(AF376,MaGv!$C$3:$AZ$68,7,0))</f>
        <v>#N/A</v>
      </c>
      <c r="AI379" s="493" t="str">
        <f>IF(HLOOKUP(AF376,MaGv!$C$3:$AZ$68,12,0)=0," ",HLOOKUP(AF376,MaGv!$C$3:$AZ$68,12,0))</f>
        <v>#N/A</v>
      </c>
      <c r="AJ379" s="493" t="str">
        <f>IF(HLOOKUP(AF376,MaGv!$C$3:$AZ$68,17,0)=0," ",HLOOKUP(AF376,MaGv!$C$3:$AZ$68,17,0))</f>
        <v>#N/A</v>
      </c>
      <c r="AK379" s="493" t="str">
        <f>IF(HLOOKUP(AF376,MaGv!$C$3:$AZ$68,22,0)=0," ",HLOOKUP(AF376,MaGv!$C$3:$AZ$68,22,0))</f>
        <v>#N/A</v>
      </c>
      <c r="AL379" s="493" t="str">
        <f>IF(HLOOKUP(AF376,MaGv!$C$3:$AZ$68,27,0)=0," ",HLOOKUP(AF376,MaGv!$C$3:$AZ$68,27,0))</f>
        <v>#N/A</v>
      </c>
      <c r="AM379" s="86"/>
      <c r="AN379" s="87"/>
      <c r="AO379" s="87"/>
    </row>
    <row r="380" ht="14.25" hidden="1" customHeight="1">
      <c r="A380" s="486"/>
      <c r="B380" s="127"/>
      <c r="C380" s="488">
        <v>2.0</v>
      </c>
      <c r="D380" s="489" t="str">
        <f t="shared" ref="D380:I380" si="587">IF(X380="","",IF(X380="cn","cn",VLOOKUP(MID(X380,2,1),$AN$4:$AO$18,2,0)))</f>
        <v>#N/A</v>
      </c>
      <c r="E380" s="489" t="str">
        <f t="shared" si="587"/>
        <v>#N/A</v>
      </c>
      <c r="F380" s="489" t="str">
        <f t="shared" si="587"/>
        <v>#N/A</v>
      </c>
      <c r="G380" s="489" t="str">
        <f t="shared" si="587"/>
        <v>#N/A</v>
      </c>
      <c r="H380" s="489" t="str">
        <f t="shared" si="587"/>
        <v>#N/A</v>
      </c>
      <c r="I380" s="489" t="str">
        <f t="shared" si="587"/>
        <v>#N/A</v>
      </c>
      <c r="J380" s="476"/>
      <c r="K380" s="127"/>
      <c r="L380" s="488">
        <v>2.0</v>
      </c>
      <c r="M380" s="489" t="str">
        <f t="shared" ref="M380:R380" si="588">IF(AG380="","",IF(AG380="cn","cn",VLOOKUP(MID(AG380,2,1),$AN$4:$AO$18,2,0)))</f>
        <v>#N/A</v>
      </c>
      <c r="N380" s="489" t="str">
        <f t="shared" si="588"/>
        <v>#N/A</v>
      </c>
      <c r="O380" s="489" t="str">
        <f t="shared" si="588"/>
        <v>#N/A</v>
      </c>
      <c r="P380" s="489" t="str">
        <f t="shared" si="588"/>
        <v>#N/A</v>
      </c>
      <c r="Q380" s="489" t="str">
        <f t="shared" si="588"/>
        <v>#N/A</v>
      </c>
      <c r="R380" s="489" t="str">
        <f t="shared" si="588"/>
        <v>#N/A</v>
      </c>
      <c r="S380" s="87"/>
      <c r="T380" s="87"/>
      <c r="U380" s="87"/>
      <c r="V380" s="495"/>
      <c r="W380" s="523">
        <v>2.0</v>
      </c>
      <c r="X380" s="493" t="str">
        <f>IF(HLOOKUP(W376,MaGv!$C$3:$AZ$68,3,0)=0," ",HLOOKUP(W376,MaGv!$C$3:$AZ$68,3,0))</f>
        <v>#N/A</v>
      </c>
      <c r="Y380" s="493" t="str">
        <f>IF(HLOOKUP(W376,MaGv!$C$3:$AZ$68,8,0)=0," ",HLOOKUP(W376,MaGv!$C$3:$AZ$68,8,0))</f>
        <v>#N/A</v>
      </c>
      <c r="Z380" s="493" t="str">
        <f>IF(HLOOKUP(W376,MaGv!$C$3:$AZ$68,13,0)=0," ",HLOOKUP(W376,MaGv!$C$3:$AZ$68,13,0))</f>
        <v>#N/A</v>
      </c>
      <c r="AA380" s="493" t="str">
        <f>IF(HLOOKUP(W376,MaGv!$C$3:$AZ$68,18,0)=0," ",HLOOKUP(W376,MaGv!$C$3:$AZ$68,18,0))</f>
        <v>#N/A</v>
      </c>
      <c r="AB380" s="493" t="str">
        <f>IF(HLOOKUP(W376,MaGv!$C$3:$AZ$68,23,0)=0," ",HLOOKUP(W376,MaGv!$C$3:$AZ$68,23,0))</f>
        <v>#N/A</v>
      </c>
      <c r="AC380" s="493" t="str">
        <f>IF(HLOOKUP(W376,MaGv!$C$3:$AZ$68,28,0)=0," ",HLOOKUP(W376,MaGv!$C$3:$AZ$68,28,0))</f>
        <v>#N/A</v>
      </c>
      <c r="AD380" s="326"/>
      <c r="AE380" s="495"/>
      <c r="AF380" s="523">
        <v>2.0</v>
      </c>
      <c r="AG380" s="493" t="str">
        <f>IF(HLOOKUP(AF376,MaGv!$C$3:$AZ$68,3,0)=0," ",HLOOKUP(AF376,MaGv!$C$3:$AZ$68,3,0))</f>
        <v>#N/A</v>
      </c>
      <c r="AH380" s="493" t="str">
        <f>IF(HLOOKUP(AF376,MaGv!$C$3:$AZ$68,8,0)=0," ",HLOOKUP(AF376,MaGv!$C$3:$AZ$68,8,0))</f>
        <v>#N/A</v>
      </c>
      <c r="AI380" s="493" t="str">
        <f>IF(HLOOKUP(AF376,MaGv!$C$3:$AZ$68,13,0)=0," ",HLOOKUP(AF376,MaGv!$C$3:$AZ$68,13,0))</f>
        <v>#N/A</v>
      </c>
      <c r="AJ380" s="493" t="str">
        <f>IF(HLOOKUP(AF376,MaGv!$C$3:$AZ$68,18,0)=0," ",HLOOKUP(AF376,MaGv!$C$3:$AZ$68,18,0))</f>
        <v>#N/A</v>
      </c>
      <c r="AK380" s="493" t="str">
        <f>IF(HLOOKUP(AF376,MaGv!$C$3:$AZ$68,23,0)=0," ",HLOOKUP(AF376,MaGv!$C$3:$AZ$68,23,0))</f>
        <v>#N/A</v>
      </c>
      <c r="AL380" s="493" t="str">
        <f>IF(HLOOKUP(AF376,MaGv!$C$3:$AZ$68,28,0)=0," ",HLOOKUP(AF376,MaGv!$C$3:$AZ$68,28,0))</f>
        <v>#N/A</v>
      </c>
      <c r="AM380" s="87"/>
      <c r="AN380" s="87"/>
      <c r="AO380" s="87"/>
    </row>
    <row r="381" ht="14.25" hidden="1" customHeight="1">
      <c r="A381" s="486"/>
      <c r="B381" s="127"/>
      <c r="C381" s="488">
        <v>3.0</v>
      </c>
      <c r="D381" s="489" t="str">
        <f t="shared" ref="D381:I381" si="589">IF(X381="","",IF(X381="cn","cn",VLOOKUP(MID(X381,2,1),$AN$4:$AO$18,2,0)))</f>
        <v>#N/A</v>
      </c>
      <c r="E381" s="489" t="str">
        <f t="shared" si="589"/>
        <v>#N/A</v>
      </c>
      <c r="F381" s="489" t="str">
        <f t="shared" si="589"/>
        <v>#N/A</v>
      </c>
      <c r="G381" s="489" t="str">
        <f t="shared" si="589"/>
        <v>#N/A</v>
      </c>
      <c r="H381" s="489" t="str">
        <f t="shared" si="589"/>
        <v>#N/A</v>
      </c>
      <c r="I381" s="489" t="str">
        <f t="shared" si="589"/>
        <v>#N/A</v>
      </c>
      <c r="J381" s="476"/>
      <c r="K381" s="127"/>
      <c r="L381" s="488">
        <v>3.0</v>
      </c>
      <c r="M381" s="489" t="str">
        <f t="shared" ref="M381:R381" si="590">IF(AG381="","",IF(AG381="cn","cn",VLOOKUP(MID(AG381,2,1),$AN$4:$AO$18,2,0)))</f>
        <v>#N/A</v>
      </c>
      <c r="N381" s="489" t="str">
        <f t="shared" si="590"/>
        <v>#N/A</v>
      </c>
      <c r="O381" s="489" t="str">
        <f t="shared" si="590"/>
        <v>#N/A</v>
      </c>
      <c r="P381" s="489" t="str">
        <f t="shared" si="590"/>
        <v>#N/A</v>
      </c>
      <c r="Q381" s="489" t="str">
        <f t="shared" si="590"/>
        <v>#N/A</v>
      </c>
      <c r="R381" s="489" t="str">
        <f t="shared" si="590"/>
        <v>#N/A</v>
      </c>
      <c r="S381" s="87"/>
      <c r="T381" s="87"/>
      <c r="U381" s="87"/>
      <c r="V381" s="495"/>
      <c r="W381" s="523">
        <v>3.0</v>
      </c>
      <c r="X381" s="493" t="str">
        <f>IF(HLOOKUP(W376,MaGv!$C$3:$AZ$68,4,0)=0," ",HLOOKUP(W376,MaGv!$C$3:$AZ$68,4,0))</f>
        <v>#N/A</v>
      </c>
      <c r="Y381" s="493" t="str">
        <f>IF(HLOOKUP(W376,MaGv!$C$3:$AZ$68,9,0)=0," ",HLOOKUP(W376,MaGv!$C$3:$AZ$68,9,0))</f>
        <v>#N/A</v>
      </c>
      <c r="Z381" s="493" t="str">
        <f>IF(HLOOKUP(W376,MaGv!$C$3:$AZ$68,14,0)=0," ",HLOOKUP(W376,MaGv!$C$3:$AZ$68,14,0))</f>
        <v>#N/A</v>
      </c>
      <c r="AA381" s="493" t="str">
        <f>IF(HLOOKUP(W376,MaGv!$C$3:$AZ$68,19,0)=0," ",HLOOKUP(W376,MaGv!$C$3:$AZ$68,19,0))</f>
        <v>#N/A</v>
      </c>
      <c r="AB381" s="493" t="str">
        <f>IF(HLOOKUP(W376,MaGv!$C$3:$AZ$68,24,0)=0," ",HLOOKUP(W376,MaGv!$C$3:$AZ$68,24,0))</f>
        <v>#N/A</v>
      </c>
      <c r="AC381" s="493" t="str">
        <f>IF(HLOOKUP(W376,MaGv!$C$3:$AZ$68,29,0)=0," ",HLOOKUP(W376,MaGv!$C$3:$AZ$68,29,0))</f>
        <v>#N/A</v>
      </c>
      <c r="AD381" s="326"/>
      <c r="AE381" s="495"/>
      <c r="AF381" s="523">
        <v>3.0</v>
      </c>
      <c r="AG381" s="493" t="str">
        <f>IF(HLOOKUP(AF376,MaGv!$C$3:$AZ$68,4,0)=0," ",HLOOKUP(AF376,MaGv!$C$3:$AZ$68,4,0))</f>
        <v>#N/A</v>
      </c>
      <c r="AH381" s="493" t="str">
        <f>IF(HLOOKUP(AF376,MaGv!$C$3:$AZ$68,9,0)=0," ",HLOOKUP(AF376,MaGv!$C$3:$AZ$68,9,0))</f>
        <v>#N/A</v>
      </c>
      <c r="AI381" s="493" t="str">
        <f>IF(HLOOKUP(AF376,MaGv!$C$3:$AZ$68,14,0)=0," ",HLOOKUP(AF376,MaGv!$C$3:$AZ$68,14,0))</f>
        <v>#N/A</v>
      </c>
      <c r="AJ381" s="493" t="str">
        <f>IF(HLOOKUP(AF376,MaGv!$C$3:$AZ$68,19,0)=0," ",HLOOKUP(AF376,MaGv!$C$3:$AZ$68,19,0))</f>
        <v>#N/A</v>
      </c>
      <c r="AK381" s="493" t="str">
        <f>IF(HLOOKUP(AF376,MaGv!$C$3:$AZ$68,24,0)=0," ",HLOOKUP(AF376,MaGv!$C$3:$AZ$68,24,0))</f>
        <v>#N/A</v>
      </c>
      <c r="AL381" s="493" t="str">
        <f>IF(HLOOKUP(AF376,MaGv!$C$3:$AZ$68,29,0)=0," ",HLOOKUP(AF376,MaGv!$C$3:$AZ$68,29,0))</f>
        <v>#N/A</v>
      </c>
      <c r="AM381" s="87"/>
      <c r="AN381" s="87"/>
      <c r="AO381" s="87"/>
    </row>
    <row r="382" ht="14.25" hidden="1" customHeight="1">
      <c r="A382" s="486"/>
      <c r="B382" s="127"/>
      <c r="C382" s="488">
        <v>4.0</v>
      </c>
      <c r="D382" s="489" t="str">
        <f t="shared" ref="D382:I382" si="591">IF(X382="","",IF(X382="cn","cn",VLOOKUP(MID(X382,2,1),$AN$4:$AO$18,2,0)))</f>
        <v>#N/A</v>
      </c>
      <c r="E382" s="489" t="str">
        <f t="shared" si="591"/>
        <v>#N/A</v>
      </c>
      <c r="F382" s="489" t="str">
        <f t="shared" si="591"/>
        <v>#N/A</v>
      </c>
      <c r="G382" s="489" t="str">
        <f t="shared" si="591"/>
        <v>#N/A</v>
      </c>
      <c r="H382" s="489" t="str">
        <f t="shared" si="591"/>
        <v>#N/A</v>
      </c>
      <c r="I382" s="489" t="str">
        <f t="shared" si="591"/>
        <v>#N/A</v>
      </c>
      <c r="J382" s="476"/>
      <c r="K382" s="127"/>
      <c r="L382" s="488">
        <v>4.0</v>
      </c>
      <c r="M382" s="489" t="str">
        <f t="shared" ref="M382:R382" si="592">IF(AG382="","",IF(AG382="cn","cn",VLOOKUP(MID(AG382,2,1),$AN$4:$AO$18,2,0)))</f>
        <v>#N/A</v>
      </c>
      <c r="N382" s="489" t="str">
        <f t="shared" si="592"/>
        <v>#N/A</v>
      </c>
      <c r="O382" s="489" t="str">
        <f t="shared" si="592"/>
        <v>#N/A</v>
      </c>
      <c r="P382" s="489" t="str">
        <f t="shared" si="592"/>
        <v>#N/A</v>
      </c>
      <c r="Q382" s="489" t="str">
        <f t="shared" si="592"/>
        <v>#N/A</v>
      </c>
      <c r="R382" s="489" t="str">
        <f t="shared" si="592"/>
        <v>#N/A</v>
      </c>
      <c r="S382" s="87"/>
      <c r="T382" s="87"/>
      <c r="U382" s="87"/>
      <c r="V382" s="495"/>
      <c r="W382" s="523">
        <v>4.0</v>
      </c>
      <c r="X382" s="493" t="str">
        <f>IF(HLOOKUP(W376,MaGv!$C$3:$AZ$68,5,0)=0," ",HLOOKUP(W376,MaGv!$C$3:$AZ$68,5,0))</f>
        <v>#N/A</v>
      </c>
      <c r="Y382" s="493" t="str">
        <f>IF(HLOOKUP(W376,MaGv!$C$3:$AZ$68,10,0)=0," ",HLOOKUP(W376,MaGv!$C$3:$AZ$68,10,0))</f>
        <v>#N/A</v>
      </c>
      <c r="Z382" s="493" t="str">
        <f>IF(HLOOKUP(W376,MaGv!$C$3:$AZ$68,15,0)=0," ",HLOOKUP(W376,MaGv!$C$3:$AZ$68,15,0))</f>
        <v>#N/A</v>
      </c>
      <c r="AA382" s="493" t="str">
        <f>IF(HLOOKUP(W376,MaGv!$C$3:$AZ$68,20,0)=0," ",HLOOKUP(W376,MaGv!$C$3:$AZ$68,20,0))</f>
        <v>#N/A</v>
      </c>
      <c r="AB382" s="493" t="str">
        <f>IF(HLOOKUP(W376,MaGv!$C$3:$AZ$68,25,0)=0," ",HLOOKUP(W376,MaGv!$C$3:$AZ$68,25,0))</f>
        <v>#N/A</v>
      </c>
      <c r="AC382" s="493" t="str">
        <f>IF(HLOOKUP(W376,MaGv!$C$3:$AZ$68,30,0)=0," ",HLOOKUP(W376,MaGv!$C$3:$AZ$68,30,0))</f>
        <v>#N/A</v>
      </c>
      <c r="AD382" s="326"/>
      <c r="AE382" s="495"/>
      <c r="AF382" s="523">
        <v>4.0</v>
      </c>
      <c r="AG382" s="493" t="str">
        <f>IF(HLOOKUP(AF376,MaGv!$C$3:$AZ$68,5,0)=0," ",HLOOKUP(AF376,MaGv!$C$3:$AZ$68,5,0))</f>
        <v>#N/A</v>
      </c>
      <c r="AH382" s="493" t="str">
        <f>IF(HLOOKUP(AF376,MaGv!$C$3:$AZ$68,10,0)=0," ",HLOOKUP(AF376,MaGv!$C$3:$AZ$68,10,0))</f>
        <v>#N/A</v>
      </c>
      <c r="AI382" s="493" t="str">
        <f>IF(HLOOKUP(AF376,MaGv!$C$3:$AZ$68,15,0)=0," ",HLOOKUP(AF376,MaGv!$C$3:$AZ$68,15,0))</f>
        <v>#N/A</v>
      </c>
      <c r="AJ382" s="493" t="str">
        <f>IF(HLOOKUP(AF376,MaGv!$C$3:$AZ$68,20,0)=0," ",HLOOKUP(AF376,MaGv!$C$3:$AZ$68,20,0))</f>
        <v>#N/A</v>
      </c>
      <c r="AK382" s="493" t="str">
        <f>IF(HLOOKUP(AF376,MaGv!$C$3:$AZ$68,25,0)=0," ",HLOOKUP(AF376,MaGv!$C$3:$AZ$68,25,0))</f>
        <v>#N/A</v>
      </c>
      <c r="AL382" s="493" t="str">
        <f>IF(HLOOKUP(AF376,MaGv!$C$3:$AZ$68,30,0)=0," ",HLOOKUP(AF376,MaGv!$C$3:$AZ$68,30,0))</f>
        <v>#N/A</v>
      </c>
      <c r="AM382" s="87"/>
      <c r="AN382" s="87"/>
      <c r="AO382" s="87"/>
    </row>
    <row r="383" ht="14.25" hidden="1" customHeight="1">
      <c r="A383" s="486"/>
      <c r="B383" s="396"/>
      <c r="C383" s="488">
        <v>5.0</v>
      </c>
      <c r="D383" s="489" t="str">
        <f t="shared" ref="D383:I383" si="593">IF(X383="","",IF(X383="cn","cn",VLOOKUP(MID(X383,2,1),$AN$4:$AO$18,2,0)))</f>
        <v>#N/A</v>
      </c>
      <c r="E383" s="489" t="str">
        <f t="shared" si="593"/>
        <v>#N/A</v>
      </c>
      <c r="F383" s="489" t="str">
        <f t="shared" si="593"/>
        <v>#N/A</v>
      </c>
      <c r="G383" s="489" t="str">
        <f t="shared" si="593"/>
        <v>#N/A</v>
      </c>
      <c r="H383" s="489" t="str">
        <f t="shared" si="593"/>
        <v>#N/A</v>
      </c>
      <c r="I383" s="489" t="str">
        <f t="shared" si="593"/>
        <v>#N/A</v>
      </c>
      <c r="J383" s="476"/>
      <c r="K383" s="396"/>
      <c r="L383" s="488">
        <v>5.0</v>
      </c>
      <c r="M383" s="489" t="str">
        <f t="shared" ref="M383:R383" si="594">IF(AG383="","",IF(AG383="cn","cn",VLOOKUP(MID(AG383,2,1),$AN$4:$AO$18,2,0)))</f>
        <v>#N/A</v>
      </c>
      <c r="N383" s="489" t="str">
        <f t="shared" si="594"/>
        <v>#N/A</v>
      </c>
      <c r="O383" s="489" t="str">
        <f t="shared" si="594"/>
        <v>#N/A</v>
      </c>
      <c r="P383" s="489" t="str">
        <f t="shared" si="594"/>
        <v>#N/A</v>
      </c>
      <c r="Q383" s="489" t="str">
        <f t="shared" si="594"/>
        <v>#N/A</v>
      </c>
      <c r="R383" s="489" t="str">
        <f t="shared" si="594"/>
        <v>#N/A</v>
      </c>
      <c r="S383" s="87"/>
      <c r="T383" s="87"/>
      <c r="U383" s="87"/>
      <c r="V383" s="496"/>
      <c r="W383" s="523">
        <v>5.0</v>
      </c>
      <c r="X383" s="493" t="str">
        <f>IF(HLOOKUP(W376,MaGv!$C$3:$AZ$68,6,0)=0," ",HLOOKUP(W376,MaGv!$C$3:$AZ$68,6,0))</f>
        <v>#N/A</v>
      </c>
      <c r="Y383" s="493" t="str">
        <f>IF(HLOOKUP(W376,MaGv!$C$3:$AZ$68,11,0)=0," ",HLOOKUP(W376,MaGv!$C$3:$AZ$68,11,0))</f>
        <v>#N/A</v>
      </c>
      <c r="Z383" s="493" t="str">
        <f>IF(HLOOKUP(W376,MaGv!$C$3:$AZ$68,16,0)=0," ",HLOOKUP(W376,MaGv!$C$3:$AZ$68,16,0))</f>
        <v>#N/A</v>
      </c>
      <c r="AA383" s="493" t="str">
        <f>IF(HLOOKUP(W376,MaGv!$C$3:$AZ$68,21,0)=0," ",HLOOKUP(W376,MaGv!$C$3:$AZ$68,21,0))</f>
        <v>#N/A</v>
      </c>
      <c r="AB383" s="493" t="str">
        <f>IF(HLOOKUP(W376,MaGv!$C$3:$AZ$68,26,0)=0," ",HLOOKUP(W376,MaGv!$C$3:$AZ$68,26,0))</f>
        <v>#N/A</v>
      </c>
      <c r="AC383" s="493" t="str">
        <f>IF(HLOOKUP(W376,MaGv!$C$3:$AZ$68,31,0)=0," ",HLOOKUP(W376,MaGv!$C$3:$AZ$68,31,0))</f>
        <v>#N/A</v>
      </c>
      <c r="AD383" s="326"/>
      <c r="AE383" s="496"/>
      <c r="AF383" s="523">
        <v>5.0</v>
      </c>
      <c r="AG383" s="493" t="str">
        <f>IF(HLOOKUP(AF376,MaGv!$C$3:$AZ$68,6,0)=0," ",HLOOKUP(AF376,MaGv!$C$3:$AZ$68,6,0))</f>
        <v>#N/A</v>
      </c>
      <c r="AH383" s="493" t="str">
        <f>IF(HLOOKUP(AF376,MaGv!$C$3:$AZ$68,11,0)=0," ",HLOOKUP(AF376,MaGv!$C$3:$AZ$68,11,0))</f>
        <v>#N/A</v>
      </c>
      <c r="AI383" s="493" t="str">
        <f>IF(HLOOKUP(AF376,MaGv!$C$3:$AZ$68,16,0)=0," ",HLOOKUP(AF376,MaGv!$C$3:$AZ$68,16,0))</f>
        <v>#N/A</v>
      </c>
      <c r="AJ383" s="493" t="str">
        <f>IF(HLOOKUP(AF376,MaGv!$C$3:$AZ$68,21,0)=0," ",HLOOKUP(AF376,MaGv!$C$3:$AZ$68,21,0))</f>
        <v>#N/A</v>
      </c>
      <c r="AK383" s="493" t="str">
        <f>IF(HLOOKUP(AF376,MaGv!$C$3:$AZ$68,26,0)=0," ",HLOOKUP(AF376,MaGv!$C$3:$AZ$68,26,0))</f>
        <v>#N/A</v>
      </c>
      <c r="AL383" s="493" t="str">
        <f>IF(HLOOKUP(AF376,MaGv!$C$3:$AZ$68,31,0)=0," ",HLOOKUP(AF376,MaGv!$C$3:$AZ$68,31,0))</f>
        <v>#N/A</v>
      </c>
      <c r="AM383" s="87"/>
      <c r="AN383" s="87"/>
      <c r="AO383" s="87"/>
    </row>
    <row r="384" ht="14.25" hidden="1" customHeight="1">
      <c r="A384" s="486"/>
      <c r="B384" s="487" t="s">
        <v>606</v>
      </c>
      <c r="C384" s="488">
        <v>1.0</v>
      </c>
      <c r="D384" s="489" t="str">
        <f t="shared" ref="D384:I384" si="595">IF(X384="","",IF(X384="cn","cn",VLOOKUP(MID(X384,2,1),$AN$4:$AO$18,2,0)))</f>
        <v>#N/A</v>
      </c>
      <c r="E384" s="489" t="str">
        <f t="shared" si="595"/>
        <v>#N/A</v>
      </c>
      <c r="F384" s="489" t="str">
        <f t="shared" si="595"/>
        <v>#N/A</v>
      </c>
      <c r="G384" s="489" t="str">
        <f t="shared" si="595"/>
        <v>#N/A</v>
      </c>
      <c r="H384" s="489" t="str">
        <f t="shared" si="595"/>
        <v>#N/A</v>
      </c>
      <c r="I384" s="489" t="str">
        <f t="shared" si="595"/>
        <v>#N/A</v>
      </c>
      <c r="J384" s="476"/>
      <c r="K384" s="487" t="s">
        <v>606</v>
      </c>
      <c r="L384" s="488">
        <v>1.0</v>
      </c>
      <c r="M384" s="489" t="str">
        <f t="shared" ref="M384:R384" si="596">IF(AG384="","",IF(AG384="cn","cn",VLOOKUP(MID(AG384,2,1),$AN$4:$AO$18,2,0)))</f>
        <v>#N/A</v>
      </c>
      <c r="N384" s="489" t="str">
        <f t="shared" si="596"/>
        <v>#N/A</v>
      </c>
      <c r="O384" s="489" t="str">
        <f t="shared" si="596"/>
        <v>#N/A</v>
      </c>
      <c r="P384" s="489" t="str">
        <f t="shared" si="596"/>
        <v>#N/A</v>
      </c>
      <c r="Q384" s="489" t="str">
        <f t="shared" si="596"/>
        <v>#N/A</v>
      </c>
      <c r="R384" s="489" t="str">
        <f t="shared" si="596"/>
        <v>#N/A</v>
      </c>
      <c r="S384" s="87"/>
      <c r="T384" s="87"/>
      <c r="U384" s="87"/>
      <c r="V384" s="522" t="s">
        <v>606</v>
      </c>
      <c r="W384" s="523">
        <v>1.0</v>
      </c>
      <c r="X384" s="493" t="str">
        <f>IF(HLOOKUP(W376,MaGv!$C$38:$AZ$68,2,0)=0," ",HLOOKUP(W376,MaGv!$C$38:$AZ$68,2,0))</f>
        <v>#N/A</v>
      </c>
      <c r="Y384" s="493" t="str">
        <f>IF(HLOOKUP(W376,MaGv!$C$38:$AZ$68,7,0)=0," ",HLOOKUP(W376,MaGv!$C$38:$AZ$68,7,0))</f>
        <v>#N/A</v>
      </c>
      <c r="Z384" s="493" t="str">
        <f>IF(HLOOKUP(W376,MaGv!$C$38:$AZ$68,12,0)=0," ",HLOOKUP(W376,MaGv!$C$38:$AZ$68,12,0))</f>
        <v>#N/A</v>
      </c>
      <c r="AA384" s="493" t="str">
        <f>IF(HLOOKUP(W376,MaGv!$C$38:$AZ$68,17,0)=0," ",HLOOKUP(W376,MaGv!$C$38:$AZ$68,17,0))</f>
        <v>#N/A</v>
      </c>
      <c r="AB384" s="493" t="str">
        <f>IF(HLOOKUP(W376,MaGv!$C$38:$AZ$68,22,0)=0," ",HLOOKUP(W376,MaGv!$C$38:$AZ$68,22,0))</f>
        <v>#N/A</v>
      </c>
      <c r="AC384" s="493" t="str">
        <f>IF(HLOOKUP(W376,MaGv!$C$38:$AZ$68,27,0)=0," ",HLOOKUP(W376,MaGv!$C$38:$AZ$68,27,0))</f>
        <v>#N/A</v>
      </c>
      <c r="AD384" s="326"/>
      <c r="AE384" s="522" t="s">
        <v>606</v>
      </c>
      <c r="AF384" s="523">
        <v>1.0</v>
      </c>
      <c r="AG384" s="493" t="str">
        <f>IF(HLOOKUP(AF376,MaGv!$C$38:$AZ$68,2,0)=0," ",HLOOKUP(AF376,MaGv!$C$38:$AZ$68,2,0))</f>
        <v>#N/A</v>
      </c>
      <c r="AH384" s="493" t="str">
        <f>IF(HLOOKUP(AF376,MaGv!$C$38:$AZ$68,7,0)=0," ",HLOOKUP(AF376,MaGv!$C$38:$AZ$68,7,0))</f>
        <v>#N/A</v>
      </c>
      <c r="AI384" s="493" t="str">
        <f>IF(HLOOKUP(AF376,MaGv!$C$38:$AZ$68,12,0)=0," ",HLOOKUP(AF376,MaGv!$C$38:$AZ$68,12,0))</f>
        <v>#N/A</v>
      </c>
      <c r="AJ384" s="493" t="str">
        <f>IF(HLOOKUP(AF376,MaGv!$C$38:$AZ$68,17,0)=0," ",HLOOKUP(AF376,MaGv!$C$38:$AZ$68,17,0))</f>
        <v>#N/A</v>
      </c>
      <c r="AK384" s="493" t="str">
        <f>IF(HLOOKUP(AF376,MaGv!$C$38:$AZ$68,22,0)=0," ",HLOOKUP(AF376,MaGv!$C$38:$AZ$68,22,0))</f>
        <v>#N/A</v>
      </c>
      <c r="AL384" s="493" t="str">
        <f>IF(HLOOKUP(AF376,MaGv!$C$38:$AZ$68,27,0)=0," ",HLOOKUP(AF376,MaGv!$C$38:$AZ$68,27,0))</f>
        <v>#N/A</v>
      </c>
      <c r="AM384" s="87"/>
      <c r="AN384" s="87"/>
      <c r="AO384" s="87"/>
    </row>
    <row r="385" ht="14.25" hidden="1" customHeight="1">
      <c r="A385" s="486"/>
      <c r="B385" s="127"/>
      <c r="C385" s="488">
        <v>2.0</v>
      </c>
      <c r="D385" s="489" t="str">
        <f t="shared" ref="D385:I385" si="597">IF(X385="","",IF(X385="cn","cn",VLOOKUP(MID(X385,2,1),$AN$4:$AO$18,2,0)))</f>
        <v>#N/A</v>
      </c>
      <c r="E385" s="489" t="str">
        <f t="shared" si="597"/>
        <v>#N/A</v>
      </c>
      <c r="F385" s="489" t="str">
        <f t="shared" si="597"/>
        <v>#N/A</v>
      </c>
      <c r="G385" s="489" t="str">
        <f t="shared" si="597"/>
        <v>#N/A</v>
      </c>
      <c r="H385" s="489" t="str">
        <f t="shared" si="597"/>
        <v>#N/A</v>
      </c>
      <c r="I385" s="489" t="str">
        <f t="shared" si="597"/>
        <v>#N/A</v>
      </c>
      <c r="J385" s="476"/>
      <c r="K385" s="127"/>
      <c r="L385" s="488">
        <v>2.0</v>
      </c>
      <c r="M385" s="489" t="str">
        <f t="shared" ref="M385:R385" si="598">IF(AG385="","",IF(AG385="cn","cn",VLOOKUP(MID(AG385,2,1),$AN$4:$AO$18,2,0)))</f>
        <v>#N/A</v>
      </c>
      <c r="N385" s="489" t="str">
        <f t="shared" si="598"/>
        <v>#N/A</v>
      </c>
      <c r="O385" s="489" t="str">
        <f t="shared" si="598"/>
        <v>#N/A</v>
      </c>
      <c r="P385" s="489" t="str">
        <f t="shared" si="598"/>
        <v>#N/A</v>
      </c>
      <c r="Q385" s="489" t="str">
        <f t="shared" si="598"/>
        <v>#N/A</v>
      </c>
      <c r="R385" s="489" t="str">
        <f t="shared" si="598"/>
        <v>#N/A</v>
      </c>
      <c r="S385" s="87"/>
      <c r="T385" s="87"/>
      <c r="U385" s="87"/>
      <c r="V385" s="495"/>
      <c r="W385" s="523">
        <v>2.0</v>
      </c>
      <c r="X385" s="493" t="str">
        <f>IF(HLOOKUP(W376,MaGv!$C$38:$AZ$68,3,0)=0," ",HLOOKUP(W376,MaGv!$C$38:$AZ$68,3,0))</f>
        <v>#N/A</v>
      </c>
      <c r="Y385" s="493" t="str">
        <f>IF(HLOOKUP(W376,MaGv!$C$38:$AZ$68,8,0)=0," ",HLOOKUP(W376,MaGv!$C$38:$AZ$68,8,0))</f>
        <v>#N/A</v>
      </c>
      <c r="Z385" s="493" t="str">
        <f>IF(HLOOKUP(W376,MaGv!$C$38:$AZ$68,13,0)=0," ",HLOOKUP(W376,MaGv!$C$38:$AZ$68,13,0))</f>
        <v>#N/A</v>
      </c>
      <c r="AA385" s="493" t="str">
        <f>IF(HLOOKUP(W376,MaGv!$C$38:$AZ$68,18,0)=0," ",HLOOKUP(W376,MaGv!$C$38:$AZ$68,18,0))</f>
        <v>#N/A</v>
      </c>
      <c r="AB385" s="493" t="str">
        <f>IF(HLOOKUP(W376,MaGv!$C$38:$AZ$68,23,0)=0," ",HLOOKUP(W376,MaGv!$C$38:$AZ$68,23,0))</f>
        <v>#N/A</v>
      </c>
      <c r="AC385" s="493" t="str">
        <f>IF(HLOOKUP(W376,MaGv!$C$38:$AZ$68,28,0)=0," ",HLOOKUP(W376,MaGv!$C$38:$AZ$68,28,0))</f>
        <v>#N/A</v>
      </c>
      <c r="AD385" s="326"/>
      <c r="AE385" s="495"/>
      <c r="AF385" s="523">
        <v>2.0</v>
      </c>
      <c r="AG385" s="493" t="str">
        <f>IF(HLOOKUP(AF376,MaGv!$C$38:$AZ$68,3,0)=0," ",HLOOKUP(AF376,MaGv!$C$38:$AZ$68,3,0))</f>
        <v>#N/A</v>
      </c>
      <c r="AH385" s="493" t="str">
        <f>IF(HLOOKUP(AF376,MaGv!$C$38:$AZ$68,8,0)=0," ",HLOOKUP(AF376,MaGv!$C$38:$AZ$68,8,0))</f>
        <v>#N/A</v>
      </c>
      <c r="AI385" s="493" t="str">
        <f>IF(HLOOKUP(AF376,MaGv!$C$38:$AZ$68,13,0)=0," ",HLOOKUP(AF376,MaGv!$C$38:$AZ$68,13,0))</f>
        <v>#N/A</v>
      </c>
      <c r="AJ385" s="493" t="str">
        <f>IF(HLOOKUP(AF376,MaGv!$C$38:$AZ$68,18,0)=0," ",HLOOKUP(AF376,MaGv!$C$38:$AZ$68,18,0))</f>
        <v>#N/A</v>
      </c>
      <c r="AK385" s="493" t="str">
        <f>IF(HLOOKUP(AF376,MaGv!$C$38:$AZ$68,23,0)=0," ",HLOOKUP(AF376,MaGv!$C$38:$AZ$68,23,0))</f>
        <v>#N/A</v>
      </c>
      <c r="AL385" s="493" t="str">
        <f>IF(HLOOKUP(AF376,MaGv!$C$38:$AZ$68,28,0)=0," ",HLOOKUP(AF376,MaGv!$C$38:$AZ$68,28,0))</f>
        <v>#N/A</v>
      </c>
      <c r="AM385" s="87"/>
      <c r="AN385" s="87"/>
      <c r="AO385" s="87"/>
    </row>
    <row r="386" ht="14.25" hidden="1" customHeight="1">
      <c r="A386" s="486"/>
      <c r="B386" s="127"/>
      <c r="C386" s="488">
        <v>3.0</v>
      </c>
      <c r="D386" s="489" t="str">
        <f t="shared" ref="D386:I386" si="599">IF(X386="","",IF(X386="cn","cn",VLOOKUP(MID(X386,2,1),$AN$4:$AO$18,2,0)))</f>
        <v>#N/A</v>
      </c>
      <c r="E386" s="489" t="str">
        <f t="shared" si="599"/>
        <v>#N/A</v>
      </c>
      <c r="F386" s="489" t="str">
        <f t="shared" si="599"/>
        <v>#N/A</v>
      </c>
      <c r="G386" s="489" t="str">
        <f t="shared" si="599"/>
        <v>#N/A</v>
      </c>
      <c r="H386" s="489" t="str">
        <f t="shared" si="599"/>
        <v>#N/A</v>
      </c>
      <c r="I386" s="489" t="str">
        <f t="shared" si="599"/>
        <v>#N/A</v>
      </c>
      <c r="J386" s="476"/>
      <c r="K386" s="127"/>
      <c r="L386" s="488">
        <v>3.0</v>
      </c>
      <c r="M386" s="489" t="str">
        <f t="shared" ref="M386:R386" si="600">IF(AG386="","",IF(AG386="cn","cn",VLOOKUP(MID(AG386,2,1),$AN$4:$AO$18,2,0)))</f>
        <v>#N/A</v>
      </c>
      <c r="N386" s="489" t="str">
        <f t="shared" si="600"/>
        <v>#N/A</v>
      </c>
      <c r="O386" s="489" t="str">
        <f t="shared" si="600"/>
        <v>#N/A</v>
      </c>
      <c r="P386" s="489" t="str">
        <f t="shared" si="600"/>
        <v>#N/A</v>
      </c>
      <c r="Q386" s="489" t="str">
        <f t="shared" si="600"/>
        <v>#N/A</v>
      </c>
      <c r="R386" s="489" t="str">
        <f t="shared" si="600"/>
        <v>#N/A</v>
      </c>
      <c r="S386" s="87"/>
      <c r="T386" s="87"/>
      <c r="U386" s="87"/>
      <c r="V386" s="495"/>
      <c r="W386" s="523">
        <v>3.0</v>
      </c>
      <c r="X386" s="493" t="str">
        <f>IF(HLOOKUP(W376,MaGv!$C$38:$AZ$68,4,0)=0," ",HLOOKUP(W376,MaGv!$C$38:$AZ$68,4,0))</f>
        <v>#N/A</v>
      </c>
      <c r="Y386" s="493" t="str">
        <f>IF(HLOOKUP(W376,MaGv!$C$38:$AZ$68,9,0)=0," ",HLOOKUP(W376,MaGv!$C$38:$AZ$68,9,0))</f>
        <v>#N/A</v>
      </c>
      <c r="Z386" s="493" t="str">
        <f>IF(HLOOKUP(W376,MaGv!$C$38:$AZ$68,14,0)=0," ",HLOOKUP(W376,MaGv!$C$38:$AZ$68,14,0))</f>
        <v>#N/A</v>
      </c>
      <c r="AA386" s="493" t="str">
        <f>IF(HLOOKUP(W376,MaGv!$C$38:$AZ$68,19,0)=0," ",HLOOKUP(W376,MaGv!$C$38:$AZ$68,19,0))</f>
        <v>#N/A</v>
      </c>
      <c r="AB386" s="493" t="str">
        <f>IF(HLOOKUP(W376,MaGv!$C$38:$AZ$68,24,0)=0," ",HLOOKUP(W376,MaGv!$C$38:$AZ$68,24,0))</f>
        <v>#N/A</v>
      </c>
      <c r="AC386" s="493" t="str">
        <f>IF(HLOOKUP(W376,MaGv!$C$38:$AZ$68,29,0)=0," ",HLOOKUP(W376,MaGv!$C$38:$AZ$68,29,0))</f>
        <v>#N/A</v>
      </c>
      <c r="AD386" s="326"/>
      <c r="AE386" s="495"/>
      <c r="AF386" s="523">
        <v>3.0</v>
      </c>
      <c r="AG386" s="493" t="str">
        <f>IF(HLOOKUP(AF376,MaGv!$C$38:$AZ$68,4,0)=0," ",HLOOKUP(AF376,MaGv!$C$38:$AZ$68,4,0))</f>
        <v>#N/A</v>
      </c>
      <c r="AH386" s="493" t="str">
        <f>IF(HLOOKUP(AF376,MaGv!$C$38:$AZ$68,9,0)=0," ",HLOOKUP(AF376,MaGv!$C$38:$AZ$68,9,0))</f>
        <v>#N/A</v>
      </c>
      <c r="AI386" s="493" t="str">
        <f>IF(HLOOKUP(AF376,MaGv!$C$38:$AZ$68,14,0)=0," ",HLOOKUP(AF376,MaGv!$C$38:$AZ$68,14,0))</f>
        <v>#N/A</v>
      </c>
      <c r="AJ386" s="493" t="str">
        <f>IF(HLOOKUP(AF376,MaGv!$C$38:$AZ$68,19,0)=0," ",HLOOKUP(AF376,MaGv!$C$38:$AZ$68,19,0))</f>
        <v>#N/A</v>
      </c>
      <c r="AK386" s="493" t="str">
        <f>IF(HLOOKUP(AF376,MaGv!$C$38:$AZ$68,24,0)=0," ",HLOOKUP(AF376,MaGv!$C$38:$AZ$68,24,0))</f>
        <v>#N/A</v>
      </c>
      <c r="AL386" s="493" t="str">
        <f>IF(HLOOKUP(AF376,MaGv!$C$38:$AZ$68,29,0)=0," ",HLOOKUP(AF376,MaGv!$C$38:$AZ$68,29,0))</f>
        <v>#N/A</v>
      </c>
      <c r="AM386" s="87"/>
      <c r="AN386" s="87"/>
      <c r="AO386" s="87"/>
    </row>
    <row r="387" ht="14.25" hidden="1" customHeight="1">
      <c r="A387" s="486"/>
      <c r="B387" s="127"/>
      <c r="C387" s="488">
        <v>4.0</v>
      </c>
      <c r="D387" s="489" t="str">
        <f t="shared" ref="D387:I387" si="601">IF(X387="","",IF(X387="cn","cn",VLOOKUP(MID(X387,2,1),$AN$4:$AO$18,2,0)))</f>
        <v>cn</v>
      </c>
      <c r="E387" s="489" t="str">
        <f t="shared" si="601"/>
        <v>#N/A</v>
      </c>
      <c r="F387" s="489" t="str">
        <f t="shared" si="601"/>
        <v>#N/A</v>
      </c>
      <c r="G387" s="489" t="str">
        <f t="shared" si="601"/>
        <v>#N/A</v>
      </c>
      <c r="H387" s="489" t="str">
        <f t="shared" si="601"/>
        <v>#N/A</v>
      </c>
      <c r="I387" s="489" t="str">
        <f t="shared" si="601"/>
        <v>#N/A</v>
      </c>
      <c r="J387" s="476"/>
      <c r="K387" s="127"/>
      <c r="L387" s="488">
        <v>4.0</v>
      </c>
      <c r="M387" s="489" t="str">
        <f t="shared" ref="M387:R387" si="602">IF(AG387="","",IF(AG387="cn","cn",VLOOKUP(MID(AG387,2,1),$AN$4:$AO$18,2,0)))</f>
        <v>cn</v>
      </c>
      <c r="N387" s="489" t="str">
        <f t="shared" si="602"/>
        <v>#N/A</v>
      </c>
      <c r="O387" s="489" t="str">
        <f t="shared" si="602"/>
        <v>#N/A</v>
      </c>
      <c r="P387" s="489" t="str">
        <f t="shared" si="602"/>
        <v>#N/A</v>
      </c>
      <c r="Q387" s="489" t="str">
        <f t="shared" si="602"/>
        <v>#N/A</v>
      </c>
      <c r="R387" s="489" t="str">
        <f t="shared" si="602"/>
        <v>#N/A</v>
      </c>
      <c r="S387" s="87"/>
      <c r="T387" s="87"/>
      <c r="U387" s="87"/>
      <c r="V387" s="495"/>
      <c r="W387" s="523">
        <v>4.0</v>
      </c>
      <c r="X387" s="493" t="s">
        <v>33</v>
      </c>
      <c r="Y387" s="493" t="str">
        <f>IF(HLOOKUP(W376,MaGv!$C$38:$AZ$68,10,0)=0," ",HLOOKUP(W376,MaGv!$C$38:$AZ$68,10,0))</f>
        <v>#N/A</v>
      </c>
      <c r="Z387" s="493" t="str">
        <f>IF(HLOOKUP(W376,MaGv!$C$38:$AZ$68,15,0)=0," ",HLOOKUP(W376,MaGv!$C$38:$AZ$68,15,0))</f>
        <v>#N/A</v>
      </c>
      <c r="AA387" s="493" t="str">
        <f>IF(HLOOKUP(W376,MaGv!$C$38:$AZ$68,20,0)=0," ",HLOOKUP(W376,MaGv!$C$38:$AZ$68,20,0))</f>
        <v>#N/A</v>
      </c>
      <c r="AB387" s="493" t="str">
        <f>IF(HLOOKUP(W376,MaGv!$C$38:$AZ$68,25,0)=0," ",HLOOKUP(W376,MaGv!$C$38:$AZ$68,25,0))</f>
        <v>#N/A</v>
      </c>
      <c r="AC387" s="493" t="str">
        <f>IF(HLOOKUP(W376,MaGv!$C$38:$AZ$68,30,0)=0," ",HLOOKUP(W376,MaGv!$C$38:$AZ$68,30,0))</f>
        <v>#N/A</v>
      </c>
      <c r="AD387" s="326"/>
      <c r="AE387" s="495"/>
      <c r="AF387" s="523">
        <v>4.0</v>
      </c>
      <c r="AG387" s="493" t="s">
        <v>33</v>
      </c>
      <c r="AH387" s="493" t="str">
        <f>IF(HLOOKUP(AF376,MaGv!$C$38:$AZ$68,10,0)=0," ",HLOOKUP(AF376,MaGv!$C$38:$AZ$68,10,0))</f>
        <v>#N/A</v>
      </c>
      <c r="AI387" s="493" t="str">
        <f>IF(HLOOKUP(AF376,MaGv!$C$38:$AZ$68,15,0)=0," ",HLOOKUP(AF376,MaGv!$C$38:$AZ$68,15,0))</f>
        <v>#N/A</v>
      </c>
      <c r="AJ387" s="493" t="str">
        <f>IF(HLOOKUP(AF376,MaGv!$C$38:$AZ$68,20,0)=0," ",HLOOKUP(AF376,MaGv!$C$38:$AZ$68,20,0))</f>
        <v>#N/A</v>
      </c>
      <c r="AK387" s="493" t="str">
        <f>IF(HLOOKUP(AF376,MaGv!$C$38:$AZ$68,25,0)=0," ",HLOOKUP(AF376,MaGv!$C$38:$AZ$68,25,0))</f>
        <v>#N/A</v>
      </c>
      <c r="AL387" s="493" t="str">
        <f>IF(HLOOKUP(AF376,MaGv!$C$38:$AZ$68,30,0)=0," ",HLOOKUP(AF376,MaGv!$C$38:$AZ$68,30,0))</f>
        <v>#N/A</v>
      </c>
      <c r="AM387" s="87"/>
      <c r="AN387" s="87"/>
      <c r="AO387" s="87"/>
    </row>
    <row r="388" ht="14.25" hidden="1" customHeight="1">
      <c r="A388" s="486"/>
      <c r="B388" s="396"/>
      <c r="C388" s="488">
        <v>5.0</v>
      </c>
      <c r="D388" s="489" t="s">
        <v>601</v>
      </c>
      <c r="E388" s="489" t="str">
        <f t="shared" ref="E388:I388" si="603">IF(Y388="","",IF(Y388="cn","cn",VLOOKUP(MID(Y388,2,1),$AN$4:$AO$18,2,0)))</f>
        <v>#N/A</v>
      </c>
      <c r="F388" s="489" t="str">
        <f t="shared" si="603"/>
        <v>#N/A</v>
      </c>
      <c r="G388" s="489" t="str">
        <f t="shared" si="603"/>
        <v>#N/A</v>
      </c>
      <c r="H388" s="489" t="str">
        <f t="shared" si="603"/>
        <v>#N/A</v>
      </c>
      <c r="I388" s="489" t="str">
        <f t="shared" si="603"/>
        <v>#N/A</v>
      </c>
      <c r="J388" s="476"/>
      <c r="K388" s="396"/>
      <c r="L388" s="488">
        <v>5.0</v>
      </c>
      <c r="M388" s="489" t="s">
        <v>601</v>
      </c>
      <c r="N388" s="489" t="str">
        <f t="shared" ref="N388:R388" si="604">IF(AH388="","",IF(AH388="cn","cn",VLOOKUP(MID(AH388,2,1),$AN$4:$AO$18,2,0)))</f>
        <v>#N/A</v>
      </c>
      <c r="O388" s="489" t="str">
        <f t="shared" si="604"/>
        <v>#N/A</v>
      </c>
      <c r="P388" s="489" t="str">
        <f t="shared" si="604"/>
        <v>#N/A</v>
      </c>
      <c r="Q388" s="489" t="str">
        <f t="shared" si="604"/>
        <v>#N/A</v>
      </c>
      <c r="R388" s="489" t="str">
        <f t="shared" si="604"/>
        <v>#N/A</v>
      </c>
      <c r="S388" s="87"/>
      <c r="T388" s="87"/>
      <c r="U388" s="87"/>
      <c r="V388" s="496"/>
      <c r="W388" s="523">
        <v>5.0</v>
      </c>
      <c r="X388" s="493" t="s">
        <v>601</v>
      </c>
      <c r="Y388" s="493" t="str">
        <f>IF(HLOOKUP(W376,MaGv!$C$38:$AZ$68,11,0)=0," ",HLOOKUP(W376,MaGv!$C$38:$AZ$68,11,0))</f>
        <v>#N/A</v>
      </c>
      <c r="Z388" s="493" t="str">
        <f>IF(HLOOKUP(W376,MaGv!$C$38:$AZ$68,16,0)=0," ",HLOOKUP(W376,MaGv!$C$38:$AZ$68,16,0))</f>
        <v>#N/A</v>
      </c>
      <c r="AA388" s="493" t="str">
        <f>IF(HLOOKUP(W376,MaGv!$C$38:$AZ$68,21,0)=0," ",HLOOKUP(W376,MaGv!$C$38:$AZ$68,21,0))</f>
        <v>#N/A</v>
      </c>
      <c r="AB388" s="493" t="str">
        <f>IF(HLOOKUP(W376,MaGv!$C$38:$AZ$68,26,0)=0," ",HLOOKUP(W376,MaGv!$C$38:$AZ$68,26,0))</f>
        <v>#N/A</v>
      </c>
      <c r="AC388" s="493" t="str">
        <f>IF(HLOOKUP(W376,MaGv!$C$38:$AZ$68,31,0)=0," ",HLOOKUP(W376,MaGv!$C$38:$AZ$68,31,0))</f>
        <v>#N/A</v>
      </c>
      <c r="AD388" s="326"/>
      <c r="AE388" s="496"/>
      <c r="AF388" s="523">
        <v>5.0</v>
      </c>
      <c r="AG388" s="493" t="s">
        <v>601</v>
      </c>
      <c r="AH388" s="493" t="str">
        <f>IF(HLOOKUP(AF376,MaGv!$C$38:$AZ$68,11,0)=0," ",HLOOKUP(AF376,MaGv!$C$38:$AZ$68,11,0))</f>
        <v>#N/A</v>
      </c>
      <c r="AI388" s="493" t="str">
        <f>IF(HLOOKUP(AF376,MaGv!$C$38:$AZ$68,16,0)=0," ",HLOOKUP(AF376,MaGv!$C$38:$AZ$68,16,0))</f>
        <v>#N/A</v>
      </c>
      <c r="AJ388" s="493" t="str">
        <f>IF(HLOOKUP(AF376,MaGv!$C$38:$AZ$68,21,0)=0," ",HLOOKUP(AF376,MaGv!$C$38:$AZ$68,21,0))</f>
        <v>#N/A</v>
      </c>
      <c r="AK388" s="493" t="str">
        <f>IF(HLOOKUP(AF376,MaGv!$C$38:$AZ$68,26,0)=0," ",HLOOKUP(AF376,MaGv!$C$38:$AZ$68,26,0))</f>
        <v>#N/A</v>
      </c>
      <c r="AL388" s="493" t="str">
        <f>IF(HLOOKUP(AF376,MaGv!$C$38:$AZ$68,31,0)=0," ",HLOOKUP(AF376,MaGv!$C$38:$AZ$68,31,0))</f>
        <v>#N/A</v>
      </c>
      <c r="AM388" s="87"/>
      <c r="AN388" s="87"/>
      <c r="AO388" s="87"/>
    </row>
    <row r="389" ht="14.25" hidden="1" customHeight="1">
      <c r="A389" s="486"/>
      <c r="B389" s="87"/>
      <c r="C389" s="87"/>
      <c r="D389" s="87"/>
      <c r="E389" s="87"/>
      <c r="F389" s="87"/>
      <c r="G389" s="87"/>
      <c r="H389" s="87"/>
      <c r="I389" s="87"/>
      <c r="J389" s="476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498"/>
      <c r="W389" s="499"/>
      <c r="X389" s="497"/>
      <c r="Y389" s="497"/>
      <c r="Z389" s="497"/>
      <c r="AA389" s="497"/>
      <c r="AB389" s="497"/>
      <c r="AC389" s="497"/>
      <c r="AD389" s="326"/>
      <c r="AE389" s="500"/>
      <c r="AF389" s="499"/>
      <c r="AG389" s="497"/>
      <c r="AH389" s="497"/>
      <c r="AI389" s="497"/>
      <c r="AJ389" s="497"/>
      <c r="AK389" s="497"/>
      <c r="AL389" s="497"/>
      <c r="AM389" s="87"/>
      <c r="AN389" s="87"/>
      <c r="AO389" s="87"/>
    </row>
    <row r="390" ht="14.25" hidden="1" customHeight="1">
      <c r="A390" s="502"/>
      <c r="B390" s="503"/>
      <c r="C390" s="503"/>
      <c r="D390" s="503"/>
      <c r="E390" s="503"/>
      <c r="F390" s="503"/>
      <c r="G390" s="503"/>
      <c r="H390" s="503"/>
      <c r="I390" s="503"/>
      <c r="J390" s="504"/>
      <c r="K390" s="503"/>
      <c r="L390" s="503"/>
      <c r="M390" s="503"/>
      <c r="N390" s="503"/>
      <c r="O390" s="503"/>
      <c r="P390" s="503"/>
      <c r="Q390" s="503"/>
      <c r="R390" s="503"/>
      <c r="S390" s="87"/>
      <c r="T390" s="87"/>
      <c r="U390" s="87"/>
      <c r="V390" s="505"/>
      <c r="W390" s="499"/>
      <c r="X390" s="497"/>
      <c r="Y390" s="497"/>
      <c r="Z390" s="497"/>
      <c r="AA390" s="497"/>
      <c r="AB390" s="497"/>
      <c r="AC390" s="497"/>
      <c r="AD390" s="326"/>
      <c r="AE390" s="500"/>
      <c r="AF390" s="499"/>
      <c r="AG390" s="497"/>
      <c r="AH390" s="497"/>
      <c r="AI390" s="497"/>
      <c r="AJ390" s="497"/>
      <c r="AK390" s="497"/>
      <c r="AL390" s="497"/>
      <c r="AM390" s="87"/>
      <c r="AN390" s="87"/>
      <c r="AO390" s="87"/>
    </row>
    <row r="391" ht="14.25" hidden="1" customHeight="1">
      <c r="A391" s="126"/>
      <c r="B391" s="87"/>
      <c r="C391" s="87"/>
      <c r="D391" s="87"/>
      <c r="E391" s="87"/>
      <c r="F391" s="87"/>
      <c r="G391" s="87"/>
      <c r="H391" s="87"/>
      <c r="I391" s="87"/>
      <c r="J391" s="476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477"/>
      <c r="X391" s="87"/>
      <c r="Y391" s="87"/>
      <c r="Z391" s="87"/>
      <c r="AA391" s="87"/>
      <c r="AB391" s="87"/>
      <c r="AC391" s="87"/>
      <c r="AD391" s="326"/>
      <c r="AE391" s="87"/>
      <c r="AF391" s="477"/>
      <c r="AG391" s="87"/>
      <c r="AH391" s="87"/>
      <c r="AI391" s="87"/>
      <c r="AJ391" s="87"/>
      <c r="AK391" s="87"/>
      <c r="AL391" s="87"/>
      <c r="AM391" s="87"/>
      <c r="AN391" s="87"/>
      <c r="AO391" s="87"/>
    </row>
    <row r="392" ht="14.25" hidden="1" customHeight="1">
      <c r="A392" s="461"/>
      <c r="B392" s="466" t="s">
        <v>532</v>
      </c>
      <c r="C392" s="87"/>
      <c r="D392" s="463"/>
      <c r="E392" s="463"/>
      <c r="F392" s="463"/>
      <c r="G392" s="463"/>
      <c r="H392" s="465" t="str">
        <f>MaGv!$N$1</f>
        <v>THỜI KHÓA BIỂU ÔN TẬP KHỐI 12 - Áp dụng từ 04/05/2021</v>
      </c>
      <c r="I392" s="463"/>
      <c r="J392" s="464"/>
      <c r="K392" s="466" t="s">
        <v>532</v>
      </c>
      <c r="L392" s="87"/>
      <c r="M392" s="463"/>
      <c r="N392" s="463"/>
      <c r="O392" s="463"/>
      <c r="P392" s="463"/>
      <c r="Q392" s="465" t="str">
        <f>MaGv!$N$1</f>
        <v>THỜI KHÓA BIỂU ÔN TẬP KHỐI 12 - Áp dụng từ 04/05/2021</v>
      </c>
      <c r="R392" s="463"/>
      <c r="S392" s="87"/>
      <c r="T392" s="87"/>
      <c r="U392" s="87"/>
      <c r="V392" s="466"/>
      <c r="W392" s="463"/>
      <c r="X392" s="463"/>
      <c r="Y392" s="463"/>
      <c r="Z392" s="463"/>
      <c r="AA392" s="463"/>
      <c r="AB392" s="465" t="str">
        <f>MaGv!$N$1</f>
        <v>THỜI KHÓA BIỂU ÔN TẬP KHỐI 12 - Áp dụng từ 04/05/2021</v>
      </c>
      <c r="AC392" s="463"/>
      <c r="AD392" s="326"/>
      <c r="AE392" s="466"/>
      <c r="AF392" s="463"/>
      <c r="AG392" s="463"/>
      <c r="AH392" s="463"/>
      <c r="AI392" s="463"/>
      <c r="AJ392" s="463"/>
      <c r="AK392" s="465" t="str">
        <f>MaGv!$N$1</f>
        <v>THỜI KHÓA BIỂU ÔN TẬP KHỐI 12 - Áp dụng từ 04/05/2021</v>
      </c>
      <c r="AL392" s="463"/>
      <c r="AM392" s="87"/>
      <c r="AN392" s="87"/>
      <c r="AO392" s="87"/>
    </row>
    <row r="393" ht="14.25" hidden="1" customHeight="1">
      <c r="A393" s="461"/>
      <c r="B393" s="467" t="str">
        <f>V393</f>
        <v>LỚP:</v>
      </c>
      <c r="C393" s="468" t="str">
        <f>VLOOKUP(A395,DS!$R$1:$T$48,2,0)</f>
        <v>#N/A</v>
      </c>
      <c r="D393" s="467" t="str">
        <f t="shared" ref="D393:E393" si="605">Y393</f>
        <v>GVCN:</v>
      </c>
      <c r="E393" s="469" t="str">
        <f t="shared" si="605"/>
        <v>#N/A</v>
      </c>
      <c r="F393" s="87"/>
      <c r="G393" s="470"/>
      <c r="H393" s="470"/>
      <c r="I393" s="470"/>
      <c r="J393" s="464"/>
      <c r="K393" s="471" t="str">
        <f>AE393</f>
        <v>LỚP:</v>
      </c>
      <c r="L393" s="468" t="str">
        <f>VLOOKUP(J395,DS!$R$3:$T$48,2,0)</f>
        <v>#N/A</v>
      </c>
      <c r="M393" s="467" t="str">
        <f t="shared" ref="M393:N393" si="606">AH393</f>
        <v>GVCN:</v>
      </c>
      <c r="N393" s="472" t="str">
        <f t="shared" si="606"/>
        <v>#N/A</v>
      </c>
      <c r="O393" s="87"/>
      <c r="P393" s="470"/>
      <c r="Q393" s="470"/>
      <c r="R393" s="470"/>
      <c r="S393" s="87"/>
      <c r="T393" s="87"/>
      <c r="U393" s="87"/>
      <c r="V393" s="470" t="s">
        <v>588</v>
      </c>
      <c r="W393" s="473" t="str">
        <f>C393</f>
        <v>#N/A</v>
      </c>
      <c r="X393" s="87"/>
      <c r="Y393" s="474" t="s">
        <v>589</v>
      </c>
      <c r="Z393" s="475" t="str">
        <f>VLOOKUP(W393,dscn,4,0)&amp;"-"&amp;VLOOKUP(W393,dscn,6,0)</f>
        <v>#N/A</v>
      </c>
      <c r="AA393" s="473"/>
      <c r="AB393" s="473"/>
      <c r="AC393" s="473"/>
      <c r="AD393" s="326"/>
      <c r="AE393" s="470" t="s">
        <v>588</v>
      </c>
      <c r="AF393" s="473" t="str">
        <f>L393</f>
        <v>#N/A</v>
      </c>
      <c r="AG393" s="87"/>
      <c r="AH393" s="474" t="s">
        <v>589</v>
      </c>
      <c r="AI393" s="475" t="str">
        <f>VLOOKUP(AF393,dscn,4,0)&amp;"-"&amp;VLOOKUP(AF393,dscn,6,0)</f>
        <v>#N/A</v>
      </c>
      <c r="AJ393" s="473"/>
      <c r="AK393" s="473"/>
      <c r="AL393" s="473"/>
      <c r="AM393" s="87"/>
      <c r="AN393" s="87"/>
      <c r="AO393" s="87"/>
    </row>
    <row r="394" ht="14.25" hidden="1" customHeight="1">
      <c r="A394" s="126"/>
      <c r="B394" s="87"/>
      <c r="C394" s="87"/>
      <c r="D394" s="87"/>
      <c r="E394" s="87"/>
      <c r="F394" s="87"/>
      <c r="G394" s="87"/>
      <c r="H394" s="87"/>
      <c r="I394" s="87"/>
      <c r="J394" s="476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477"/>
      <c r="Y394" s="87"/>
      <c r="Z394" s="87"/>
      <c r="AA394" s="87"/>
      <c r="AB394" s="87"/>
      <c r="AC394" s="87"/>
      <c r="AD394" s="326"/>
      <c r="AE394" s="87"/>
      <c r="AF394" s="87"/>
      <c r="AG394" s="477"/>
      <c r="AH394" s="87"/>
      <c r="AI394" s="87"/>
      <c r="AJ394" s="87"/>
      <c r="AK394" s="87"/>
      <c r="AL394" s="87"/>
      <c r="AM394" s="87"/>
      <c r="AN394" s="87"/>
      <c r="AO394" s="87"/>
    </row>
    <row r="395" ht="14.25" hidden="1" customHeight="1">
      <c r="A395" s="479">
        <v>47.0</v>
      </c>
      <c r="B395" s="480"/>
      <c r="C395" s="481" t="s">
        <v>590</v>
      </c>
      <c r="D395" s="481" t="s">
        <v>591</v>
      </c>
      <c r="E395" s="481" t="s">
        <v>592</v>
      </c>
      <c r="F395" s="481" t="s">
        <v>593</v>
      </c>
      <c r="G395" s="481" t="s">
        <v>594</v>
      </c>
      <c r="H395" s="481" t="s">
        <v>595</v>
      </c>
      <c r="I395" s="481" t="s">
        <v>596</v>
      </c>
      <c r="J395" s="482">
        <v>48.0</v>
      </c>
      <c r="K395" s="480"/>
      <c r="L395" s="481" t="s">
        <v>590</v>
      </c>
      <c r="M395" s="481" t="s">
        <v>591</v>
      </c>
      <c r="N395" s="481" t="s">
        <v>592</v>
      </c>
      <c r="O395" s="481" t="s">
        <v>593</v>
      </c>
      <c r="P395" s="481" t="s">
        <v>594</v>
      </c>
      <c r="Q395" s="481" t="s">
        <v>595</v>
      </c>
      <c r="R395" s="481" t="s">
        <v>596</v>
      </c>
      <c r="S395" s="87"/>
      <c r="T395" s="87"/>
      <c r="U395" s="86"/>
      <c r="V395" s="483"/>
      <c r="W395" s="484" t="s">
        <v>590</v>
      </c>
      <c r="X395" s="484" t="s">
        <v>591</v>
      </c>
      <c r="Y395" s="484" t="s">
        <v>592</v>
      </c>
      <c r="Z395" s="484" t="s">
        <v>593</v>
      </c>
      <c r="AA395" s="484" t="s">
        <v>594</v>
      </c>
      <c r="AB395" s="484" t="s">
        <v>595</v>
      </c>
      <c r="AC395" s="484" t="s">
        <v>596</v>
      </c>
      <c r="AD395" s="485"/>
      <c r="AE395" s="483"/>
      <c r="AF395" s="484" t="s">
        <v>590</v>
      </c>
      <c r="AG395" s="484" t="s">
        <v>591</v>
      </c>
      <c r="AH395" s="484" t="s">
        <v>592</v>
      </c>
      <c r="AI395" s="484" t="s">
        <v>593</v>
      </c>
      <c r="AJ395" s="484" t="s">
        <v>594</v>
      </c>
      <c r="AK395" s="484" t="s">
        <v>595</v>
      </c>
      <c r="AL395" s="484" t="s">
        <v>596</v>
      </c>
      <c r="AM395" s="87"/>
      <c r="AN395" s="86"/>
      <c r="AO395" s="86"/>
    </row>
    <row r="396" ht="14.25" hidden="1" customHeight="1">
      <c r="A396" s="479"/>
      <c r="B396" s="487" t="s">
        <v>597</v>
      </c>
      <c r="C396" s="488">
        <v>1.0</v>
      </c>
      <c r="D396" s="489" t="str">
        <f t="shared" ref="D396:I396" si="607">IF(X396="","",IF(X396="cn","cn",VLOOKUP(MID(X396,2,1),$AN$4:$AO$18,2,0)))</f>
        <v/>
      </c>
      <c r="E396" s="489" t="str">
        <f t="shared" si="607"/>
        <v>#N/A</v>
      </c>
      <c r="F396" s="489" t="str">
        <f t="shared" si="607"/>
        <v>#N/A</v>
      </c>
      <c r="G396" s="489" t="str">
        <f t="shared" si="607"/>
        <v>#N/A</v>
      </c>
      <c r="H396" s="489" t="str">
        <f t="shared" si="607"/>
        <v>#N/A</v>
      </c>
      <c r="I396" s="489" t="str">
        <f t="shared" si="607"/>
        <v>#N/A</v>
      </c>
      <c r="J396" s="482"/>
      <c r="K396" s="487" t="s">
        <v>597</v>
      </c>
      <c r="L396" s="488">
        <v>1.0</v>
      </c>
      <c r="M396" s="489" t="str">
        <f t="shared" ref="M396:R396" si="608">IF(AG396="","",IF(AG396="cn","cn",VLOOKUP(MID(AG396,2,1),$AN$4:$AO$18,2,0)))</f>
        <v/>
      </c>
      <c r="N396" s="489" t="str">
        <f t="shared" si="608"/>
        <v>#N/A</v>
      </c>
      <c r="O396" s="489" t="str">
        <f t="shared" si="608"/>
        <v>#N/A</v>
      </c>
      <c r="P396" s="489" t="str">
        <f t="shared" si="608"/>
        <v>#N/A</v>
      </c>
      <c r="Q396" s="489" t="str">
        <f t="shared" si="608"/>
        <v>#N/A</v>
      </c>
      <c r="R396" s="489" t="str">
        <f t="shared" si="608"/>
        <v>#N/A</v>
      </c>
      <c r="S396" s="86"/>
      <c r="T396" s="86"/>
      <c r="U396" s="86"/>
      <c r="V396" s="522" t="s">
        <v>597</v>
      </c>
      <c r="W396" s="523">
        <v>1.0</v>
      </c>
      <c r="X396" s="493"/>
      <c r="Y396" s="493" t="str">
        <f>IF(HLOOKUP(W393,MaGv!$C$3:$AZ$68,7,0)=0," ",HLOOKUP(W393,MaGv!$C$3:$AZ$68,7,0))</f>
        <v>#N/A</v>
      </c>
      <c r="Z396" s="493" t="str">
        <f>IF(HLOOKUP(W393,MaGv!$C$3:$AZ$68,12,0)=0," ",HLOOKUP(W393,MaGv!$C$3:$AZ$68,12,0))</f>
        <v>#N/A</v>
      </c>
      <c r="AA396" s="493" t="str">
        <f>IF(HLOOKUP(W393,MaGv!$C$3:$AZ$68,17,0)=0," ",HLOOKUP(W393,MaGv!$C$3:$AZ$68,17,0))</f>
        <v>#N/A</v>
      </c>
      <c r="AB396" s="493" t="str">
        <f>IF(HLOOKUP(W393,MaGv!$C$3:$AZ$68,22,0)=0," ",HLOOKUP(W393,MaGv!$C$3:$AZ$68,22,0))</f>
        <v>#N/A</v>
      </c>
      <c r="AC396" s="493" t="str">
        <f>IF(HLOOKUP(W393,MaGv!$C$3:$AZ$68,27,0)=0," ",HLOOKUP(W393,MaGv!$C$3:$AZ$68,27,0))</f>
        <v>#N/A</v>
      </c>
      <c r="AD396" s="326"/>
      <c r="AE396" s="522" t="s">
        <v>597</v>
      </c>
      <c r="AF396" s="523">
        <v>1.0</v>
      </c>
      <c r="AG396" s="493"/>
      <c r="AH396" s="493" t="str">
        <f>IF(HLOOKUP(AF393,MaGv!$C$3:$AZ$68,7,0)=0," ",HLOOKUP(AF393,MaGv!$C$3:$AZ$68,7,0))</f>
        <v>#N/A</v>
      </c>
      <c r="AI396" s="493" t="str">
        <f>IF(HLOOKUP(AF393,MaGv!$C$3:$AZ$68,12,0)=0," ",HLOOKUP(AF393,MaGv!$C$3:$AZ$68,12,0))</f>
        <v>#N/A</v>
      </c>
      <c r="AJ396" s="493" t="str">
        <f>IF(HLOOKUP(AF393,MaGv!$C$3:$AZ$68,17,0)=0," ",HLOOKUP(AF393,MaGv!$C$3:$AZ$68,17,0))</f>
        <v>#N/A</v>
      </c>
      <c r="AK396" s="493" t="str">
        <f>IF(HLOOKUP(AF393,MaGv!$C$3:$AZ$68,22,0)=0," ",HLOOKUP(AF393,MaGv!$C$3:$AZ$68,22,0))</f>
        <v>#N/A</v>
      </c>
      <c r="AL396" s="493" t="str">
        <f>IF(HLOOKUP(AF393,MaGv!$C$3:$AZ$68,27,0)=0," ",HLOOKUP(AF393,MaGv!$C$3:$AZ$68,27,0))</f>
        <v>#N/A</v>
      </c>
      <c r="AM396" s="86"/>
      <c r="AN396" s="87"/>
      <c r="AO396" s="87"/>
    </row>
    <row r="397" ht="14.25" hidden="1" customHeight="1">
      <c r="A397" s="486"/>
      <c r="B397" s="127"/>
      <c r="C397" s="488">
        <v>2.0</v>
      </c>
      <c r="D397" s="489" t="str">
        <f t="shared" ref="D397:I397" si="609">IF(X397="","",IF(X397="cn","cn",VLOOKUP(MID(X397,2,1),$AN$4:$AO$18,2,0)))</f>
        <v>#N/A</v>
      </c>
      <c r="E397" s="489" t="str">
        <f t="shared" si="609"/>
        <v>#N/A</v>
      </c>
      <c r="F397" s="489" t="str">
        <f t="shared" si="609"/>
        <v>#N/A</v>
      </c>
      <c r="G397" s="489" t="str">
        <f t="shared" si="609"/>
        <v>#N/A</v>
      </c>
      <c r="H397" s="489" t="str">
        <f t="shared" si="609"/>
        <v>#N/A</v>
      </c>
      <c r="I397" s="489" t="str">
        <f t="shared" si="609"/>
        <v>#N/A</v>
      </c>
      <c r="J397" s="476"/>
      <c r="K397" s="127"/>
      <c r="L397" s="488">
        <v>2.0</v>
      </c>
      <c r="M397" s="489" t="str">
        <f t="shared" ref="M397:R397" si="610">IF(AG397="","",IF(AG397="cn","cn",VLOOKUP(MID(AG397,2,1),$AN$4:$AO$18,2,0)))</f>
        <v>#N/A</v>
      </c>
      <c r="N397" s="489" t="str">
        <f t="shared" si="610"/>
        <v>#N/A</v>
      </c>
      <c r="O397" s="489" t="str">
        <f t="shared" si="610"/>
        <v>#N/A</v>
      </c>
      <c r="P397" s="489" t="str">
        <f t="shared" si="610"/>
        <v>#N/A</v>
      </c>
      <c r="Q397" s="489" t="str">
        <f t="shared" si="610"/>
        <v>#N/A</v>
      </c>
      <c r="R397" s="489" t="str">
        <f t="shared" si="610"/>
        <v>#N/A</v>
      </c>
      <c r="S397" s="87"/>
      <c r="T397" s="87"/>
      <c r="U397" s="87"/>
      <c r="V397" s="495"/>
      <c r="W397" s="523">
        <v>2.0</v>
      </c>
      <c r="X397" s="493" t="str">
        <f>IF(HLOOKUP(W393,MaGv!$C$3:$AZ$68,3,0)=0," ",HLOOKUP(W393,MaGv!$C$3:$AZ$68,3,0))</f>
        <v>#N/A</v>
      </c>
      <c r="Y397" s="493" t="str">
        <f>IF(HLOOKUP(W393,MaGv!$C$3:$AZ$68,8,0)=0," ",HLOOKUP(W393,MaGv!$C$3:$AZ$68,8,0))</f>
        <v>#N/A</v>
      </c>
      <c r="Z397" s="493" t="str">
        <f>IF(HLOOKUP(W393,MaGv!$C$3:$AZ$68,13,0)=0," ",HLOOKUP(W393,MaGv!$C$3:$AZ$68,13,0))</f>
        <v>#N/A</v>
      </c>
      <c r="AA397" s="493" t="str">
        <f>IF(HLOOKUP(W393,MaGv!$C$3:$AZ$68,18,0)=0," ",HLOOKUP(W393,MaGv!$C$3:$AZ$68,18,0))</f>
        <v>#N/A</v>
      </c>
      <c r="AB397" s="493" t="str">
        <f>IF(HLOOKUP(W393,MaGv!$C$3:$AZ$68,23,0)=0," ",HLOOKUP(W393,MaGv!$C$3:$AZ$68,23,0))</f>
        <v>#N/A</v>
      </c>
      <c r="AC397" s="493" t="str">
        <f>IF(HLOOKUP(W393,MaGv!$C$3:$AZ$68,28,0)=0," ",HLOOKUP(W393,MaGv!$C$3:$AZ$68,28,0))</f>
        <v>#N/A</v>
      </c>
      <c r="AD397" s="326"/>
      <c r="AE397" s="495"/>
      <c r="AF397" s="523">
        <v>2.0</v>
      </c>
      <c r="AG397" s="493" t="str">
        <f>IF(HLOOKUP(AF393,MaGv!$C$3:$AZ$68,3,0)=0," ",HLOOKUP(AF393,MaGv!$C$3:$AZ$68,3,0))</f>
        <v>#N/A</v>
      </c>
      <c r="AH397" s="493" t="str">
        <f>IF(HLOOKUP(AF393,MaGv!$C$3:$AZ$68,8,0)=0," ",HLOOKUP(AF393,MaGv!$C$3:$AZ$68,8,0))</f>
        <v>#N/A</v>
      </c>
      <c r="AI397" s="493" t="str">
        <f>IF(HLOOKUP(AF393,MaGv!$C$3:$AZ$68,13,0)=0," ",HLOOKUP(AF393,MaGv!$C$3:$AZ$68,13,0))</f>
        <v>#N/A</v>
      </c>
      <c r="AJ397" s="493" t="str">
        <f>IF(HLOOKUP(AF393,MaGv!$C$3:$AZ$68,18,0)=0," ",HLOOKUP(AF393,MaGv!$C$3:$AZ$68,18,0))</f>
        <v>#N/A</v>
      </c>
      <c r="AK397" s="493" t="str">
        <f>IF(HLOOKUP(AF393,MaGv!$C$3:$AZ$68,23,0)=0," ",HLOOKUP(AF393,MaGv!$C$3:$AZ$68,23,0))</f>
        <v>#N/A</v>
      </c>
      <c r="AL397" s="493" t="str">
        <f>IF(HLOOKUP(AF393,MaGv!$C$3:$AZ$68,28,0)=0," ",HLOOKUP(AF393,MaGv!$C$3:$AZ$68,28,0))</f>
        <v>#N/A</v>
      </c>
      <c r="AM397" s="87"/>
      <c r="AN397" s="87"/>
      <c r="AO397" s="87"/>
    </row>
    <row r="398" ht="14.25" hidden="1" customHeight="1">
      <c r="A398" s="486"/>
      <c r="B398" s="127"/>
      <c r="C398" s="488">
        <v>3.0</v>
      </c>
      <c r="D398" s="489" t="str">
        <f t="shared" ref="D398:I398" si="611">IF(X398="","",IF(X398="cn","cn",VLOOKUP(MID(X398,2,1),$AN$4:$AO$18,2,0)))</f>
        <v>#N/A</v>
      </c>
      <c r="E398" s="489" t="str">
        <f t="shared" si="611"/>
        <v>#N/A</v>
      </c>
      <c r="F398" s="489" t="str">
        <f t="shared" si="611"/>
        <v>#N/A</v>
      </c>
      <c r="G398" s="489" t="str">
        <f t="shared" si="611"/>
        <v>#N/A</v>
      </c>
      <c r="H398" s="489" t="str">
        <f t="shared" si="611"/>
        <v>#N/A</v>
      </c>
      <c r="I398" s="489" t="str">
        <f t="shared" si="611"/>
        <v>#N/A</v>
      </c>
      <c r="J398" s="476"/>
      <c r="K398" s="127"/>
      <c r="L398" s="488">
        <v>3.0</v>
      </c>
      <c r="M398" s="489" t="str">
        <f t="shared" ref="M398:R398" si="612">IF(AG398="","",IF(AG398="cn","cn",VLOOKUP(MID(AG398,2,1),$AN$4:$AO$18,2,0)))</f>
        <v>#N/A</v>
      </c>
      <c r="N398" s="489" t="str">
        <f t="shared" si="612"/>
        <v>#N/A</v>
      </c>
      <c r="O398" s="489" t="str">
        <f t="shared" si="612"/>
        <v>#N/A</v>
      </c>
      <c r="P398" s="489" t="str">
        <f t="shared" si="612"/>
        <v>#N/A</v>
      </c>
      <c r="Q398" s="489" t="str">
        <f t="shared" si="612"/>
        <v>#N/A</v>
      </c>
      <c r="R398" s="489" t="str">
        <f t="shared" si="612"/>
        <v>#N/A</v>
      </c>
      <c r="S398" s="87"/>
      <c r="T398" s="87"/>
      <c r="U398" s="87"/>
      <c r="V398" s="495"/>
      <c r="W398" s="523">
        <v>3.0</v>
      </c>
      <c r="X398" s="493" t="str">
        <f>IF(HLOOKUP(W393,MaGv!$C$3:$AZ$68,4,0)=0," ",HLOOKUP(W393,MaGv!$C$3:$AZ$68,4,0))</f>
        <v>#N/A</v>
      </c>
      <c r="Y398" s="493" t="str">
        <f>IF(HLOOKUP(W393,MaGv!$C$3:$AZ$68,9,0)=0," ",HLOOKUP(W393,MaGv!$C$3:$AZ$68,9,0))</f>
        <v>#N/A</v>
      </c>
      <c r="Z398" s="493" t="str">
        <f>IF(HLOOKUP(W393,MaGv!$C$3:$AZ$68,14,0)=0," ",HLOOKUP(W393,MaGv!$C$3:$AZ$68,14,0))</f>
        <v>#N/A</v>
      </c>
      <c r="AA398" s="493" t="str">
        <f>IF(HLOOKUP(W393,MaGv!$C$3:$AZ$68,19,0)=0," ",HLOOKUP(W393,MaGv!$C$3:$AZ$68,19,0))</f>
        <v>#N/A</v>
      </c>
      <c r="AB398" s="493" t="str">
        <f>IF(HLOOKUP(W393,MaGv!$C$3:$AZ$68,24,0)=0," ",HLOOKUP(W393,MaGv!$C$3:$AZ$68,24,0))</f>
        <v>#N/A</v>
      </c>
      <c r="AC398" s="493" t="str">
        <f>IF(HLOOKUP(W393,MaGv!$C$3:$AZ$68,29,0)=0," ",HLOOKUP(W393,MaGv!$C$3:$AZ$68,29,0))</f>
        <v>#N/A</v>
      </c>
      <c r="AD398" s="326"/>
      <c r="AE398" s="495"/>
      <c r="AF398" s="523">
        <v>3.0</v>
      </c>
      <c r="AG398" s="493" t="str">
        <f>IF(HLOOKUP(AF393,MaGv!$C$3:$AZ$68,4,0)=0," ",HLOOKUP(AF393,MaGv!$C$3:$AZ$68,4,0))</f>
        <v>#N/A</v>
      </c>
      <c r="AH398" s="493" t="str">
        <f>IF(HLOOKUP(AF393,MaGv!$C$3:$AZ$68,9,0)=0," ",HLOOKUP(AF393,MaGv!$C$3:$AZ$68,9,0))</f>
        <v>#N/A</v>
      </c>
      <c r="AI398" s="493" t="str">
        <f>IF(HLOOKUP(AF393,MaGv!$C$3:$AZ$68,14,0)=0," ",HLOOKUP(AF393,MaGv!$C$3:$AZ$68,14,0))</f>
        <v>#N/A</v>
      </c>
      <c r="AJ398" s="493" t="str">
        <f>IF(HLOOKUP(AF393,MaGv!$C$3:$AZ$68,19,0)=0," ",HLOOKUP(AF393,MaGv!$C$3:$AZ$68,19,0))</f>
        <v>#N/A</v>
      </c>
      <c r="AK398" s="493" t="str">
        <f>IF(HLOOKUP(AF393,MaGv!$C$3:$AZ$68,24,0)=0," ",HLOOKUP(AF393,MaGv!$C$3:$AZ$68,24,0))</f>
        <v>#N/A</v>
      </c>
      <c r="AL398" s="493" t="str">
        <f>IF(HLOOKUP(AF393,MaGv!$C$3:$AZ$68,29,0)=0," ",HLOOKUP(AF393,MaGv!$C$3:$AZ$68,29,0))</f>
        <v>#N/A</v>
      </c>
      <c r="AM398" s="87"/>
      <c r="AN398" s="87"/>
      <c r="AO398" s="87"/>
    </row>
    <row r="399" ht="14.25" hidden="1" customHeight="1">
      <c r="A399" s="486"/>
      <c r="B399" s="127"/>
      <c r="C399" s="488">
        <v>4.0</v>
      </c>
      <c r="D399" s="489" t="str">
        <f t="shared" ref="D399:I399" si="613">IF(X399="","",IF(X399="cn","cn",VLOOKUP(MID(X399,2,1),$AN$4:$AO$18,2,0)))</f>
        <v>#N/A</v>
      </c>
      <c r="E399" s="489" t="str">
        <f t="shared" si="613"/>
        <v>#N/A</v>
      </c>
      <c r="F399" s="489" t="str">
        <f t="shared" si="613"/>
        <v>#N/A</v>
      </c>
      <c r="G399" s="489" t="str">
        <f t="shared" si="613"/>
        <v>#N/A</v>
      </c>
      <c r="H399" s="489" t="str">
        <f t="shared" si="613"/>
        <v>#N/A</v>
      </c>
      <c r="I399" s="489" t="str">
        <f t="shared" si="613"/>
        <v>#N/A</v>
      </c>
      <c r="J399" s="476"/>
      <c r="K399" s="127"/>
      <c r="L399" s="488">
        <v>4.0</v>
      </c>
      <c r="M399" s="489" t="str">
        <f t="shared" ref="M399:R399" si="614">IF(AG399="","",IF(AG399="cn","cn",VLOOKUP(MID(AG399,2,1),$AN$4:$AO$18,2,0)))</f>
        <v>#N/A</v>
      </c>
      <c r="N399" s="489" t="str">
        <f t="shared" si="614"/>
        <v>#N/A</v>
      </c>
      <c r="O399" s="489" t="str">
        <f t="shared" si="614"/>
        <v>#N/A</v>
      </c>
      <c r="P399" s="489" t="str">
        <f t="shared" si="614"/>
        <v>#N/A</v>
      </c>
      <c r="Q399" s="489" t="str">
        <f t="shared" si="614"/>
        <v>#N/A</v>
      </c>
      <c r="R399" s="489" t="str">
        <f t="shared" si="614"/>
        <v>#N/A</v>
      </c>
      <c r="S399" s="87"/>
      <c r="T399" s="87"/>
      <c r="U399" s="87"/>
      <c r="V399" s="495"/>
      <c r="W399" s="523">
        <v>4.0</v>
      </c>
      <c r="X399" s="493" t="str">
        <f>IF(HLOOKUP(W393,MaGv!$C$3:$AZ$68,5,0)=0," ",HLOOKUP(W393,MaGv!$C$3:$AZ$68,5,0))</f>
        <v>#N/A</v>
      </c>
      <c r="Y399" s="493" t="str">
        <f>IF(HLOOKUP(W393,MaGv!$C$3:$AZ$68,10,0)=0," ",HLOOKUP(W393,MaGv!$C$3:$AZ$68,10,0))</f>
        <v>#N/A</v>
      </c>
      <c r="Z399" s="493" t="str">
        <f>IF(HLOOKUP(W393,MaGv!$C$3:$AZ$68,15,0)=0," ",HLOOKUP(W393,MaGv!$C$3:$AZ$68,15,0))</f>
        <v>#N/A</v>
      </c>
      <c r="AA399" s="493" t="str">
        <f>IF(HLOOKUP(W393,MaGv!$C$3:$AZ$68,20,0)=0," ",HLOOKUP(W393,MaGv!$C$3:$AZ$68,20,0))</f>
        <v>#N/A</v>
      </c>
      <c r="AB399" s="493" t="str">
        <f>IF(HLOOKUP(W393,MaGv!$C$3:$AZ$68,25,0)=0," ",HLOOKUP(W393,MaGv!$C$3:$AZ$68,25,0))</f>
        <v>#N/A</v>
      </c>
      <c r="AC399" s="493" t="str">
        <f>IF(HLOOKUP(W393,MaGv!$C$3:$AZ$68,30,0)=0," ",HLOOKUP(W393,MaGv!$C$3:$AZ$68,30,0))</f>
        <v>#N/A</v>
      </c>
      <c r="AD399" s="326"/>
      <c r="AE399" s="495"/>
      <c r="AF399" s="523">
        <v>4.0</v>
      </c>
      <c r="AG399" s="493" t="str">
        <f>IF(HLOOKUP(AF393,MaGv!$C$3:$AZ$68,5,0)=0," ",HLOOKUP(AF393,MaGv!$C$3:$AZ$68,5,0))</f>
        <v>#N/A</v>
      </c>
      <c r="AH399" s="493" t="str">
        <f>IF(HLOOKUP(AF393,MaGv!$C$3:$AZ$68,10,0)=0," ",HLOOKUP(AF393,MaGv!$C$3:$AZ$68,10,0))</f>
        <v>#N/A</v>
      </c>
      <c r="AI399" s="493" t="str">
        <f>IF(HLOOKUP(AF393,MaGv!$C$3:$AZ$68,15,0)=0," ",HLOOKUP(AF393,MaGv!$C$3:$AZ$68,15,0))</f>
        <v>#N/A</v>
      </c>
      <c r="AJ399" s="493" t="str">
        <f>IF(HLOOKUP(AF393,MaGv!$C$3:$AZ$68,20,0)=0," ",HLOOKUP(AF393,MaGv!$C$3:$AZ$68,20,0))</f>
        <v>#N/A</v>
      </c>
      <c r="AK399" s="493" t="str">
        <f>IF(HLOOKUP(AF393,MaGv!$C$3:$AZ$68,25,0)=0," ",HLOOKUP(AF393,MaGv!$C$3:$AZ$68,25,0))</f>
        <v>#N/A</v>
      </c>
      <c r="AL399" s="493" t="str">
        <f>IF(HLOOKUP(AF393,MaGv!$C$3:$AZ$68,30,0)=0," ",HLOOKUP(AF393,MaGv!$C$3:$AZ$68,30,0))</f>
        <v>#N/A</v>
      </c>
      <c r="AM399" s="87"/>
      <c r="AN399" s="87"/>
      <c r="AO399" s="87"/>
    </row>
    <row r="400" ht="14.25" hidden="1" customHeight="1">
      <c r="A400" s="486"/>
      <c r="B400" s="396"/>
      <c r="C400" s="488">
        <v>5.0</v>
      </c>
      <c r="D400" s="489" t="str">
        <f t="shared" ref="D400:I400" si="615">IF(X400="","",IF(X400="cn","cn",VLOOKUP(MID(X400,2,1),$AN$4:$AO$18,2,0)))</f>
        <v>#N/A</v>
      </c>
      <c r="E400" s="489" t="str">
        <f t="shared" si="615"/>
        <v>#N/A</v>
      </c>
      <c r="F400" s="489" t="str">
        <f t="shared" si="615"/>
        <v>#N/A</v>
      </c>
      <c r="G400" s="489" t="str">
        <f t="shared" si="615"/>
        <v>#N/A</v>
      </c>
      <c r="H400" s="489" t="str">
        <f t="shared" si="615"/>
        <v>#N/A</v>
      </c>
      <c r="I400" s="489" t="str">
        <f t="shared" si="615"/>
        <v>#N/A</v>
      </c>
      <c r="J400" s="476"/>
      <c r="K400" s="396"/>
      <c r="L400" s="488">
        <v>5.0</v>
      </c>
      <c r="M400" s="489" t="str">
        <f t="shared" ref="M400:R400" si="616">IF(AG400="","",IF(AG400="cn","cn",VLOOKUP(MID(AG400,2,1),$AN$4:$AO$18,2,0)))</f>
        <v>#N/A</v>
      </c>
      <c r="N400" s="489" t="str">
        <f t="shared" si="616"/>
        <v>#N/A</v>
      </c>
      <c r="O400" s="489" t="str">
        <f t="shared" si="616"/>
        <v>#N/A</v>
      </c>
      <c r="P400" s="489" t="str">
        <f t="shared" si="616"/>
        <v>#N/A</v>
      </c>
      <c r="Q400" s="489" t="str">
        <f t="shared" si="616"/>
        <v>#N/A</v>
      </c>
      <c r="R400" s="489" t="str">
        <f t="shared" si="616"/>
        <v>#N/A</v>
      </c>
      <c r="S400" s="87"/>
      <c r="T400" s="87"/>
      <c r="U400" s="87"/>
      <c r="V400" s="496"/>
      <c r="W400" s="523">
        <v>5.0</v>
      </c>
      <c r="X400" s="493" t="str">
        <f>IF(HLOOKUP(W393,MaGv!$C$3:$AZ$68,6,0)=0," ",HLOOKUP(W393,MaGv!$C$3:$AZ$68,6,0))</f>
        <v>#N/A</v>
      </c>
      <c r="Y400" s="493" t="str">
        <f>IF(HLOOKUP(W393,MaGv!$C$3:$AZ$68,11,0)=0," ",HLOOKUP(W393,MaGv!$C$3:$AZ$68,11,0))</f>
        <v>#N/A</v>
      </c>
      <c r="Z400" s="493" t="str">
        <f>IF(HLOOKUP(W393,MaGv!$C$3:$AZ$68,16,0)=0," ",HLOOKUP(W393,MaGv!$C$3:$AZ$68,16,0))</f>
        <v>#N/A</v>
      </c>
      <c r="AA400" s="493" t="str">
        <f>IF(HLOOKUP(W393,MaGv!$C$3:$AZ$68,21,0)=0," ",HLOOKUP(W393,MaGv!$C$3:$AZ$68,21,0))</f>
        <v>#N/A</v>
      </c>
      <c r="AB400" s="493" t="str">
        <f>IF(HLOOKUP(W393,MaGv!$C$3:$AZ$68,26,0)=0," ",HLOOKUP(W393,MaGv!$C$3:$AZ$68,26,0))</f>
        <v>#N/A</v>
      </c>
      <c r="AC400" s="493" t="str">
        <f>IF(HLOOKUP(W393,MaGv!$C$3:$AZ$68,31,0)=0," ",HLOOKUP(W393,MaGv!$C$3:$AZ$68,31,0))</f>
        <v>#N/A</v>
      </c>
      <c r="AD400" s="326"/>
      <c r="AE400" s="496"/>
      <c r="AF400" s="523">
        <v>5.0</v>
      </c>
      <c r="AG400" s="493" t="str">
        <f>IF(HLOOKUP(AF393,MaGv!$C$3:$AZ$68,6,0)=0," ",HLOOKUP(AF393,MaGv!$C$3:$AZ$68,6,0))</f>
        <v>#N/A</v>
      </c>
      <c r="AH400" s="493" t="str">
        <f>IF(HLOOKUP(AF393,MaGv!$C$3:$AZ$68,11,0)=0," ",HLOOKUP(AF393,MaGv!$C$3:$AZ$68,11,0))</f>
        <v>#N/A</v>
      </c>
      <c r="AI400" s="493" t="str">
        <f>IF(HLOOKUP(AF393,MaGv!$C$3:$AZ$68,16,0)=0," ",HLOOKUP(AF393,MaGv!$C$3:$AZ$68,16,0))</f>
        <v>#N/A</v>
      </c>
      <c r="AJ400" s="493" t="str">
        <f>IF(HLOOKUP(AF393,MaGv!$C$3:$AZ$68,21,0)=0," ",HLOOKUP(AF393,MaGv!$C$3:$AZ$68,21,0))</f>
        <v>#N/A</v>
      </c>
      <c r="AK400" s="493" t="str">
        <f>IF(HLOOKUP(AF393,MaGv!$C$3:$AZ$68,26,0)=0," ",HLOOKUP(AF393,MaGv!$C$3:$AZ$68,26,0))</f>
        <v>#N/A</v>
      </c>
      <c r="AL400" s="493" t="str">
        <f>IF(HLOOKUP(AF393,MaGv!$C$3:$AZ$68,31,0)=0," ",HLOOKUP(AF393,MaGv!$C$3:$AZ$68,31,0))</f>
        <v>#N/A</v>
      </c>
      <c r="AM400" s="87"/>
      <c r="AN400" s="87"/>
      <c r="AO400" s="87"/>
    </row>
    <row r="401" ht="14.25" hidden="1" customHeight="1">
      <c r="A401" s="486"/>
      <c r="B401" s="487" t="s">
        <v>606</v>
      </c>
      <c r="C401" s="488">
        <v>1.0</v>
      </c>
      <c r="D401" s="489" t="str">
        <f t="shared" ref="D401:I401" si="617">IF(X401="","",IF(X401="cn","cn",VLOOKUP(MID(X401,2,1),$AN$4:$AO$18,2,0)))</f>
        <v>#N/A</v>
      </c>
      <c r="E401" s="489" t="str">
        <f t="shared" si="617"/>
        <v>#N/A</v>
      </c>
      <c r="F401" s="489" t="str">
        <f t="shared" si="617"/>
        <v>#N/A</v>
      </c>
      <c r="G401" s="489" t="str">
        <f t="shared" si="617"/>
        <v>#N/A</v>
      </c>
      <c r="H401" s="489" t="str">
        <f t="shared" si="617"/>
        <v>#N/A</v>
      </c>
      <c r="I401" s="489" t="str">
        <f t="shared" si="617"/>
        <v>#N/A</v>
      </c>
      <c r="J401" s="476"/>
      <c r="K401" s="487" t="s">
        <v>606</v>
      </c>
      <c r="L401" s="488">
        <v>1.0</v>
      </c>
      <c r="M401" s="489" t="str">
        <f t="shared" ref="M401:R401" si="618">IF(AG401="","",IF(AG401="cn","cn",VLOOKUP(MID(AG401,2,1),$AN$4:$AO$18,2,0)))</f>
        <v>#N/A</v>
      </c>
      <c r="N401" s="489" t="str">
        <f t="shared" si="618"/>
        <v>#N/A</v>
      </c>
      <c r="O401" s="489" t="str">
        <f t="shared" si="618"/>
        <v>#N/A</v>
      </c>
      <c r="P401" s="489" t="str">
        <f t="shared" si="618"/>
        <v>#N/A</v>
      </c>
      <c r="Q401" s="489" t="str">
        <f t="shared" si="618"/>
        <v>#N/A</v>
      </c>
      <c r="R401" s="489" t="str">
        <f t="shared" si="618"/>
        <v>#N/A</v>
      </c>
      <c r="S401" s="87"/>
      <c r="T401" s="87"/>
      <c r="U401" s="87"/>
      <c r="V401" s="522" t="s">
        <v>606</v>
      </c>
      <c r="W401" s="523">
        <v>1.0</v>
      </c>
      <c r="X401" s="493" t="str">
        <f>IF(HLOOKUP(W393,MaGv!$C$38:$AZ$68,2,0)=0," ",HLOOKUP(W393,MaGv!$C$38:$AZ$68,2,0))</f>
        <v>#N/A</v>
      </c>
      <c r="Y401" s="493" t="str">
        <f>IF(HLOOKUP(W393,MaGv!$C$38:$AZ$68,7,0)=0," ",HLOOKUP(W393,MaGv!$C$38:$AZ$68,7,0))</f>
        <v>#N/A</v>
      </c>
      <c r="Z401" s="493" t="str">
        <f>IF(HLOOKUP(W393,MaGv!$C$38:$AZ$68,12,0)=0," ",HLOOKUP(W393,MaGv!$C$38:$AZ$68,12,0))</f>
        <v>#N/A</v>
      </c>
      <c r="AA401" s="493" t="str">
        <f>IF(HLOOKUP(W393,MaGv!$C$38:$AZ$68,17,0)=0," ",HLOOKUP(W393,MaGv!$C$38:$AZ$68,17,0))</f>
        <v>#N/A</v>
      </c>
      <c r="AB401" s="493" t="str">
        <f>IF(HLOOKUP(W393,MaGv!$C$38:$AZ$68,22,0)=0," ",HLOOKUP(W393,MaGv!$C$38:$AZ$68,22,0))</f>
        <v>#N/A</v>
      </c>
      <c r="AC401" s="493" t="str">
        <f>IF(HLOOKUP(W393,MaGv!$C$38:$AZ$68,27,0)=0," ",HLOOKUP(W393,MaGv!$C$38:$AZ$68,27,0))</f>
        <v>#N/A</v>
      </c>
      <c r="AD401" s="326"/>
      <c r="AE401" s="522" t="s">
        <v>606</v>
      </c>
      <c r="AF401" s="523">
        <v>1.0</v>
      </c>
      <c r="AG401" s="493" t="str">
        <f>IF(HLOOKUP(AF393,MaGv!$C$38:$AZ$68,2,0)=0," ",HLOOKUP(AF393,MaGv!$C$38:$AZ$68,2,0))</f>
        <v>#N/A</v>
      </c>
      <c r="AH401" s="493" t="str">
        <f>IF(HLOOKUP(AF393,MaGv!$C$38:$AZ$68,7,0)=0," ",HLOOKUP(AF393,MaGv!$C$38:$AZ$68,7,0))</f>
        <v>#N/A</v>
      </c>
      <c r="AI401" s="493" t="str">
        <f>IF(HLOOKUP(AF393,MaGv!$C$38:$AZ$68,12,0)=0," ",HLOOKUP(AF393,MaGv!$C$38:$AZ$68,12,0))</f>
        <v>#N/A</v>
      </c>
      <c r="AJ401" s="493" t="str">
        <f>IF(HLOOKUP(AF393,MaGv!$C$38:$AZ$68,17,0)=0," ",HLOOKUP(AF393,MaGv!$C$38:$AZ$68,17,0))</f>
        <v>#N/A</v>
      </c>
      <c r="AK401" s="493" t="str">
        <f>IF(HLOOKUP(AF393,MaGv!$C$38:$AZ$68,22,0)=0," ",HLOOKUP(AF393,MaGv!$C$38:$AZ$68,22,0))</f>
        <v>#N/A</v>
      </c>
      <c r="AL401" s="493" t="str">
        <f>IF(HLOOKUP(AF393,MaGv!$C$38:$AZ$68,27,0)=0," ",HLOOKUP(AF393,MaGv!$C$38:$AZ$68,27,0))</f>
        <v>#N/A</v>
      </c>
      <c r="AM401" s="87"/>
      <c r="AN401" s="87"/>
      <c r="AO401" s="87"/>
    </row>
    <row r="402" ht="14.25" hidden="1" customHeight="1">
      <c r="A402" s="486"/>
      <c r="B402" s="127"/>
      <c r="C402" s="488">
        <v>2.0</v>
      </c>
      <c r="D402" s="489" t="str">
        <f t="shared" ref="D402:I402" si="619">IF(X402="","",IF(X402="cn","cn",VLOOKUP(MID(X402,2,1),$AN$4:$AO$18,2,0)))</f>
        <v>#N/A</v>
      </c>
      <c r="E402" s="489" t="str">
        <f t="shared" si="619"/>
        <v>#N/A</v>
      </c>
      <c r="F402" s="489" t="str">
        <f t="shared" si="619"/>
        <v>#N/A</v>
      </c>
      <c r="G402" s="489" t="str">
        <f t="shared" si="619"/>
        <v>#N/A</v>
      </c>
      <c r="H402" s="489" t="str">
        <f t="shared" si="619"/>
        <v>#N/A</v>
      </c>
      <c r="I402" s="489" t="str">
        <f t="shared" si="619"/>
        <v>#N/A</v>
      </c>
      <c r="J402" s="476"/>
      <c r="K402" s="127"/>
      <c r="L402" s="488">
        <v>2.0</v>
      </c>
      <c r="M402" s="489" t="str">
        <f t="shared" ref="M402:R402" si="620">IF(AG402="","",IF(AG402="cn","cn",VLOOKUP(MID(AG402,2,1),$AN$4:$AO$18,2,0)))</f>
        <v>#N/A</v>
      </c>
      <c r="N402" s="489" t="str">
        <f t="shared" si="620"/>
        <v>#N/A</v>
      </c>
      <c r="O402" s="489" t="str">
        <f t="shared" si="620"/>
        <v>#N/A</v>
      </c>
      <c r="P402" s="489" t="str">
        <f t="shared" si="620"/>
        <v>#N/A</v>
      </c>
      <c r="Q402" s="489" t="str">
        <f t="shared" si="620"/>
        <v>#N/A</v>
      </c>
      <c r="R402" s="489" t="str">
        <f t="shared" si="620"/>
        <v>#N/A</v>
      </c>
      <c r="S402" s="87"/>
      <c r="T402" s="87"/>
      <c r="U402" s="87"/>
      <c r="V402" s="495"/>
      <c r="W402" s="523">
        <v>2.0</v>
      </c>
      <c r="X402" s="493" t="str">
        <f>IF(HLOOKUP(W393,MaGv!$C$38:$AZ$68,3,0)=0," ",HLOOKUP(W393,MaGv!$C$38:$AZ$68,3,0))</f>
        <v>#N/A</v>
      </c>
      <c r="Y402" s="493" t="str">
        <f>IF(HLOOKUP(W393,MaGv!$C$38:$AZ$68,8,0)=0," ",HLOOKUP(W393,MaGv!$C$38:$AZ$68,8,0))</f>
        <v>#N/A</v>
      </c>
      <c r="Z402" s="493" t="str">
        <f>IF(HLOOKUP(W393,MaGv!$C$38:$AZ$68,13,0)=0," ",HLOOKUP(W393,MaGv!$C$38:$AZ$68,13,0))</f>
        <v>#N/A</v>
      </c>
      <c r="AA402" s="493" t="str">
        <f>IF(HLOOKUP(W393,MaGv!$C$38:$AZ$68,18,0)=0," ",HLOOKUP(W393,MaGv!$C$38:$AZ$68,18,0))</f>
        <v>#N/A</v>
      </c>
      <c r="AB402" s="493" t="str">
        <f>IF(HLOOKUP(W393,MaGv!$C$38:$AZ$68,23,0)=0," ",HLOOKUP(W393,MaGv!$C$38:$AZ$68,23,0))</f>
        <v>#N/A</v>
      </c>
      <c r="AC402" s="493" t="str">
        <f>IF(HLOOKUP(W393,MaGv!$C$38:$AZ$68,28,0)=0," ",HLOOKUP(W393,MaGv!$C$38:$AZ$68,28,0))</f>
        <v>#N/A</v>
      </c>
      <c r="AD402" s="326"/>
      <c r="AE402" s="495"/>
      <c r="AF402" s="523">
        <v>2.0</v>
      </c>
      <c r="AG402" s="493" t="str">
        <f>IF(HLOOKUP(AF393,MaGv!$C$38:$AZ$68,3,0)=0," ",HLOOKUP(AF393,MaGv!$C$38:$AZ$68,3,0))</f>
        <v>#N/A</v>
      </c>
      <c r="AH402" s="493" t="str">
        <f>IF(HLOOKUP(AF393,MaGv!$C$38:$AZ$68,8,0)=0," ",HLOOKUP(AF393,MaGv!$C$38:$AZ$68,8,0))</f>
        <v>#N/A</v>
      </c>
      <c r="AI402" s="493" t="str">
        <f>IF(HLOOKUP(AF393,MaGv!$C$38:$AZ$68,13,0)=0," ",HLOOKUP(AF393,MaGv!$C$38:$AZ$68,13,0))</f>
        <v>#N/A</v>
      </c>
      <c r="AJ402" s="493" t="str">
        <f>IF(HLOOKUP(AF393,MaGv!$C$38:$AZ$68,18,0)=0," ",HLOOKUP(AF393,MaGv!$C$38:$AZ$68,18,0))</f>
        <v>#N/A</v>
      </c>
      <c r="AK402" s="493" t="str">
        <f>IF(HLOOKUP(AF393,MaGv!$C$38:$AZ$68,23,0)=0," ",HLOOKUP(AF393,MaGv!$C$38:$AZ$68,23,0))</f>
        <v>#N/A</v>
      </c>
      <c r="AL402" s="493" t="str">
        <f>IF(HLOOKUP(AF393,MaGv!$C$38:$AZ$68,28,0)=0," ",HLOOKUP(AF393,MaGv!$C$38:$AZ$68,28,0))</f>
        <v>#N/A</v>
      </c>
      <c r="AM402" s="87"/>
      <c r="AN402" s="87"/>
      <c r="AO402" s="87"/>
    </row>
    <row r="403" ht="14.25" hidden="1" customHeight="1">
      <c r="A403" s="486"/>
      <c r="B403" s="127"/>
      <c r="C403" s="488">
        <v>3.0</v>
      </c>
      <c r="D403" s="489" t="str">
        <f t="shared" ref="D403:I403" si="621">IF(X403="","",IF(X403="cn","cn",VLOOKUP(MID(X403,2,1),$AN$4:$AO$18,2,0)))</f>
        <v>#N/A</v>
      </c>
      <c r="E403" s="489" t="str">
        <f t="shared" si="621"/>
        <v>#N/A</v>
      </c>
      <c r="F403" s="489" t="str">
        <f t="shared" si="621"/>
        <v>#N/A</v>
      </c>
      <c r="G403" s="489" t="str">
        <f t="shared" si="621"/>
        <v>#N/A</v>
      </c>
      <c r="H403" s="489" t="str">
        <f t="shared" si="621"/>
        <v>#N/A</v>
      </c>
      <c r="I403" s="489" t="str">
        <f t="shared" si="621"/>
        <v>#N/A</v>
      </c>
      <c r="J403" s="476"/>
      <c r="K403" s="127"/>
      <c r="L403" s="488">
        <v>3.0</v>
      </c>
      <c r="M403" s="489" t="str">
        <f t="shared" ref="M403:R403" si="622">IF(AG403="","",IF(AG403="cn","cn",VLOOKUP(MID(AG403,2,1),$AN$4:$AO$18,2,0)))</f>
        <v>#N/A</v>
      </c>
      <c r="N403" s="489" t="str">
        <f t="shared" si="622"/>
        <v>#N/A</v>
      </c>
      <c r="O403" s="489" t="str">
        <f t="shared" si="622"/>
        <v>#N/A</v>
      </c>
      <c r="P403" s="489" t="str">
        <f t="shared" si="622"/>
        <v>#N/A</v>
      </c>
      <c r="Q403" s="489" t="str">
        <f t="shared" si="622"/>
        <v>#N/A</v>
      </c>
      <c r="R403" s="489" t="str">
        <f t="shared" si="622"/>
        <v>#N/A</v>
      </c>
      <c r="S403" s="87"/>
      <c r="T403" s="87"/>
      <c r="U403" s="87"/>
      <c r="V403" s="495"/>
      <c r="W403" s="523">
        <v>3.0</v>
      </c>
      <c r="X403" s="493" t="str">
        <f>IF(HLOOKUP(W393,MaGv!$C$38:$AZ$68,4,0)=0," ",HLOOKUP(W393,MaGv!$C$38:$AZ$68,4,0))</f>
        <v>#N/A</v>
      </c>
      <c r="Y403" s="493" t="str">
        <f>IF(HLOOKUP(W393,MaGv!$C$38:$AZ$68,9,0)=0," ",HLOOKUP(W393,MaGv!$C$38:$AZ$68,9,0))</f>
        <v>#N/A</v>
      </c>
      <c r="Z403" s="493" t="str">
        <f>IF(HLOOKUP(W393,MaGv!$C$38:$AZ$68,14,0)=0," ",HLOOKUP(W393,MaGv!$C$38:$AZ$68,14,0))</f>
        <v>#N/A</v>
      </c>
      <c r="AA403" s="493" t="str">
        <f>IF(HLOOKUP(W393,MaGv!$C$38:$AZ$68,19,0)=0," ",HLOOKUP(W393,MaGv!$C$38:$AZ$68,19,0))</f>
        <v>#N/A</v>
      </c>
      <c r="AB403" s="493" t="str">
        <f>IF(HLOOKUP(W393,MaGv!$C$38:$AZ$68,24,0)=0," ",HLOOKUP(W393,MaGv!$C$38:$AZ$68,24,0))</f>
        <v>#N/A</v>
      </c>
      <c r="AC403" s="493" t="str">
        <f>IF(HLOOKUP(W393,MaGv!$C$38:$AZ$68,29,0)=0," ",HLOOKUP(W393,MaGv!$C$38:$AZ$68,29,0))</f>
        <v>#N/A</v>
      </c>
      <c r="AD403" s="326"/>
      <c r="AE403" s="495"/>
      <c r="AF403" s="523">
        <v>3.0</v>
      </c>
      <c r="AG403" s="493" t="str">
        <f>IF(HLOOKUP(AF393,MaGv!$C$38:$AZ$68,4,0)=0," ",HLOOKUP(AF393,MaGv!$C$38:$AZ$68,4,0))</f>
        <v>#N/A</v>
      </c>
      <c r="AH403" s="493" t="str">
        <f>IF(HLOOKUP(AF393,MaGv!$C$38:$AZ$68,9,0)=0," ",HLOOKUP(AF393,MaGv!$C$38:$AZ$68,9,0))</f>
        <v>#N/A</v>
      </c>
      <c r="AI403" s="493" t="str">
        <f>IF(HLOOKUP(AF393,MaGv!$C$38:$AZ$68,14,0)=0," ",HLOOKUP(AF393,MaGv!$C$38:$AZ$68,14,0))</f>
        <v>#N/A</v>
      </c>
      <c r="AJ403" s="493" t="str">
        <f>IF(HLOOKUP(AF393,MaGv!$C$38:$AZ$68,19,0)=0," ",HLOOKUP(AF393,MaGv!$C$38:$AZ$68,19,0))</f>
        <v>#N/A</v>
      </c>
      <c r="AK403" s="493" t="str">
        <f>IF(HLOOKUP(AF393,MaGv!$C$38:$AZ$68,24,0)=0," ",HLOOKUP(AF393,MaGv!$C$38:$AZ$68,24,0))</f>
        <v>#N/A</v>
      </c>
      <c r="AL403" s="493" t="str">
        <f>IF(HLOOKUP(AF393,MaGv!$C$38:$AZ$68,29,0)=0," ",HLOOKUP(AF393,MaGv!$C$38:$AZ$68,29,0))</f>
        <v>#N/A</v>
      </c>
      <c r="AM403" s="87"/>
      <c r="AN403" s="87"/>
      <c r="AO403" s="87"/>
    </row>
    <row r="404" ht="14.25" hidden="1" customHeight="1">
      <c r="A404" s="486"/>
      <c r="B404" s="127"/>
      <c r="C404" s="488">
        <v>4.0</v>
      </c>
      <c r="D404" s="489" t="str">
        <f t="shared" ref="D404:I404" si="623">IF(X404="","",IF(X404="cn","cn",VLOOKUP(MID(X404,2,1),$AN$4:$AO$18,2,0)))</f>
        <v>cn</v>
      </c>
      <c r="E404" s="489" t="str">
        <f t="shared" si="623"/>
        <v>#N/A</v>
      </c>
      <c r="F404" s="489" t="str">
        <f t="shared" si="623"/>
        <v>#N/A</v>
      </c>
      <c r="G404" s="489" t="str">
        <f t="shared" si="623"/>
        <v>#N/A</v>
      </c>
      <c r="H404" s="489" t="str">
        <f t="shared" si="623"/>
        <v>#N/A</v>
      </c>
      <c r="I404" s="489" t="str">
        <f t="shared" si="623"/>
        <v>#N/A</v>
      </c>
      <c r="J404" s="476"/>
      <c r="K404" s="127"/>
      <c r="L404" s="488">
        <v>4.0</v>
      </c>
      <c r="M404" s="489" t="str">
        <f t="shared" ref="M404:R404" si="624">IF(AG404="","",IF(AG404="cn","cn",VLOOKUP(MID(AG404,2,1),$AN$4:$AO$18,2,0)))</f>
        <v>cn</v>
      </c>
      <c r="N404" s="489" t="str">
        <f t="shared" si="624"/>
        <v>#N/A</v>
      </c>
      <c r="O404" s="489" t="str">
        <f t="shared" si="624"/>
        <v>#N/A</v>
      </c>
      <c r="P404" s="489" t="str">
        <f t="shared" si="624"/>
        <v>#N/A</v>
      </c>
      <c r="Q404" s="489" t="str">
        <f t="shared" si="624"/>
        <v>#N/A</v>
      </c>
      <c r="R404" s="489" t="str">
        <f t="shared" si="624"/>
        <v>#N/A</v>
      </c>
      <c r="S404" s="87"/>
      <c r="T404" s="87"/>
      <c r="U404" s="87"/>
      <c r="V404" s="495"/>
      <c r="W404" s="523">
        <v>4.0</v>
      </c>
      <c r="X404" s="493" t="s">
        <v>33</v>
      </c>
      <c r="Y404" s="493" t="str">
        <f>IF(HLOOKUP(W393,MaGv!$C$38:$AZ$68,10,0)=0," ",HLOOKUP(W393,MaGv!$C$38:$AZ$68,10,0))</f>
        <v>#N/A</v>
      </c>
      <c r="Z404" s="493" t="str">
        <f>IF(HLOOKUP(W393,MaGv!$C$38:$AZ$68,15,0)=0," ",HLOOKUP(W393,MaGv!$C$38:$AZ$68,15,0))</f>
        <v>#N/A</v>
      </c>
      <c r="AA404" s="493" t="str">
        <f>IF(HLOOKUP(W393,MaGv!$C$38:$AZ$68,20,0)=0," ",HLOOKUP(W393,MaGv!$C$38:$AZ$68,20,0))</f>
        <v>#N/A</v>
      </c>
      <c r="AB404" s="493" t="str">
        <f>IF(HLOOKUP(W393,MaGv!$C$38:$AZ$68,25,0)=0," ",HLOOKUP(W393,MaGv!$C$38:$AZ$68,25,0))</f>
        <v>#N/A</v>
      </c>
      <c r="AC404" s="493" t="str">
        <f>IF(HLOOKUP(W393,MaGv!$C$38:$AZ$68,30,0)=0," ",HLOOKUP(W393,MaGv!$C$38:$AZ$68,30,0))</f>
        <v>#N/A</v>
      </c>
      <c r="AD404" s="326"/>
      <c r="AE404" s="495"/>
      <c r="AF404" s="523">
        <v>4.0</v>
      </c>
      <c r="AG404" s="493" t="s">
        <v>33</v>
      </c>
      <c r="AH404" s="493" t="str">
        <f>IF(HLOOKUP(AF393,MaGv!$C$38:$AZ$68,10,0)=0," ",HLOOKUP(AF393,MaGv!$C$38:$AZ$68,10,0))</f>
        <v>#N/A</v>
      </c>
      <c r="AI404" s="493" t="str">
        <f>IF(HLOOKUP(AF393,MaGv!$C$38:$AZ$68,15,0)=0," ",HLOOKUP(AF393,MaGv!$C$38:$AZ$68,15,0))</f>
        <v>#N/A</v>
      </c>
      <c r="AJ404" s="493" t="str">
        <f>IF(HLOOKUP(AF393,MaGv!$C$38:$AZ$68,20,0)=0," ",HLOOKUP(AF393,MaGv!$C$38:$AZ$68,20,0))</f>
        <v>#N/A</v>
      </c>
      <c r="AK404" s="493" t="str">
        <f>IF(HLOOKUP(AF393,MaGv!$C$38:$AZ$68,25,0)=0," ",HLOOKUP(AF393,MaGv!$C$38:$AZ$68,25,0))</f>
        <v>#N/A</v>
      </c>
      <c r="AL404" s="493" t="str">
        <f>IF(HLOOKUP(AF393,MaGv!$C$38:$AZ$68,30,0)=0," ",HLOOKUP(AF393,MaGv!$C$38:$AZ$68,30,0))</f>
        <v>#N/A</v>
      </c>
      <c r="AM404" s="87"/>
      <c r="AN404" s="87"/>
      <c r="AO404" s="87"/>
    </row>
    <row r="405" ht="14.25" hidden="1" customHeight="1">
      <c r="A405" s="486"/>
      <c r="B405" s="396"/>
      <c r="C405" s="488">
        <v>5.0</v>
      </c>
      <c r="D405" s="489" t="s">
        <v>601</v>
      </c>
      <c r="E405" s="489" t="str">
        <f t="shared" ref="E405:I405" si="625">IF(Y405="","",IF(Y405="cn","cn",VLOOKUP(MID(Y405,2,1),$AN$4:$AO$18,2,0)))</f>
        <v>#N/A</v>
      </c>
      <c r="F405" s="489" t="str">
        <f t="shared" si="625"/>
        <v>#N/A</v>
      </c>
      <c r="G405" s="489" t="str">
        <f t="shared" si="625"/>
        <v>#N/A</v>
      </c>
      <c r="H405" s="489" t="str">
        <f t="shared" si="625"/>
        <v>#N/A</v>
      </c>
      <c r="I405" s="489" t="str">
        <f t="shared" si="625"/>
        <v>#N/A</v>
      </c>
      <c r="J405" s="476"/>
      <c r="K405" s="396"/>
      <c r="L405" s="488">
        <v>5.0</v>
      </c>
      <c r="M405" s="489" t="s">
        <v>601</v>
      </c>
      <c r="N405" s="489" t="str">
        <f t="shared" ref="N405:R405" si="626">IF(AH405="","",IF(AH405="cn","cn",VLOOKUP(MID(AH405,2,1),$AN$4:$AO$18,2,0)))</f>
        <v>#N/A</v>
      </c>
      <c r="O405" s="489" t="str">
        <f t="shared" si="626"/>
        <v>#N/A</v>
      </c>
      <c r="P405" s="489" t="str">
        <f t="shared" si="626"/>
        <v>#N/A</v>
      </c>
      <c r="Q405" s="489" t="str">
        <f t="shared" si="626"/>
        <v>#N/A</v>
      </c>
      <c r="R405" s="489" t="str">
        <f t="shared" si="626"/>
        <v>#N/A</v>
      </c>
      <c r="S405" s="87"/>
      <c r="T405" s="87"/>
      <c r="U405" s="87"/>
      <c r="V405" s="496"/>
      <c r="W405" s="523">
        <v>5.0</v>
      </c>
      <c r="X405" s="493" t="s">
        <v>601</v>
      </c>
      <c r="Y405" s="493" t="str">
        <f>IF(HLOOKUP(W393,MaGv!$C$38:$AZ$68,11,0)=0," ",HLOOKUP(W393,MaGv!$C$38:$AZ$68,11,0))</f>
        <v>#N/A</v>
      </c>
      <c r="Z405" s="493" t="str">
        <f>IF(HLOOKUP(W393,MaGv!$C$38:$AZ$68,16,0)=0," ",HLOOKUP(W393,MaGv!$C$38:$AZ$68,16,0))</f>
        <v>#N/A</v>
      </c>
      <c r="AA405" s="493" t="str">
        <f>IF(HLOOKUP(W393,MaGv!$C$38:$AZ$68,21,0)=0," ",HLOOKUP(W393,MaGv!$C$38:$AZ$68,21,0))</f>
        <v>#N/A</v>
      </c>
      <c r="AB405" s="493" t="str">
        <f>IF(HLOOKUP(W393,MaGv!$C$38:$AZ$68,26,0)=0," ",HLOOKUP(W393,MaGv!$C$38:$AZ$68,26,0))</f>
        <v>#N/A</v>
      </c>
      <c r="AC405" s="493" t="str">
        <f>IF(HLOOKUP(W393,MaGv!$C$38:$AZ$68,31,0)=0," ",HLOOKUP(W393,MaGv!$C$38:$AZ$68,31,0))</f>
        <v>#N/A</v>
      </c>
      <c r="AD405" s="326"/>
      <c r="AE405" s="496"/>
      <c r="AF405" s="523">
        <v>5.0</v>
      </c>
      <c r="AG405" s="493" t="s">
        <v>601</v>
      </c>
      <c r="AH405" s="493" t="str">
        <f>IF(HLOOKUP(AF393,MaGv!$C$38:$AZ$68,11,0)=0," ",HLOOKUP(AF393,MaGv!$C$38:$AZ$68,11,0))</f>
        <v>#N/A</v>
      </c>
      <c r="AI405" s="493" t="str">
        <f>IF(HLOOKUP(AF393,MaGv!$C$38:$AZ$68,16,0)=0," ",HLOOKUP(AF393,MaGv!$C$38:$AZ$68,16,0))</f>
        <v>#N/A</v>
      </c>
      <c r="AJ405" s="493" t="str">
        <f>IF(HLOOKUP(AF393,MaGv!$C$38:$AZ$68,21,0)=0," ",HLOOKUP(AF393,MaGv!$C$38:$AZ$68,21,0))</f>
        <v>#N/A</v>
      </c>
      <c r="AK405" s="493" t="str">
        <f>IF(HLOOKUP(AF393,MaGv!$C$38:$AZ$68,26,0)=0," ",HLOOKUP(AF393,MaGv!$C$38:$AZ$68,26,0))</f>
        <v>#N/A</v>
      </c>
      <c r="AL405" s="493" t="str">
        <f>IF(HLOOKUP(AF393,MaGv!$C$38:$AZ$68,31,0)=0," ",HLOOKUP(AF393,MaGv!$C$38:$AZ$68,31,0))</f>
        <v>#N/A</v>
      </c>
      <c r="AM405" s="87"/>
      <c r="AN405" s="87"/>
      <c r="AO405" s="87"/>
    </row>
    <row r="406" ht="12.75" hidden="1" customHeight="1">
      <c r="A406" s="486"/>
      <c r="B406" s="87"/>
      <c r="C406" s="87"/>
      <c r="D406" s="87"/>
      <c r="E406" s="87"/>
      <c r="F406" s="87"/>
      <c r="G406" s="87"/>
      <c r="H406" s="87"/>
      <c r="I406" s="87"/>
      <c r="J406" s="476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498"/>
      <c r="W406" s="499"/>
      <c r="X406" s="497"/>
      <c r="Y406" s="497"/>
      <c r="Z406" s="497"/>
      <c r="AA406" s="497"/>
      <c r="AB406" s="497"/>
      <c r="AC406" s="497"/>
      <c r="AD406" s="326"/>
      <c r="AE406" s="500"/>
      <c r="AF406" s="499"/>
      <c r="AG406" s="497"/>
      <c r="AH406" s="497"/>
      <c r="AI406" s="497"/>
      <c r="AJ406" s="497"/>
      <c r="AK406" s="497"/>
      <c r="AL406" s="497"/>
      <c r="AM406" s="87"/>
      <c r="AN406" s="87"/>
      <c r="AO406" s="87"/>
    </row>
    <row r="407" ht="12.75" hidden="1" customHeight="1">
      <c r="A407" s="486"/>
      <c r="B407" s="126"/>
      <c r="C407" s="126"/>
      <c r="D407" s="126"/>
      <c r="E407" s="126"/>
      <c r="F407" s="126"/>
      <c r="G407" s="126"/>
      <c r="H407" s="126"/>
      <c r="I407" s="126"/>
      <c r="J407" s="476"/>
      <c r="K407" s="126"/>
      <c r="L407" s="126"/>
      <c r="M407" s="126"/>
      <c r="N407" s="126"/>
      <c r="O407" s="126"/>
      <c r="P407" s="126"/>
      <c r="Q407" s="126"/>
      <c r="R407" s="126"/>
      <c r="S407" s="87"/>
      <c r="T407" s="87"/>
      <c r="U407" s="87"/>
      <c r="V407" s="505"/>
      <c r="W407" s="499"/>
      <c r="X407" s="497"/>
      <c r="Y407" s="497"/>
      <c r="Z407" s="497"/>
      <c r="AA407" s="497"/>
      <c r="AB407" s="497"/>
      <c r="AC407" s="497"/>
      <c r="AD407" s="326"/>
      <c r="AE407" s="500"/>
      <c r="AF407" s="499"/>
      <c r="AG407" s="497"/>
      <c r="AH407" s="497"/>
      <c r="AI407" s="497"/>
      <c r="AJ407" s="497"/>
      <c r="AK407" s="497"/>
      <c r="AL407" s="497"/>
      <c r="AM407" s="87"/>
      <c r="AN407" s="87"/>
      <c r="AO407" s="87"/>
    </row>
    <row r="408" ht="12.75" hidden="1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476"/>
      <c r="K408" s="126"/>
      <c r="L408" s="126"/>
      <c r="M408" s="126"/>
      <c r="N408" s="126"/>
      <c r="O408" s="126"/>
      <c r="P408" s="126"/>
      <c r="Q408" s="126"/>
      <c r="R408" s="126"/>
      <c r="S408" s="87"/>
      <c r="T408" s="87"/>
      <c r="U408" s="87"/>
      <c r="V408" s="87"/>
      <c r="W408" s="477"/>
      <c r="X408" s="87"/>
      <c r="Y408" s="87"/>
      <c r="Z408" s="87"/>
      <c r="AA408" s="87"/>
      <c r="AB408" s="87"/>
      <c r="AC408" s="87"/>
      <c r="AD408" s="326"/>
      <c r="AE408" s="87"/>
      <c r="AF408" s="477"/>
      <c r="AG408" s="87"/>
      <c r="AH408" s="87"/>
      <c r="AI408" s="87"/>
      <c r="AJ408" s="87"/>
      <c r="AK408" s="87"/>
      <c r="AL408" s="87"/>
      <c r="AM408" s="87"/>
      <c r="AN408" s="87"/>
      <c r="AO408" s="87"/>
    </row>
    <row r="409" ht="12.75" hidden="1" customHeight="1">
      <c r="A409" s="461"/>
      <c r="B409" s="507" t="str">
        <f>MaGv!$N$1</f>
        <v>THỜI KHÓA BIỂU ÔN TẬP KHỐI 12 - Áp dụng từ 04/05/2021</v>
      </c>
      <c r="C409" s="126"/>
      <c r="D409" s="461"/>
      <c r="E409" s="461"/>
      <c r="F409" s="461"/>
      <c r="G409" s="461"/>
      <c r="H409" s="126"/>
      <c r="I409" s="461"/>
      <c r="J409" s="464"/>
      <c r="K409" s="507" t="str">
        <f>MaGv!$N$1</f>
        <v>THỜI KHÓA BIỂU ÔN TẬP KHỐI 12 - Áp dụng từ 04/05/2021</v>
      </c>
      <c r="L409" s="126"/>
      <c r="M409" s="461"/>
      <c r="N409" s="461"/>
      <c r="O409" s="461"/>
      <c r="P409" s="461"/>
      <c r="Q409" s="508"/>
      <c r="R409" s="461"/>
      <c r="S409" s="87"/>
      <c r="T409" s="87"/>
      <c r="U409" s="87"/>
      <c r="V409" s="466"/>
      <c r="W409" s="463"/>
      <c r="X409" s="463"/>
      <c r="Y409" s="463"/>
      <c r="Z409" s="463"/>
      <c r="AA409" s="463"/>
      <c r="AB409" s="465"/>
      <c r="AC409" s="463"/>
      <c r="AD409" s="326"/>
      <c r="AE409" s="466"/>
      <c r="AF409" s="463"/>
      <c r="AG409" s="463"/>
      <c r="AH409" s="463"/>
      <c r="AI409" s="463"/>
      <c r="AJ409" s="463"/>
      <c r="AK409" s="465"/>
      <c r="AL409" s="463"/>
      <c r="AM409" s="87"/>
      <c r="AN409" s="87"/>
      <c r="AO409" s="87"/>
    </row>
    <row r="410" ht="12.75" hidden="1" customHeight="1">
      <c r="A410" s="461"/>
      <c r="B410" s="511" t="str">
        <f>V410</f>
        <v>LỚP:</v>
      </c>
      <c r="C410" s="510" t="str">
        <f>VLOOKUP(A412,DS!$R$1:$T$48,2,0)</f>
        <v>C14</v>
      </c>
      <c r="D410" s="511" t="str">
        <f t="shared" ref="D410:E410" si="627">Y410</f>
        <v>GVCN:</v>
      </c>
      <c r="E410" s="521" t="str">
        <f t="shared" si="627"/>
        <v>#N/A</v>
      </c>
      <c r="F410" s="126"/>
      <c r="G410" s="513"/>
      <c r="H410" s="513"/>
      <c r="I410" s="513"/>
      <c r="J410" s="464"/>
      <c r="K410" s="509" t="str">
        <f>AE410</f>
        <v>LỚP:</v>
      </c>
      <c r="L410" s="510" t="str">
        <f>VLOOKUP(J412,DS!$R$3:$T$48,2,0)</f>
        <v>#N/A</v>
      </c>
      <c r="M410" s="511" t="str">
        <f t="shared" ref="M410:N410" si="628">AH410</f>
        <v>GVCN:</v>
      </c>
      <c r="N410" s="512" t="str">
        <f t="shared" si="628"/>
        <v>#N/A</v>
      </c>
      <c r="O410" s="126"/>
      <c r="P410" s="513"/>
      <c r="Q410" s="513"/>
      <c r="R410" s="513"/>
      <c r="S410" s="87"/>
      <c r="T410" s="87"/>
      <c r="U410" s="87"/>
      <c r="V410" s="470" t="s">
        <v>588</v>
      </c>
      <c r="W410" s="473" t="str">
        <f>C410</f>
        <v>C14</v>
      </c>
      <c r="X410" s="87"/>
      <c r="Y410" s="474" t="s">
        <v>589</v>
      </c>
      <c r="Z410" s="475" t="str">
        <f>VLOOKUP(W410,dscn,4,0)&amp;"-"&amp;VLOOKUP(W410,dscn,6,0)</f>
        <v>#N/A</v>
      </c>
      <c r="AA410" s="473"/>
      <c r="AB410" s="473"/>
      <c r="AC410" s="473"/>
      <c r="AD410" s="326"/>
      <c r="AE410" s="470" t="s">
        <v>588</v>
      </c>
      <c r="AF410" s="473" t="str">
        <f>L410</f>
        <v>#N/A</v>
      </c>
      <c r="AG410" s="87"/>
      <c r="AH410" s="474" t="s">
        <v>589</v>
      </c>
      <c r="AI410" s="475" t="str">
        <f>VLOOKUP(AF410,dscn,4,0)&amp;"-"&amp;VLOOKUP(AF410,dscn,6,0)</f>
        <v>#N/A</v>
      </c>
      <c r="AJ410" s="473"/>
      <c r="AK410" s="473"/>
      <c r="AL410" s="473"/>
      <c r="AM410" s="87"/>
      <c r="AN410" s="87"/>
      <c r="AO410" s="87"/>
    </row>
    <row r="411" ht="12.75" hidden="1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476"/>
      <c r="K411" s="126"/>
      <c r="L411" s="126"/>
      <c r="M411" s="126"/>
      <c r="N411" s="126"/>
      <c r="O411" s="126"/>
      <c r="P411" s="126"/>
      <c r="Q411" s="126"/>
      <c r="R411" s="126"/>
      <c r="S411" s="87"/>
      <c r="T411" s="87"/>
      <c r="U411" s="87"/>
      <c r="V411" s="87"/>
      <c r="W411" s="87"/>
      <c r="X411" s="477"/>
      <c r="Y411" s="87"/>
      <c r="Z411" s="87"/>
      <c r="AA411" s="87"/>
      <c r="AB411" s="87"/>
      <c r="AC411" s="87"/>
      <c r="AD411" s="326"/>
      <c r="AE411" s="87"/>
      <c r="AF411" s="87"/>
      <c r="AG411" s="477"/>
      <c r="AH411" s="87"/>
      <c r="AI411" s="87"/>
      <c r="AJ411" s="87"/>
      <c r="AK411" s="87"/>
      <c r="AL411" s="87"/>
      <c r="AM411" s="87"/>
      <c r="AN411" s="87"/>
      <c r="AO411" s="87"/>
    </row>
    <row r="412" ht="12.75" hidden="1" customHeight="1">
      <c r="A412" s="479">
        <v>41.0</v>
      </c>
      <c r="B412" s="514"/>
      <c r="C412" s="515" t="s">
        <v>590</v>
      </c>
      <c r="D412" s="515" t="s">
        <v>591</v>
      </c>
      <c r="E412" s="515" t="s">
        <v>592</v>
      </c>
      <c r="F412" s="515" t="s">
        <v>593</v>
      </c>
      <c r="G412" s="515" t="s">
        <v>594</v>
      </c>
      <c r="H412" s="515" t="s">
        <v>595</v>
      </c>
      <c r="I412" s="515" t="s">
        <v>596</v>
      </c>
      <c r="J412" s="482">
        <v>42.0</v>
      </c>
      <c r="K412" s="514"/>
      <c r="L412" s="515" t="s">
        <v>590</v>
      </c>
      <c r="M412" s="515" t="s">
        <v>591</v>
      </c>
      <c r="N412" s="515" t="s">
        <v>592</v>
      </c>
      <c r="O412" s="515" t="s">
        <v>593</v>
      </c>
      <c r="P412" s="515" t="s">
        <v>594</v>
      </c>
      <c r="Q412" s="515" t="s">
        <v>595</v>
      </c>
      <c r="R412" s="515" t="s">
        <v>596</v>
      </c>
      <c r="S412" s="87"/>
      <c r="T412" s="87"/>
      <c r="U412" s="86"/>
      <c r="V412" s="483"/>
      <c r="W412" s="484" t="s">
        <v>590</v>
      </c>
      <c r="X412" s="484" t="s">
        <v>591</v>
      </c>
      <c r="Y412" s="484" t="s">
        <v>592</v>
      </c>
      <c r="Z412" s="484" t="s">
        <v>593</v>
      </c>
      <c r="AA412" s="484" t="s">
        <v>594</v>
      </c>
      <c r="AB412" s="484" t="s">
        <v>595</v>
      </c>
      <c r="AC412" s="484" t="s">
        <v>596</v>
      </c>
      <c r="AD412" s="485"/>
      <c r="AE412" s="525"/>
      <c r="AF412" s="484" t="s">
        <v>590</v>
      </c>
      <c r="AG412" s="484" t="s">
        <v>591</v>
      </c>
      <c r="AH412" s="484" t="s">
        <v>592</v>
      </c>
      <c r="AI412" s="484" t="s">
        <v>593</v>
      </c>
      <c r="AJ412" s="484" t="s">
        <v>594</v>
      </c>
      <c r="AK412" s="484" t="s">
        <v>595</v>
      </c>
      <c r="AL412" s="484" t="s">
        <v>596</v>
      </c>
      <c r="AM412" s="87"/>
      <c r="AN412" s="86"/>
      <c r="AO412" s="87"/>
    </row>
    <row r="413" ht="12.75" hidden="1" customHeight="1">
      <c r="A413" s="479"/>
      <c r="B413" s="516" t="s">
        <v>597</v>
      </c>
      <c r="C413" s="517">
        <v>1.0</v>
      </c>
      <c r="D413" s="518" t="str">
        <f t="shared" ref="D413:D414" si="631">IF(X413="","",IF(X413="cc","cc",VLOOKUP(MID(X413,2,1),$AN$3:$AO$21,2,0)))</f>
        <v>#N/A</v>
      </c>
      <c r="E413" s="518" t="str">
        <f t="shared" ref="E413:I413" si="629">IF(Y413="","",IF(Y413="cn","cn",VLOOKUP(MID(Y413,2,1),$AN$4:$AO$21,2,0)))</f>
        <v>#N/A</v>
      </c>
      <c r="F413" s="518" t="str">
        <f t="shared" si="629"/>
        <v>#N/A</v>
      </c>
      <c r="G413" s="518" t="str">
        <f t="shared" si="629"/>
        <v>#N/A</v>
      </c>
      <c r="H413" s="518" t="str">
        <f t="shared" si="629"/>
        <v>#N/A</v>
      </c>
      <c r="I413" s="518" t="str">
        <f t="shared" si="629"/>
        <v>#N/A</v>
      </c>
      <c r="J413" s="482"/>
      <c r="K413" s="516" t="s">
        <v>597</v>
      </c>
      <c r="L413" s="517">
        <v>1.0</v>
      </c>
      <c r="M413" s="518" t="str">
        <f t="shared" ref="M413:M414" si="633">IF(AG413="","",IF(AG413="cc","cc",VLOOKUP(MID(AG413,2,1),$AN$3:$AO$21,2,0)))</f>
        <v>Sinh</v>
      </c>
      <c r="N413" s="518" t="str">
        <f t="shared" ref="N413:R413" si="630">IF(AH413="","",IF(AH413="cn","cn",VLOOKUP(MID(AH413,2,1),$AN$4:$AO$21,2,0)))</f>
        <v>#N/A</v>
      </c>
      <c r="O413" s="518" t="str">
        <f t="shared" si="630"/>
        <v>#N/A</v>
      </c>
      <c r="P413" s="518" t="str">
        <f t="shared" si="630"/>
        <v>#N/A</v>
      </c>
      <c r="Q413" s="518" t="str">
        <f t="shared" si="630"/>
        <v>#N/A</v>
      </c>
      <c r="R413" s="518" t="str">
        <f t="shared" si="630"/>
        <v>#N/A</v>
      </c>
      <c r="S413" s="86"/>
      <c r="T413" s="86"/>
      <c r="U413" s="86"/>
      <c r="V413" s="522" t="s">
        <v>597</v>
      </c>
      <c r="W413" s="523">
        <v>1.0</v>
      </c>
      <c r="X413" s="493" t="str">
        <f>IF(HLOOKUP(W410,MaGv!$C$3:$AZ$68,2,0)=0," ",HLOOKUP(W410,MaGv!$C$3:$AZ$68,2,0))</f>
        <v>#N/A</v>
      </c>
      <c r="Y413" s="493" t="str">
        <f>IF(HLOOKUP(W410,MaGv!$C$3:$AZ$68,7,0)=0," ",HLOOKUP(W410,MaGv!$C$3:$AZ$68,7,0))</f>
        <v>#N/A</v>
      </c>
      <c r="Z413" s="493" t="str">
        <f>IF(HLOOKUP(W410,MaGv!$C$3:$AZ$68,12,0)=0," ",HLOOKUP(W410,MaGv!$C$3:$AZ$68,12,0))</f>
        <v>#N/A</v>
      </c>
      <c r="AA413" s="493" t="str">
        <f>IF(HLOOKUP(W410,MaGv!$C$3:$AZ$68,17,0)=0," ",HLOOKUP(W410,MaGv!$C$3:$AZ$68,17,0))</f>
        <v>#N/A</v>
      </c>
      <c r="AB413" s="493" t="str">
        <f>IF(HLOOKUP(W410,MaGv!$C$3:$AZ$68,22,0)=0," ",HLOOKUP(W410,MaGv!$C$3:$AZ$68,22,0))</f>
        <v>#N/A</v>
      </c>
      <c r="AC413" s="493" t="str">
        <f>IF(HLOOKUP(W410,MaGv!$C$3:$AZ$68,27,0)=0," ",HLOOKUP(W410,MaGv!$C$3:$AZ$68,27,0))</f>
        <v>#N/A</v>
      </c>
      <c r="AD413" s="326"/>
      <c r="AE413" s="522" t="s">
        <v>597</v>
      </c>
      <c r="AF413" s="523">
        <v>1.0</v>
      </c>
      <c r="AG413" s="493" t="s">
        <v>614</v>
      </c>
      <c r="AH413" s="493" t="str">
        <f>IF(HLOOKUP(AF410,MaGv!$C$3:$AZ$68,7,0)=0," ",HLOOKUP(AF410,MaGv!$C$3:$AZ$68,7,0))</f>
        <v>#N/A</v>
      </c>
      <c r="AI413" s="493" t="str">
        <f>IF(HLOOKUP(AF410,MaGv!$C$3:$AZ$68,12,0)=0," ",HLOOKUP(AF410,MaGv!$C$3:$AZ$68,12,0))</f>
        <v>#N/A</v>
      </c>
      <c r="AJ413" s="493" t="str">
        <f>IF(HLOOKUP(AF410,MaGv!$C$3:$AZ$68,17,0)=0," ",HLOOKUP(AF410,MaGv!$C$3:$AZ$68,17,0))</f>
        <v>#N/A</v>
      </c>
      <c r="AK413" s="493" t="str">
        <f>IF(HLOOKUP(AF410,MaGv!$C$3:$AZ$68,22,0)=0," ",HLOOKUP(AF410,MaGv!$C$3:$AZ$68,22,0))</f>
        <v>#N/A</v>
      </c>
      <c r="AL413" s="493" t="str">
        <f>IF(HLOOKUP(AF410,MaGv!$C$3:$AZ$68,27,0)=0," ",HLOOKUP(AF410,MaGv!$C$3:$AZ$68,27,0))</f>
        <v>#N/A</v>
      </c>
      <c r="AM413" s="86"/>
      <c r="AN413" s="87"/>
      <c r="AO413" s="87"/>
    </row>
    <row r="414" ht="12.75" hidden="1" customHeight="1">
      <c r="A414" s="486"/>
      <c r="B414" s="127"/>
      <c r="C414" s="517">
        <v>2.0</v>
      </c>
      <c r="D414" s="518" t="str">
        <f t="shared" si="631"/>
        <v>#N/A</v>
      </c>
      <c r="E414" s="518" t="str">
        <f t="shared" ref="E414:I414" si="632">IF(Y414="","",IF(Y414="cn","cn",VLOOKUP(MID(Y414,2,1),$AN$4:$AO$21,2,0)))</f>
        <v>#N/A</v>
      </c>
      <c r="F414" s="518" t="str">
        <f t="shared" si="632"/>
        <v>#N/A</v>
      </c>
      <c r="G414" s="518" t="str">
        <f t="shared" si="632"/>
        <v>#N/A</v>
      </c>
      <c r="H414" s="518" t="str">
        <f t="shared" si="632"/>
        <v>#N/A</v>
      </c>
      <c r="I414" s="518" t="str">
        <f t="shared" si="632"/>
        <v>#N/A</v>
      </c>
      <c r="J414" s="476"/>
      <c r="K414" s="127"/>
      <c r="L414" s="517">
        <v>2.0</v>
      </c>
      <c r="M414" s="518" t="str">
        <f t="shared" si="633"/>
        <v>#N/A</v>
      </c>
      <c r="N414" s="518" t="str">
        <f t="shared" ref="N414:R414" si="634">IF(AH414="","",IF(AH414="cn","cn",VLOOKUP(MID(AH414,2,1),$AN$4:$AO$21,2,0)))</f>
        <v>#N/A</v>
      </c>
      <c r="O414" s="518" t="str">
        <f t="shared" si="634"/>
        <v>#N/A</v>
      </c>
      <c r="P414" s="518" t="str">
        <f t="shared" si="634"/>
        <v>#N/A</v>
      </c>
      <c r="Q414" s="518" t="str">
        <f t="shared" si="634"/>
        <v>#N/A</v>
      </c>
      <c r="R414" s="518" t="str">
        <f t="shared" si="634"/>
        <v>#N/A</v>
      </c>
      <c r="S414" s="87"/>
      <c r="T414" s="87"/>
      <c r="U414" s="87"/>
      <c r="V414" s="495"/>
      <c r="W414" s="523">
        <v>2.0</v>
      </c>
      <c r="X414" s="493" t="str">
        <f>IF(HLOOKUP(W410,MaGv!$C$3:$AZ$68,3,0)=0," ",HLOOKUP(W410,MaGv!$C$3:$AZ$68,3,0))</f>
        <v>#N/A</v>
      </c>
      <c r="Y414" s="493" t="str">
        <f>IF(HLOOKUP(W410,MaGv!$C$3:$AZ$68,8,0)=0," ",HLOOKUP(W410,MaGv!$C$3:$AZ$68,8,0))</f>
        <v>#N/A</v>
      </c>
      <c r="Z414" s="493" t="str">
        <f>IF(HLOOKUP(W410,MaGv!$C$3:$AZ$68,13,0)=0," ",HLOOKUP(W410,MaGv!$C$3:$AZ$68,13,0))</f>
        <v>#N/A</v>
      </c>
      <c r="AA414" s="493" t="str">
        <f>IF(HLOOKUP(W410,MaGv!$C$3:$AZ$68,18,0)=0," ",HLOOKUP(W410,MaGv!$C$3:$AZ$68,18,0))</f>
        <v>#N/A</v>
      </c>
      <c r="AB414" s="493" t="str">
        <f>IF(HLOOKUP(W410,MaGv!$C$3:$AZ$68,23,0)=0," ",HLOOKUP(W410,MaGv!$C$3:$AZ$68,23,0))</f>
        <v>#N/A</v>
      </c>
      <c r="AC414" s="493" t="str">
        <f>IF(HLOOKUP(W410,MaGv!$C$3:$AZ$68,28,0)=0," ",HLOOKUP(W410,MaGv!$C$3:$AZ$68,28,0))</f>
        <v>#N/A</v>
      </c>
      <c r="AD414" s="326"/>
      <c r="AE414" s="495"/>
      <c r="AF414" s="523">
        <v>2.0</v>
      </c>
      <c r="AG414" s="493" t="str">
        <f>IF(HLOOKUP(AF410,MaGv!$C$3:$AZ$68,3,0)=0," ",HLOOKUP(AF410,MaGv!$C$3:$AZ$68,3,0))</f>
        <v>#N/A</v>
      </c>
      <c r="AH414" s="493" t="str">
        <f>IF(HLOOKUP(AF410,MaGv!$C$3:$AZ$68,8,0)=0," ",HLOOKUP(AF410,MaGv!$C$3:$AZ$68,8,0))</f>
        <v>#N/A</v>
      </c>
      <c r="AI414" s="493" t="str">
        <f>IF(HLOOKUP(AF410,MaGv!$C$3:$AZ$68,13,0)=0," ",HLOOKUP(AF410,MaGv!$C$3:$AZ$68,13,0))</f>
        <v>#N/A</v>
      </c>
      <c r="AJ414" s="493" t="str">
        <f>IF(HLOOKUP(AF410,MaGv!$C$3:$AZ$68,18,0)=0," ",HLOOKUP(AF410,MaGv!$C$3:$AZ$68,18,0))</f>
        <v>#N/A</v>
      </c>
      <c r="AK414" s="493" t="str">
        <f>IF(HLOOKUP(AF410,MaGv!$C$3:$AZ$68,23,0)=0," ",HLOOKUP(AF410,MaGv!$C$3:$AZ$68,23,0))</f>
        <v>#N/A</v>
      </c>
      <c r="AL414" s="493" t="str">
        <f>IF(HLOOKUP(AF410,MaGv!$C$3:$AZ$68,28,0)=0," ",HLOOKUP(AF410,MaGv!$C$3:$AZ$68,28,0))</f>
        <v>#N/A</v>
      </c>
      <c r="AM414" s="87"/>
      <c r="AN414" s="87"/>
      <c r="AO414" s="87"/>
    </row>
    <row r="415" ht="12.75" hidden="1" customHeight="1">
      <c r="A415" s="486"/>
      <c r="B415" s="127"/>
      <c r="C415" s="517">
        <v>3.0</v>
      </c>
      <c r="D415" s="518" t="str">
        <f t="shared" ref="D415:I415" si="635">IF(X415="","",IF(X415="cn","cn",VLOOKUP(MID(X415,2,1),$AN$4:$AO$21,2,0)))</f>
        <v>#N/A</v>
      </c>
      <c r="E415" s="518" t="str">
        <f t="shared" si="635"/>
        <v>#N/A</v>
      </c>
      <c r="F415" s="518" t="str">
        <f t="shared" si="635"/>
        <v>#N/A</v>
      </c>
      <c r="G415" s="518" t="str">
        <f t="shared" si="635"/>
        <v>#N/A</v>
      </c>
      <c r="H415" s="518" t="str">
        <f t="shared" si="635"/>
        <v>#N/A</v>
      </c>
      <c r="I415" s="518" t="str">
        <f t="shared" si="635"/>
        <v>#N/A</v>
      </c>
      <c r="J415" s="476"/>
      <c r="K415" s="127"/>
      <c r="L415" s="517">
        <v>3.0</v>
      </c>
      <c r="M415" s="518" t="str">
        <f t="shared" ref="M415:R415" si="636">IF(AG415="","",IF(AG415="cn","cn",VLOOKUP(MID(AG415,2,1),$AN$4:$AO$21,2,0)))</f>
        <v>#N/A</v>
      </c>
      <c r="N415" s="518" t="str">
        <f t="shared" si="636"/>
        <v>#N/A</v>
      </c>
      <c r="O415" s="518" t="str">
        <f t="shared" si="636"/>
        <v>#N/A</v>
      </c>
      <c r="P415" s="518" t="str">
        <f t="shared" si="636"/>
        <v>#N/A</v>
      </c>
      <c r="Q415" s="518" t="str">
        <f t="shared" si="636"/>
        <v>#N/A</v>
      </c>
      <c r="R415" s="518" t="str">
        <f t="shared" si="636"/>
        <v>#N/A</v>
      </c>
      <c r="S415" s="87"/>
      <c r="T415" s="87"/>
      <c r="U415" s="87"/>
      <c r="V415" s="495"/>
      <c r="W415" s="523">
        <v>3.0</v>
      </c>
      <c r="X415" s="493" t="str">
        <f>IF(HLOOKUP(W410,MaGv!$C$3:$AZ$68,4,0)=0," ",HLOOKUP(W410,MaGv!$C$3:$AZ$68,4,0))</f>
        <v>#N/A</v>
      </c>
      <c r="Y415" s="493" t="str">
        <f>IF(HLOOKUP(W410,MaGv!$C$3:$AZ$68,9,0)=0," ",HLOOKUP(W410,MaGv!$C$3:$AZ$68,9,0))</f>
        <v>#N/A</v>
      </c>
      <c r="Z415" s="493" t="str">
        <f>IF(HLOOKUP(W410,MaGv!$C$3:$AZ$68,14,0)=0," ",HLOOKUP(W410,MaGv!$C$3:$AZ$68,14,0))</f>
        <v>#N/A</v>
      </c>
      <c r="AA415" s="493" t="str">
        <f>IF(HLOOKUP(W410,MaGv!$C$3:$AZ$68,19,0)=0," ",HLOOKUP(W410,MaGv!$C$3:$AZ$68,19,0))</f>
        <v>#N/A</v>
      </c>
      <c r="AB415" s="493" t="str">
        <f>IF(HLOOKUP(W410,MaGv!$C$3:$AZ$68,24,0)=0," ",HLOOKUP(W410,MaGv!$C$3:$AZ$68,24,0))</f>
        <v>#N/A</v>
      </c>
      <c r="AC415" s="493" t="str">
        <f>IF(HLOOKUP(W410,MaGv!$C$3:$AZ$68,29,0)=0," ",HLOOKUP(W410,MaGv!$C$3:$AZ$68,29,0))</f>
        <v>#N/A</v>
      </c>
      <c r="AD415" s="326"/>
      <c r="AE415" s="495"/>
      <c r="AF415" s="523">
        <v>3.0</v>
      </c>
      <c r="AG415" s="493" t="str">
        <f>IF(HLOOKUP(AF410,MaGv!$C$3:$AZ$68,4,0)=0," ",HLOOKUP(AF410,MaGv!$C$3:$AZ$68,4,0))</f>
        <v>#N/A</v>
      </c>
      <c r="AH415" s="493" t="str">
        <f>IF(HLOOKUP(AF410,MaGv!$C$3:$AZ$68,9,0)=0," ",HLOOKUP(AF410,MaGv!$C$3:$AZ$68,9,0))</f>
        <v>#N/A</v>
      </c>
      <c r="AI415" s="493" t="str">
        <f>IF(HLOOKUP(AF410,MaGv!$C$3:$AZ$68,14,0)=0," ",HLOOKUP(AF410,MaGv!$C$3:$AZ$68,14,0))</f>
        <v>#N/A</v>
      </c>
      <c r="AJ415" s="493" t="str">
        <f>IF(HLOOKUP(AF410,MaGv!$C$3:$AZ$68,19,0)=0," ",HLOOKUP(AF410,MaGv!$C$3:$AZ$68,19,0))</f>
        <v>#N/A</v>
      </c>
      <c r="AK415" s="493" t="str">
        <f>IF(HLOOKUP(AF410,MaGv!$C$3:$AZ$68,24,0)=0," ",HLOOKUP(AF410,MaGv!$C$3:$AZ$68,24,0))</f>
        <v>#N/A</v>
      </c>
      <c r="AL415" s="493" t="str">
        <f>IF(HLOOKUP(AF410,MaGv!$C$3:$AZ$68,29,0)=0," ",HLOOKUP(AF410,MaGv!$C$3:$AZ$68,29,0))</f>
        <v>#N/A</v>
      </c>
      <c r="AM415" s="87"/>
      <c r="AN415" s="87"/>
      <c r="AO415" s="87"/>
    </row>
    <row r="416" ht="12.75" hidden="1" customHeight="1">
      <c r="A416" s="486"/>
      <c r="B416" s="127"/>
      <c r="C416" s="517">
        <v>4.0</v>
      </c>
      <c r="D416" s="518" t="str">
        <f t="shared" ref="D416:I416" si="637">IF(X416="","",IF(X416="cn","cn",VLOOKUP(MID(X416,2,1),$AN$4:$AO$21,2,0)))</f>
        <v>#N/A</v>
      </c>
      <c r="E416" s="518" t="str">
        <f t="shared" si="637"/>
        <v>#N/A</v>
      </c>
      <c r="F416" s="518" t="str">
        <f t="shared" si="637"/>
        <v>#N/A</v>
      </c>
      <c r="G416" s="518" t="str">
        <f t="shared" si="637"/>
        <v>#N/A</v>
      </c>
      <c r="H416" s="518" t="str">
        <f t="shared" si="637"/>
        <v>#N/A</v>
      </c>
      <c r="I416" s="518" t="str">
        <f t="shared" si="637"/>
        <v>#N/A</v>
      </c>
      <c r="J416" s="476"/>
      <c r="K416" s="127"/>
      <c r="L416" s="517">
        <v>4.0</v>
      </c>
      <c r="M416" s="518" t="str">
        <f t="shared" ref="M416:R416" si="638">IF(AG416="","",IF(AG416="cn","cn",VLOOKUP(MID(AG416,2,1),$AN$4:$AO$21,2,0)))</f>
        <v>#N/A</v>
      </c>
      <c r="N416" s="518" t="str">
        <f t="shared" si="638"/>
        <v>#N/A</v>
      </c>
      <c r="O416" s="518" t="str">
        <f t="shared" si="638"/>
        <v>#N/A</v>
      </c>
      <c r="P416" s="518" t="str">
        <f t="shared" si="638"/>
        <v>#N/A</v>
      </c>
      <c r="Q416" s="518" t="str">
        <f t="shared" si="638"/>
        <v>#N/A</v>
      </c>
      <c r="R416" s="518" t="str">
        <f t="shared" si="638"/>
        <v>#N/A</v>
      </c>
      <c r="S416" s="87"/>
      <c r="T416" s="87"/>
      <c r="U416" s="87"/>
      <c r="V416" s="495"/>
      <c r="W416" s="523">
        <v>4.0</v>
      </c>
      <c r="X416" s="493" t="str">
        <f>IF(HLOOKUP(W410,MaGv!$C$3:$AZ$68,5,0)=0," ",HLOOKUP(W410,MaGv!$C$3:$AZ$68,5,0))</f>
        <v>#N/A</v>
      </c>
      <c r="Y416" s="493" t="str">
        <f>IF(HLOOKUP(W410,MaGv!$C$3:$AZ$68,10,0)=0," ",HLOOKUP(W410,MaGv!$C$3:$AZ$68,10,0))</f>
        <v>#N/A</v>
      </c>
      <c r="Z416" s="493" t="str">
        <f>IF(HLOOKUP(W410,MaGv!$C$3:$AZ$68,15,0)=0," ",HLOOKUP(W410,MaGv!$C$3:$AZ$68,15,0))</f>
        <v>#N/A</v>
      </c>
      <c r="AA416" s="493" t="str">
        <f>IF(HLOOKUP(W410,MaGv!$C$3:$AZ$68,20,0)=0," ",HLOOKUP(W410,MaGv!$C$3:$AZ$68,20,0))</f>
        <v>#N/A</v>
      </c>
      <c r="AB416" s="493" t="str">
        <f>IF(HLOOKUP(W410,MaGv!$C$3:$AZ$68,25,0)=0," ",HLOOKUP(W410,MaGv!$C$3:$AZ$68,25,0))</f>
        <v>#N/A</v>
      </c>
      <c r="AC416" s="493" t="str">
        <f>IF(HLOOKUP(W410,MaGv!$C$3:$AZ$68,30,0)=0," ",HLOOKUP(W410,MaGv!$C$3:$AZ$68,30,0))</f>
        <v>#N/A</v>
      </c>
      <c r="AD416" s="326"/>
      <c r="AE416" s="495"/>
      <c r="AF416" s="523">
        <v>4.0</v>
      </c>
      <c r="AG416" s="493" t="str">
        <f>IF(HLOOKUP(AF410,MaGv!$C$3:$AZ$68,5,0)=0," ",HLOOKUP(AF410,MaGv!$C$3:$AZ$68,5,0))</f>
        <v>#N/A</v>
      </c>
      <c r="AH416" s="493" t="str">
        <f>IF(HLOOKUP(AF410,MaGv!$C$3:$AZ$68,10,0)=0," ",HLOOKUP(AF410,MaGv!$C$3:$AZ$68,10,0))</f>
        <v>#N/A</v>
      </c>
      <c r="AI416" s="493" t="str">
        <f>IF(HLOOKUP(AF410,MaGv!$C$3:$AZ$68,15,0)=0," ",HLOOKUP(AF410,MaGv!$C$3:$AZ$68,15,0))</f>
        <v>#N/A</v>
      </c>
      <c r="AJ416" s="493" t="str">
        <f>IF(HLOOKUP(AF410,MaGv!$C$3:$AZ$68,20,0)=0," ",HLOOKUP(AF410,MaGv!$C$3:$AZ$68,20,0))</f>
        <v>#N/A</v>
      </c>
      <c r="AK416" s="493" t="str">
        <f>IF(HLOOKUP(AF410,MaGv!$C$3:$AZ$68,25,0)=0," ",HLOOKUP(AF410,MaGv!$C$3:$AZ$68,25,0))</f>
        <v>#N/A</v>
      </c>
      <c r="AL416" s="493" t="str">
        <f>IF(HLOOKUP(AF410,MaGv!$C$3:$AZ$68,30,0)=0," ",HLOOKUP(AF410,MaGv!$C$3:$AZ$68,30,0))</f>
        <v>#N/A</v>
      </c>
      <c r="AM416" s="87"/>
      <c r="AN416" s="87"/>
      <c r="AO416" s="87"/>
    </row>
    <row r="417" ht="12.75" hidden="1" customHeight="1">
      <c r="A417" s="486"/>
      <c r="B417" s="396"/>
      <c r="C417" s="517">
        <v>5.0</v>
      </c>
      <c r="D417" s="518" t="str">
        <f t="shared" ref="D417:I417" si="639">IF(X417="","",IF(X417="cn","cn",VLOOKUP(MID(X417,2,1),$AN$4:$AO$21,2,0)))</f>
        <v>#N/A</v>
      </c>
      <c r="E417" s="518" t="str">
        <f t="shared" si="639"/>
        <v>#N/A</v>
      </c>
      <c r="F417" s="518" t="str">
        <f t="shared" si="639"/>
        <v>#N/A</v>
      </c>
      <c r="G417" s="518" t="str">
        <f t="shared" si="639"/>
        <v>#N/A</v>
      </c>
      <c r="H417" s="518" t="str">
        <f t="shared" si="639"/>
        <v>#N/A</v>
      </c>
      <c r="I417" s="518" t="str">
        <f t="shared" si="639"/>
        <v>#N/A</v>
      </c>
      <c r="J417" s="476"/>
      <c r="K417" s="396"/>
      <c r="L417" s="517">
        <v>5.0</v>
      </c>
      <c r="M417" s="518" t="str">
        <f t="shared" ref="M417:R417" si="640">IF(AG417="","",IF(AG417="cn","cn",VLOOKUP(MID(AG417,2,1),$AN$4:$AO$21,2,0)))</f>
        <v>#N/A</v>
      </c>
      <c r="N417" s="518" t="str">
        <f t="shared" si="640"/>
        <v>#N/A</v>
      </c>
      <c r="O417" s="518" t="str">
        <f t="shared" si="640"/>
        <v>#N/A</v>
      </c>
      <c r="P417" s="518" t="str">
        <f t="shared" si="640"/>
        <v>#N/A</v>
      </c>
      <c r="Q417" s="518" t="str">
        <f t="shared" si="640"/>
        <v>#N/A</v>
      </c>
      <c r="R417" s="518" t="str">
        <f t="shared" si="640"/>
        <v>#N/A</v>
      </c>
      <c r="S417" s="87"/>
      <c r="T417" s="87"/>
      <c r="U417" s="87"/>
      <c r="V417" s="496"/>
      <c r="W417" s="523">
        <v>5.0</v>
      </c>
      <c r="X417" s="493" t="str">
        <f>IF(HLOOKUP(W410,MaGv!$C$3:$AZ$68,6,0)=0," ",HLOOKUP(W410,MaGv!$C$3:$AZ$68,6,0))</f>
        <v>#N/A</v>
      </c>
      <c r="Y417" s="493" t="str">
        <f>IF(HLOOKUP(W410,MaGv!$C$3:$AZ$68,11,0)=0," ",HLOOKUP(W410,MaGv!$C$3:$AZ$68,11,0))</f>
        <v>#N/A</v>
      </c>
      <c r="Z417" s="493" t="str">
        <f>IF(HLOOKUP(W410,MaGv!$C$3:$AZ$68,16,0)=0," ",HLOOKUP(W410,MaGv!$C$3:$AZ$68,16,0))</f>
        <v>#N/A</v>
      </c>
      <c r="AA417" s="493" t="str">
        <f>IF(HLOOKUP(W410,MaGv!$C$3:$AZ$68,21,0)=0," ",HLOOKUP(W410,MaGv!$C$3:$AZ$68,21,0))</f>
        <v>#N/A</v>
      </c>
      <c r="AB417" s="493" t="str">
        <f>IF(HLOOKUP(W410,MaGv!$C$3:$AZ$68,26,0)=0," ",HLOOKUP(W410,MaGv!$C$3:$AZ$68,26,0))</f>
        <v>#N/A</v>
      </c>
      <c r="AC417" s="493" t="str">
        <f>IF(HLOOKUP(W410,MaGv!$C$3:$AZ$68,31,0)=0," ",HLOOKUP(W410,MaGv!$C$3:$AZ$68,31,0))</f>
        <v>#N/A</v>
      </c>
      <c r="AD417" s="326"/>
      <c r="AE417" s="496"/>
      <c r="AF417" s="523">
        <v>5.0</v>
      </c>
      <c r="AG417" s="493" t="str">
        <f>IF(HLOOKUP(AF410,MaGv!$C$3:$AZ$68,6,0)=0," ",HLOOKUP(AF410,MaGv!$C$3:$AZ$68,6,0))</f>
        <v>#N/A</v>
      </c>
      <c r="AH417" s="493" t="str">
        <f>IF(HLOOKUP(AF410,MaGv!$C$3:$AZ$68,11,0)=0," ",HLOOKUP(AF410,MaGv!$C$3:$AZ$68,11,0))</f>
        <v>#N/A</v>
      </c>
      <c r="AI417" s="493" t="str">
        <f>IF(HLOOKUP(AF410,MaGv!$C$3:$AZ$68,16,0)=0," ",HLOOKUP(AF410,MaGv!$C$3:$AZ$68,16,0))</f>
        <v>#N/A</v>
      </c>
      <c r="AJ417" s="493" t="str">
        <f>IF(HLOOKUP(AF410,MaGv!$C$3:$AZ$68,21,0)=0," ",HLOOKUP(AF410,MaGv!$C$3:$AZ$68,21,0))</f>
        <v>#N/A</v>
      </c>
      <c r="AK417" s="493" t="str">
        <f>IF(HLOOKUP(AF410,MaGv!$C$3:$AZ$68,26,0)=0," ",HLOOKUP(AF410,MaGv!$C$3:$AZ$68,26,0))</f>
        <v>#N/A</v>
      </c>
      <c r="AL417" s="493" t="str">
        <f>IF(HLOOKUP(AF410,MaGv!$C$3:$AZ$68,31,0)=0," ",HLOOKUP(AF410,MaGv!$C$3:$AZ$68,31,0))</f>
        <v>#N/A</v>
      </c>
      <c r="AM417" s="87"/>
      <c r="AN417" s="87"/>
      <c r="AO417" s="87"/>
    </row>
    <row r="418" ht="12.75" hidden="1" customHeight="1">
      <c r="A418" s="486"/>
      <c r="B418" s="516" t="s">
        <v>606</v>
      </c>
      <c r="C418" s="517">
        <v>1.0</v>
      </c>
      <c r="D418" s="518" t="str">
        <f t="shared" ref="D418:D419" si="643">IF(X418="","",IF(X418="cc","cc",VLOOKUP(MID(X418,2,1),$AN$3:$AO$21,2,0)))</f>
        <v/>
      </c>
      <c r="E418" s="518" t="str">
        <f t="shared" ref="E418:I418" si="641">IF(Y418="","",IF(Y418="cn","cn",VLOOKUP(MID(Y418,2,1),$AN$4:$AO$21,2,0)))</f>
        <v/>
      </c>
      <c r="F418" s="518" t="str">
        <f t="shared" si="641"/>
        <v/>
      </c>
      <c r="G418" s="518" t="str">
        <f t="shared" si="641"/>
        <v/>
      </c>
      <c r="H418" s="518" t="str">
        <f t="shared" si="641"/>
        <v/>
      </c>
      <c r="I418" s="518" t="str">
        <f t="shared" si="641"/>
        <v/>
      </c>
      <c r="J418" s="476"/>
      <c r="K418" s="516" t="s">
        <v>606</v>
      </c>
      <c r="L418" s="517">
        <v>1.0</v>
      </c>
      <c r="M418" s="518" t="str">
        <f t="shared" ref="M418:M419" si="645">IF(AG418="","",IF(AG418="cc","cc",VLOOKUP(MID(AG418,2,1),$AN$3:$AO$21,2,0)))</f>
        <v>#N/A</v>
      </c>
      <c r="N418" s="518" t="str">
        <f t="shared" ref="N418:R418" si="642">IF(AH418="","",IF(AH418="cn","cn",VLOOKUP(MID(AH418,2,1),$AN$4:$AO$21,2,0)))</f>
        <v>#N/A</v>
      </c>
      <c r="O418" s="518" t="str">
        <f t="shared" si="642"/>
        <v>#N/A</v>
      </c>
      <c r="P418" s="518" t="str">
        <f t="shared" si="642"/>
        <v>#N/A</v>
      </c>
      <c r="Q418" s="518" t="str">
        <f t="shared" si="642"/>
        <v>#N/A</v>
      </c>
      <c r="R418" s="518" t="str">
        <f t="shared" si="642"/>
        <v>#N/A</v>
      </c>
      <c r="S418" s="87"/>
      <c r="T418" s="87"/>
      <c r="U418" s="87"/>
      <c r="V418" s="522" t="s">
        <v>606</v>
      </c>
      <c r="W418" s="523">
        <v>1.0</v>
      </c>
      <c r="X418" s="493" t="str">
        <f>IF(HLOOKUP(W410,MaGv!$C$38:$AZ$68,2,0)=0," ",HLOOKUP(W410,MaGv!$C$38:$AZ$68,2,0))</f>
        <v/>
      </c>
      <c r="Y418" s="493" t="str">
        <f>IF(HLOOKUP(W410,MaGv!$C$38:$AZ$68,7,0)=0," ",HLOOKUP(W410,MaGv!$C$38:$AZ$68,7,0))</f>
        <v/>
      </c>
      <c r="Z418" s="493" t="str">
        <f>IF(HLOOKUP(W410,MaGv!$C$38:$AZ$68,12,0)=0," ",HLOOKUP(W410,MaGv!$C$38:$AZ$68,12,0))</f>
        <v/>
      </c>
      <c r="AA418" s="493" t="str">
        <f>IF(HLOOKUP(W410,MaGv!$C$38:$AZ$68,17,0)=0," ",HLOOKUP(W410,MaGv!$C$38:$AZ$68,17,0))</f>
        <v/>
      </c>
      <c r="AB418" s="493" t="str">
        <f>IF(HLOOKUP(W410,MaGv!$C$38:$AZ$68,22,0)=0," ",HLOOKUP(W410,MaGv!$C$38:$AZ$68,22,0))</f>
        <v/>
      </c>
      <c r="AC418" s="493" t="str">
        <f>IF(HLOOKUP(W410,MaGv!$C$38:$AZ$68,27,0)=0," ",HLOOKUP(W410,MaGv!$C$38:$AZ$68,27,0))</f>
        <v/>
      </c>
      <c r="AD418" s="326"/>
      <c r="AE418" s="522" t="s">
        <v>606</v>
      </c>
      <c r="AF418" s="523">
        <v>1.0</v>
      </c>
      <c r="AG418" s="493" t="str">
        <f>IF(HLOOKUP(AF410,MaGv!$C$38:$AZ$68,2,0)=0," ",HLOOKUP(AF410,MaGv!$C$38:$AZ$68,2,0))</f>
        <v>#N/A</v>
      </c>
      <c r="AH418" s="493" t="str">
        <f>IF(HLOOKUP(AF410,MaGv!$C$38:$AZ$68,7,0)=0," ",HLOOKUP(AF410,MaGv!$C$38:$AZ$68,7,0))</f>
        <v>#N/A</v>
      </c>
      <c r="AI418" s="493" t="str">
        <f>IF(HLOOKUP(AF410,MaGv!$C$38:$AZ$68,12,0)=0," ",HLOOKUP(AF410,MaGv!$C$38:$AZ$68,12,0))</f>
        <v>#N/A</v>
      </c>
      <c r="AJ418" s="493" t="str">
        <f>IF(HLOOKUP(AF410,MaGv!$C$38:$AZ$68,17,0)=0," ",HLOOKUP(AF410,MaGv!$C$38:$AZ$68,17,0))</f>
        <v>#N/A</v>
      </c>
      <c r="AK418" s="493" t="str">
        <f>IF(HLOOKUP(AF410,MaGv!$C$38:$AZ$68,22,0)=0," ",HLOOKUP(AF410,MaGv!$C$38:$AZ$68,22,0))</f>
        <v>#N/A</v>
      </c>
      <c r="AL418" s="493" t="str">
        <f>IF(HLOOKUP(AF410,MaGv!$C$38:$AZ$68,27,0)=0," ",HLOOKUP(AF410,MaGv!$C$38:$AZ$68,27,0))</f>
        <v>#N/A</v>
      </c>
      <c r="AM418" s="87"/>
      <c r="AN418" s="87"/>
      <c r="AO418" s="87"/>
    </row>
    <row r="419" ht="12.75" hidden="1" customHeight="1">
      <c r="A419" s="486"/>
      <c r="B419" s="127"/>
      <c r="C419" s="517">
        <v>2.0</v>
      </c>
      <c r="D419" s="518" t="str">
        <f t="shared" si="643"/>
        <v/>
      </c>
      <c r="E419" s="518" t="str">
        <f t="shared" ref="E419:I419" si="644">IF(Y419="","",IF(Y419="cn","cn",VLOOKUP(MID(Y419,2,1),$AN$4:$AO$21,2,0)))</f>
        <v/>
      </c>
      <c r="F419" s="518" t="str">
        <f t="shared" si="644"/>
        <v/>
      </c>
      <c r="G419" s="518" t="str">
        <f t="shared" si="644"/>
        <v/>
      </c>
      <c r="H419" s="518" t="str">
        <f t="shared" si="644"/>
        <v/>
      </c>
      <c r="I419" s="518" t="str">
        <f t="shared" si="644"/>
        <v/>
      </c>
      <c r="J419" s="476"/>
      <c r="K419" s="127"/>
      <c r="L419" s="517">
        <v>2.0</v>
      </c>
      <c r="M419" s="518" t="str">
        <f t="shared" si="645"/>
        <v>#N/A</v>
      </c>
      <c r="N419" s="518" t="str">
        <f t="shared" ref="N419:R419" si="646">IF(AH419="","",IF(AH419="cn","cn",VLOOKUP(MID(AH419,2,1),$AN$4:$AO$21,2,0)))</f>
        <v>#N/A</v>
      </c>
      <c r="O419" s="518" t="str">
        <f t="shared" si="646"/>
        <v>#N/A</v>
      </c>
      <c r="P419" s="518" t="str">
        <f t="shared" si="646"/>
        <v>#N/A</v>
      </c>
      <c r="Q419" s="518" t="str">
        <f t="shared" si="646"/>
        <v>#N/A</v>
      </c>
      <c r="R419" s="518" t="str">
        <f t="shared" si="646"/>
        <v>#N/A</v>
      </c>
      <c r="S419" s="87"/>
      <c r="T419" s="87"/>
      <c r="U419" s="87"/>
      <c r="V419" s="495"/>
      <c r="W419" s="523">
        <v>2.0</v>
      </c>
      <c r="X419" s="493" t="str">
        <f>IF(HLOOKUP(W410,MaGv!$C$38:$AZ$68,3,0)=0," ",HLOOKUP(W410,MaGv!$C$38:$AZ$68,3,0))</f>
        <v/>
      </c>
      <c r="Y419" s="493" t="str">
        <f>IF(HLOOKUP(W410,MaGv!$C$38:$AZ$68,8,0)=0," ",HLOOKUP(W410,MaGv!$C$38:$AZ$68,8,0))</f>
        <v/>
      </c>
      <c r="Z419" s="493" t="str">
        <f>IF(HLOOKUP(W410,MaGv!$C$38:$AZ$68,13,0)=0," ",HLOOKUP(W410,MaGv!$C$38:$AZ$68,13,0))</f>
        <v/>
      </c>
      <c r="AA419" s="493" t="str">
        <f>IF(HLOOKUP(W410,MaGv!$C$38:$AZ$68,18,0)=0," ",HLOOKUP(W410,MaGv!$C$38:$AZ$68,18,0))</f>
        <v/>
      </c>
      <c r="AB419" s="493" t="str">
        <f>IF(HLOOKUP(W410,MaGv!$C$38:$AZ$68,23,0)=0," ",HLOOKUP(W410,MaGv!$C$38:$AZ$68,23,0))</f>
        <v/>
      </c>
      <c r="AC419" s="493" t="str">
        <f>IF(HLOOKUP(W410,MaGv!$C$38:$AZ$68,28,0)=0," ",HLOOKUP(W410,MaGv!$C$38:$AZ$68,28,0))</f>
        <v/>
      </c>
      <c r="AD419" s="326"/>
      <c r="AE419" s="495"/>
      <c r="AF419" s="523">
        <v>2.0</v>
      </c>
      <c r="AG419" s="493" t="str">
        <f>IF(HLOOKUP(AF410,MaGv!$C$38:$AZ$68,3,0)=0," ",HLOOKUP(AF410,MaGv!$C$38:$AZ$68,3,0))</f>
        <v>#N/A</v>
      </c>
      <c r="AH419" s="493" t="str">
        <f>IF(HLOOKUP(AF410,MaGv!$C$38:$AZ$68,8,0)=0," ",HLOOKUP(AF410,MaGv!$C$38:$AZ$68,8,0))</f>
        <v>#N/A</v>
      </c>
      <c r="AI419" s="493" t="str">
        <f>IF(HLOOKUP(AF410,MaGv!$C$38:$AZ$68,13,0)=0," ",HLOOKUP(AF410,MaGv!$C$38:$AZ$68,13,0))</f>
        <v>#N/A</v>
      </c>
      <c r="AJ419" s="493" t="str">
        <f>IF(HLOOKUP(AF410,MaGv!$C$38:$AZ$68,18,0)=0," ",HLOOKUP(AF410,MaGv!$C$38:$AZ$68,18,0))</f>
        <v>#N/A</v>
      </c>
      <c r="AK419" s="493" t="str">
        <f>IF(HLOOKUP(AF410,MaGv!$C$38:$AZ$68,23,0)=0," ",HLOOKUP(AF410,MaGv!$C$38:$AZ$68,23,0))</f>
        <v>#N/A</v>
      </c>
      <c r="AL419" s="493" t="str">
        <f>IF(HLOOKUP(AF410,MaGv!$C$38:$AZ$68,28,0)=0," ",HLOOKUP(AF410,MaGv!$C$38:$AZ$68,28,0))</f>
        <v>#N/A</v>
      </c>
      <c r="AM419" s="87"/>
      <c r="AN419" s="87"/>
      <c r="AO419" s="87"/>
    </row>
    <row r="420" ht="12.75" hidden="1" customHeight="1">
      <c r="A420" s="486"/>
      <c r="B420" s="127"/>
      <c r="C420" s="517">
        <v>3.0</v>
      </c>
      <c r="D420" s="518" t="str">
        <f t="shared" ref="D420:I420" si="647">IF(X420="","",IF(X420="cn","cn",VLOOKUP(MID(X420,2,1),$AN$4:$AO$21,2,0)))</f>
        <v/>
      </c>
      <c r="E420" s="518" t="str">
        <f t="shared" si="647"/>
        <v/>
      </c>
      <c r="F420" s="518" t="str">
        <f t="shared" si="647"/>
        <v/>
      </c>
      <c r="G420" s="518" t="str">
        <f t="shared" si="647"/>
        <v/>
      </c>
      <c r="H420" s="518" t="str">
        <f t="shared" si="647"/>
        <v/>
      </c>
      <c r="I420" s="518" t="str">
        <f t="shared" si="647"/>
        <v/>
      </c>
      <c r="J420" s="476"/>
      <c r="K420" s="127"/>
      <c r="L420" s="517">
        <v>3.0</v>
      </c>
      <c r="M420" s="518" t="str">
        <f t="shared" ref="M420:R420" si="648">IF(AG420="","",IF(AG420="cn","cn",VLOOKUP(MID(AG420,2,1),$AN$4:$AO$21,2,0)))</f>
        <v>#N/A</v>
      </c>
      <c r="N420" s="518" t="str">
        <f t="shared" si="648"/>
        <v>#N/A</v>
      </c>
      <c r="O420" s="518" t="str">
        <f t="shared" si="648"/>
        <v>#N/A</v>
      </c>
      <c r="P420" s="518" t="str">
        <f t="shared" si="648"/>
        <v>#N/A</v>
      </c>
      <c r="Q420" s="518" t="str">
        <f t="shared" si="648"/>
        <v>#N/A</v>
      </c>
      <c r="R420" s="518" t="str">
        <f t="shared" si="648"/>
        <v>#N/A</v>
      </c>
      <c r="S420" s="87"/>
      <c r="T420" s="87"/>
      <c r="U420" s="87"/>
      <c r="V420" s="495"/>
      <c r="W420" s="523">
        <v>3.0</v>
      </c>
      <c r="X420" s="493" t="str">
        <f>IF(HLOOKUP(W410,MaGv!$C$38:$AZ$68,4,0)=0," ",HLOOKUP(W410,MaGv!$C$38:$AZ$68,4,0))</f>
        <v/>
      </c>
      <c r="Y420" s="493" t="str">
        <f>IF(HLOOKUP(W410,MaGv!$C$38:$AZ$68,9,0)=0," ",HLOOKUP(W410,MaGv!$C$38:$AZ$68,9,0))</f>
        <v/>
      </c>
      <c r="Z420" s="493" t="str">
        <f>IF(HLOOKUP(W410,MaGv!$C$38:$AZ$68,14,0)=0," ",HLOOKUP(W410,MaGv!$C$38:$AZ$68,14,0))</f>
        <v/>
      </c>
      <c r="AA420" s="493" t="str">
        <f>IF(HLOOKUP(W410,MaGv!$C$38:$AZ$68,19,0)=0," ",HLOOKUP(W410,MaGv!$C$38:$AZ$68,19,0))</f>
        <v/>
      </c>
      <c r="AB420" s="493" t="str">
        <f>IF(HLOOKUP(W410,MaGv!$C$38:$AZ$68,24,0)=0," ",HLOOKUP(W410,MaGv!$C$38:$AZ$68,24,0))</f>
        <v/>
      </c>
      <c r="AC420" s="493" t="str">
        <f>IF(HLOOKUP(W410,MaGv!$C$38:$AZ$68,29,0)=0," ",HLOOKUP(W410,MaGv!$C$38:$AZ$68,29,0))</f>
        <v/>
      </c>
      <c r="AD420" s="326"/>
      <c r="AE420" s="495"/>
      <c r="AF420" s="523">
        <v>3.0</v>
      </c>
      <c r="AG420" s="493" t="str">
        <f>IF(HLOOKUP(AF410,MaGv!$C$38:$AZ$68,4,0)=0," ",HLOOKUP(AF410,MaGv!$C$38:$AZ$68,4,0))</f>
        <v>#N/A</v>
      </c>
      <c r="AH420" s="493" t="str">
        <f>IF(HLOOKUP(AF410,MaGv!$C$38:$AZ$68,9,0)=0," ",HLOOKUP(AF410,MaGv!$C$38:$AZ$68,9,0))</f>
        <v>#N/A</v>
      </c>
      <c r="AI420" s="493" t="str">
        <f>IF(HLOOKUP(AF410,MaGv!$C$38:$AZ$68,14,0)=0," ",HLOOKUP(AF410,MaGv!$C$38:$AZ$68,14,0))</f>
        <v>#N/A</v>
      </c>
      <c r="AJ420" s="493" t="str">
        <f>IF(HLOOKUP(AF410,MaGv!$C$38:$AZ$68,19,0)=0," ",HLOOKUP(AF410,MaGv!$C$38:$AZ$68,19,0))</f>
        <v>#N/A</v>
      </c>
      <c r="AK420" s="493" t="str">
        <f>IF(HLOOKUP(AF410,MaGv!$C$38:$AZ$68,24,0)=0," ",HLOOKUP(AF410,MaGv!$C$38:$AZ$68,24,0))</f>
        <v>#N/A</v>
      </c>
      <c r="AL420" s="493" t="str">
        <f>IF(HLOOKUP(AF410,MaGv!$C$38:$AZ$68,29,0)=0," ",HLOOKUP(AF410,MaGv!$C$38:$AZ$68,29,0))</f>
        <v>#N/A</v>
      </c>
      <c r="AM420" s="87"/>
      <c r="AN420" s="87"/>
      <c r="AO420" s="87"/>
    </row>
    <row r="421" ht="12.75" hidden="1" customHeight="1">
      <c r="A421" s="486"/>
      <c r="B421" s="127"/>
      <c r="C421" s="517">
        <v>4.0</v>
      </c>
      <c r="D421" s="518"/>
      <c r="E421" s="518" t="str">
        <f t="shared" ref="E421:I421" si="649">IF(Y421="","",IF(Y421="cn","cn",VLOOKUP(MID(Y421,2,1),$AN$4:$AO$21,2,0)))</f>
        <v/>
      </c>
      <c r="F421" s="518" t="str">
        <f t="shared" si="649"/>
        <v/>
      </c>
      <c r="G421" s="518" t="str">
        <f t="shared" si="649"/>
        <v/>
      </c>
      <c r="H421" s="518" t="str">
        <f t="shared" si="649"/>
        <v/>
      </c>
      <c r="I421" s="518" t="str">
        <f t="shared" si="649"/>
        <v/>
      </c>
      <c r="J421" s="476"/>
      <c r="K421" s="127"/>
      <c r="L421" s="517">
        <v>4.0</v>
      </c>
      <c r="M421" s="518"/>
      <c r="N421" s="518" t="str">
        <f t="shared" ref="N421:R421" si="650">IF(AH421="","",IF(AH421="cn","cn",VLOOKUP(MID(AH421,2,1),$AN$4:$AO$21,2,0)))</f>
        <v>#N/A</v>
      </c>
      <c r="O421" s="518" t="str">
        <f t="shared" si="650"/>
        <v>#N/A</v>
      </c>
      <c r="P421" s="518" t="str">
        <f t="shared" si="650"/>
        <v>#N/A</v>
      </c>
      <c r="Q421" s="518" t="str">
        <f t="shared" si="650"/>
        <v>#N/A</v>
      </c>
      <c r="R421" s="518" t="str">
        <f t="shared" si="650"/>
        <v>#N/A</v>
      </c>
      <c r="S421" s="87"/>
      <c r="T421" s="87"/>
      <c r="U421" s="87"/>
      <c r="V421" s="495"/>
      <c r="W421" s="523">
        <v>4.0</v>
      </c>
      <c r="X421" s="493" t="s">
        <v>601</v>
      </c>
      <c r="Y421" s="493" t="str">
        <f>IF(HLOOKUP(W410,MaGv!$C$38:$AZ$68,10,0)=0," ",HLOOKUP(W410,MaGv!$C$38:$AZ$68,10,0))</f>
        <v/>
      </c>
      <c r="Z421" s="493" t="str">
        <f>IF(HLOOKUP(W410,MaGv!$C$38:$AZ$68,15,0)=0," ",HLOOKUP(W410,MaGv!$C$38:$AZ$68,15,0))</f>
        <v/>
      </c>
      <c r="AA421" s="493" t="str">
        <f>IF(HLOOKUP(W410,MaGv!$C$38:$AZ$68,20,0)=0," ",HLOOKUP(W410,MaGv!$C$38:$AZ$68,20,0))</f>
        <v/>
      </c>
      <c r="AB421" s="493" t="str">
        <f>IF(HLOOKUP(W410,MaGv!$C$38:$AZ$68,25,0)=0," ",HLOOKUP(W410,MaGv!$C$38:$AZ$68,25,0))</f>
        <v/>
      </c>
      <c r="AC421" s="493" t="str">
        <f>IF(HLOOKUP(W410,MaGv!$C$38:$AZ$68,30,0)=0," ",HLOOKUP(W410,MaGv!$C$38:$AZ$68,30,0))</f>
        <v/>
      </c>
      <c r="AD421" s="326"/>
      <c r="AE421" s="495"/>
      <c r="AF421" s="523">
        <v>4.0</v>
      </c>
      <c r="AG421" s="493" t="s">
        <v>601</v>
      </c>
      <c r="AH421" s="493" t="str">
        <f>IF(HLOOKUP(AF410,MaGv!$C$38:$AZ$68,10,0)=0," ",HLOOKUP(AF410,MaGv!$C$38:$AZ$68,10,0))</f>
        <v>#N/A</v>
      </c>
      <c r="AI421" s="493" t="str">
        <f>IF(HLOOKUP(AF410,MaGv!$C$38:$AZ$68,15,0)=0," ",HLOOKUP(AF410,MaGv!$C$38:$AZ$68,15,0))</f>
        <v>#N/A</v>
      </c>
      <c r="AJ421" s="493" t="str">
        <f>IF(HLOOKUP(AF410,MaGv!$C$38:$AZ$68,20,0)=0," ",HLOOKUP(AF410,MaGv!$C$38:$AZ$68,20,0))</f>
        <v>#N/A</v>
      </c>
      <c r="AK421" s="493" t="str">
        <f>IF(HLOOKUP(AF410,MaGv!$C$38:$AZ$68,25,0)=0," ",HLOOKUP(AF410,MaGv!$C$38:$AZ$68,25,0))</f>
        <v>#N/A</v>
      </c>
      <c r="AL421" s="493" t="str">
        <f>IF(HLOOKUP(AF410,MaGv!$C$38:$AZ$68,30,0)=0," ",HLOOKUP(AF410,MaGv!$C$38:$AZ$68,30,0))</f>
        <v>#N/A</v>
      </c>
      <c r="AM421" s="87"/>
      <c r="AN421" s="87"/>
      <c r="AO421" s="87"/>
    </row>
    <row r="422" ht="12.75" hidden="1" customHeight="1">
      <c r="A422" s="486"/>
      <c r="B422" s="396"/>
      <c r="C422" s="517">
        <v>5.0</v>
      </c>
      <c r="D422" s="518"/>
      <c r="E422" s="518" t="str">
        <f t="shared" ref="E422:I422" si="651">IF(Y422="","",IF(Y422="cn","cn",VLOOKUP(MID(Y422,2,1),$AN$4:$AO$21,2,0)))</f>
        <v/>
      </c>
      <c r="F422" s="518" t="str">
        <f t="shared" si="651"/>
        <v/>
      </c>
      <c r="G422" s="518" t="str">
        <f t="shared" si="651"/>
        <v/>
      </c>
      <c r="H422" s="518" t="str">
        <f t="shared" si="651"/>
        <v/>
      </c>
      <c r="I422" s="518" t="str">
        <f t="shared" si="651"/>
        <v/>
      </c>
      <c r="J422" s="476"/>
      <c r="K422" s="396"/>
      <c r="L422" s="517">
        <v>5.0</v>
      </c>
      <c r="M422" s="518"/>
      <c r="N422" s="518" t="str">
        <f t="shared" ref="N422:R422" si="652">IF(AH422="","",IF(AH422="cn","cn",VLOOKUP(MID(AH422,2,1),$AN$4:$AO$21,2,0)))</f>
        <v>#N/A</v>
      </c>
      <c r="O422" s="518" t="str">
        <f t="shared" si="652"/>
        <v>#N/A</v>
      </c>
      <c r="P422" s="518" t="str">
        <f t="shared" si="652"/>
        <v>#N/A</v>
      </c>
      <c r="Q422" s="518" t="str">
        <f t="shared" si="652"/>
        <v>#N/A</v>
      </c>
      <c r="R422" s="518" t="str">
        <f t="shared" si="652"/>
        <v>#N/A</v>
      </c>
      <c r="S422" s="87"/>
      <c r="T422" s="87"/>
      <c r="U422" s="87"/>
      <c r="V422" s="496"/>
      <c r="W422" s="523">
        <v>5.0</v>
      </c>
      <c r="X422" s="493" t="s">
        <v>33</v>
      </c>
      <c r="Y422" s="493" t="str">
        <f>IF(HLOOKUP(W410,MaGv!$C$38:$AZ$68,11,0)=0," ",HLOOKUP(W410,MaGv!$C$38:$AZ$68,11,0))</f>
        <v/>
      </c>
      <c r="Z422" s="493" t="str">
        <f>IF(HLOOKUP(W410,MaGv!$C$38:$AZ$68,16,0)=0," ",HLOOKUP(W410,MaGv!$C$38:$AZ$68,16,0))</f>
        <v/>
      </c>
      <c r="AA422" s="493" t="str">
        <f>IF(HLOOKUP(W410,MaGv!$C$38:$AZ$68,21,0)=0," ",HLOOKUP(W410,MaGv!$C$38:$AZ$68,21,0))</f>
        <v/>
      </c>
      <c r="AB422" s="493" t="str">
        <f>IF(HLOOKUP(W410,MaGv!$C$38:$AZ$68,26,0)=0," ",HLOOKUP(W410,MaGv!$C$38:$AZ$68,26,0))</f>
        <v/>
      </c>
      <c r="AC422" s="493" t="str">
        <f>IF(HLOOKUP(W410,MaGv!$C$38:$AZ$68,31,0)=0," ",HLOOKUP(W410,MaGv!$C$38:$AZ$68,31,0))</f>
        <v/>
      </c>
      <c r="AD422" s="326"/>
      <c r="AE422" s="496"/>
      <c r="AF422" s="523">
        <v>5.0</v>
      </c>
      <c r="AG422" s="493" t="s">
        <v>33</v>
      </c>
      <c r="AH422" s="493" t="str">
        <f>IF(HLOOKUP(AF410,MaGv!$C$38:$AZ$68,11,0)=0," ",HLOOKUP(AF410,MaGv!$C$38:$AZ$68,11,0))</f>
        <v>#N/A</v>
      </c>
      <c r="AI422" s="493" t="str">
        <f>IF(HLOOKUP(AF410,MaGv!$C$38:$AZ$68,16,0)=0," ",HLOOKUP(AF410,MaGv!$C$38:$AZ$68,16,0))</f>
        <v>#N/A</v>
      </c>
      <c r="AJ422" s="493" t="str">
        <f>IF(HLOOKUP(AF410,MaGv!$C$38:$AZ$68,21,0)=0," ",HLOOKUP(AF410,MaGv!$C$38:$AZ$68,21,0))</f>
        <v>#N/A</v>
      </c>
      <c r="AK422" s="493" t="str">
        <f>IF(HLOOKUP(AF410,MaGv!$C$38:$AZ$68,26,0)=0," ",HLOOKUP(AF410,MaGv!$C$38:$AZ$68,26,0))</f>
        <v>#N/A</v>
      </c>
      <c r="AL422" s="493" t="str">
        <f>IF(HLOOKUP(AF410,MaGv!$C$38:$AZ$68,31,0)=0," ",HLOOKUP(AF410,MaGv!$C$38:$AZ$68,31,0))</f>
        <v>#N/A</v>
      </c>
      <c r="AM422" s="87"/>
      <c r="AN422" s="87"/>
      <c r="AO422" s="87"/>
    </row>
  </sheetData>
  <mergeCells count="200">
    <mergeCell ref="K10:K14"/>
    <mergeCell ref="K27:K31"/>
    <mergeCell ref="K22:K26"/>
    <mergeCell ref="K129:K133"/>
    <mergeCell ref="K141:K145"/>
    <mergeCell ref="K158:K162"/>
    <mergeCell ref="K163:K167"/>
    <mergeCell ref="K180:K184"/>
    <mergeCell ref="K175:K179"/>
    <mergeCell ref="K197:K201"/>
    <mergeCell ref="K214:K218"/>
    <mergeCell ref="K209:K213"/>
    <mergeCell ref="K226:K230"/>
    <mergeCell ref="K231:K235"/>
    <mergeCell ref="K248:K252"/>
    <mergeCell ref="K243:K247"/>
    <mergeCell ref="B260:B264"/>
    <mergeCell ref="B265:B269"/>
    <mergeCell ref="B282:B286"/>
    <mergeCell ref="B294:B298"/>
    <mergeCell ref="B248:B252"/>
    <mergeCell ref="K294:K298"/>
    <mergeCell ref="B277:B281"/>
    <mergeCell ref="K277:K281"/>
    <mergeCell ref="K282:K286"/>
    <mergeCell ref="K260:K264"/>
    <mergeCell ref="K265:K269"/>
    <mergeCell ref="B316:B320"/>
    <mergeCell ref="B299:B303"/>
    <mergeCell ref="B311:B315"/>
    <mergeCell ref="B192:B196"/>
    <mergeCell ref="B197:B201"/>
    <mergeCell ref="B214:B218"/>
    <mergeCell ref="B209:B213"/>
    <mergeCell ref="B226:B230"/>
    <mergeCell ref="B231:B235"/>
    <mergeCell ref="B243:B247"/>
    <mergeCell ref="K333:K337"/>
    <mergeCell ref="K328:K332"/>
    <mergeCell ref="V333:V337"/>
    <mergeCell ref="V345:V349"/>
    <mergeCell ref="B345:B349"/>
    <mergeCell ref="B350:B354"/>
    <mergeCell ref="V350:V354"/>
    <mergeCell ref="V328:V332"/>
    <mergeCell ref="AE328:AE332"/>
    <mergeCell ref="AE333:AE337"/>
    <mergeCell ref="AE345:AE349"/>
    <mergeCell ref="AE350:AE354"/>
    <mergeCell ref="B333:B337"/>
    <mergeCell ref="B328:B332"/>
    <mergeCell ref="K350:K354"/>
    <mergeCell ref="B401:B405"/>
    <mergeCell ref="B396:B400"/>
    <mergeCell ref="B413:B417"/>
    <mergeCell ref="V413:V417"/>
    <mergeCell ref="B418:B422"/>
    <mergeCell ref="K418:K422"/>
    <mergeCell ref="V418:V422"/>
    <mergeCell ref="AE418:AE422"/>
    <mergeCell ref="V396:V400"/>
    <mergeCell ref="K396:K400"/>
    <mergeCell ref="B22:B26"/>
    <mergeCell ref="B27:B31"/>
    <mergeCell ref="B379:B383"/>
    <mergeCell ref="B384:B388"/>
    <mergeCell ref="B362:B366"/>
    <mergeCell ref="B367:B371"/>
    <mergeCell ref="B10:B14"/>
    <mergeCell ref="B5:B9"/>
    <mergeCell ref="K5:K9"/>
    <mergeCell ref="V5:V9"/>
    <mergeCell ref="AE56:AE60"/>
    <mergeCell ref="AE5:AE9"/>
    <mergeCell ref="AE10:AE14"/>
    <mergeCell ref="V282:V286"/>
    <mergeCell ref="V294:V298"/>
    <mergeCell ref="V265:V269"/>
    <mergeCell ref="K299:K303"/>
    <mergeCell ref="K311:K315"/>
    <mergeCell ref="V311:V315"/>
    <mergeCell ref="V299:V303"/>
    <mergeCell ref="V277:V281"/>
    <mergeCell ref="K316:K320"/>
    <mergeCell ref="K345:K349"/>
    <mergeCell ref="K379:K383"/>
    <mergeCell ref="K384:K388"/>
    <mergeCell ref="K362:K366"/>
    <mergeCell ref="K367:K371"/>
    <mergeCell ref="V379:V383"/>
    <mergeCell ref="V384:V388"/>
    <mergeCell ref="V197:V201"/>
    <mergeCell ref="V209:V213"/>
    <mergeCell ref="V214:V218"/>
    <mergeCell ref="V316:V320"/>
    <mergeCell ref="V260:V264"/>
    <mergeCell ref="V231:V235"/>
    <mergeCell ref="AE413:AE417"/>
    <mergeCell ref="AE362:AE366"/>
    <mergeCell ref="AE367:AE371"/>
    <mergeCell ref="AE379:AE383"/>
    <mergeCell ref="AE384:AE388"/>
    <mergeCell ref="AE396:AE400"/>
    <mergeCell ref="AE401:AE405"/>
    <mergeCell ref="AE197:AE201"/>
    <mergeCell ref="AE192:AE196"/>
    <mergeCell ref="AE175:AE179"/>
    <mergeCell ref="AE180:AE184"/>
    <mergeCell ref="AE158:AE162"/>
    <mergeCell ref="AE107:AE111"/>
    <mergeCell ref="AE146:AE150"/>
    <mergeCell ref="AE124:AE128"/>
    <mergeCell ref="AE129:AE133"/>
    <mergeCell ref="AE141:AE145"/>
    <mergeCell ref="AE112:AE116"/>
    <mergeCell ref="AE22:AE26"/>
    <mergeCell ref="AE27:AE31"/>
    <mergeCell ref="AE44:AE48"/>
    <mergeCell ref="AE39:AE43"/>
    <mergeCell ref="AE243:AE247"/>
    <mergeCell ref="AE209:AE213"/>
    <mergeCell ref="AE214:AE218"/>
    <mergeCell ref="AE226:AE230"/>
    <mergeCell ref="AE231:AE235"/>
    <mergeCell ref="AE163:AE167"/>
    <mergeCell ref="AE78:AE82"/>
    <mergeCell ref="B95:B99"/>
    <mergeCell ref="B78:B82"/>
    <mergeCell ref="B90:B94"/>
    <mergeCell ref="AE90:AE94"/>
    <mergeCell ref="AE95:AE99"/>
    <mergeCell ref="K95:K99"/>
    <mergeCell ref="K107:K111"/>
    <mergeCell ref="AE61:AE65"/>
    <mergeCell ref="AE73:AE77"/>
    <mergeCell ref="K61:K65"/>
    <mergeCell ref="B107:B111"/>
    <mergeCell ref="K78:K82"/>
    <mergeCell ref="K73:K77"/>
    <mergeCell ref="K90:K94"/>
    <mergeCell ref="AE265:AE269"/>
    <mergeCell ref="AE277:AE281"/>
    <mergeCell ref="AE248:AE252"/>
    <mergeCell ref="AE294:AE298"/>
    <mergeCell ref="AE299:AE303"/>
    <mergeCell ref="AE311:AE315"/>
    <mergeCell ref="AE316:AE320"/>
    <mergeCell ref="AE260:AE264"/>
    <mergeCell ref="AE282:AE286"/>
    <mergeCell ref="B61:B65"/>
    <mergeCell ref="B73:B77"/>
    <mergeCell ref="B124:B128"/>
    <mergeCell ref="B112:B116"/>
    <mergeCell ref="B44:B48"/>
    <mergeCell ref="B56:B60"/>
    <mergeCell ref="B39:B43"/>
    <mergeCell ref="B129:B133"/>
    <mergeCell ref="B141:B145"/>
    <mergeCell ref="B180:B184"/>
    <mergeCell ref="B146:B150"/>
    <mergeCell ref="B158:B162"/>
    <mergeCell ref="B163:B167"/>
    <mergeCell ref="B175:B179"/>
    <mergeCell ref="V61:V65"/>
    <mergeCell ref="V112:V116"/>
    <mergeCell ref="V362:V366"/>
    <mergeCell ref="V367:V371"/>
    <mergeCell ref="V401:V405"/>
    <mergeCell ref="V175:V179"/>
    <mergeCell ref="V226:V230"/>
    <mergeCell ref="V39:V43"/>
    <mergeCell ref="V10:V14"/>
    <mergeCell ref="V180:V184"/>
    <mergeCell ref="V192:V196"/>
    <mergeCell ref="V158:V162"/>
    <mergeCell ref="V163:V167"/>
    <mergeCell ref="V73:V77"/>
    <mergeCell ref="V107:V111"/>
    <mergeCell ref="V95:V99"/>
    <mergeCell ref="V90:V94"/>
    <mergeCell ref="V78:V82"/>
    <mergeCell ref="V56:V60"/>
    <mergeCell ref="V44:V48"/>
    <mergeCell ref="V27:V31"/>
    <mergeCell ref="V22:V26"/>
    <mergeCell ref="V146:V150"/>
    <mergeCell ref="V124:V128"/>
    <mergeCell ref="V129:V133"/>
    <mergeCell ref="V141:V145"/>
    <mergeCell ref="V243:V247"/>
    <mergeCell ref="V248:V252"/>
    <mergeCell ref="K124:K128"/>
    <mergeCell ref="K146:K150"/>
    <mergeCell ref="K413:K417"/>
    <mergeCell ref="K401:K405"/>
    <mergeCell ref="K112:K116"/>
    <mergeCell ref="K44:K48"/>
    <mergeCell ref="K56:K60"/>
    <mergeCell ref="K39:K43"/>
    <mergeCell ref="K192:K196"/>
  </mergeCells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3.14"/>
    <col customWidth="1" min="3" max="3" width="3.57"/>
    <col customWidth="1" min="4" max="4" width="11.71"/>
    <col customWidth="1" min="5" max="6" width="3.43"/>
    <col customWidth="1" min="7" max="7" width="3.57"/>
    <col customWidth="1" min="8" max="8" width="4.0"/>
    <col customWidth="1" min="9" max="9" width="3.57"/>
    <col customWidth="1" min="10" max="10" width="3.86"/>
    <col customWidth="1" min="11" max="11" width="4.43"/>
    <col customWidth="1" min="12" max="12" width="3.14"/>
    <col customWidth="1" min="13" max="13" width="3.57"/>
    <col customWidth="1" min="14" max="14" width="11.57"/>
    <col customWidth="1" min="15" max="15" width="4.43"/>
    <col customWidth="1" min="16" max="16" width="5.14"/>
    <col customWidth="1" min="17" max="20" width="4.43"/>
    <col customWidth="1" hidden="1" min="21" max="21" width="3.57"/>
    <col customWidth="1" hidden="1" min="22" max="22" width="7.71"/>
    <col customWidth="1" hidden="1" min="23" max="23" width="5.43"/>
    <col customWidth="1" hidden="1" min="24" max="24" width="9.0"/>
  </cols>
  <sheetData>
    <row r="1" ht="12.75" customHeight="1">
      <c r="A1" s="16">
        <v>0.0</v>
      </c>
      <c r="B1" s="526"/>
      <c r="C1" s="16"/>
      <c r="D1" s="16"/>
      <c r="E1" s="16"/>
      <c r="F1" s="16"/>
      <c r="G1" s="16"/>
      <c r="H1" s="16"/>
      <c r="I1" s="16"/>
      <c r="J1" s="16"/>
      <c r="K1" s="16"/>
      <c r="L1" s="52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  <c r="X1" s="527"/>
    </row>
    <row r="2" ht="13.5" customHeight="1">
      <c r="A2" s="323"/>
      <c r="B2" s="528" t="str">
        <f>MaGv!$N$1</f>
        <v>THỜI KHÓA BIỂU ÔN TẬP KHỐI 12 - Áp dụng từ 04/05/2021</v>
      </c>
      <c r="C2" s="528"/>
      <c r="D2" s="360"/>
      <c r="E2" s="360"/>
      <c r="F2" s="360"/>
      <c r="G2" s="360"/>
      <c r="H2" s="323"/>
      <c r="I2" s="360"/>
      <c r="J2" s="360"/>
      <c r="K2" s="323"/>
      <c r="L2" s="528" t="str">
        <f>MaGv!$N$1</f>
        <v>THỜI KHÓA BIỂU ÔN TẬP KHỐI 12 - Áp dụng từ 04/05/2021</v>
      </c>
      <c r="M2" s="360"/>
      <c r="N2" s="360"/>
      <c r="O2" s="360"/>
      <c r="P2" s="360"/>
      <c r="Q2" s="360"/>
      <c r="R2" s="323"/>
      <c r="S2" s="360"/>
      <c r="T2" s="360"/>
      <c r="U2" s="323"/>
      <c r="V2" s="323"/>
      <c r="W2" s="529"/>
      <c r="X2" s="527"/>
    </row>
    <row r="3" ht="17.25" customHeight="1">
      <c r="A3" s="16"/>
      <c r="B3" s="530" t="s">
        <v>615</v>
      </c>
      <c r="C3" s="531" t="str">
        <f>VLOOKUP(B5,dsma,3,0)&amp;"-"&amp;VLOOKUP(B5,dsma,5,0)</f>
        <v>Đặng Thị Thanh Mai-Toán</v>
      </c>
      <c r="D3" s="532"/>
      <c r="E3" s="532"/>
      <c r="F3" s="533"/>
      <c r="G3" s="323"/>
      <c r="H3" s="534"/>
      <c r="I3" s="535" t="s">
        <v>616</v>
      </c>
      <c r="J3" s="17" t="str">
        <f>60-COUNTIF(E6:J15," ")</f>
        <v>16</v>
      </c>
      <c r="K3" s="323"/>
      <c r="L3" s="530" t="s">
        <v>615</v>
      </c>
      <c r="M3" s="531" t="str">
        <f>VLOOKUP(L5,dsma,3,0)&amp;"-"&amp;VLOOKUP(L5,dsma,5,0)</f>
        <v>Tưởng Nhật Minh-Toán</v>
      </c>
      <c r="N3" s="532"/>
      <c r="O3" s="532"/>
      <c r="P3" s="533"/>
      <c r="Q3" s="323"/>
      <c r="R3" s="534"/>
      <c r="S3" s="535" t="s">
        <v>616</v>
      </c>
      <c r="T3" s="17" t="str">
        <f>60-COUNTIF(O6:T15," ")</f>
        <v>0</v>
      </c>
      <c r="U3" s="16"/>
      <c r="V3" s="16"/>
      <c r="W3" s="17"/>
      <c r="X3" s="527"/>
    </row>
    <row r="4" ht="3.0" customHeight="1">
      <c r="A4" s="16"/>
      <c r="B4" s="526"/>
      <c r="C4" s="323"/>
      <c r="D4" s="323"/>
      <c r="E4" s="529"/>
      <c r="F4" s="323"/>
      <c r="G4" s="323"/>
      <c r="H4" s="323"/>
      <c r="I4" s="323"/>
      <c r="J4" s="323"/>
      <c r="K4" s="323"/>
      <c r="L4" s="526"/>
      <c r="M4" s="323"/>
      <c r="N4" s="323"/>
      <c r="O4" s="529"/>
      <c r="P4" s="323"/>
      <c r="Q4" s="323"/>
      <c r="R4" s="323"/>
      <c r="S4" s="323"/>
      <c r="T4" s="323"/>
      <c r="U4" s="16"/>
      <c r="V4" s="16"/>
      <c r="W4" s="17"/>
      <c r="X4" s="527"/>
    </row>
    <row r="5" ht="12.75" customHeight="1">
      <c r="A5" s="536"/>
      <c r="B5" s="537" t="str">
        <f>X5</f>
        <v>BT01</v>
      </c>
      <c r="C5" s="538" t="s">
        <v>617</v>
      </c>
      <c r="D5" s="538" t="s">
        <v>618</v>
      </c>
      <c r="E5" s="538" t="s">
        <v>591</v>
      </c>
      <c r="F5" s="538" t="s">
        <v>592</v>
      </c>
      <c r="G5" s="538" t="s">
        <v>593</v>
      </c>
      <c r="H5" s="538" t="s">
        <v>594</v>
      </c>
      <c r="I5" s="538" t="s">
        <v>595</v>
      </c>
      <c r="J5" s="538" t="s">
        <v>596</v>
      </c>
      <c r="K5" s="539"/>
      <c r="L5" s="537" t="str">
        <f>X6</f>
        <v>BT02</v>
      </c>
      <c r="M5" s="538" t="s">
        <v>617</v>
      </c>
      <c r="N5" s="538" t="s">
        <v>618</v>
      </c>
      <c r="O5" s="538" t="s">
        <v>591</v>
      </c>
      <c r="P5" s="538" t="s">
        <v>592</v>
      </c>
      <c r="Q5" s="538" t="s">
        <v>593</v>
      </c>
      <c r="R5" s="538" t="s">
        <v>594</v>
      </c>
      <c r="S5" s="538" t="s">
        <v>595</v>
      </c>
      <c r="T5" s="538" t="s">
        <v>596</v>
      </c>
      <c r="U5" s="536"/>
      <c r="V5" s="536">
        <v>2.0</v>
      </c>
      <c r="W5" s="540">
        <v>1.0</v>
      </c>
      <c r="X5" s="3" t="s">
        <v>0</v>
      </c>
    </row>
    <row r="6" ht="12.75" customHeight="1">
      <c r="A6" s="323"/>
      <c r="B6" s="541" t="s">
        <v>597</v>
      </c>
      <c r="C6" s="452">
        <v>1.0</v>
      </c>
      <c r="D6" s="542" t="s">
        <v>619</v>
      </c>
      <c r="E6" s="452" t="str">
        <f t="array" ref="E6">IF(COUNTIF(MaGv!$C$4:$BB$4,$B$5)&gt;0,INDEX(MaGv!$C$3:$BB$4,1,MATCH(B5,MaGv!$C$4:$BB$4,0))," ")</f>
        <v> </v>
      </c>
      <c r="F6" s="451" t="str">
        <f t="array" ref="F6">IF(COUNTIF(MaGv!$C$9:$BB$9,B5)&gt;0,INDEX(MaGv!$C$3:$BB$9,1,MATCH(B5,MaGv!$C$9:$BB$9,0))," ")</f>
        <v>A7</v>
      </c>
      <c r="G6" s="451" t="str">
        <f t="array" ref="G6">IF(COUNTIF(MaGv!$C$14:$BB$14,B5)&gt;0,INDEX(MaGv!$C$3:$BB$14,1,MATCH(B5,MaGv!$C$14:$BB$14,0))," ")</f>
        <v>A7</v>
      </c>
      <c r="H6" s="452" t="str">
        <f t="array" ref="H6">IF(COUNTIF(MaGv!$C$19:$BB$19,B5)&gt;0,INDEX(MaGv!$C$3:$BB$19,1,MATCH(B5,MaGv!$C$19:$BB$19,0))," ")</f>
        <v> </v>
      </c>
      <c r="I6" s="452" t="str">
        <f t="array" ref="I6">IF(COUNTIF(MaGv!$C$24:$BB$24,B5)&gt;0,INDEX(MaGv!$C$3:$BB$24,1,MATCH(B5,MaGv!$C$24:$BB$24,0))," ")</f>
        <v> </v>
      </c>
      <c r="J6" s="452" t="str">
        <f t="array" ref="J6">IF(COUNTIF(MaGv!$C$29:$BB$29,B5)&gt;0,INDEX(MaGv!$C$3:$BB$29,1,MATCH(B5,MaGv!$C$29:$BB$29,0))," ")</f>
        <v> </v>
      </c>
      <c r="K6" s="323"/>
      <c r="L6" s="541" t="s">
        <v>597</v>
      </c>
      <c r="M6" s="452">
        <v>1.0</v>
      </c>
      <c r="N6" s="542" t="s">
        <v>619</v>
      </c>
      <c r="O6" s="452" t="str">
        <f t="array" ref="O6">IF(COUNTIF(MaGv!$C$4:$BB$4,$L$5)&gt;0,INDEX(MaGv!$C$3:$BB$4,1,MATCH(L5,MaGv!$C$4:$BB$4,0))," ")</f>
        <v> </v>
      </c>
      <c r="P6" s="452" t="str">
        <f t="array" ref="P6">IF(COUNTIF(MaGv!$C$9:$BB$9,L5)&gt;0,INDEX(MaGv!$C$3:$BB$9,1,MATCH(L5,MaGv!$C$9:$BB$9,0))," ")</f>
        <v> </v>
      </c>
      <c r="Q6" s="452" t="str">
        <f t="array" ref="Q6">IF(COUNTIF(MaGv!$C$14:$BB$14,L5)&gt;0,INDEX(MaGv!$C$3:$BB$14,1,MATCH(L5,MaGv!$C$14:$BB$14,0))," ")</f>
        <v> </v>
      </c>
      <c r="R6" s="452" t="str">
        <f t="array" ref="R6">IF(COUNTIF(MaGv!$C$19:$BB$19,L5)&gt;0,INDEX(MaGv!$C$3:$BB$19,1,MATCH(L5,MaGv!$C$19:$BB$19,0))," ")</f>
        <v> </v>
      </c>
      <c r="S6" s="452" t="str">
        <f t="array" ref="S6">IF(COUNTIF(MaGv!$C$24:$BB$24,L5)&gt;0,INDEX(MaGv!$C$3:$BB$24,1,MATCH(L5,MaGv!$C$24:$BB$24,0))," ")</f>
        <v> </v>
      </c>
      <c r="T6" s="452" t="str">
        <f t="array" ref="T6">IF(COUNTIF(MaGv!$C$29:$BB$29,L5)&gt;0,INDEX(MaGv!$C$3:$BB$29,1,MATCH(L5,MaGv!$C$29:$BB$29,0))," ")</f>
        <v> </v>
      </c>
      <c r="U6" s="323"/>
      <c r="V6" s="323"/>
      <c r="W6" s="529">
        <v>2.0</v>
      </c>
      <c r="X6" s="3" t="s">
        <v>7</v>
      </c>
    </row>
    <row r="7" ht="12.75" customHeight="1">
      <c r="A7" s="323"/>
      <c r="B7" s="127"/>
      <c r="C7" s="444">
        <v>2.0</v>
      </c>
      <c r="D7" s="543" t="s">
        <v>620</v>
      </c>
      <c r="E7" s="446" t="str">
        <f t="array" ref="E7">IF(COUNTIF(MaGv!$C$5:$BB$5,B5)&gt;0,INDEX(MaGv!$C$3:$BB$5,1,MATCH(B5,MaGv!$C$5:$BB$5,0))," ")</f>
        <v>A11</v>
      </c>
      <c r="F7" s="446" t="str">
        <f t="array" ref="F7">IF(COUNTIF(MaGv!$C$10:$BB$10,B5)&gt;0,INDEX(MaGv!$C$3:$BB$10,1,MATCH(B5,MaGv!$C$10:$BB$10,0))," ")</f>
        <v>A7</v>
      </c>
      <c r="G7" s="446" t="str">
        <f t="array" ref="G7">IF(COUNTIF(MaGv!$C$15:$BB$15,B5)&gt;0,INDEX(MaGv!$C$3:$BB$15,1,MATCH(B5,MaGv!$C$15:$BB$15,0))," ")</f>
        <v>A7</v>
      </c>
      <c r="H7" s="444" t="str">
        <f t="array" ref="H7">IF(COUNTIF(MaGv!$C$20:$BB$20,B5)&gt;0,INDEX(MaGv!$C$3:$BB$20,1,MATCH(B5,MaGv!$C$20:$BB$20,0))," ")</f>
        <v> </v>
      </c>
      <c r="I7" s="444" t="str">
        <f t="array" ref="I7">IF(COUNTIF(MaGv!$C$25:$BB$25,B5)&gt;0,INDEX(MaGv!$C$3:$BB$25,1,MATCH(B5,MaGv!$C$25:$BB$25,0))," ")</f>
        <v> </v>
      </c>
      <c r="J7" s="444" t="str">
        <f t="array" ref="J7">IF(COUNTIF(MaGv!$C$30:$BB$30,B5)&gt;0,INDEX(MaGv!$C$3:$BB$30,1,MATCH(B5,MaGv!$C$30:$BB$30,0))," ")</f>
        <v> </v>
      </c>
      <c r="K7" s="323"/>
      <c r="L7" s="127"/>
      <c r="M7" s="444">
        <v>2.0</v>
      </c>
      <c r="N7" s="543" t="s">
        <v>620</v>
      </c>
      <c r="O7" s="444" t="str">
        <f t="array" ref="O7">IF(COUNTIF(MaGv!$C$5:$BB$5,L5)&gt;0,INDEX(MaGv!$C$3:$BB$5,1,MATCH(L5,MaGv!$C$5:$BB$5,0))," ")</f>
        <v> </v>
      </c>
      <c r="P7" s="444" t="str">
        <f t="array" ref="P7">IF(COUNTIF(MaGv!$C$10:$BB$10,L5)&gt;0,INDEX(MaGv!$C$3:$BB$10,1,MATCH(L5,MaGv!$C$10:$BB$10,0))," ")</f>
        <v> </v>
      </c>
      <c r="Q7" s="444" t="str">
        <f t="array" ref="Q7">IF(COUNTIF(MaGv!$C$15:$BB$15,L5)&gt;0,INDEX(MaGv!$C$3:$BB$15,1,MATCH(L5,MaGv!$C$15:$BB$15,0))," ")</f>
        <v> </v>
      </c>
      <c r="R7" s="444" t="str">
        <f t="array" ref="R7">IF(COUNTIF(MaGv!$C$20:$BB$20,L5)&gt;0,INDEX(MaGv!$C$3:$BB$20,1,MATCH(L5,MaGv!$C$20:$BB$20,0))," ")</f>
        <v> </v>
      </c>
      <c r="S7" s="444" t="str">
        <f t="array" ref="S7">IF(COUNTIF(MaGv!$C$25:$BB$25,L5)&gt;0,INDEX(MaGv!$C$3:$BB$25,1,MATCH(L5,MaGv!$C$25:$BB$25,0))," ")</f>
        <v> </v>
      </c>
      <c r="T7" s="444" t="str">
        <f t="array" ref="T7">IF(COUNTIF(MaGv!$C$30:$BB$30,L5)&gt;0,INDEX(MaGv!$C$3:$BB$30,1,MATCH(L5,MaGv!$C$30:$BB$30,0))," ")</f>
        <v> </v>
      </c>
      <c r="U7" s="323"/>
      <c r="V7" s="323"/>
      <c r="W7" s="540">
        <v>3.0</v>
      </c>
      <c r="X7" s="3" t="s">
        <v>13</v>
      </c>
    </row>
    <row r="8" ht="12.75" customHeight="1">
      <c r="A8" s="323"/>
      <c r="B8" s="127"/>
      <c r="C8" s="444">
        <v>3.0</v>
      </c>
      <c r="D8" s="543" t="s">
        <v>621</v>
      </c>
      <c r="E8" s="446" t="str">
        <f t="array" ref="E8">IF(COUNTIF(MaGv!$C$6:$BB$6,B5)&gt;0,INDEX(MaGv!$C$3:$BB$6,1,MATCH(B5,MaGv!$C$6:$BB$6,0))," ")</f>
        <v>A11</v>
      </c>
      <c r="F8" s="446" t="str">
        <f t="array" ref="F8">IF(COUNTIF(MaGv!$C$11:$BB$11,B5)&gt;0,INDEX(MaGv!$C$3:$BB$11,1,MATCH(B5,MaGv!$C$11:$BB$11,0))," ")</f>
        <v>A11</v>
      </c>
      <c r="G8" s="446" t="str">
        <f t="array" ref="G8">IF(COUNTIF(MaGv!$C$16:$BB$16,B5)&gt;0,INDEX(MaGv!$C$3:$BB$16,1,MATCH(B5,MaGv!$C$16:$BB$16,0))," ")</f>
        <v>A11</v>
      </c>
      <c r="H8" s="444" t="str">
        <f t="array" ref="H8">IF(COUNTIF(MaGv!$C$21:$BB$21,B5)&gt;0,INDEX(MaGv!$C$3:$BB$21,1,MATCH(B5,MaGv!$C$21:$BB$21,0))," ")</f>
        <v> </v>
      </c>
      <c r="I8" s="444" t="str">
        <f t="array" ref="I8">IF(COUNTIF(MaGv!$C$26:$BB$26,B5)&gt;0,INDEX(MaGv!$C$3:$BB$26,1,MATCH(B5,MaGv!$C$26:$BB$26,0))," ")</f>
        <v> </v>
      </c>
      <c r="J8" s="444" t="str">
        <f t="array" ref="J8">IF(COUNTIF(MaGv!$C$31:$BB$31,B5)&gt;0,INDEX(MaGv!$C$3:$BB$31,1,MATCH(B5,MaGv!$C$31:$BB$31,0))," ")</f>
        <v> </v>
      </c>
      <c r="K8" s="323"/>
      <c r="L8" s="127"/>
      <c r="M8" s="444">
        <v>3.0</v>
      </c>
      <c r="N8" s="543" t="s">
        <v>621</v>
      </c>
      <c r="O8" s="444" t="str">
        <f t="array" ref="O8">IF(COUNTIF(MaGv!$C$6:$BB$6,L5)&gt;0,INDEX(MaGv!$C$3:$BB$6,1,MATCH(L5,MaGv!$C$6:$BB$6,0))," ")</f>
        <v> </v>
      </c>
      <c r="P8" s="444" t="str">
        <f t="array" ref="P8">IF(COUNTIF(MaGv!$C$11:$BB$11,L5)&gt;0,INDEX(MaGv!$C$3:$BB$11,1,MATCH(L5,MaGv!$C$11:$BB$11,0))," ")</f>
        <v> </v>
      </c>
      <c r="Q8" s="444" t="str">
        <f t="array" ref="Q8">IF(COUNTIF(MaGv!$C$16:$BB$16,L5)&gt;0,INDEX(MaGv!$C$3:$BB$16,1,MATCH(L5,MaGv!$C$16:$BB$16,0))," ")</f>
        <v> </v>
      </c>
      <c r="R8" s="444" t="str">
        <f t="array" ref="R8">IF(COUNTIF(MaGv!$C$21:$BB$21,L5)&gt;0,INDEX(MaGv!$C$3:$BB$21,1,MATCH(L5,MaGv!$C$21:$BB$21,0))," ")</f>
        <v> </v>
      </c>
      <c r="S8" s="444" t="str">
        <f t="array" ref="S8">IF(COUNTIF(MaGv!$C$26:$BB$26,L5)&gt;0,INDEX(MaGv!$C$3:$BB$26,1,MATCH(L5,MaGv!$C$26:$BB$26,0))," ")</f>
        <v> </v>
      </c>
      <c r="T8" s="444" t="str">
        <f t="array" ref="T8">IF(COUNTIF(MaGv!$C$31:$BB$31,L5)&gt;0,INDEX(MaGv!$C$3:$BB$31,1,MATCH(L5,MaGv!$C$31:$BB$31,0))," ")</f>
        <v> </v>
      </c>
      <c r="U8" s="323"/>
      <c r="V8" s="323"/>
      <c r="W8" s="529">
        <v>4.0</v>
      </c>
      <c r="X8" s="3" t="s">
        <v>35</v>
      </c>
    </row>
    <row r="9" ht="12.75" customHeight="1">
      <c r="A9" s="323"/>
      <c r="B9" s="127"/>
      <c r="C9" s="444">
        <v>4.0</v>
      </c>
      <c r="D9" s="543" t="s">
        <v>622</v>
      </c>
      <c r="E9" s="446" t="str">
        <f t="array" ref="E9">IF(COUNTIF(MaGv!$C$7:$BB$7,B5)&gt;0,INDEX(MaGv!$C$3:$BB$7,1,MATCH(B5,MaGv!$C$7:$BB$7,0))," ")</f>
        <v>A7</v>
      </c>
      <c r="F9" s="446" t="str">
        <f t="array" ref="F9">IF(COUNTIF(MaGv!$C$12:$BB$12,B5)&gt;0,INDEX(MaGv!$C$3:$BB$12,1,MATCH(B5,MaGv!$C$12:$BB$12,0))," ")</f>
        <v>A11</v>
      </c>
      <c r="G9" s="446" t="str">
        <f t="array" ref="G9">IF(COUNTIF(MaGv!$C$17:$BB$17,B5)&gt;0,INDEX(MaGv!$C$3:$BB$17,1,MATCH(B5,MaGv!$C$17:$BB$17,0))," ")</f>
        <v>A11</v>
      </c>
      <c r="H9" s="444" t="str">
        <f t="array" ref="H9">IF(COUNTIF(MaGv!$C$22:$BB$22,B5)&gt;0,INDEX(MaGv!$C$3:$BB$22,1,MATCH(B5,MaGv!$C$22:$BB$22,0))," ")</f>
        <v> </v>
      </c>
      <c r="I9" s="444" t="str">
        <f t="array" ref="I9">IF(COUNTIF(MaGv!$C$27:$BB$27,B5)&gt;0,INDEX(MaGv!$C$3:$BB$27,1,MATCH(B5,MaGv!$C$27:$BB$27,0))," ")</f>
        <v> </v>
      </c>
      <c r="J9" s="444" t="str">
        <f t="array" ref="J9">IF(COUNTIF(MaGv!$C$32:$BB$32,B5)&gt;0,INDEX(MaGv!$C$3:$BB$32,1,MATCH(B5,MaGv!$C$32:$BB$32,0))," ")</f>
        <v> </v>
      </c>
      <c r="K9" s="323"/>
      <c r="L9" s="127"/>
      <c r="M9" s="444">
        <v>4.0</v>
      </c>
      <c r="N9" s="543" t="s">
        <v>622</v>
      </c>
      <c r="O9" s="444" t="str">
        <f t="array" ref="O9">IF(COUNTIF(MaGv!$C$7:$BB$7,L5)&gt;0,INDEX(MaGv!$C$3:$BB$7,1,MATCH(L5,MaGv!$C$7:$BB$7,0))," ")</f>
        <v> </v>
      </c>
      <c r="P9" s="444" t="str">
        <f t="array" ref="P9">IF(COUNTIF(MaGv!$C$12:$BB$12,L5)&gt;0,INDEX(MaGv!$C$3:$BB$12,1,MATCH(L5,MaGv!$C$12:$BB$12,0))," ")</f>
        <v> </v>
      </c>
      <c r="Q9" s="444" t="str">
        <f t="array" ref="Q9">IF(COUNTIF(MaGv!$C$17:$BB$17,L5)&gt;0,INDEX(MaGv!$C$3:$BB$17,1,MATCH(L5,MaGv!$C$17:$BB$17,0))," ")</f>
        <v> </v>
      </c>
      <c r="R9" s="444" t="str">
        <f t="array" ref="R9">IF(COUNTIF(MaGv!$C$22:$BB$22,L5)&gt;0,INDEX(MaGv!$C$3:$BB$22,1,MATCH(L5,MaGv!$C$22:$BB$22,0))," ")</f>
        <v> </v>
      </c>
      <c r="S9" s="444" t="str">
        <f t="array" ref="S9">IF(COUNTIF(MaGv!$C$27:$BB$27,L5)&gt;0,INDEX(MaGv!$C$3:$BB$27,1,MATCH(L5,MaGv!$C$27:$BB$27,0))," ")</f>
        <v> </v>
      </c>
      <c r="T9" s="444" t="str">
        <f t="array" ref="T9">IF(COUNTIF(MaGv!$C$32:$BB$32,L5)&gt;0,INDEX(MaGv!$C$3:$BB$32,1,MATCH(L5,MaGv!$C$32:$BB$32,0))," ")</f>
        <v> </v>
      </c>
      <c r="U9" s="323"/>
      <c r="V9" s="323"/>
      <c r="W9" s="540">
        <v>5.0</v>
      </c>
      <c r="X9" s="3" t="s">
        <v>56</v>
      </c>
    </row>
    <row r="10" ht="12.75" customHeight="1">
      <c r="A10" s="323"/>
      <c r="B10" s="447"/>
      <c r="C10" s="544">
        <v>5.0</v>
      </c>
      <c r="D10" s="545" t="s">
        <v>623</v>
      </c>
      <c r="E10" s="546" t="str">
        <f t="array" ref="E10">IF(COUNTIF(MaGv!$C$8:$BB$8,B5)&gt;0,INDEX(MaGv!$C$3:$BB$8,1,MATCH(B5,MaGv!$C$8:$BB$8,0))," ")</f>
        <v>A7</v>
      </c>
      <c r="F10" s="544" t="str">
        <f t="array" ref="F10">IF(COUNTIF(MaGv!$C$13:$BB$13,B5)&gt;0,INDEX(MaGv!$C$3:$BB$13,1,MATCH(B5,MaGv!$C$13:$BB$13,0))," ")</f>
        <v> </v>
      </c>
      <c r="G10" s="544" t="str">
        <f t="array" ref="G10">IF(COUNTIF(MaGv!$C$18:$BB$18,B5)&gt;0,INDEX(MaGv!$C$3:$BB$18,1,MATCH(B5,MaGv!$C$18:$BB$18,0))," ")</f>
        <v> </v>
      </c>
      <c r="H10" s="544" t="str">
        <f t="array" ref="H10">IF(COUNTIF(MaGv!$C$23:$BB$23,B5)&gt;0,INDEX(MaGv!$C$3:$BB$23,1,MATCH(B5,MaGv!$C$23:$BB$23,0))," ")</f>
        <v> </v>
      </c>
      <c r="I10" s="544" t="str">
        <f t="array" ref="I10">IF(COUNTIF(MaGv!$C$28:$BB$28,B5)&gt;0,INDEX(MaGv!$C$3:$BB$28,1,MATCH(B5,MaGv!$C$28:$BB$28,0))," ")</f>
        <v> </v>
      </c>
      <c r="J10" s="544" t="str">
        <f t="array" ref="J10">IF(COUNTIF(MaGv!$C$33:$BB$33,B5)&gt;0,INDEX(MaGv!$C$3:$BB$33,1,MATCH(B5,MaGv!$C$33:$BB$33,0))," ")</f>
        <v> </v>
      </c>
      <c r="K10" s="323"/>
      <c r="L10" s="447"/>
      <c r="M10" s="544">
        <v>5.0</v>
      </c>
      <c r="N10" s="545" t="s">
        <v>623</v>
      </c>
      <c r="O10" s="544" t="str">
        <f t="array" ref="O10">IF(COUNTIF(MaGv!$C$8:$BB$8,L5)&gt;0,INDEX(MaGv!$C$3:$BB$8,1,MATCH(L5,MaGv!$C$8:$BB$8,0))," ")</f>
        <v> </v>
      </c>
      <c r="P10" s="544" t="str">
        <f t="array" ref="P10">IF(COUNTIF(MaGv!$C$13:$BB$13,L5)&gt;0,INDEX(MaGv!$C$3:$BB$13,1,MATCH(L5,MaGv!$C$13:$BB$13,0))," ")</f>
        <v> </v>
      </c>
      <c r="Q10" s="544" t="str">
        <f t="array" ref="Q10">IF(COUNTIF(MaGv!$C$18:$BB$18,L5)&gt;0,INDEX(MaGv!$C$3:$BB$18,1,MATCH(L5,MaGv!$C$18:$BB$18,0))," ")</f>
        <v> </v>
      </c>
      <c r="R10" s="544" t="str">
        <f t="array" ref="R10">IF(COUNTIF(MaGv!$C$23:$BB$23,L5)&gt;0,INDEX(MaGv!$C$3:$BB$23,1,MATCH(L5,MaGv!$C$23:$BB$23,0))," ")</f>
        <v> </v>
      </c>
      <c r="S10" s="544" t="str">
        <f t="array" ref="S10">IF(COUNTIF(MaGv!$C$28:$BB$28,L5)&gt;0,INDEX(MaGv!$C$3:$BB$28,1,MATCH(L5,MaGv!$C$28:$BB$28,0))," ")</f>
        <v> </v>
      </c>
      <c r="T10" s="544" t="str">
        <f t="array" ref="T10">IF(COUNTIF(MaGv!$C$33:$BB$33,L5)&gt;0,INDEX(MaGv!$C$3:$BB$33,1,MATCH(L5,MaGv!$C$33:$BB$33,0))," ")</f>
        <v> </v>
      </c>
      <c r="U10" s="323"/>
      <c r="V10" s="323"/>
      <c r="W10" s="529">
        <v>6.0</v>
      </c>
      <c r="X10" s="3" t="s">
        <v>61</v>
      </c>
    </row>
    <row r="11" ht="12.75" customHeight="1">
      <c r="A11" s="323"/>
      <c r="B11" s="547" t="s">
        <v>606</v>
      </c>
      <c r="C11" s="548">
        <v>1.0</v>
      </c>
      <c r="D11" s="549" t="s">
        <v>624</v>
      </c>
      <c r="E11" s="548" t="str">
        <f t="array" ref="E11">IF(COUNTIF(MaGv!$C$39:$BB$39,B5)&gt;0,INDEX(MaGv!$C$38:$BB$39,1,MATCH(B5,MaGv!$C$39:$BB$39,0))," ")</f>
        <v> </v>
      </c>
      <c r="F11" s="548" t="str">
        <f t="array" ref="F11">IF(COUNTIF(MaGv!$C$44:$BB$44,B5)&gt;0,INDEX(MaGv!$C$38:$BB$44,1,MATCH(B5,MaGv!$C$44:$BB$44,0))," ")</f>
        <v> </v>
      </c>
      <c r="G11" s="548" t="str">
        <f t="array" ref="G11">IF(COUNTIF(MaGv!$C$49:$BB$49,B5)&gt;0,INDEX(MaGv!$C$38:$BB$49,1,MATCH(B5,MaGv!$C$49:$BB$49,0))," ")</f>
        <v> </v>
      </c>
      <c r="H11" s="548" t="str">
        <f t="array" ref="H11">IF(COUNTIF(MaGv!$C$54:$BB$54,B5)&gt;0,INDEX(MaGv!$C$38:$BB$54,1,MATCH(B5,MaGv!$C$54:$BB$54,0))," ")</f>
        <v> </v>
      </c>
      <c r="I11" s="548" t="str">
        <f t="array" ref="I11">IF(COUNTIF(MaGv!$C$59:$BB$59,B5)&gt;0,INDEX(MaGv!$C$38:$BB$59,1,MATCH(B5,MaGv!$C$59:$BB$59,0))," ")</f>
        <v> </v>
      </c>
      <c r="J11" s="548" t="str">
        <f t="array" ref="J11">IF(COUNTIF(MaGv!$C$64:$BB$64,B5)&gt;0,INDEX(MaGv!$C$38:$BB$64,1,MATCH(B5,MaGv!$C$64:$BB$64,0))," ")</f>
        <v> </v>
      </c>
      <c r="K11" s="323"/>
      <c r="L11" s="547" t="s">
        <v>606</v>
      </c>
      <c r="M11" s="548">
        <v>1.0</v>
      </c>
      <c r="N11" s="549" t="s">
        <v>624</v>
      </c>
      <c r="O11" s="548" t="str">
        <f t="array" ref="O11">IF(COUNTIF(MaGv!$C$39:$BB$39,L5)&gt;0,INDEX(MaGv!$C$38:$BB$39,1,MATCH(L5,MaGv!$C$39:$BB$39,0))," ")</f>
        <v> </v>
      </c>
      <c r="P11" s="548" t="str">
        <f t="array" ref="P11">IF(COUNTIF(MaGv!$C$44:$BB$44,L5)&gt;0,INDEX(MaGv!$C$38:$BB$44,1,MATCH(L5,MaGv!$C$44:$BB$44,0))," ")</f>
        <v> </v>
      </c>
      <c r="Q11" s="548" t="str">
        <f t="array" ref="Q11">IF(COUNTIF(MaGv!$C$49:$BB$49,L5)&gt;0,INDEX(MaGv!$C$38:$BB$49,1,MATCH(L5,MaGv!$C$49:$BB$49,0))," ")</f>
        <v> </v>
      </c>
      <c r="R11" s="548" t="str">
        <f t="array" ref="R11">IF(COUNTIF(MaGv!$C$54:$BB$54,L5)&gt;0,INDEX(MaGv!$C$38:$BB$54,1,MATCH(L5,MaGv!$C$54:$BB$54,0))," ")</f>
        <v> </v>
      </c>
      <c r="S11" s="548" t="str">
        <f t="array" ref="S11">IF(COUNTIF(MaGv!$C$59:$BB$59,L5)&gt;0,INDEX(MaGv!$C$38:$BB$59,1,MATCH(L5,MaGv!$C$59:$BB$59,0))," ")</f>
        <v> </v>
      </c>
      <c r="T11" s="548" t="str">
        <f t="array" ref="T11">IF(COUNTIF(MaGv!$C$64:$BB$64,L5)&gt;0,INDEX(MaGv!$C$38:$BB$64,1,MATCH(L5,MaGv!$C$64:$BB$64,0))," ")</f>
        <v> </v>
      </c>
      <c r="U11" s="323"/>
      <c r="V11" s="323"/>
      <c r="W11" s="540">
        <v>7.0</v>
      </c>
      <c r="X11" s="3" t="s">
        <v>67</v>
      </c>
    </row>
    <row r="12" ht="12.75" customHeight="1">
      <c r="A12" s="323"/>
      <c r="B12" s="127"/>
      <c r="C12" s="444">
        <v>2.0</v>
      </c>
      <c r="D12" s="543" t="s">
        <v>625</v>
      </c>
      <c r="E12" s="444" t="str">
        <f t="array" ref="E12">IF(COUNTIF(MaGv!$C$40:$BB$40,B5)&gt;0,INDEX(MaGv!$C$38:$BB$40,1,MATCH(B5,MaGv!$C$40:$BB$40,0))," ")</f>
        <v> </v>
      </c>
      <c r="F12" s="444" t="str">
        <f t="array" ref="F12">IF(COUNTIF(MaGv!$C$45:$BB$45,B5)&gt;0,INDEX(MaGv!$C$38:$BB$45,1,MATCH(B5,MaGv!$C$45:$BB$45,0))," ")</f>
        <v> </v>
      </c>
      <c r="G12" s="444" t="str">
        <f t="array" ref="G12">IF(COUNTIF(MaGv!$C$50:$BB$50,B5)&gt;0,INDEX(MaGv!$C$38:$BB$50,1,MATCH(B5,MaGv!$C$50:$BB$50,0))," ")</f>
        <v> </v>
      </c>
      <c r="H12" s="444" t="str">
        <f t="array" ref="H12">IF(COUNTIF(MaGv!$C$55:$BB$55,B5)&gt;0,INDEX(MaGv!$C$38:$BB$55,1,MATCH(B5,MaGv!$C$55:$BB$55,0))," ")</f>
        <v> </v>
      </c>
      <c r="I12" s="446" t="str">
        <f t="array" ref="I12">IF(COUNTIF(MaGv!$C$60:$BB$60,B5)&gt;0,INDEX(MaGv!$C$38:$BB$60,1,MATCH(B5,MaGv!$C$60:$BB$60,0))," ")</f>
        <v>A7</v>
      </c>
      <c r="J12" s="444" t="str">
        <f t="array" ref="J12">IF(COUNTIF(MaGv!$C$65:$BB$65,B5)&gt;0,INDEX(MaGv!$C$38:$BB$65,1,MATCH(B5,MaGv!$C$65:$BB$65,0))," ")</f>
        <v> </v>
      </c>
      <c r="K12" s="323"/>
      <c r="L12" s="127"/>
      <c r="M12" s="444">
        <v>2.0</v>
      </c>
      <c r="N12" s="543" t="s">
        <v>625</v>
      </c>
      <c r="O12" s="444" t="str">
        <f t="array" ref="O12">IF(COUNTIF(MaGv!$C$40:$BB$40,L5)&gt;0,INDEX(MaGv!$C$38:$BB$40,1,MATCH(L5,MaGv!$C$40:$BB$40,0))," ")</f>
        <v> </v>
      </c>
      <c r="P12" s="444" t="str">
        <f t="array" ref="P12">IF(COUNTIF(MaGv!$C$45:$BB$45,L5)&gt;0,INDEX(MaGv!$C$38:$BB$45,1,MATCH(L5,MaGv!$C$45:$BB$45,0))," ")</f>
        <v> </v>
      </c>
      <c r="Q12" s="444" t="str">
        <f t="array" ref="Q12">IF(COUNTIF(MaGv!$C$50:$BB$50,L5)&gt;0,INDEX(MaGv!$C$38:$BB$50,1,MATCH(L5,MaGv!$C$50:$BB$50,0))," ")</f>
        <v> </v>
      </c>
      <c r="R12" s="444" t="str">
        <f t="array" ref="R12">IF(COUNTIF(MaGv!$C$55:$BB$55,L5)&gt;0,INDEX(MaGv!$C$38:$BB$55,1,MATCH(L5,MaGv!$C$55:$BB$55,0))," ")</f>
        <v> </v>
      </c>
      <c r="S12" s="444" t="str">
        <f t="array" ref="S12">IF(COUNTIF(MaGv!$C$60:$BB$60,L5)&gt;0,INDEX(MaGv!$C$38:$BB$60,1,MATCH(L5,MaGv!$C$60:$BB$60,0))," ")</f>
        <v> </v>
      </c>
      <c r="T12" s="444" t="str">
        <f t="array" ref="T12">IF(COUNTIF(MaGv!$C$65:$BB$65,L5)&gt;0,INDEX(MaGv!$C$38:$BB$65,1,MATCH(L5,MaGv!$C$65:$BB$65,0))," ")</f>
        <v> </v>
      </c>
      <c r="U12" s="323"/>
      <c r="V12" s="323"/>
      <c r="W12" s="529">
        <v>8.0</v>
      </c>
      <c r="X12" s="3" t="s">
        <v>72</v>
      </c>
    </row>
    <row r="13" ht="12.75" customHeight="1">
      <c r="A13" s="323"/>
      <c r="B13" s="127"/>
      <c r="C13" s="444">
        <v>3.0</v>
      </c>
      <c r="D13" s="543" t="s">
        <v>626</v>
      </c>
      <c r="E13" s="444" t="str">
        <f t="array" ref="E13">IF(COUNTIF(MaGv!$C$41:$BB$41,B5)&gt;0,INDEX(MaGv!$C$38:$BB$41,1,MATCH(B5,MaGv!$C$41:$BB$41,0))," ")</f>
        <v> </v>
      </c>
      <c r="F13" s="444" t="str">
        <f t="array" ref="F13">IF(COUNTIF(MaGv!$C$46:$BB$46,B5)&gt;0,INDEX(MaGv!$C$38:$BB$46,1,MATCH(B5,MaGv!$C$46:$BB$46,0))," ")</f>
        <v> </v>
      </c>
      <c r="G13" s="444" t="str">
        <f t="array" ref="G13">IF(COUNTIF(MaGv!$C$51:$BB$51,B5)&gt;0,INDEX(MaGv!$C$38:$BB$51,1,MATCH(B5,MaGv!$C$51:$BB$51,0))," ")</f>
        <v> </v>
      </c>
      <c r="H13" s="444" t="str">
        <f t="array" ref="H13">IF(COUNTIF(MaGv!$C$56:$BB$56,B5)&gt;0,INDEX(MaGv!$C$38:$BB$56,1,MATCH(B5,MaGv!$C$56:$BB$56,0))," ")</f>
        <v> </v>
      </c>
      <c r="I13" s="446" t="str">
        <f t="array" ref="I13">IF(COUNTIF(MaGv!$C$61:$BB$61,B5)&gt;0,INDEX(MaGv!$C$38:$BB$61,1,MATCH(B5,MaGv!$C$61:$BB$61,0))," ")</f>
        <v>A7</v>
      </c>
      <c r="J13" s="444" t="str">
        <f t="array" ref="J13">IF(COUNTIF(MaGv!$C$66:$BB$66,B5)&gt;0,INDEX(MaGv!$C$38:$BB$66,1,MATCH(B5,MaGv!$C$66:$BB$66,0))," ")</f>
        <v> </v>
      </c>
      <c r="K13" s="323"/>
      <c r="L13" s="127"/>
      <c r="M13" s="444">
        <v>3.0</v>
      </c>
      <c r="N13" s="543" t="s">
        <v>626</v>
      </c>
      <c r="O13" s="444" t="str">
        <f t="array" ref="O13">IF(COUNTIF(MaGv!$C$41:$BB$41,L5)&gt;0,INDEX(MaGv!$C$38:$BB$41,1,MATCH(L5,MaGv!$C$41:$BB$41,0))," ")</f>
        <v> </v>
      </c>
      <c r="P13" s="444" t="str">
        <f t="array" ref="P13">IF(COUNTIF(MaGv!$C$46:$BB$46,L5)&gt;0,INDEX(MaGv!$C$38:$BB$46,1,MATCH(L5,MaGv!$C$46:$BB$46,0))," ")</f>
        <v> </v>
      </c>
      <c r="Q13" s="444" t="str">
        <f t="array" ref="Q13">IF(COUNTIF(MaGv!$C$51:$BB$51,L5)&gt;0,INDEX(MaGv!$C$38:$BB$51,1,MATCH(L5,MaGv!$C$51:$BB$51,0))," ")</f>
        <v> </v>
      </c>
      <c r="R13" s="444" t="str">
        <f t="array" ref="R13">IF(COUNTIF(MaGv!$C$56:$BB$56,L5)&gt;0,INDEX(MaGv!$C$38:$BB$56,1,MATCH(L5,MaGv!$C$56:$BB$56,0))," ")</f>
        <v> </v>
      </c>
      <c r="S13" s="444" t="str">
        <f t="array" ref="S13">IF(COUNTIF(MaGv!$C$61:$BB$61,L5)&gt;0,INDEX(MaGv!$C$38:$BB$61,1,MATCH(L5,MaGv!$C$61:$BB$61,0))," ")</f>
        <v> </v>
      </c>
      <c r="T13" s="444" t="str">
        <f t="array" ref="T13">IF(COUNTIF(MaGv!$C$66:$BB$66,L5)&gt;0,INDEX(MaGv!$C$38:$BB$66,1,MATCH(L5,MaGv!$C$66:$BB$66,0))," ")</f>
        <v> </v>
      </c>
      <c r="U13" s="323"/>
      <c r="V13" s="323"/>
      <c r="W13" s="540">
        <v>9.0</v>
      </c>
      <c r="X13" s="3" t="s">
        <v>78</v>
      </c>
    </row>
    <row r="14" ht="12.75" customHeight="1">
      <c r="A14" s="323"/>
      <c r="B14" s="127"/>
      <c r="C14" s="444">
        <v>4.0</v>
      </c>
      <c r="D14" s="543" t="s">
        <v>627</v>
      </c>
      <c r="E14" s="444" t="str">
        <f t="array" ref="E14">IF(COUNTIF(MaGv!$C$42:$BB$42,B5)&gt;0,INDEX(MaGv!$C$38:$BB$42,1,MATCH(B5,MaGv!$C$42:$BB$42,0))," ")</f>
        <v> </v>
      </c>
      <c r="F14" s="444" t="str">
        <f t="array" ref="F14">IF(COUNTIF(MaGv!$C$47:$BB$47,B5)&gt;0,INDEX(MaGv!$C$38:$BB$47,1,MATCH(B5,MaGv!$C$47:$BB$47,0))," ")</f>
        <v> </v>
      </c>
      <c r="G14" s="444" t="str">
        <f t="array" ref="G14">IF(COUNTIF(MaGv!$C$52:$BB$52,B5)&gt;0,INDEX(MaGv!$C$38:$BB$52,1,MATCH(B5,MaGv!$C$52:$BB$52,0))," ")</f>
        <v> </v>
      </c>
      <c r="H14" s="444" t="str">
        <f t="array" ref="H14">IF(COUNTIF(MaGv!$C$57:$BB$57,B5)&gt;0,INDEX(MaGv!$C$38:$BB$57,1,MATCH(B5,MaGv!$C$57:$BB$57,0))," ")</f>
        <v> </v>
      </c>
      <c r="I14" s="446" t="str">
        <f t="array" ref="I14">IF(COUNTIF(MaGv!$C$62:$BB$62,B5)&gt;0,INDEX(MaGv!$C$38:$BB$62,1,MATCH(B5,MaGv!$C$62:$BB$62,0))," ")</f>
        <v>A11</v>
      </c>
      <c r="J14" s="444" t="str">
        <f t="array" ref="J14">IF(COUNTIF(MaGv!$C$66:$BB$67,B5)&gt;0,INDEX(MaGv!$C$38:$BB$67,1,MATCH(B5,MaGv!$C$67:$BB$67,0))," ")</f>
        <v> </v>
      </c>
      <c r="K14" s="323"/>
      <c r="L14" s="127"/>
      <c r="M14" s="444">
        <v>4.0</v>
      </c>
      <c r="N14" s="543" t="s">
        <v>627</v>
      </c>
      <c r="O14" s="444" t="str">
        <f t="array" ref="O14">IF(COUNTIF(MaGv!$C$42:$BB$42,L5)&gt;0,INDEX(MaGv!$C$38:$BB$42,1,MATCH(L5,MaGv!$C$42:$BB$42,0))," ")</f>
        <v> </v>
      </c>
      <c r="P14" s="444" t="str">
        <f t="array" ref="P14">IF(COUNTIF(MaGv!$C$47:$BB$47,L5)&gt;0,INDEX(MaGv!$C$38:$BB$47,1,MATCH(L5,MaGv!$C$47:$BB$47,0))," ")</f>
        <v> </v>
      </c>
      <c r="Q14" s="444" t="str">
        <f t="array" ref="Q14">IF(COUNTIF(MaGv!$C$52:$BB$52,L5)&gt;0,INDEX(MaGv!$C$38:$BB$52,1,MATCH(L5,MaGv!$C$52:$BB$52,0))," ")</f>
        <v> </v>
      </c>
      <c r="R14" s="444" t="str">
        <f t="array" ref="R14">IF(COUNTIF(MaGv!$C$57:$BB$57,L5)&gt;0,INDEX(MaGv!$C$38:$BB$57,1,MATCH(L5,MaGv!$C$57:$BB$57,0))," ")</f>
        <v> </v>
      </c>
      <c r="S14" s="444" t="str">
        <f t="array" ref="S14">IF(COUNTIF(MaGv!$C$62:$BB$62,L5)&gt;0,INDEX(MaGv!$C$38:$BB$62,1,MATCH(L5,MaGv!$C$62:$BB$62,0))," ")</f>
        <v> </v>
      </c>
      <c r="T14" s="444" t="str">
        <f t="array" ref="T14">IF(COUNTIF(MaGv!$C$66:$BB$67,L5)&gt;0,INDEX(MaGv!$C$38:$BB$67,1,MATCH(L5,MaGv!$C$67:$BB$67,0))," ")</f>
        <v> </v>
      </c>
      <c r="U14" s="323"/>
      <c r="V14" s="323"/>
      <c r="W14" s="529">
        <v>10.0</v>
      </c>
      <c r="X14" s="3" t="s">
        <v>84</v>
      </c>
    </row>
    <row r="15" ht="12.75" customHeight="1">
      <c r="A15" s="323"/>
      <c r="B15" s="396"/>
      <c r="C15" s="450">
        <v>5.0</v>
      </c>
      <c r="D15" s="550" t="s">
        <v>628</v>
      </c>
      <c r="E15" s="450" t="str">
        <f t="array" ref="E15">IF(COUNTIF(MaGv!$C$43:$BB$43,B5)&gt;0,INDEX(MaGv!$C$38:$BB$43,1,MATCH(B5,MaGv!$C$43:$BB$43,0))," ")</f>
        <v> </v>
      </c>
      <c r="F15" s="450" t="str">
        <f t="array" ref="F15">IF(COUNTIF(MaGv!$C$48:$BB$48,B5)&gt;0,INDEX(MaGv!$C$38:$BB$48,1,MATCH(B5,MaGv!$C$48:$BB$48,0))," ")</f>
        <v> </v>
      </c>
      <c r="G15" s="450" t="str">
        <f t="array" ref="G15">IF(COUNTIF(MaGv!$C$53:$BB$53,B5)&gt;0,INDEX(MaGv!$C$38:$BB$53,1,MATCH(B5,MaGv!$C$53:$BB$53,0))," ")</f>
        <v> </v>
      </c>
      <c r="H15" s="450" t="str">
        <f t="array" ref="H15">IF(COUNTIF(MaGv!$C$58:$BB$58,B5)&gt;0,INDEX(MaGv!$C$38:$BB$58,1,MATCH(B5,MaGv!$C$58:$BB$58,0))," ")</f>
        <v> </v>
      </c>
      <c r="I15" s="449" t="str">
        <f t="array" ref="I15">IF(COUNTIF(MaGv!$C$63:$BB$63,B5)&gt;0,INDEX(MaGv!$C$38:$BB$63,1,MATCH(B5,MaGv!$C$63:$BB$63,0))," ")</f>
        <v>A11</v>
      </c>
      <c r="J15" s="450" t="str">
        <f t="array" ref="J15">IF(COUNTIF(MaGv!$C$68:$BB$68,B5)&gt;0,INDEX(MaGv!$C$38:$BB$68,1,MATCH(B5,MaGv!$C$68:$BB$68,0))," ")</f>
        <v> </v>
      </c>
      <c r="K15" s="323"/>
      <c r="L15" s="396"/>
      <c r="M15" s="450">
        <v>5.0</v>
      </c>
      <c r="N15" s="550" t="s">
        <v>628</v>
      </c>
      <c r="O15" s="450" t="str">
        <f t="array" ref="O15">IF(COUNTIF(MaGv!$C$43:$BB$43,L5)&gt;0,INDEX(MaGv!$C$38:$BB$43,1,MATCH(L5,MaGv!$C$43:$BB$43,0))," ")</f>
        <v> </v>
      </c>
      <c r="P15" s="450" t="str">
        <f t="array" ref="P15">IF(COUNTIF(MaGv!$C$48:$BB$48,L5)&gt;0,INDEX(MaGv!$C$38:$BB$48,1,MATCH(L5,MaGv!$C$48:$BB$48,0))," ")</f>
        <v> </v>
      </c>
      <c r="Q15" s="450" t="str">
        <f t="array" ref="Q15">IF(COUNTIF(MaGv!$C$53:$BB$53,L5)&gt;0,INDEX(MaGv!$C$38:$BB$53,1,MATCH(L5,MaGv!$C$53:$BB$53,0))," ")</f>
        <v> </v>
      </c>
      <c r="R15" s="450" t="str">
        <f t="array" ref="R15">IF(COUNTIF(MaGv!$C$58:$BB$58,L5)&gt;0,INDEX(MaGv!$C$38:$BB$58,1,MATCH(L5,MaGv!$C$58:$BB$58,0))," ")</f>
        <v> </v>
      </c>
      <c r="S15" s="450" t="str">
        <f t="array" ref="S15">IF(COUNTIF(MaGv!$C$63:$BB$63,L5)&gt;0,INDEX(MaGv!$C$38:$BB$63,1,MATCH(L5,MaGv!$C$63:$BB$63,0))," ")</f>
        <v> </v>
      </c>
      <c r="T15" s="450" t="str">
        <f t="array" ref="T15">IF(COUNTIF(MaGv!$C$68:$BB$68,L5)&gt;0,INDEX(MaGv!$C$38:$BB$68,1,MATCH(L5,MaGv!$C$68:$BB$68,0))," ")</f>
        <v> </v>
      </c>
      <c r="U15" s="323"/>
      <c r="V15" s="323"/>
      <c r="W15" s="540">
        <v>11.0</v>
      </c>
      <c r="X15" s="3" t="s">
        <v>89</v>
      </c>
    </row>
    <row r="16" ht="15.0" customHeight="1">
      <c r="A16" s="323"/>
      <c r="B16" s="551"/>
      <c r="C16" s="529"/>
      <c r="D16" s="75"/>
      <c r="E16" s="529"/>
      <c r="F16" s="529"/>
      <c r="G16" s="529"/>
      <c r="H16" s="529"/>
      <c r="I16" s="529"/>
      <c r="J16" s="529"/>
      <c r="K16" s="323"/>
      <c r="L16" s="551"/>
      <c r="M16" s="529"/>
      <c r="N16" s="75"/>
      <c r="O16" s="529"/>
      <c r="P16" s="529"/>
      <c r="Q16" s="529"/>
      <c r="R16" s="529"/>
      <c r="S16" s="529"/>
      <c r="T16" s="529"/>
      <c r="U16" s="323"/>
      <c r="V16" s="323"/>
      <c r="W16" s="529">
        <v>12.0</v>
      </c>
      <c r="X16" s="3" t="s">
        <v>95</v>
      </c>
    </row>
    <row r="17" ht="6.75" customHeight="1">
      <c r="A17" s="552"/>
      <c r="B17" s="553"/>
      <c r="C17" s="554"/>
      <c r="D17" s="554"/>
      <c r="E17" s="555"/>
      <c r="F17" s="555"/>
      <c r="G17" s="555"/>
      <c r="H17" s="555"/>
      <c r="I17" s="555"/>
      <c r="J17" s="555"/>
      <c r="K17" s="555"/>
      <c r="L17" s="553"/>
      <c r="M17" s="554"/>
      <c r="N17" s="554"/>
      <c r="O17" s="555"/>
      <c r="P17" s="555"/>
      <c r="Q17" s="555"/>
      <c r="R17" s="555"/>
      <c r="S17" s="555"/>
      <c r="T17" s="555"/>
      <c r="U17" s="16"/>
      <c r="V17" s="16"/>
      <c r="W17" s="540">
        <v>13.0</v>
      </c>
      <c r="X17" s="3" t="s">
        <v>101</v>
      </c>
    </row>
    <row r="18" ht="13.5" customHeight="1">
      <c r="A18" s="323"/>
      <c r="B18" s="528" t="str">
        <f>MaGv!$N$1</f>
        <v>THỜI KHÓA BIỂU ÔN TẬP KHỐI 12 - Áp dụng từ 04/05/2021</v>
      </c>
      <c r="C18" s="528"/>
      <c r="D18" s="360"/>
      <c r="E18" s="360"/>
      <c r="F18" s="360"/>
      <c r="G18" s="360"/>
      <c r="H18" s="323"/>
      <c r="I18" s="360"/>
      <c r="J18" s="360"/>
      <c r="K18" s="323"/>
      <c r="L18" s="528" t="str">
        <f>MaGv!$N$1</f>
        <v>THỜI KHÓA BIỂU ÔN TẬP KHỐI 12 - Áp dụng từ 04/05/2021</v>
      </c>
      <c r="M18" s="360"/>
      <c r="N18" s="360"/>
      <c r="O18" s="360"/>
      <c r="P18" s="360"/>
      <c r="Q18" s="360"/>
      <c r="R18" s="323"/>
      <c r="S18" s="360"/>
      <c r="T18" s="360"/>
      <c r="U18" s="323"/>
      <c r="V18" s="323"/>
      <c r="W18" s="529">
        <v>14.0</v>
      </c>
      <c r="X18" s="3" t="s">
        <v>107</v>
      </c>
    </row>
    <row r="19" ht="15.75" customHeight="1">
      <c r="A19" s="16"/>
      <c r="B19" s="530" t="s">
        <v>615</v>
      </c>
      <c r="C19" s="531" t="str">
        <f>VLOOKUP(B21,dsma,3,0)&amp;"-"&amp;VLOOKUP(B21,dsma,5,0)</f>
        <v>Phan Nguyễn Xuân Phong-Toán</v>
      </c>
      <c r="D19" s="532"/>
      <c r="E19" s="532"/>
      <c r="F19" s="533"/>
      <c r="G19" s="323"/>
      <c r="H19" s="534"/>
      <c r="I19" s="535" t="s">
        <v>616</v>
      </c>
      <c r="J19" s="17" t="str">
        <f>60-COUNTIF(E22:J31," ")</f>
        <v>1</v>
      </c>
      <c r="K19" s="323"/>
      <c r="L19" s="530" t="s">
        <v>615</v>
      </c>
      <c r="M19" s="531" t="str">
        <f>VLOOKUP(L21,dsma,3,0)&amp;"-"&amp;VLOOKUP(L21,dsma,5,0)</f>
        <v>Hoàng Trần Thế-Toán</v>
      </c>
      <c r="N19" s="532"/>
      <c r="O19" s="532"/>
      <c r="P19" s="533"/>
      <c r="Q19" s="556"/>
      <c r="R19" s="534"/>
      <c r="S19" s="535" t="s">
        <v>616</v>
      </c>
      <c r="T19" s="17" t="str">
        <f>60-COUNTIF(O22:T31," ")</f>
        <v>8</v>
      </c>
      <c r="U19" s="16"/>
      <c r="V19" s="16"/>
      <c r="W19" s="540">
        <v>15.0</v>
      </c>
      <c r="X19" s="22" t="s">
        <v>111</v>
      </c>
    </row>
    <row r="20" ht="3.0" customHeight="1">
      <c r="A20" s="16"/>
      <c r="B20" s="526"/>
      <c r="C20" s="323"/>
      <c r="D20" s="323"/>
      <c r="E20" s="529"/>
      <c r="F20" s="323"/>
      <c r="G20" s="323"/>
      <c r="H20" s="323"/>
      <c r="I20" s="323"/>
      <c r="J20" s="323"/>
      <c r="K20" s="323"/>
      <c r="L20" s="526"/>
      <c r="M20" s="323"/>
      <c r="N20" s="323"/>
      <c r="O20" s="529"/>
      <c r="P20" s="323"/>
      <c r="Q20" s="323"/>
      <c r="R20" s="323"/>
      <c r="S20" s="323"/>
      <c r="T20" s="323"/>
      <c r="U20" s="16"/>
      <c r="V20" s="16"/>
      <c r="W20" s="529">
        <v>16.0</v>
      </c>
      <c r="X20" s="22" t="s">
        <v>115</v>
      </c>
    </row>
    <row r="21" ht="12.75" customHeight="1">
      <c r="A21" s="536"/>
      <c r="B21" s="537" t="str">
        <f>X7</f>
        <v>BT03</v>
      </c>
      <c r="C21" s="538" t="s">
        <v>617</v>
      </c>
      <c r="D21" s="538" t="s">
        <v>618</v>
      </c>
      <c r="E21" s="538" t="s">
        <v>591</v>
      </c>
      <c r="F21" s="538" t="s">
        <v>592</v>
      </c>
      <c r="G21" s="538" t="s">
        <v>593</v>
      </c>
      <c r="H21" s="538" t="s">
        <v>594</v>
      </c>
      <c r="I21" s="538" t="s">
        <v>595</v>
      </c>
      <c r="J21" s="538" t="s">
        <v>596</v>
      </c>
      <c r="K21" s="539"/>
      <c r="L21" s="537" t="str">
        <f>X8</f>
        <v>BT04</v>
      </c>
      <c r="M21" s="538" t="s">
        <v>617</v>
      </c>
      <c r="N21" s="538" t="s">
        <v>618</v>
      </c>
      <c r="O21" s="538" t="s">
        <v>591</v>
      </c>
      <c r="P21" s="538" t="s">
        <v>592</v>
      </c>
      <c r="Q21" s="538" t="s">
        <v>593</v>
      </c>
      <c r="R21" s="538" t="s">
        <v>594</v>
      </c>
      <c r="S21" s="538" t="s">
        <v>595</v>
      </c>
      <c r="T21" s="538" t="s">
        <v>596</v>
      </c>
      <c r="U21" s="536"/>
      <c r="V21" s="536">
        <v>4.0</v>
      </c>
      <c r="W21" s="540">
        <v>17.0</v>
      </c>
      <c r="X21" s="22" t="s">
        <v>121</v>
      </c>
    </row>
    <row r="22" ht="12.75" customHeight="1">
      <c r="A22" s="323"/>
      <c r="B22" s="541" t="s">
        <v>597</v>
      </c>
      <c r="C22" s="452">
        <v>1.0</v>
      </c>
      <c r="D22" s="542" t="s">
        <v>619</v>
      </c>
      <c r="E22" s="452" t="str">
        <f t="array" ref="E22">IF(COUNTIF(MaGv!$C$4:$BB$4,B21)&gt;0,INDEX(MaGv!$C$3:$BB$4,1,MATCH(B21,MaGv!$C$4:$BB$4,0))," ")</f>
        <v> </v>
      </c>
      <c r="F22" s="452" t="str">
        <f t="array" ref="F22">IF(COUNTIF(MaGv!$C$9:$BB$9,B21)&gt;0,INDEX(MaGv!$C$3:$BB$9,1,MATCH(B21,MaGv!$C$9:$BB$9,0))," ")</f>
        <v> </v>
      </c>
      <c r="G22" s="452" t="str">
        <f t="array" ref="G22">IF(COUNTIF(MaGv!$C$14:$BB$14,B21)&gt;0,INDEX(MaGv!$C$3:$BB$14,1,MATCH(B21,MaGv!$C$14:$BB$14,0))," ")</f>
        <v> </v>
      </c>
      <c r="H22" s="452" t="str">
        <f t="array" ref="H22">IF(COUNTIF(MaGv!$C$19:$BB$19,B21)&gt;0,INDEX(MaGv!$C$3:$BB$19,1,MATCH(B21,MaGv!$C$19:$BB$19,0))," ")</f>
        <v> </v>
      </c>
      <c r="I22" s="452" t="str">
        <f t="array" ref="I22">IF(COUNTIF(MaGv!$C$24:$BB$24,B21)&gt;0,INDEX(MaGv!$C$3:$BB$24,1,MATCH(B21,MaGv!$C$24:$BB$24,0))," ")</f>
        <v> </v>
      </c>
      <c r="J22" s="452" t="str">
        <f t="array" ref="J22">IF(COUNTIF(MaGv!$C$29:$BB$29,B21)&gt;0,INDEX(MaGv!$C$3:$BB$29,1,MATCH(B21,MaGv!$C$29:$BB$29,0))," ")</f>
        <v> </v>
      </c>
      <c r="K22" s="323"/>
      <c r="L22" s="541" t="s">
        <v>597</v>
      </c>
      <c r="M22" s="452">
        <v>1.0</v>
      </c>
      <c r="N22" s="542" t="s">
        <v>619</v>
      </c>
      <c r="O22" s="452" t="str">
        <f t="array" ref="O22">IF(COUNTIF(MaGv!$C$4:$BB$4,L21)&gt;0,INDEX(MaGv!$C$3:$BB$4,1,MATCH(L21,MaGv!$C$4:$BB$4,0))," ")</f>
        <v> </v>
      </c>
      <c r="P22" s="452" t="str">
        <f t="array" ref="P22">IF(COUNTIF(MaGv!$C$9:$BB$9,L21)&gt;0,INDEX(MaGv!$C$3:$BB$9,1,MATCH(L21,MaGv!$C$9:$BB$9,0))," ")</f>
        <v> </v>
      </c>
      <c r="Q22" s="451" t="str">
        <f t="array" ref="Q22">IF(COUNTIF(MaGv!$C$14:$BB$14,L21)&gt;0,INDEX(MaGv!$C$3:$BB$14,1,MATCH(L21,MaGv!$C$14:$BB$14,0))," ")</f>
        <v>A6</v>
      </c>
      <c r="R22" s="452" t="str">
        <f t="array" ref="R22">IF(COUNTIF(MaGv!$C$19:$BB$19,L21)&gt;0,INDEX(MaGv!$C$3:$BB$19,1,MATCH(L21,MaGv!$C$19:$BB$19,0))," ")</f>
        <v> </v>
      </c>
      <c r="S22" s="452" t="str">
        <f t="array" ref="S22">IF(COUNTIF(MaGv!$C$24:$BB$24,L21)&gt;0,INDEX(MaGv!$C$3:$BB$24,1,MATCH(L21,MaGv!$C$24:$BB$24,0))," ")</f>
        <v> </v>
      </c>
      <c r="T22" s="452" t="str">
        <f t="array" ref="T22">IF(COUNTIF(MaGv!$C$29:$BB$29,L21)&gt;0,INDEX(MaGv!$C$3:$BB$29,1,MATCH(L21,MaGv!$C$29:$BB$29,0))," ")</f>
        <v> </v>
      </c>
      <c r="U22" s="323"/>
      <c r="V22" s="323"/>
      <c r="W22" s="529">
        <v>18.0</v>
      </c>
      <c r="X22" s="22" t="s">
        <v>126</v>
      </c>
    </row>
    <row r="23" ht="12.75" customHeight="1">
      <c r="A23" s="323"/>
      <c r="B23" s="127"/>
      <c r="C23" s="444">
        <v>2.0</v>
      </c>
      <c r="D23" s="543" t="s">
        <v>620</v>
      </c>
      <c r="E23" s="444" t="str">
        <f t="array" ref="E23">IF(COUNTIF(MaGv!$C$5:$BB$5,B21)&gt;0,INDEX(MaGv!$C$3:$BB$5,1,MATCH(B21,MaGv!$C$5:$BB$5,0))," ")</f>
        <v> </v>
      </c>
      <c r="F23" s="444" t="str">
        <f t="array" ref="F23">IF(COUNTIF(MaGv!$C$10:$BB$10,B21)&gt;0,INDEX(MaGv!$C$3:$BB$10,1,MATCH(B21,MaGv!$C$10:$BB$10,0))," ")</f>
        <v> </v>
      </c>
      <c r="G23" s="444" t="str">
        <f t="array" ref="G23">IF(COUNTIF(MaGv!$C$15:$BB$15,B21)&gt;0,INDEX(MaGv!$C$3:$BB$15,1,MATCH(B21,MaGv!$C$15:$BB$15,0))," ")</f>
        <v> </v>
      </c>
      <c r="H23" s="444" t="str">
        <f t="array" ref="H23">IF(COUNTIF(MaGv!$C$20:$BB$20,B21)&gt;0,INDEX(MaGv!$C$3:$BB$20,1,MATCH(B21,MaGv!$C$20:$BB$20,0))," ")</f>
        <v> </v>
      </c>
      <c r="I23" s="444" t="str">
        <f t="array" ref="I23">IF(COUNTIF(MaGv!$C$25:$BB$25,B21)&gt;0,INDEX(MaGv!$C$3:$BB$25,1,MATCH(B21,MaGv!$C$25:$BB$25,0))," ")</f>
        <v> </v>
      </c>
      <c r="J23" s="444" t="str">
        <f t="array" ref="J23">IF(COUNTIF(MaGv!$C$30:$BB$30,B21)&gt;0,INDEX(MaGv!$C$3:$BB$30,1,MATCH(B21,MaGv!$C$30:$BB$30,0))," ")</f>
        <v> </v>
      </c>
      <c r="K23" s="323"/>
      <c r="L23" s="127"/>
      <c r="M23" s="444">
        <v>2.0</v>
      </c>
      <c r="N23" s="543" t="s">
        <v>620</v>
      </c>
      <c r="O23" s="444" t="str">
        <f t="array" ref="O23">IF(COUNTIF(MaGv!$C$5:$BB$5,L21)&gt;0,INDEX(MaGv!$C$3:$BB$5,1,MATCH(L21,MaGv!$C$5:$BB$5,0))," ")</f>
        <v> </v>
      </c>
      <c r="P23" s="444" t="str">
        <f t="array" ref="P23">IF(COUNTIF(MaGv!$C$10:$BB$10,L21)&gt;0,INDEX(MaGv!$C$3:$BB$10,1,MATCH(L21,MaGv!$C$10:$BB$10,0))," ")</f>
        <v> </v>
      </c>
      <c r="Q23" s="446" t="str">
        <f t="array" ref="Q23">IF(COUNTIF(MaGv!$C$15:$BB$15,L21)&gt;0,INDEX(MaGv!$C$3:$BB$15,1,MATCH(L21,MaGv!$C$15:$BB$15,0))," ")</f>
        <v>A6</v>
      </c>
      <c r="R23" s="444" t="str">
        <f t="array" ref="R23">IF(COUNTIF(MaGv!$C$20:$BB$20,L21)&gt;0,INDEX(MaGv!$C$3:$BB$20,1,MATCH(L21,MaGv!$C$20:$BB$20,0))," ")</f>
        <v> </v>
      </c>
      <c r="S23" s="444" t="str">
        <f t="array" ref="S23">IF(COUNTIF(MaGv!$C$25:$BB$25,L21)&gt;0,INDEX(MaGv!$C$3:$BB$25,1,MATCH(L21,MaGv!$C$25:$BB$25,0))," ")</f>
        <v> </v>
      </c>
      <c r="T23" s="444" t="str">
        <f t="array" ref="T23">IF(COUNTIF(MaGv!$C$30:$BB$30,L21)&gt;0,INDEX(MaGv!$C$3:$BB$30,1,MATCH(L21,MaGv!$C$30:$BB$30,0))," ")</f>
        <v> </v>
      </c>
      <c r="U23" s="323"/>
      <c r="V23" s="323"/>
      <c r="W23" s="540">
        <v>19.0</v>
      </c>
      <c r="X23" s="22" t="s">
        <v>132</v>
      </c>
    </row>
    <row r="24" ht="12.75" customHeight="1">
      <c r="A24" s="323"/>
      <c r="B24" s="127"/>
      <c r="C24" s="444">
        <v>3.0</v>
      </c>
      <c r="D24" s="543" t="s">
        <v>621</v>
      </c>
      <c r="E24" s="444" t="str">
        <f t="array" ref="E24">IF(COUNTIF(MaGv!$C$6:$BB$6,B21)&gt;0,INDEX(MaGv!$C$3:$BB$6,1,MATCH(B21,MaGv!$C$6:$BB$6,0))," ")</f>
        <v> </v>
      </c>
      <c r="F24" s="444" t="str">
        <f t="array" ref="F24">IF(COUNTIF(MaGv!$C$11:$BB$11,B21)&gt;0,INDEX(MaGv!$C$3:$BB$11,1,MATCH(B21,MaGv!$C$11:$BB$11,0))," ")</f>
        <v> </v>
      </c>
      <c r="G24" s="444" t="str">
        <f t="array" ref="G24">IF(COUNTIF(MaGv!$C$16:$BB$16,B21)&gt;0,INDEX(MaGv!$C$3:$BB$16,1,MATCH(B21,MaGv!$C$16:$BB$16,0))," ")</f>
        <v> </v>
      </c>
      <c r="H24" s="444" t="str">
        <f t="array" ref="H24">IF(COUNTIF(MaGv!$C$21:$BB$21,B21)&gt;0,INDEX(MaGv!$C$3:$BB$21,1,MATCH(B21,MaGv!$C$21:$BB$21,0))," ")</f>
        <v> </v>
      </c>
      <c r="I24" s="444" t="str">
        <f t="array" ref="I24">IF(COUNTIF(MaGv!$C$26:$BB$26,B21)&gt;0,INDEX(MaGv!$C$3:$BB$26,1,MATCH(B21,MaGv!$C$26:$BB$26,0))," ")</f>
        <v> </v>
      </c>
      <c r="J24" s="444" t="str">
        <f t="array" ref="J24">IF(COUNTIF(MaGv!$C$31:$BB$31,B21)&gt;0,INDEX(MaGv!$C$3:$BB$31,1,MATCH(B21,MaGv!$C$31:$BB$31,0))," ")</f>
        <v> </v>
      </c>
      <c r="K24" s="323"/>
      <c r="L24" s="127"/>
      <c r="M24" s="444">
        <v>3.0</v>
      </c>
      <c r="N24" s="543" t="s">
        <v>621</v>
      </c>
      <c r="O24" s="444" t="str">
        <f t="array" ref="O24">IF(COUNTIF(MaGv!$C$6:$BB$6,L21)&gt;0,INDEX(MaGv!$C$3:$BB$6,1,MATCH(L21,MaGv!$C$6:$BB$6,0))," ")</f>
        <v> </v>
      </c>
      <c r="P24" s="444" t="str">
        <f t="array" ref="P24">IF(COUNTIF(MaGv!$C$11:$BB$11,L21)&gt;0,INDEX(MaGv!$C$3:$BB$11,1,MATCH(L21,MaGv!$C$11:$BB$11,0))," ")</f>
        <v> </v>
      </c>
      <c r="Q24" s="444" t="str">
        <f t="array" ref="Q24">IF(COUNTIF(MaGv!$C$16:$BB$16,L21)&gt;0,INDEX(MaGv!$C$3:$BB$16,1,MATCH(L21,MaGv!$C$16:$BB$16,0))," ")</f>
        <v> </v>
      </c>
      <c r="R24" s="446" t="str">
        <f t="array" ref="R24">IF(COUNTIF(MaGv!$C$21:$BB$21,L21)&gt;0,INDEX(MaGv!$C$3:$BB$21,1,MATCH(L21,MaGv!$C$21:$BB$21,0))," ")</f>
        <v>A6</v>
      </c>
      <c r="S24" s="444" t="str">
        <f t="array" ref="S24">IF(COUNTIF(MaGv!$C$26:$BB$26,L21)&gt;0,INDEX(MaGv!$C$3:$BB$26,1,MATCH(L21,MaGv!$C$26:$BB$26,0))," ")</f>
        <v> </v>
      </c>
      <c r="T24" s="444" t="str">
        <f t="array" ref="T24">IF(COUNTIF(MaGv!$C$31:$BB$31,L21)&gt;0,INDEX(MaGv!$C$3:$BB$31,1,MATCH(L21,MaGv!$C$31:$BB$31,0))," ")</f>
        <v> </v>
      </c>
      <c r="U24" s="323"/>
      <c r="V24" s="323"/>
      <c r="W24" s="529">
        <v>20.0</v>
      </c>
      <c r="X24" s="22" t="s">
        <v>137</v>
      </c>
    </row>
    <row r="25" ht="12.75" customHeight="1">
      <c r="A25" s="323"/>
      <c r="B25" s="127"/>
      <c r="C25" s="444">
        <v>4.0</v>
      </c>
      <c r="D25" s="543" t="s">
        <v>622</v>
      </c>
      <c r="E25" s="444" t="str">
        <f t="array" ref="E25">IF(COUNTIF(MaGv!$C$7:$BB$7,B21)&gt;0,INDEX(MaGv!$C$3:$BB$7,1,MATCH(B21,MaGv!$C$7:$BB$7,0))," ")</f>
        <v> </v>
      </c>
      <c r="F25" s="444" t="str">
        <f t="array" ref="F25">IF(COUNTIF(MaGv!$C$12:$BB$12,B21)&gt;0,INDEX(MaGv!$C$3:$BB$12,1,MATCH(B21,MaGv!$C$12:$BB$12,0))," ")</f>
        <v> </v>
      </c>
      <c r="G25" s="444" t="str">
        <f t="array" ref="G25">IF(COUNTIF(MaGv!$C$17:$BB$17,B21)&gt;0,INDEX(MaGv!$C$3:$BB$17,1,MATCH(B21,MaGv!$C$17:$BB$17,0))," ")</f>
        <v> </v>
      </c>
      <c r="H25" s="444" t="str">
        <f t="array" ref="H25">IF(COUNTIF(MaGv!$C$22:$BB$22,B21)&gt;0,INDEX(MaGv!$C$3:$BB$22,1,MATCH(B21,MaGv!$C$22:$BB$22,0))," ")</f>
        <v> </v>
      </c>
      <c r="I25" s="444" t="str">
        <f t="array" ref="I25">IF(COUNTIF(MaGv!$C$27:$BB$27,B21)&gt;0,INDEX(MaGv!$C$3:$BB$27,1,MATCH(B21,MaGv!$C$27:$BB$27,0))," ")</f>
        <v> </v>
      </c>
      <c r="J25" s="444" t="str">
        <f t="array" ref="J25">IF(COUNTIF(MaGv!$C$32:$BB$32,B21)&gt;0,INDEX(MaGv!$C$3:$BB$32,1,MATCH(B21,MaGv!$C$32:$BB$32,0))," ")</f>
        <v> </v>
      </c>
      <c r="K25" s="323"/>
      <c r="L25" s="127"/>
      <c r="M25" s="444">
        <v>4.0</v>
      </c>
      <c r="N25" s="543" t="s">
        <v>622</v>
      </c>
      <c r="O25" s="446" t="str">
        <f t="array" ref="O25">IF(COUNTIF(MaGv!$C$7:$BB$7,L21)&gt;0,INDEX(MaGv!$C$3:$BB$7,1,MATCH(L21,MaGv!$C$7:$BB$7,0))," ")</f>
        <v>A6</v>
      </c>
      <c r="P25" s="444" t="str">
        <f t="array" ref="P25">IF(COUNTIF(MaGv!$C$12:$BB$12,L21)&gt;0,INDEX(MaGv!$C$3:$BB$12,1,MATCH(L21,MaGv!$C$12:$BB$12,0))," ")</f>
        <v> </v>
      </c>
      <c r="Q25" s="444" t="str">
        <f t="array" ref="Q25">IF(COUNTIF(MaGv!$C$17:$BB$17,L21)&gt;0,INDEX(MaGv!$C$3:$BB$17,1,MATCH(L21,MaGv!$C$17:$BB$17,0))," ")</f>
        <v> </v>
      </c>
      <c r="R25" s="446" t="str">
        <f t="array" ref="R25">IF(COUNTIF(MaGv!$C$22:$BB$22,L21)&gt;0,INDEX(MaGv!$C$3:$BB$22,1,MATCH(L21,MaGv!$C$22:$BB$22,0))," ")</f>
        <v>A6</v>
      </c>
      <c r="S25" s="444" t="str">
        <f t="array" ref="S25">IF(COUNTIF(MaGv!$C$27:$BB$27,L21)&gt;0,INDEX(MaGv!$C$3:$BB$27,1,MATCH(L21,MaGv!$C$27:$BB$27,0))," ")</f>
        <v> </v>
      </c>
      <c r="T25" s="444" t="str">
        <f t="array" ref="T25">IF(COUNTIF(MaGv!$C$32:$BB$32,L21)&gt;0,INDEX(MaGv!$C$3:$BB$32,1,MATCH(L21,MaGv!$C$32:$BB$32,0))," ")</f>
        <v> </v>
      </c>
      <c r="U25" s="323"/>
      <c r="V25" s="323"/>
      <c r="W25" s="540">
        <v>21.0</v>
      </c>
      <c r="X25" s="22" t="s">
        <v>142</v>
      </c>
    </row>
    <row r="26" ht="12.75" customHeight="1">
      <c r="A26" s="323"/>
      <c r="B26" s="447"/>
      <c r="C26" s="544">
        <v>5.0</v>
      </c>
      <c r="D26" s="545" t="s">
        <v>623</v>
      </c>
      <c r="E26" s="544" t="str">
        <f t="array" ref="E26">IF(COUNTIF(MaGv!$C$8:$BB$8,B21)&gt;0,INDEX(MaGv!$C$3:$BB$8,1,MATCH(B21,MaGv!$C$8:$BB$8,0))," ")</f>
        <v> </v>
      </c>
      <c r="F26" s="544" t="str">
        <f t="array" ref="F26">IF(COUNTIF(MaGv!$C$13:$BB$13,B21)&gt;0,INDEX(MaGv!$C$3:$BB$13,1,MATCH(B21,MaGv!$C$13:$BB$13,0))," ")</f>
        <v> </v>
      </c>
      <c r="G26" s="544" t="str">
        <f t="array" ref="G26">IF(COUNTIF(MaGv!$C$18:$BB$18,B21)&gt;0,INDEX(MaGv!$C$3:$BB$18,1,MATCH(B21,MaGv!$C$18:$BB$18,0))," ")</f>
        <v> </v>
      </c>
      <c r="H26" s="544" t="str">
        <f t="array" ref="H26">IF(COUNTIF(MaGv!$C$23:$BB$23,B21)&gt;0,INDEX(MaGv!$C$3:$BB$23,1,MATCH(B21,MaGv!$C$23:$BB$23,0))," ")</f>
        <v> </v>
      </c>
      <c r="I26" s="544" t="str">
        <f t="array" ref="I26">IF(COUNTIF(MaGv!$C$28:$BB$28,B21)&gt;0,INDEX(MaGv!$C$3:$BB$28,1,MATCH(B21,MaGv!$C$28:$BB$28,0))," ")</f>
        <v> </v>
      </c>
      <c r="J26" s="544" t="str">
        <f t="array" ref="J26">IF(COUNTIF(MaGv!$C$33:$BB$33,B21)&gt;0,INDEX(MaGv!$C$3:$BB$33,1,MATCH(B21,MaGv!$C$33:$BB$33,0))," ")</f>
        <v> </v>
      </c>
      <c r="K26" s="323"/>
      <c r="L26" s="447"/>
      <c r="M26" s="544">
        <v>5.0</v>
      </c>
      <c r="N26" s="545" t="s">
        <v>623</v>
      </c>
      <c r="O26" s="546" t="str">
        <f t="array" ref="O26">IF(COUNTIF(MaGv!$C$8:$BB$8,L21)&gt;0,INDEX(MaGv!$C$3:$BB$8,1,MATCH(L21,MaGv!$C$8:$BB$8,0))," ")</f>
        <v>A6</v>
      </c>
      <c r="P26" s="544" t="str">
        <f t="array" ref="P26">IF(COUNTIF(MaGv!$C$13:$BB$13,L21)&gt;0,INDEX(MaGv!$C$3:$BB$13,1,MATCH(L21,MaGv!$C$13:$BB$13,0))," ")</f>
        <v> </v>
      </c>
      <c r="Q26" s="544" t="str">
        <f t="array" ref="Q26">IF(COUNTIF(MaGv!$C$18:$BB$18,L21)&gt;0,INDEX(MaGv!$C$3:$BB$18,1,MATCH(L21,MaGv!$C$18:$BB$18,0))," ")</f>
        <v> </v>
      </c>
      <c r="R26" s="544" t="str">
        <f t="array" ref="R26">IF(COUNTIF(MaGv!$C$23:$BB$23,L21)&gt;0,INDEX(MaGv!$C$3:$BB$23,1,MATCH(L21,MaGv!$C$23:$BB$23,0))," ")</f>
        <v> </v>
      </c>
      <c r="S26" s="544" t="str">
        <f t="array" ref="S26">IF(COUNTIF(MaGv!$C$28:$BB$28,L21)&gt;0,INDEX(MaGv!$C$3:$BB$28,1,MATCH(L21,MaGv!$C$28:$BB$28,0))," ")</f>
        <v> </v>
      </c>
      <c r="T26" s="544" t="str">
        <f t="array" ref="T26">IF(COUNTIF(MaGv!$C$33:$BB$33,L21)&gt;0,INDEX(MaGv!$C$3:$BB$33,1,MATCH(L21,MaGv!$C$33:$BB$33,0))," ")</f>
        <v> </v>
      </c>
      <c r="U26" s="323"/>
      <c r="V26" s="323"/>
      <c r="W26" s="529">
        <v>22.0</v>
      </c>
      <c r="X26" s="22" t="s">
        <v>147</v>
      </c>
    </row>
    <row r="27" ht="12.75" customHeight="1">
      <c r="A27" s="323"/>
      <c r="B27" s="547" t="s">
        <v>606</v>
      </c>
      <c r="C27" s="548">
        <v>1.0</v>
      </c>
      <c r="D27" s="549" t="s">
        <v>624</v>
      </c>
      <c r="E27" s="557" t="str">
        <f t="array" ref="E27">IF(COUNTIF(MaGv!$C$39:$BB$39,B21)&gt;0,INDEX(MaGv!$C$38:$BB$39,1,MATCH(B21,MaGv!$C$39:$BB$39,0))," ")</f>
        <v>C8</v>
      </c>
      <c r="F27" s="548" t="str">
        <f t="array" ref="F27">IF(COUNTIF(MaGv!$C$44:$BB$44,B21)&gt;0,INDEX(MaGv!$C$38:$BB$44,1,MATCH(B21,MaGv!$C$44:$BB$44,0))," ")</f>
        <v> </v>
      </c>
      <c r="G27" s="548" t="str">
        <f t="array" ref="G27">IF(COUNTIF(MaGv!$C$49:$BB$49,B21)&gt;0,INDEX(MaGv!$C$38:$BB$49,1,MATCH(B21,MaGv!$C$49:$BB$49,0))," ")</f>
        <v> </v>
      </c>
      <c r="H27" s="548" t="str">
        <f t="array" ref="H27">IF(COUNTIF(MaGv!$C$54:$BB$54,B21)&gt;0,INDEX(MaGv!$C$38:$BB$54,1,MATCH(B21,MaGv!$C$54:$BB$54,0))," ")</f>
        <v> </v>
      </c>
      <c r="I27" s="548" t="str">
        <f t="array" ref="I27">IF(COUNTIF(MaGv!$C$59:$BB$59,B21)&gt;0,INDEX(MaGv!$C$38:$BB$59,1,MATCH(B21,MaGv!$C$59:$BB$59,0))," ")</f>
        <v> </v>
      </c>
      <c r="J27" s="548" t="str">
        <f t="array" ref="J27">IF(COUNTIF(MaGv!$C$64:$BB$64,B21)&gt;0,INDEX(MaGv!$C$38:$BB$64,1,MATCH(B21,MaGv!$C$64:$BB$64,0))," ")</f>
        <v> </v>
      </c>
      <c r="K27" s="323"/>
      <c r="L27" s="547" t="s">
        <v>606</v>
      </c>
      <c r="M27" s="548">
        <v>1.0</v>
      </c>
      <c r="N27" s="549" t="s">
        <v>624</v>
      </c>
      <c r="O27" s="548" t="str">
        <f t="array" ref="O27">IF(COUNTIF(MaGv!$C$39:$BB$39,L21)&gt;0,INDEX(MaGv!$C$38:$BB$39,1,MATCH(L21,MaGv!$C$39:$BB$39,0))," ")</f>
        <v> </v>
      </c>
      <c r="P27" s="548" t="str">
        <f t="array" ref="P27">IF(COUNTIF(MaGv!$C$44:$BB$44,L21)&gt;0,INDEX(MaGv!$C$38:$BB$44,1,MATCH(L21,MaGv!$C$44:$BB$44,0))," ")</f>
        <v> </v>
      </c>
      <c r="Q27" s="548" t="str">
        <f t="array" ref="Q27">IF(COUNTIF(MaGv!$C$49:$BB$49,L21)&gt;0,INDEX(MaGv!$C$38:$BB$49,1,MATCH(L21,MaGv!$C$49:$BB$49,0))," ")</f>
        <v> </v>
      </c>
      <c r="R27" s="548" t="str">
        <f t="array" ref="R27">IF(COUNTIF(MaGv!$C$54:$BB$54,L21)&gt;0,INDEX(MaGv!$C$38:$BB$54,1,MATCH(L21,MaGv!$C$54:$BB$54,0))," ")</f>
        <v> </v>
      </c>
      <c r="S27" s="548" t="str">
        <f t="array" ref="S27">IF(COUNTIF(MaGv!$C$59:$BB$59,L21)&gt;0,INDEX(MaGv!$C$38:$BB$59,1,MATCH(L21,MaGv!$C$59:$BB$59,0))," ")</f>
        <v> </v>
      </c>
      <c r="T27" s="548" t="str">
        <f t="array" ref="T27">IF(COUNTIF(MaGv!$C$64:$BB$64,L21)&gt;0,INDEX(MaGv!$C$38:$BB$64,1,MATCH(L21,MaGv!$C$64:$BB$64,0))," ")</f>
        <v> </v>
      </c>
      <c r="U27" s="323"/>
      <c r="V27" s="323"/>
      <c r="W27" s="540">
        <v>23.0</v>
      </c>
      <c r="X27" s="22" t="s">
        <v>152</v>
      </c>
    </row>
    <row r="28" ht="12.75" customHeight="1">
      <c r="A28" s="323"/>
      <c r="B28" s="127"/>
      <c r="C28" s="444">
        <v>2.0</v>
      </c>
      <c r="D28" s="543" t="s">
        <v>625</v>
      </c>
      <c r="E28" s="444" t="str">
        <f t="array" ref="E28">IF(COUNTIF(MaGv!$C$40:$BB$40,B21)&gt;0,INDEX(MaGv!$C$38:$BB$40,1,MATCH(B21,MaGv!$C$40:$BB$40,0))," ")</f>
        <v> </v>
      </c>
      <c r="F28" s="444" t="str">
        <f t="array" ref="F28">IF(COUNTIF(MaGv!$C$45:$BB$45,B21)&gt;0,INDEX(MaGv!$C$38:$BB$45,1,MATCH(B21,MaGv!$C$45:$BB$45,0))," ")</f>
        <v> </v>
      </c>
      <c r="G28" s="444" t="str">
        <f t="array" ref="G28">IF(COUNTIF(MaGv!$C$50:$BB$50,B21)&gt;0,INDEX(MaGv!$C$38:$BB$50,1,MATCH(B21,MaGv!$C$50:$BB$50,0))," ")</f>
        <v> </v>
      </c>
      <c r="H28" s="444" t="str">
        <f t="array" ref="H28">IF(COUNTIF(MaGv!$C$55:$BB$55,B21)&gt;0,INDEX(MaGv!$C$38:$BB$55,1,MATCH(B21,MaGv!$C$55:$BB$55,0))," ")</f>
        <v> </v>
      </c>
      <c r="I28" s="444" t="str">
        <f t="array" ref="I28">IF(COUNTIF(MaGv!$C$60:$BB$60,B21)&gt;0,INDEX(MaGv!$C$38:$BB$60,1,MATCH(B21,MaGv!$C$60:$BB$60,0))," ")</f>
        <v> </v>
      </c>
      <c r="J28" s="444" t="str">
        <f t="array" ref="J28">IF(COUNTIF(MaGv!$C$65:$BB$65,B21)&gt;0,INDEX(MaGv!$C$38:$BB$65,1,MATCH(B21,MaGv!$C$65:$BB$65,0))," ")</f>
        <v> </v>
      </c>
      <c r="K28" s="323"/>
      <c r="L28" s="127"/>
      <c r="M28" s="444">
        <v>2.0</v>
      </c>
      <c r="N28" s="543" t="s">
        <v>625</v>
      </c>
      <c r="O28" s="444" t="str">
        <f t="array" ref="O28">IF(COUNTIF(MaGv!$C$40:$BB$40,L21)&gt;0,INDEX(MaGv!$C$38:$BB$40,1,MATCH(L21,MaGv!$C$40:$BB$40,0))," ")</f>
        <v> </v>
      </c>
      <c r="P28" s="444" t="str">
        <f t="array" ref="P28">IF(COUNTIF(MaGv!$C$45:$BB$45,L21)&gt;0,INDEX(MaGv!$C$38:$BB$45,1,MATCH(L21,MaGv!$C$45:$BB$45,0))," ")</f>
        <v> </v>
      </c>
      <c r="Q28" s="444" t="str">
        <f t="array" ref="Q28">IF(COUNTIF(MaGv!$C$50:$BB$50,L21)&gt;0,INDEX(MaGv!$C$38:$BB$50,1,MATCH(L21,MaGv!$C$50:$BB$50,0))," ")</f>
        <v> </v>
      </c>
      <c r="R28" s="444" t="str">
        <f t="array" ref="R28">IF(COUNTIF(MaGv!$C$55:$BB$55,L21)&gt;0,INDEX(MaGv!$C$38:$BB$55,1,MATCH(L21,MaGv!$C$55:$BB$55,0))," ")</f>
        <v> </v>
      </c>
      <c r="S28" s="446" t="str">
        <f t="array" ref="S28">IF(COUNTIF(MaGv!$C$60:$BB$60,L21)&gt;0,INDEX(MaGv!$C$38:$BB$60,1,MATCH(L21,MaGv!$C$60:$BB$60,0))," ")</f>
        <v>A6</v>
      </c>
      <c r="T28" s="444" t="str">
        <f t="array" ref="T28">IF(COUNTIF(MaGv!$C$65:$BB$65,L21)&gt;0,INDEX(MaGv!$C$38:$BB$65,1,MATCH(L21,MaGv!$C$65:$BB$65,0))," ")</f>
        <v> </v>
      </c>
      <c r="U28" s="323"/>
      <c r="V28" s="323"/>
      <c r="W28" s="529">
        <v>24.0</v>
      </c>
      <c r="X28" s="22" t="s">
        <v>158</v>
      </c>
    </row>
    <row r="29" ht="12.75" customHeight="1">
      <c r="A29" s="323"/>
      <c r="B29" s="127"/>
      <c r="C29" s="444">
        <v>3.0</v>
      </c>
      <c r="D29" s="543" t="s">
        <v>626</v>
      </c>
      <c r="E29" s="444" t="str">
        <f t="array" ref="E29">IF(COUNTIF(MaGv!$C$41:$BB$41,B21)&gt;0,INDEX(MaGv!$C$38:$BB$41,1,MATCH(B21,MaGv!$C$41:$BB$41,0))," ")</f>
        <v> </v>
      </c>
      <c r="F29" s="444" t="str">
        <f t="array" ref="F29">IF(COUNTIF(MaGv!$C$46:$BB$46,B21)&gt;0,INDEX(MaGv!$C$38:$BB$46,1,MATCH(B21,MaGv!$C$46:$BB$46,0))," ")</f>
        <v> </v>
      </c>
      <c r="G29" s="444" t="str">
        <f t="array" ref="G29">IF(COUNTIF(MaGv!$C$51:$BB$51,B21)&gt;0,INDEX(MaGv!$C$38:$BB$51,1,MATCH(B21,MaGv!$C$51:$BB$51,0))," ")</f>
        <v> </v>
      </c>
      <c r="H29" s="444" t="str">
        <f t="array" ref="H29">IF(COUNTIF(MaGv!$C$56:$BB$56,B21)&gt;0,INDEX(MaGv!$C$38:$BB$56,1,MATCH(B21,MaGv!$C$56:$BB$56,0))," ")</f>
        <v> </v>
      </c>
      <c r="I29" s="444" t="str">
        <f t="array" ref="I29">IF(COUNTIF(MaGv!$C$61:$BB$61,B21)&gt;0,INDEX(MaGv!$C$38:$BB$61,1,MATCH(B21,MaGv!$C$61:$BB$61,0))," ")</f>
        <v> </v>
      </c>
      <c r="J29" s="444" t="str">
        <f t="array" ref="J29">IF(COUNTIF(MaGv!$C$66:$BB$66,B21)&gt;0,INDEX(MaGv!$C$38:$BB$66,1,MATCH(B21,MaGv!$C$66:$BB$66,0))," ")</f>
        <v> </v>
      </c>
      <c r="K29" s="323"/>
      <c r="L29" s="127"/>
      <c r="M29" s="444">
        <v>3.0</v>
      </c>
      <c r="N29" s="543" t="s">
        <v>626</v>
      </c>
      <c r="O29" s="444" t="str">
        <f t="array" ref="O29">IF(COUNTIF(MaGv!$C$41:$BB$41,L21)&gt;0,INDEX(MaGv!$C$38:$BB$41,1,MATCH(L21,MaGv!$C$41:$BB$41,0))," ")</f>
        <v> </v>
      </c>
      <c r="P29" s="444" t="str">
        <f t="array" ref="P29">IF(COUNTIF(MaGv!$C$46:$BB$46,L21)&gt;0,INDEX(MaGv!$C$38:$BB$46,1,MATCH(L21,MaGv!$C$46:$BB$46,0))," ")</f>
        <v> </v>
      </c>
      <c r="Q29" s="444" t="str">
        <f t="array" ref="Q29">IF(COUNTIF(MaGv!$C$51:$BB$51,L21)&gt;0,INDEX(MaGv!$C$38:$BB$51,1,MATCH(L21,MaGv!$C$51:$BB$51,0))," ")</f>
        <v> </v>
      </c>
      <c r="R29" s="444" t="str">
        <f t="array" ref="R29">IF(COUNTIF(MaGv!$C$56:$BB$56,L21)&gt;0,INDEX(MaGv!$C$38:$BB$56,1,MATCH(L21,MaGv!$C$56:$BB$56,0))," ")</f>
        <v> </v>
      </c>
      <c r="S29" s="446" t="str">
        <f t="array" ref="S29">IF(COUNTIF(MaGv!$C$61:$BB$61,L21)&gt;0,INDEX(MaGv!$C$38:$BB$61,1,MATCH(L21,MaGv!$C$61:$BB$61,0))," ")</f>
        <v>A6</v>
      </c>
      <c r="T29" s="444" t="str">
        <f t="array" ref="T29">IF(COUNTIF(MaGv!$C$66:$BB$66,L21)&gt;0,INDEX(MaGv!$C$38:$BB$66,1,MATCH(L21,MaGv!$C$66:$BB$66,0))," ")</f>
        <v> </v>
      </c>
      <c r="U29" s="323"/>
      <c r="V29" s="323"/>
      <c r="W29" s="540">
        <v>25.0</v>
      </c>
      <c r="X29" s="3" t="s">
        <v>165</v>
      </c>
    </row>
    <row r="30" ht="12.75" customHeight="1">
      <c r="A30" s="323"/>
      <c r="B30" s="127"/>
      <c r="C30" s="444">
        <v>4.0</v>
      </c>
      <c r="D30" s="543" t="s">
        <v>627</v>
      </c>
      <c r="E30" s="444" t="str">
        <f t="array" ref="E30">IF(COUNTIF(MaGv!$C$42:$BB$42,B21)&gt;0,INDEX(MaGv!$C$38:$BB$42,1,MATCH(B21,MaGv!$C$42:$BB$42,0))," ")</f>
        <v> </v>
      </c>
      <c r="F30" s="444" t="str">
        <f t="array" ref="F30">IF(COUNTIF(MaGv!$C$47:$BB$47,B21)&gt;0,INDEX(MaGv!$C$38:$BB$47,1,MATCH(B21,MaGv!$C$47:$BB$47,0))," ")</f>
        <v> </v>
      </c>
      <c r="G30" s="444" t="str">
        <f t="array" ref="G30">IF(COUNTIF(MaGv!$C$52:$BB$52,B21)&gt;0,INDEX(MaGv!$C$38:$BB$52,1,MATCH(B21,MaGv!$C$52:$BB$52,0))," ")</f>
        <v> </v>
      </c>
      <c r="H30" s="444" t="str">
        <f t="array" ref="H30">IF(COUNTIF(MaGv!$C$57:$BB$57,B21)&gt;0,INDEX(MaGv!$C$38:$BB$57,1,MATCH(B21,MaGv!$C$57:$BB$57,0))," ")</f>
        <v> </v>
      </c>
      <c r="I30" s="444" t="str">
        <f t="array" ref="I30">IF(COUNTIF(MaGv!$C$62:$BB$62,B21)&gt;0,INDEX(MaGv!$C$38:$BB$62,1,MATCH(B21,MaGv!$C$62:$BB$62,0))," ")</f>
        <v> </v>
      </c>
      <c r="J30" s="444" t="str">
        <f t="array" ref="J30">IF(COUNTIF(MaGv!$C$66:$BB$67,B21)&gt;0,INDEX(MaGv!$C$38:$BB$67,1,MATCH(B21,MaGv!$C$67:$BB$67,0))," ")</f>
        <v> </v>
      </c>
      <c r="K30" s="323"/>
      <c r="L30" s="127"/>
      <c r="M30" s="444">
        <v>4.0</v>
      </c>
      <c r="N30" s="543" t="s">
        <v>627</v>
      </c>
      <c r="O30" s="444" t="str">
        <f t="array" ref="O30">IF(COUNTIF(MaGv!$C$42:$BB$42,L21)&gt;0,INDEX(MaGv!$C$38:$BB$42,1,MATCH(L21,MaGv!$C$42:$BB$42,0))," ")</f>
        <v> </v>
      </c>
      <c r="P30" s="444" t="str">
        <f t="array" ref="P30">IF(COUNTIF(MaGv!$C$47:$BB$47,L21)&gt;0,INDEX(MaGv!$C$38:$BB$47,1,MATCH(L21,MaGv!$C$47:$BB$47,0))," ")</f>
        <v> </v>
      </c>
      <c r="Q30" s="444" t="str">
        <f t="array" ref="Q30">IF(COUNTIF(MaGv!$C$52:$BB$52,L21)&gt;0,INDEX(MaGv!$C$38:$BB$52,1,MATCH(L21,MaGv!$C$52:$BB$52,0))," ")</f>
        <v> </v>
      </c>
      <c r="R30" s="444" t="str">
        <f t="array" ref="R30">IF(COUNTIF(MaGv!$C$57:$BB$57,L21)&gt;0,INDEX(MaGv!$C$38:$BB$57,1,MATCH(L21,MaGv!$C$57:$BB$57,0))," ")</f>
        <v> </v>
      </c>
      <c r="S30" s="444" t="str">
        <f t="array" ref="S30">IF(COUNTIF(MaGv!$C$62:$BB$62,L21)&gt;0,INDEX(MaGv!$C$38:$BB$62,1,MATCH(L21,MaGv!$C$62:$BB$62,0))," ")</f>
        <v> </v>
      </c>
      <c r="T30" s="444" t="str">
        <f t="array" ref="T30">IF(COUNTIF(MaGv!$C$66:$BB$67,L21)&gt;0,INDEX(MaGv!$C$38:$BB$67,1,MATCH(L21,MaGv!$C$67:$BB$67,0))," ")</f>
        <v> </v>
      </c>
      <c r="U30" s="323"/>
      <c r="V30" s="323"/>
      <c r="W30" s="529">
        <v>26.0</v>
      </c>
      <c r="X30" s="3" t="s">
        <v>172</v>
      </c>
    </row>
    <row r="31" ht="12.75" customHeight="1">
      <c r="A31" s="323"/>
      <c r="B31" s="396"/>
      <c r="C31" s="450">
        <v>5.0</v>
      </c>
      <c r="D31" s="550" t="s">
        <v>628</v>
      </c>
      <c r="E31" s="450" t="str">
        <f t="array" ref="E31">IF(COUNTIF(MaGv!$C$43:$BB$43,B21)&gt;0,INDEX(MaGv!$C$38:$BB$43,1,MATCH(B21,MaGv!$C$43:$BB$43,0))," ")</f>
        <v> </v>
      </c>
      <c r="F31" s="450" t="str">
        <f t="array" ref="F31">IF(COUNTIF(MaGv!$C$48:$BB$48,B21)&gt;0,INDEX(MaGv!$C$38:$BB$48,1,MATCH(B21,MaGv!$C$48:$BB$48,0))," ")</f>
        <v> </v>
      </c>
      <c r="G31" s="450" t="str">
        <f t="array" ref="G31">IF(COUNTIF(MaGv!$C$53:$BB$53,B21)&gt;0,INDEX(MaGv!$C$38:$BB$53,1,MATCH(B21,MaGv!$C$53:$BB$53,0))," ")</f>
        <v> </v>
      </c>
      <c r="H31" s="450" t="str">
        <f t="array" ref="H31">IF(COUNTIF(MaGv!$C$58:$BB$58,B21)&gt;0,INDEX(MaGv!$C$38:$BB$58,1,MATCH(B21,MaGv!$C$58:$BB$58,0))," ")</f>
        <v> </v>
      </c>
      <c r="I31" s="450" t="str">
        <f t="array" ref="I31">IF(COUNTIF(MaGv!$C$63:$BB$63,B21)&gt;0,INDEX(MaGv!$C$38:$BB$63,1,MATCH(B21,MaGv!$C$63:$BB$63,0))," ")</f>
        <v> </v>
      </c>
      <c r="J31" s="450" t="str">
        <f t="array" ref="J31">IF(COUNTIF(MaGv!$C$68:$BB$68,B21)&gt;0,INDEX(MaGv!$C$38:$BB$68,1,MATCH(B21,MaGv!$C$68:$BB$68,0))," ")</f>
        <v> </v>
      </c>
      <c r="K31" s="323"/>
      <c r="L31" s="396"/>
      <c r="M31" s="450">
        <v>5.0</v>
      </c>
      <c r="N31" s="550" t="s">
        <v>628</v>
      </c>
      <c r="O31" s="450" t="str">
        <f t="array" ref="O31">IF(COUNTIF(MaGv!$C$43:$BB$43,L21)&gt;0,INDEX(MaGv!$C$38:$BB$43,1,MATCH(L21,MaGv!$C$43:$BB$43,0))," ")</f>
        <v> </v>
      </c>
      <c r="P31" s="450" t="str">
        <f t="array" ref="P31">IF(COUNTIF(MaGv!$C$48:$BB$48,L21)&gt;0,INDEX(MaGv!$C$38:$BB$48,1,MATCH(L21,MaGv!$C$48:$BB$48,0))," ")</f>
        <v> </v>
      </c>
      <c r="Q31" s="450" t="str">
        <f t="array" ref="Q31">IF(COUNTIF(MaGv!$C$53:$BB$53,L21)&gt;0,INDEX(MaGv!$C$38:$BB$53,1,MATCH(L21,MaGv!$C$53:$BB$53,0))," ")</f>
        <v> </v>
      </c>
      <c r="R31" s="450" t="str">
        <f t="array" ref="R31">IF(COUNTIF(MaGv!$C$58:$BB$58,L21)&gt;0,INDEX(MaGv!$C$38:$BB$58,1,MATCH(L21,MaGv!$C$58:$BB$58,0))," ")</f>
        <v> </v>
      </c>
      <c r="S31" s="450" t="str">
        <f t="array" ref="S31">IF(COUNTIF(MaGv!$C$63:$BB$63,L21)&gt;0,INDEX(MaGv!$C$38:$BB$63,1,MATCH(L21,MaGv!$C$63:$BB$63,0))," ")</f>
        <v> </v>
      </c>
      <c r="T31" s="450" t="str">
        <f t="array" ref="T31">IF(COUNTIF(MaGv!$C$68:$BB$68,L21)&gt;0,INDEX(MaGv!$C$38:$BB$68,1,MATCH(L21,MaGv!$C$68:$BB$68,0))," ")</f>
        <v> </v>
      </c>
      <c r="U31" s="323"/>
      <c r="V31" s="323"/>
      <c r="W31" s="540">
        <v>27.0</v>
      </c>
      <c r="X31" s="3" t="s">
        <v>176</v>
      </c>
    </row>
    <row r="32" ht="15.0" customHeight="1">
      <c r="A32" s="323"/>
      <c r="B32" s="551"/>
      <c r="C32" s="529"/>
      <c r="D32" s="75"/>
      <c r="E32" s="529"/>
      <c r="F32" s="529"/>
      <c r="G32" s="529"/>
      <c r="H32" s="529"/>
      <c r="I32" s="529"/>
      <c r="J32" s="529"/>
      <c r="K32" s="323"/>
      <c r="L32" s="551"/>
      <c r="M32" s="529"/>
      <c r="N32" s="75"/>
      <c r="O32" s="529"/>
      <c r="P32" s="529"/>
      <c r="Q32" s="529"/>
      <c r="R32" s="529"/>
      <c r="S32" s="529"/>
      <c r="T32" s="529"/>
      <c r="U32" s="323"/>
      <c r="V32" s="323"/>
      <c r="W32" s="529">
        <v>28.0</v>
      </c>
      <c r="X32" s="3" t="s">
        <v>181</v>
      </c>
    </row>
    <row r="33" ht="6.75" customHeight="1">
      <c r="A33" s="552"/>
      <c r="B33" s="553"/>
      <c r="C33" s="554"/>
      <c r="D33" s="554"/>
      <c r="E33" s="555"/>
      <c r="F33" s="555"/>
      <c r="G33" s="555"/>
      <c r="H33" s="555"/>
      <c r="I33" s="555"/>
      <c r="J33" s="555"/>
      <c r="K33" s="555"/>
      <c r="L33" s="553"/>
      <c r="M33" s="554"/>
      <c r="N33" s="554"/>
      <c r="O33" s="555"/>
      <c r="P33" s="555"/>
      <c r="Q33" s="555"/>
      <c r="R33" s="555"/>
      <c r="S33" s="555"/>
      <c r="T33" s="555"/>
      <c r="U33" s="16"/>
      <c r="V33" s="16"/>
      <c r="W33" s="540">
        <v>29.0</v>
      </c>
      <c r="X33" s="3" t="s">
        <v>187</v>
      </c>
    </row>
    <row r="34" ht="13.5" customHeight="1">
      <c r="A34" s="323"/>
      <c r="B34" s="528" t="str">
        <f>MaGv!$N$1</f>
        <v>THỜI KHÓA BIỂU ÔN TẬP KHỐI 12 - Áp dụng từ 04/05/2021</v>
      </c>
      <c r="C34" s="528"/>
      <c r="D34" s="360"/>
      <c r="E34" s="360"/>
      <c r="F34" s="360"/>
      <c r="G34" s="360"/>
      <c r="H34" s="323"/>
      <c r="I34" s="360"/>
      <c r="J34" s="360"/>
      <c r="K34" s="323"/>
      <c r="L34" s="528" t="str">
        <f>MaGv!$N$1</f>
        <v>THỜI KHÓA BIỂU ÔN TẬP KHỐI 12 - Áp dụng từ 04/05/2021</v>
      </c>
      <c r="M34" s="360"/>
      <c r="N34" s="360"/>
      <c r="O34" s="360"/>
      <c r="P34" s="360"/>
      <c r="Q34" s="360"/>
      <c r="R34" s="323"/>
      <c r="S34" s="360"/>
      <c r="T34" s="360"/>
      <c r="U34" s="323"/>
      <c r="V34" s="323"/>
      <c r="W34" s="529">
        <v>30.0</v>
      </c>
      <c r="X34" s="3" t="s">
        <v>192</v>
      </c>
    </row>
    <row r="35" ht="15.75" customHeight="1">
      <c r="A35" s="16"/>
      <c r="B35" s="530" t="s">
        <v>615</v>
      </c>
      <c r="C35" s="531" t="str">
        <f>VLOOKUP(B37,dsma,3,0)&amp;"-"&amp;VLOOKUP(B37,dsma,5,0)</f>
        <v>Huỳnh Thị Thúy Trang-Toán</v>
      </c>
      <c r="D35" s="532"/>
      <c r="E35" s="532"/>
      <c r="F35" s="533"/>
      <c r="G35" s="323"/>
      <c r="H35" s="534"/>
      <c r="I35" s="535" t="s">
        <v>616</v>
      </c>
      <c r="J35" s="17" t="str">
        <f>60-COUNTIF(E38:J47," ")</f>
        <v>16</v>
      </c>
      <c r="K35" s="323"/>
      <c r="L35" s="530" t="s">
        <v>615</v>
      </c>
      <c r="M35" s="531" t="str">
        <f>VLOOKUP(L37,dsma,3,0)&amp;"-"&amp;VLOOKUP(L37,dsma,5,0)</f>
        <v>Cao Thị Hoa-Toán</v>
      </c>
      <c r="N35" s="532"/>
      <c r="O35" s="532"/>
      <c r="P35" s="533"/>
      <c r="Q35" s="323"/>
      <c r="R35" s="534"/>
      <c r="S35" s="535" t="s">
        <v>616</v>
      </c>
      <c r="T35" s="17" t="str">
        <f>60-COUNTIF(O38:T47," ")</f>
        <v>0</v>
      </c>
      <c r="U35" s="16"/>
      <c r="V35" s="16"/>
      <c r="W35" s="540">
        <v>31.0</v>
      </c>
      <c r="X35" s="3" t="s">
        <v>198</v>
      </c>
    </row>
    <row r="36" ht="3.0" customHeight="1">
      <c r="A36" s="16"/>
      <c r="B36" s="526"/>
      <c r="C36" s="323"/>
      <c r="D36" s="323"/>
      <c r="E36" s="529"/>
      <c r="F36" s="323"/>
      <c r="G36" s="323"/>
      <c r="H36" s="323"/>
      <c r="I36" s="323"/>
      <c r="J36" s="323"/>
      <c r="K36" s="323"/>
      <c r="L36" s="526"/>
      <c r="M36" s="323"/>
      <c r="N36" s="323"/>
      <c r="O36" s="529"/>
      <c r="P36" s="323"/>
      <c r="Q36" s="323"/>
      <c r="R36" s="323"/>
      <c r="S36" s="323"/>
      <c r="T36" s="323"/>
      <c r="U36" s="16"/>
      <c r="V36" s="16"/>
      <c r="W36" s="529">
        <v>32.0</v>
      </c>
      <c r="X36" s="3" t="s">
        <v>204</v>
      </c>
    </row>
    <row r="37" ht="12.75" customHeight="1">
      <c r="A37" s="536"/>
      <c r="B37" s="537" t="str">
        <f>X9</f>
        <v>BT05</v>
      </c>
      <c r="C37" s="538" t="s">
        <v>617</v>
      </c>
      <c r="D37" s="538" t="s">
        <v>618</v>
      </c>
      <c r="E37" s="538" t="s">
        <v>591</v>
      </c>
      <c r="F37" s="538" t="s">
        <v>592</v>
      </c>
      <c r="G37" s="538" t="s">
        <v>593</v>
      </c>
      <c r="H37" s="538" t="s">
        <v>594</v>
      </c>
      <c r="I37" s="538" t="s">
        <v>595</v>
      </c>
      <c r="J37" s="538" t="s">
        <v>596</v>
      </c>
      <c r="K37" s="539"/>
      <c r="L37" s="537" t="str">
        <f>X10</f>
        <v>BT06</v>
      </c>
      <c r="M37" s="538" t="s">
        <v>617</v>
      </c>
      <c r="N37" s="538" t="s">
        <v>618</v>
      </c>
      <c r="O37" s="538" t="s">
        <v>591</v>
      </c>
      <c r="P37" s="538" t="s">
        <v>592</v>
      </c>
      <c r="Q37" s="538" t="s">
        <v>593</v>
      </c>
      <c r="R37" s="538" t="s">
        <v>594</v>
      </c>
      <c r="S37" s="538" t="s">
        <v>595</v>
      </c>
      <c r="T37" s="538" t="s">
        <v>596</v>
      </c>
      <c r="U37" s="536"/>
      <c r="V37" s="536">
        <v>6.0</v>
      </c>
      <c r="W37" s="540">
        <v>33.0</v>
      </c>
      <c r="X37" s="3" t="s">
        <v>210</v>
      </c>
    </row>
    <row r="38" ht="12.75" customHeight="1">
      <c r="A38" s="323"/>
      <c r="B38" s="541" t="s">
        <v>597</v>
      </c>
      <c r="C38" s="452">
        <v>1.0</v>
      </c>
      <c r="D38" s="542" t="s">
        <v>619</v>
      </c>
      <c r="E38" s="452" t="str">
        <f t="array" ref="E38">IF(COUNTIF(MaGv!$C$4:$BB$4,B37)&gt;0,INDEX(MaGv!$C$3:$BB$4,1,MATCH(B37,MaGv!$C$4:$BB$4,0))," ")</f>
        <v> </v>
      </c>
      <c r="F38" s="451" t="str">
        <f t="array" ref="F38">IF(COUNTIF(MaGv!$C$9:$BB$9,B37)&gt;0,INDEX(MaGv!$C$3:$BB$9,1,MATCH(B37,MaGv!$C$9:$BB$9,0))," ")</f>
        <v>A12</v>
      </c>
      <c r="G38" s="451" t="str">
        <f t="array" ref="G38">IF(COUNTIF(MaGv!$C$14:$BB$14,B37)&gt;0,INDEX(MaGv!$C$3:$BB$14,1,MATCH(B37,MaGv!$C$14:$BB$14,0))," ")</f>
        <v>A1</v>
      </c>
      <c r="H38" s="452" t="str">
        <f t="array" ref="H38">IF(COUNTIF(MaGv!$C$19:$BB$19,B37)&gt;0,INDEX(MaGv!$C$3:$BB$19,1,MATCH(B37,MaGv!$C$19:$BB$19,0))," ")</f>
        <v> </v>
      </c>
      <c r="I38" s="452" t="str">
        <f t="array" ref="I38">IF(COUNTIF(MaGv!$C$24:$BB$24,B37)&gt;0,INDEX(MaGv!$C$3:$BB$24,1,MATCH(B37,MaGv!$C$24:$BB$24,0))," ")</f>
        <v> </v>
      </c>
      <c r="J38" s="452" t="str">
        <f t="array" ref="J38">IF(COUNTIF(MaGv!$C$29:$BB$29,B37)&gt;0,INDEX(MaGv!$C$3:$BB$29,1,MATCH(B37,MaGv!$C$29:$BB$29,0))," ")</f>
        <v> </v>
      </c>
      <c r="K38" s="323"/>
      <c r="L38" s="541" t="s">
        <v>597</v>
      </c>
      <c r="M38" s="452">
        <v>1.0</v>
      </c>
      <c r="N38" s="542" t="s">
        <v>619</v>
      </c>
      <c r="O38" s="452" t="str">
        <f t="array" ref="O38">IF(COUNTIF(MaGv!$C$4:$BB$4,L37)&gt;0,INDEX(MaGv!$C$3:$BB$4,1,MATCH(L37,MaGv!$C$4:$BB$4,0))," ")</f>
        <v> </v>
      </c>
      <c r="P38" s="452" t="str">
        <f t="array" ref="P38">IF(COUNTIF(MaGv!$C$9:$BB$9,L37)&gt;0,INDEX(MaGv!$C$3:$BB$9,1,MATCH(L37,MaGv!$C$9:$BB$9,0))," ")</f>
        <v> </v>
      </c>
      <c r="Q38" s="452" t="str">
        <f t="array" ref="Q38">IF(COUNTIF(MaGv!$C$14:$BB$14,L37)&gt;0,INDEX(MaGv!$C$3:$BB$14,1,MATCH(L37,MaGv!$C$14:$BB$14,0))," ")</f>
        <v> </v>
      </c>
      <c r="R38" s="452" t="str">
        <f t="array" ref="R38">IF(COUNTIF(MaGv!$C$19:$BB$19,L37)&gt;0,INDEX(MaGv!$C$3:$BB$19,1,MATCH(L37,MaGv!$C$19:$BB$19,0))," ")</f>
        <v> </v>
      </c>
      <c r="S38" s="452" t="str">
        <f t="array" ref="S38">IF(COUNTIF(MaGv!$C$24:$BB$24,L37)&gt;0,INDEX(MaGv!$C$3:$BB$24,1,MATCH(L37,MaGv!$C$24:$BB$24,0))," ")</f>
        <v> </v>
      </c>
      <c r="T38" s="452" t="str">
        <f t="array" ref="T38">IF(COUNTIF(MaGv!$C$29:$BB$29,L37)&gt;0,INDEX(MaGv!$C$3:$BB$29,1,MATCH(L37,MaGv!$C$29:$BB$29,0))," ")</f>
        <v> </v>
      </c>
      <c r="U38" s="323"/>
      <c r="V38" s="323"/>
      <c r="W38" s="529">
        <v>34.0</v>
      </c>
      <c r="X38" s="3" t="s">
        <v>215</v>
      </c>
    </row>
    <row r="39" ht="12.75" customHeight="1">
      <c r="A39" s="323"/>
      <c r="B39" s="127"/>
      <c r="C39" s="444">
        <v>2.0</v>
      </c>
      <c r="D39" s="543" t="s">
        <v>620</v>
      </c>
      <c r="E39" s="446" t="str">
        <f t="array" ref="E39">IF(COUNTIF(MaGv!$C$5:$BB$5,B37)&gt;0,INDEX(MaGv!$C$3:$BB$5,1,MATCH(B37,MaGv!$C$5:$BB$5,0))," ")</f>
        <v>A1</v>
      </c>
      <c r="F39" s="446" t="str">
        <f t="array" ref="F39">IF(COUNTIF(MaGv!$C$10:$BB$10,B37)&gt;0,INDEX(MaGv!$C$3:$BB$10,1,MATCH(B37,MaGv!$C$10:$BB$10,0))," ")</f>
        <v>A12</v>
      </c>
      <c r="G39" s="446" t="str">
        <f t="array" ref="G39">IF(COUNTIF(MaGv!$C$15:$BB$15,B37)&gt;0,INDEX(MaGv!$C$3:$BB$15,1,MATCH(B37,MaGv!$C$15:$BB$15,0))," ")</f>
        <v>A1</v>
      </c>
      <c r="H39" s="444" t="str">
        <f t="array" ref="H39">IF(COUNTIF(MaGv!$C$20:$BB$20,B37)&gt;0,INDEX(MaGv!$C$3:$BB$20,1,MATCH(B37,MaGv!$C$20:$BB$20,0))," ")</f>
        <v> </v>
      </c>
      <c r="I39" s="444" t="str">
        <f t="array" ref="I39">IF(COUNTIF(MaGv!$C$25:$BB$25,B37)&gt;0,INDEX(MaGv!$C$3:$BB$25,1,MATCH(B37,MaGv!$C$25:$BB$25,0))," ")</f>
        <v> </v>
      </c>
      <c r="J39" s="444" t="str">
        <f t="array" ref="J39">IF(COUNTIF(MaGv!$C$30:$BB$30,B37)&gt;0,INDEX(MaGv!$C$3:$BB$30,1,MATCH(B37,MaGv!$C$30:$BB$30,0))," ")</f>
        <v> </v>
      </c>
      <c r="K39" s="323"/>
      <c r="L39" s="127"/>
      <c r="M39" s="444">
        <v>2.0</v>
      </c>
      <c r="N39" s="543" t="s">
        <v>620</v>
      </c>
      <c r="O39" s="444" t="str">
        <f t="array" ref="O39">IF(COUNTIF(MaGv!$C$5:$BB$5,L37)&gt;0,INDEX(MaGv!$C$3:$BB$5,1,MATCH(L37,MaGv!$C$5:$BB$5,0))," ")</f>
        <v> </v>
      </c>
      <c r="P39" s="444" t="str">
        <f t="array" ref="P39">IF(COUNTIF(MaGv!$C$10:$BB$10,L37)&gt;0,INDEX(MaGv!$C$3:$BB$10,1,MATCH(L37,MaGv!$C$10:$BB$10,0))," ")</f>
        <v> </v>
      </c>
      <c r="Q39" s="444" t="str">
        <f t="array" ref="Q39">IF(COUNTIF(MaGv!$C$15:$BB$15,L37)&gt;0,INDEX(MaGv!$C$3:$BB$15,1,MATCH(L37,MaGv!$C$15:$BB$15,0))," ")</f>
        <v> </v>
      </c>
      <c r="R39" s="444" t="str">
        <f t="array" ref="R39">IF(COUNTIF(MaGv!$C$20:$BB$20,L37)&gt;0,INDEX(MaGv!$C$3:$BB$20,1,MATCH(L37,MaGv!$C$20:$BB$20,0))," ")</f>
        <v> </v>
      </c>
      <c r="S39" s="444" t="str">
        <f t="array" ref="S39">IF(COUNTIF(MaGv!$C$25:$BB$25,L37)&gt;0,INDEX(MaGv!$C$3:$BB$25,1,MATCH(L37,MaGv!$C$25:$BB$25,0))," ")</f>
        <v> </v>
      </c>
      <c r="T39" s="444" t="str">
        <f t="array" ref="T39">IF(COUNTIF(MaGv!$C$30:$BB$30,L37)&gt;0,INDEX(MaGv!$C$3:$BB$30,1,MATCH(L37,MaGv!$C$30:$BB$30,0))," ")</f>
        <v> </v>
      </c>
      <c r="U39" s="323"/>
      <c r="V39" s="323"/>
      <c r="W39" s="540">
        <v>35.0</v>
      </c>
      <c r="X39" s="3" t="s">
        <v>221</v>
      </c>
    </row>
    <row r="40" ht="12.75" customHeight="1">
      <c r="A40" s="323"/>
      <c r="B40" s="127"/>
      <c r="C40" s="444">
        <v>3.0</v>
      </c>
      <c r="D40" s="543" t="s">
        <v>621</v>
      </c>
      <c r="E40" s="446" t="str">
        <f t="array" ref="E40">IF(COUNTIF(MaGv!$C$6:$BB$6,B37)&gt;0,INDEX(MaGv!$C$3:$BB$6,1,MATCH(B37,MaGv!$C$6:$BB$6,0))," ")</f>
        <v>A1</v>
      </c>
      <c r="F40" s="446" t="str">
        <f t="array" ref="F40">IF(COUNTIF(MaGv!$C$11:$BB$11,B37)&gt;0,INDEX(MaGv!$C$3:$BB$11,1,MATCH(B37,MaGv!$C$11:$BB$11,0))," ")</f>
        <v>A1</v>
      </c>
      <c r="G40" s="446" t="str">
        <f t="array" ref="G40">IF(COUNTIF(MaGv!$C$16:$BB$16,B37)&gt;0,INDEX(MaGv!$C$3:$BB$16,1,MATCH(B37,MaGv!$C$16:$BB$16,0))," ")</f>
        <v>A12</v>
      </c>
      <c r="H40" s="444" t="str">
        <f t="array" ref="H40">IF(COUNTIF(MaGv!$C$21:$BB$21,B37)&gt;0,INDEX(MaGv!$C$3:$BB$21,1,MATCH(B37,MaGv!$C$21:$BB$21,0))," ")</f>
        <v> </v>
      </c>
      <c r="I40" s="444" t="str">
        <f t="array" ref="I40">IF(COUNTIF(MaGv!$C$26:$BB$26,B37)&gt;0,INDEX(MaGv!$C$3:$BB$26,1,MATCH(B37,MaGv!$C$26:$BB$26,0))," ")</f>
        <v> </v>
      </c>
      <c r="J40" s="444" t="str">
        <f t="array" ref="J40">IF(COUNTIF(MaGv!$C$31:$BB$31,B37)&gt;0,INDEX(MaGv!$C$3:$BB$31,1,MATCH(B37,MaGv!$C$31:$BB$31,0))," ")</f>
        <v> </v>
      </c>
      <c r="K40" s="323"/>
      <c r="L40" s="127"/>
      <c r="M40" s="444">
        <v>3.0</v>
      </c>
      <c r="N40" s="543" t="s">
        <v>621</v>
      </c>
      <c r="O40" s="444" t="str">
        <f t="array" ref="O40">IF(COUNTIF(MaGv!$C$6:$BB$6,L37)&gt;0,INDEX(MaGv!$C$3:$BB$6,1,MATCH(L37,MaGv!$C$6:$BB$6,0))," ")</f>
        <v> </v>
      </c>
      <c r="P40" s="444" t="str">
        <f t="array" ref="P40">IF(COUNTIF(MaGv!$C$11:$BB$11,L37)&gt;0,INDEX(MaGv!$C$3:$BB$11,1,MATCH(L37,MaGv!$C$11:$BB$11,0))," ")</f>
        <v> </v>
      </c>
      <c r="Q40" s="444" t="str">
        <f t="array" ref="Q40">IF(COUNTIF(MaGv!$C$16:$BB$16,L37)&gt;0,INDEX(MaGv!$C$3:$BB$16,1,MATCH(L37,MaGv!$C$16:$BB$16,0))," ")</f>
        <v> </v>
      </c>
      <c r="R40" s="444" t="str">
        <f t="array" ref="R40">IF(COUNTIF(MaGv!$C$21:$BB$21,L37)&gt;0,INDEX(MaGv!$C$3:$BB$21,1,MATCH(L37,MaGv!$C$21:$BB$21,0))," ")</f>
        <v> </v>
      </c>
      <c r="S40" s="444" t="str">
        <f t="array" ref="S40">IF(COUNTIF(MaGv!$C$26:$BB$26,L37)&gt;0,INDEX(MaGv!$C$3:$BB$26,1,MATCH(L37,MaGv!$C$26:$BB$26,0))," ")</f>
        <v> </v>
      </c>
      <c r="T40" s="444" t="str">
        <f t="array" ref="T40">IF(COUNTIF(MaGv!$C$31:$BB$31,L37)&gt;0,INDEX(MaGv!$C$3:$BB$31,1,MATCH(L37,MaGv!$C$31:$BB$31,0))," ")</f>
        <v> </v>
      </c>
      <c r="U40" s="323"/>
      <c r="V40" s="323"/>
      <c r="W40" s="529">
        <v>36.0</v>
      </c>
      <c r="X40" s="3" t="s">
        <v>226</v>
      </c>
    </row>
    <row r="41" ht="12.75" customHeight="1">
      <c r="A41" s="323"/>
      <c r="B41" s="127"/>
      <c r="C41" s="444">
        <v>4.0</v>
      </c>
      <c r="D41" s="543" t="s">
        <v>622</v>
      </c>
      <c r="E41" s="446" t="str">
        <f t="array" ref="E41">IF(COUNTIF(MaGv!$C$7:$BB$7,B37)&gt;0,INDEX(MaGv!$C$3:$BB$7,1,MATCH(B37,MaGv!$C$7:$BB$7,0))," ")</f>
        <v>A12</v>
      </c>
      <c r="F41" s="446" t="str">
        <f t="array" ref="F41">IF(COUNTIF(MaGv!$C$12:$BB$12,B37)&gt;0,INDEX(MaGv!$C$3:$BB$12,1,MATCH(B37,MaGv!$C$12:$BB$12,0))," ")</f>
        <v>A1</v>
      </c>
      <c r="G41" s="446" t="str">
        <f t="array" ref="G41">IF(COUNTIF(MaGv!$C$17:$BB$17,B37)&gt;0,INDEX(MaGv!$C$3:$BB$17,1,MATCH(B37,MaGv!$C$17:$BB$17,0))," ")</f>
        <v>A12</v>
      </c>
      <c r="H41" s="444" t="str">
        <f t="array" ref="H41">IF(COUNTIF(MaGv!$C$22:$BB$22,B37)&gt;0,INDEX(MaGv!$C$3:$BB$22,1,MATCH(B37,MaGv!$C$22:$BB$22,0))," ")</f>
        <v> </v>
      </c>
      <c r="I41" s="444" t="str">
        <f t="array" ref="I41">IF(COUNTIF(MaGv!$C$27:$BB$27,B37)&gt;0,INDEX(MaGv!$C$3:$BB$27,1,MATCH(B37,MaGv!$C$27:$BB$27,0))," ")</f>
        <v> </v>
      </c>
      <c r="J41" s="444" t="str">
        <f t="array" ref="J41">IF(COUNTIF(MaGv!$C$32:$BB$32,B37)&gt;0,INDEX(MaGv!$C$3:$BB$32,1,MATCH(B37,MaGv!$C$32:$BB$32,0))," ")</f>
        <v> </v>
      </c>
      <c r="K41" s="323"/>
      <c r="L41" s="127"/>
      <c r="M41" s="444">
        <v>4.0</v>
      </c>
      <c r="N41" s="543" t="s">
        <v>622</v>
      </c>
      <c r="O41" s="444" t="str">
        <f t="array" ref="O41">IF(COUNTIF(MaGv!$C$7:$BB$7,L37)&gt;0,INDEX(MaGv!$C$3:$BB$7,1,MATCH(L37,MaGv!$C$7:$BB$7,0))," ")</f>
        <v> </v>
      </c>
      <c r="P41" s="444" t="str">
        <f t="array" ref="P41">IF(COUNTIF(MaGv!$C$12:$BB$12,L37)&gt;0,INDEX(MaGv!$C$3:$BB$12,1,MATCH(L37,MaGv!$C$12:$BB$12,0))," ")</f>
        <v> </v>
      </c>
      <c r="Q41" s="444" t="str">
        <f t="array" ref="Q41">IF(COUNTIF(MaGv!$C$17:$BB$17,L37)&gt;0,INDEX(MaGv!$C$3:$BB$17,1,MATCH(L37,MaGv!$C$17:$BB$17,0))," ")</f>
        <v> </v>
      </c>
      <c r="R41" s="444" t="str">
        <f t="array" ref="R41">IF(COUNTIF(MaGv!$C$22:$BB$22,L37)&gt;0,INDEX(MaGv!$C$3:$BB$22,1,MATCH(L37,MaGv!$C$22:$BB$22,0))," ")</f>
        <v> </v>
      </c>
      <c r="S41" s="444" t="str">
        <f t="array" ref="S41">IF(COUNTIF(MaGv!$C$27:$BB$27,L37)&gt;0,INDEX(MaGv!$C$3:$BB$27,1,MATCH(L37,MaGv!$C$27:$BB$27,0))," ")</f>
        <v> </v>
      </c>
      <c r="T41" s="444" t="str">
        <f t="array" ref="T41">IF(COUNTIF(MaGv!$C$32:$BB$32,L37)&gt;0,INDEX(MaGv!$C$3:$BB$32,1,MATCH(L37,MaGv!$C$32:$BB$32,0))," ")</f>
        <v> </v>
      </c>
      <c r="U41" s="323"/>
      <c r="V41" s="323"/>
      <c r="W41" s="540">
        <v>37.0</v>
      </c>
      <c r="X41" s="3" t="s">
        <v>231</v>
      </c>
    </row>
    <row r="42" ht="12.75" customHeight="1">
      <c r="A42" s="323"/>
      <c r="B42" s="447"/>
      <c r="C42" s="544">
        <v>5.0</v>
      </c>
      <c r="D42" s="545" t="s">
        <v>623</v>
      </c>
      <c r="E42" s="546" t="str">
        <f t="array" ref="E42">IF(COUNTIF(MaGv!$C$8:$BB$8,B37)&gt;0,INDEX(MaGv!$C$3:$BB$8,1,MATCH(B37,MaGv!$C$8:$BB$8,0))," ")</f>
        <v>A12</v>
      </c>
      <c r="F42" s="544" t="str">
        <f t="array" ref="F42">IF(COUNTIF(MaGv!$C$13:$BB$13,B37)&gt;0,INDEX(MaGv!$C$3:$BB$13,1,MATCH(B37,MaGv!$C$13:$BB$13,0))," ")</f>
        <v> </v>
      </c>
      <c r="G42" s="544" t="str">
        <f t="array" ref="G42">IF(COUNTIF(MaGv!$C$18:$BB$18,B37)&gt;0,INDEX(MaGv!$C$3:$BB$18,1,MATCH(B37,MaGv!$C$18:$BB$18,0))," ")</f>
        <v> </v>
      </c>
      <c r="H42" s="544" t="str">
        <f t="array" ref="H42">IF(COUNTIF(MaGv!$C$23:$BB$23,B37)&gt;0,INDEX(MaGv!$C$3:$BB$23,1,MATCH(B37,MaGv!$C$23:$BB$23,0))," ")</f>
        <v> </v>
      </c>
      <c r="I42" s="544" t="str">
        <f t="array" ref="I42">IF(COUNTIF(MaGv!$C$28:$BB$28,B37)&gt;0,INDEX(MaGv!$C$3:$BB$28,1,MATCH(B37,MaGv!$C$28:$BB$28,0))," ")</f>
        <v> </v>
      </c>
      <c r="J42" s="544" t="str">
        <f t="array" ref="J42">IF(COUNTIF(MaGv!$C$33:$BB$33,B37)&gt;0,INDEX(MaGv!$C$3:$BB$33,1,MATCH(B37,MaGv!$C$33:$BB$33,0))," ")</f>
        <v> </v>
      </c>
      <c r="K42" s="323"/>
      <c r="L42" s="447"/>
      <c r="M42" s="544">
        <v>5.0</v>
      </c>
      <c r="N42" s="545" t="s">
        <v>623</v>
      </c>
      <c r="O42" s="544" t="str">
        <f t="array" ref="O42">IF(COUNTIF(MaGv!$C$8:$BB$8,L37)&gt;0,INDEX(MaGv!$C$3:$BB$8,1,MATCH(L37,MaGv!$C$8:$BB$8,0))," ")</f>
        <v> </v>
      </c>
      <c r="P42" s="544" t="str">
        <f t="array" ref="P42">IF(COUNTIF(MaGv!$C$13:$BB$13,L37)&gt;0,INDEX(MaGv!$C$3:$BB$13,1,MATCH(L37,MaGv!$C$13:$BB$13,0))," ")</f>
        <v> </v>
      </c>
      <c r="Q42" s="544" t="str">
        <f t="array" ref="Q42">IF(COUNTIF(MaGv!$C$18:$BB$18,L37)&gt;0,INDEX(MaGv!$C$3:$BB$18,1,MATCH(L37,MaGv!$C$18:$BB$18,0))," ")</f>
        <v> </v>
      </c>
      <c r="R42" s="544" t="str">
        <f t="array" ref="R42">IF(COUNTIF(MaGv!$C$23:$BB$23,L37)&gt;0,INDEX(MaGv!$C$3:$BB$23,1,MATCH(L37,MaGv!$C$23:$BB$23,0))," ")</f>
        <v> </v>
      </c>
      <c r="S42" s="544" t="str">
        <f t="array" ref="S42">IF(COUNTIF(MaGv!$C$28:$BB$28,L37)&gt;0,INDEX(MaGv!$C$3:$BB$28,1,MATCH(L37,MaGv!$C$28:$BB$28,0))," ")</f>
        <v> </v>
      </c>
      <c r="T42" s="544" t="str">
        <f t="array" ref="T42">IF(COUNTIF(MaGv!$C$33:$BB$33,L37)&gt;0,INDEX(MaGv!$C$3:$BB$33,1,MATCH(L37,MaGv!$C$33:$BB$33,0))," ")</f>
        <v> </v>
      </c>
      <c r="U42" s="323"/>
      <c r="V42" s="323"/>
      <c r="W42" s="529">
        <v>38.0</v>
      </c>
      <c r="X42" s="22" t="s">
        <v>236</v>
      </c>
    </row>
    <row r="43" ht="12.75" customHeight="1">
      <c r="A43" s="323"/>
      <c r="B43" s="547" t="s">
        <v>606</v>
      </c>
      <c r="C43" s="548">
        <v>1.0</v>
      </c>
      <c r="D43" s="549" t="s">
        <v>624</v>
      </c>
      <c r="E43" s="548" t="str">
        <f t="array" ref="E43">IF(COUNTIF(MaGv!$C$39:$BB$39,B37)&gt;0,INDEX(MaGv!$C$38:$BB$39,1,MATCH(B37,MaGv!$C$39:$BB$39,0))," ")</f>
        <v> </v>
      </c>
      <c r="F43" s="548" t="str">
        <f t="array" ref="F43">IF(COUNTIF(MaGv!$C$44:$BB$44,B37)&gt;0,INDEX(MaGv!$C$38:$BB$44,1,MATCH(B37,MaGv!$C$44:$BB$44,0))," ")</f>
        <v> </v>
      </c>
      <c r="G43" s="548" t="str">
        <f t="array" ref="G43">IF(COUNTIF(MaGv!$C$49:$BB$49,B37)&gt;0,INDEX(MaGv!$C$38:$BB$49,1,MATCH(B37,MaGv!$C$49:$BB$49,0))," ")</f>
        <v> </v>
      </c>
      <c r="H43" s="548" t="str">
        <f t="array" ref="H43">IF(COUNTIF(MaGv!$C$54:$BB$54,B37)&gt;0,INDEX(MaGv!$C$38:$BB$54,1,MATCH(B37,MaGv!$C$54:$BB$54,0))," ")</f>
        <v> </v>
      </c>
      <c r="I43" s="548" t="str">
        <f t="array" ref="I43">IF(COUNTIF(MaGv!$C$59:$BB$59,B37)&gt;0,INDEX(MaGv!$C$38:$BB$59,1,MATCH(B37,MaGv!$C$59:$BB$59,0))," ")</f>
        <v> </v>
      </c>
      <c r="J43" s="548" t="str">
        <f t="array" ref="J43">IF(COUNTIF(MaGv!$C$64:$BB$64,B37)&gt;0,INDEX(MaGv!$C$38:$BB$64,1,MATCH(B37,MaGv!$C$64:$BB$64,0))," ")</f>
        <v> </v>
      </c>
      <c r="K43" s="323"/>
      <c r="L43" s="547" t="s">
        <v>606</v>
      </c>
      <c r="M43" s="548">
        <v>1.0</v>
      </c>
      <c r="N43" s="549" t="s">
        <v>624</v>
      </c>
      <c r="O43" s="548" t="str">
        <f t="array" ref="O43">IF(COUNTIF(MaGv!$C$39:$BB$39,L37)&gt;0,INDEX(MaGv!$C$38:$BB$39,1,MATCH(L37,MaGv!$C$39:$BB$39,0))," ")</f>
        <v> </v>
      </c>
      <c r="P43" s="548" t="str">
        <f t="array" ref="P43">IF(COUNTIF(MaGv!$C$44:$BB$44,L37)&gt;0,INDEX(MaGv!$C$38:$BB$44,1,MATCH(L37,MaGv!$C$44:$BB$44,0))," ")</f>
        <v> </v>
      </c>
      <c r="Q43" s="548" t="str">
        <f t="array" ref="Q43">IF(COUNTIF(MaGv!$C$49:$BB$49,L37)&gt;0,INDEX(MaGv!$C$38:$BB$49,1,MATCH(L37,MaGv!$C$49:$BB$49,0))," ")</f>
        <v> </v>
      </c>
      <c r="R43" s="548" t="str">
        <f t="array" ref="R43">IF(COUNTIF(MaGv!$C$54:$BB$54,L37)&gt;0,INDEX(MaGv!$C$38:$BB$54,1,MATCH(L37,MaGv!$C$54:$BB$54,0))," ")</f>
        <v> </v>
      </c>
      <c r="S43" s="548" t="str">
        <f t="array" ref="S43">IF(COUNTIF(MaGv!$C$59:$BB$59,L37)&gt;0,INDEX(MaGv!$C$38:$BB$59,1,MATCH(L37,MaGv!$C$59:$BB$59,0))," ")</f>
        <v> </v>
      </c>
      <c r="T43" s="548" t="str">
        <f t="array" ref="T43">IF(COUNTIF(MaGv!$C$64:$BB$64,L37)&gt;0,INDEX(MaGv!$C$38:$BB$64,1,MATCH(L37,MaGv!$C$64:$BB$64,0))," ")</f>
        <v> </v>
      </c>
      <c r="U43" s="323"/>
      <c r="V43" s="323"/>
      <c r="W43" s="540">
        <v>39.0</v>
      </c>
      <c r="X43" s="22" t="s">
        <v>244</v>
      </c>
    </row>
    <row r="44" ht="12.75" customHeight="1">
      <c r="A44" s="323"/>
      <c r="B44" s="127"/>
      <c r="C44" s="444">
        <v>2.0</v>
      </c>
      <c r="D44" s="543" t="s">
        <v>625</v>
      </c>
      <c r="E44" s="444" t="str">
        <f t="array" ref="E44">IF(COUNTIF(MaGv!$C$40:$BB$40,B37)&gt;0,INDEX(MaGv!$C$38:$BB$40,1,MATCH(B37,MaGv!$C$40:$BB$40,0))," ")</f>
        <v> </v>
      </c>
      <c r="F44" s="444" t="str">
        <f t="array" ref="F44">IF(COUNTIF(MaGv!$C$45:$BB$45,B37)&gt;0,INDEX(MaGv!$C$38:$BB$45,1,MATCH(B37,MaGv!$C$45:$BB$45,0))," ")</f>
        <v> </v>
      </c>
      <c r="G44" s="444" t="str">
        <f t="array" ref="G44">IF(COUNTIF(MaGv!$C$50:$BB$50,B37)&gt;0,INDEX(MaGv!$C$38:$BB$50,1,MATCH(B37,MaGv!$C$50:$BB$50,0))," ")</f>
        <v> </v>
      </c>
      <c r="H44" s="444" t="str">
        <f t="array" ref="H44">IF(COUNTIF(MaGv!$C$55:$BB$55,B37)&gt;0,INDEX(MaGv!$C$38:$BB$55,1,MATCH(B37,MaGv!$C$55:$BB$55,0))," ")</f>
        <v> </v>
      </c>
      <c r="I44" s="446" t="str">
        <f t="array" ref="I44">IF(COUNTIF(MaGv!$C$60:$BB$60,B37)&gt;0,INDEX(MaGv!$C$38:$BB$60,1,MATCH(B37,MaGv!$C$60:$BB$60,0))," ")</f>
        <v>A1</v>
      </c>
      <c r="J44" s="444" t="str">
        <f t="array" ref="J44">IF(COUNTIF(MaGv!$C$65:$BB$65,B37)&gt;0,INDEX(MaGv!$C$38:$BB$65,1,MATCH(B37,MaGv!$C$65:$BB$65,0))," ")</f>
        <v> </v>
      </c>
      <c r="K44" s="323"/>
      <c r="L44" s="127"/>
      <c r="M44" s="444">
        <v>2.0</v>
      </c>
      <c r="N44" s="543" t="s">
        <v>625</v>
      </c>
      <c r="O44" s="444" t="str">
        <f t="array" ref="O44">IF(COUNTIF(MaGv!$C$40:$BB$40,L37)&gt;0,INDEX(MaGv!$C$38:$BB$40,1,MATCH(L37,MaGv!$C$40:$BB$40,0))," ")</f>
        <v> </v>
      </c>
      <c r="P44" s="444" t="str">
        <f t="array" ref="P44">IF(COUNTIF(MaGv!$C$45:$BB$45,L37)&gt;0,INDEX(MaGv!$C$38:$BB$45,1,MATCH(L37,MaGv!$C$45:$BB$45,0))," ")</f>
        <v> </v>
      </c>
      <c r="Q44" s="444" t="str">
        <f t="array" ref="Q44">IF(COUNTIF(MaGv!$C$50:$BB$50,L37)&gt;0,INDEX(MaGv!$C$38:$BB$50,1,MATCH(L37,MaGv!$C$50:$BB$50,0))," ")</f>
        <v> </v>
      </c>
      <c r="R44" s="444" t="str">
        <f t="array" ref="R44">IF(COUNTIF(MaGv!$C$55:$BB$55,L37)&gt;0,INDEX(MaGv!$C$38:$BB$55,1,MATCH(L37,MaGv!$C$55:$BB$55,0))," ")</f>
        <v> </v>
      </c>
      <c r="S44" s="444" t="str">
        <f t="array" ref="S44">IF(COUNTIF(MaGv!$C$60:$BB$60,L37)&gt;0,INDEX(MaGv!$C$38:$BB$60,1,MATCH(L37,MaGv!$C$60:$BB$60,0))," ")</f>
        <v> </v>
      </c>
      <c r="T44" s="444" t="str">
        <f t="array" ref="T44">IF(COUNTIF(MaGv!$C$65:$BB$65,L37)&gt;0,INDEX(MaGv!$C$38:$BB$65,1,MATCH(L37,MaGv!$C$65:$BB$65,0))," ")</f>
        <v> </v>
      </c>
      <c r="U44" s="323"/>
      <c r="V44" s="323"/>
      <c r="W44" s="529">
        <v>40.0</v>
      </c>
      <c r="X44" s="22" t="s">
        <v>251</v>
      </c>
    </row>
    <row r="45" ht="12.75" customHeight="1">
      <c r="A45" s="323"/>
      <c r="B45" s="127"/>
      <c r="C45" s="444">
        <v>3.0</v>
      </c>
      <c r="D45" s="543" t="s">
        <v>626</v>
      </c>
      <c r="E45" s="444" t="str">
        <f t="array" ref="E45">IF(COUNTIF(MaGv!$C$41:$BB$41,B37)&gt;0,INDEX(MaGv!$C$38:$BB$41,1,MATCH(B37,MaGv!$C$41:$BB$41,0))," ")</f>
        <v> </v>
      </c>
      <c r="F45" s="444" t="str">
        <f t="array" ref="F45">IF(COUNTIF(MaGv!$C$46:$BB$46,B37)&gt;0,INDEX(MaGv!$C$38:$BB$46,1,MATCH(B37,MaGv!$C$46:$BB$46,0))," ")</f>
        <v> </v>
      </c>
      <c r="G45" s="444" t="str">
        <f t="array" ref="G45">IF(COUNTIF(MaGv!$C$51:$BB$51,B37)&gt;0,INDEX(MaGv!$C$38:$BB$51,1,MATCH(B37,MaGv!$C$51:$BB$51,0))," ")</f>
        <v> </v>
      </c>
      <c r="H45" s="444" t="str">
        <f t="array" ref="H45">IF(COUNTIF(MaGv!$C$56:$BB$56,B37)&gt;0,INDEX(MaGv!$C$38:$BB$56,1,MATCH(B37,MaGv!$C$56:$BB$56,0))," ")</f>
        <v> </v>
      </c>
      <c r="I45" s="446" t="str">
        <f t="array" ref="I45">IF(COUNTIF(MaGv!$C$61:$BB$61,B37)&gt;0,INDEX(MaGv!$C$38:$BB$61,1,MATCH(B37,MaGv!$C$61:$BB$61,0))," ")</f>
        <v>A1</v>
      </c>
      <c r="J45" s="444" t="str">
        <f t="array" ref="J45">IF(COUNTIF(MaGv!$C$66:$BB$66,B37)&gt;0,INDEX(MaGv!$C$38:$BB$66,1,MATCH(B37,MaGv!$C$66:$BB$66,0))," ")</f>
        <v> </v>
      </c>
      <c r="K45" s="323"/>
      <c r="L45" s="127"/>
      <c r="M45" s="444">
        <v>3.0</v>
      </c>
      <c r="N45" s="543" t="s">
        <v>626</v>
      </c>
      <c r="O45" s="444" t="str">
        <f t="array" ref="O45">IF(COUNTIF(MaGv!$C$41:$BB$41,L37)&gt;0,INDEX(MaGv!$C$38:$BB$41,1,MATCH(L37,MaGv!$C$41:$BB$41,0))," ")</f>
        <v> </v>
      </c>
      <c r="P45" s="444" t="str">
        <f t="array" ref="P45">IF(COUNTIF(MaGv!$C$46:$BB$46,L37)&gt;0,INDEX(MaGv!$C$38:$BB$46,1,MATCH(L37,MaGv!$C$46:$BB$46,0))," ")</f>
        <v> </v>
      </c>
      <c r="Q45" s="444" t="str">
        <f t="array" ref="Q45">IF(COUNTIF(MaGv!$C$51:$BB$51,L37)&gt;0,INDEX(MaGv!$C$38:$BB$51,1,MATCH(L37,MaGv!$C$51:$BB$51,0))," ")</f>
        <v> </v>
      </c>
      <c r="R45" s="444" t="str">
        <f t="array" ref="R45">IF(COUNTIF(MaGv!$C$56:$BB$56,L37)&gt;0,INDEX(MaGv!$C$38:$BB$56,1,MATCH(L37,MaGv!$C$56:$BB$56,0))," ")</f>
        <v> </v>
      </c>
      <c r="S45" s="444" t="str">
        <f t="array" ref="S45">IF(COUNTIF(MaGv!$C$61:$BB$61,L37)&gt;0,INDEX(MaGv!$C$38:$BB$61,1,MATCH(L37,MaGv!$C$61:$BB$61,0))," ")</f>
        <v> </v>
      </c>
      <c r="T45" s="444" t="str">
        <f t="array" ref="T45">IF(COUNTIF(MaGv!$C$66:$BB$66,L37)&gt;0,INDEX(MaGv!$C$38:$BB$66,1,MATCH(L37,MaGv!$C$66:$BB$66,0))," ")</f>
        <v> </v>
      </c>
      <c r="U45" s="323"/>
      <c r="V45" s="323"/>
      <c r="W45" s="540">
        <v>41.0</v>
      </c>
      <c r="X45" s="22" t="s">
        <v>257</v>
      </c>
    </row>
    <row r="46" ht="12.75" customHeight="1">
      <c r="A46" s="323"/>
      <c r="B46" s="127"/>
      <c r="C46" s="444">
        <v>4.0</v>
      </c>
      <c r="D46" s="543" t="s">
        <v>627</v>
      </c>
      <c r="E46" s="444" t="str">
        <f t="array" ref="E46">IF(COUNTIF(MaGv!$C$42:$BB$42,B37)&gt;0,INDEX(MaGv!$C$38:$BB$42,1,MATCH(B37,MaGv!$C$42:$BB$42,0))," ")</f>
        <v> </v>
      </c>
      <c r="F46" s="444" t="str">
        <f t="array" ref="F46">IF(COUNTIF(MaGv!$C$47:$BB$47,B37)&gt;0,INDEX(MaGv!$C$38:$BB$47,1,MATCH(B37,MaGv!$C$47:$BB$47,0))," ")</f>
        <v> </v>
      </c>
      <c r="G46" s="444" t="str">
        <f t="array" ref="G46">IF(COUNTIF(MaGv!$C$52:$BB$52,B37)&gt;0,INDEX(MaGv!$C$38:$BB$52,1,MATCH(B37,MaGv!$C$52:$BB$52,0))," ")</f>
        <v> </v>
      </c>
      <c r="H46" s="444" t="str">
        <f t="array" ref="H46">IF(COUNTIF(MaGv!$C$57:$BB$57,B37)&gt;0,INDEX(MaGv!$C$38:$BB$57,1,MATCH(B37,MaGv!$C$57:$BB$57,0))," ")</f>
        <v> </v>
      </c>
      <c r="I46" s="446" t="str">
        <f t="array" ref="I46">IF(COUNTIF(MaGv!$C$62:$BB$62,B37)&gt;0,INDEX(MaGv!$C$38:$BB$62,1,MATCH(B37,MaGv!$C$62:$BB$62,0))," ")</f>
        <v>A12</v>
      </c>
      <c r="J46" s="444" t="str">
        <f t="array" ref="J46">IF(COUNTIF(MaGv!$C$66:$BB$67,B37)&gt;0,INDEX(MaGv!$C$38:$BB$67,1,MATCH(B37,MaGv!$C$67:$BB$67,0))," ")</f>
        <v> </v>
      </c>
      <c r="K46" s="323"/>
      <c r="L46" s="127"/>
      <c r="M46" s="444">
        <v>4.0</v>
      </c>
      <c r="N46" s="543" t="s">
        <v>627</v>
      </c>
      <c r="O46" s="444" t="str">
        <f t="array" ref="O46">IF(COUNTIF(MaGv!$C$42:$BB$42,L37)&gt;0,INDEX(MaGv!$C$38:$BB$42,1,MATCH(L37,MaGv!$C$42:$BB$42,0))," ")</f>
        <v> </v>
      </c>
      <c r="P46" s="444" t="str">
        <f t="array" ref="P46">IF(COUNTIF(MaGv!$C$47:$BB$47,L37)&gt;0,INDEX(MaGv!$C$38:$BB$47,1,MATCH(L37,MaGv!$C$47:$BB$47,0))," ")</f>
        <v> </v>
      </c>
      <c r="Q46" s="444" t="str">
        <f t="array" ref="Q46">IF(COUNTIF(MaGv!$C$52:$BB$52,L37)&gt;0,INDEX(MaGv!$C$38:$BB$52,1,MATCH(L37,MaGv!$C$52:$BB$52,0))," ")</f>
        <v> </v>
      </c>
      <c r="R46" s="444" t="str">
        <f t="array" ref="R46">IF(COUNTIF(MaGv!$C$57:$BB$57,L37)&gt;0,INDEX(MaGv!$C$38:$BB$57,1,MATCH(L37,MaGv!$C$57:$BB$57,0))," ")</f>
        <v> </v>
      </c>
      <c r="S46" s="444" t="str">
        <f t="array" ref="S46">IF(COUNTIF(MaGv!$C$62:$BB$62,L37)&gt;0,INDEX(MaGv!$C$38:$BB$62,1,MATCH(L37,MaGv!$C$62:$BB$62,0))," ")</f>
        <v> </v>
      </c>
      <c r="T46" s="444" t="str">
        <f t="array" ref="T46">IF(COUNTIF(MaGv!$C$66:$BB$67,L37)&gt;0,INDEX(MaGv!$C$38:$BB$67,1,MATCH(L37,MaGv!$C$67:$BB$67,0))," ")</f>
        <v> </v>
      </c>
      <c r="U46" s="323"/>
      <c r="V46" s="323"/>
      <c r="W46" s="529">
        <v>42.0</v>
      </c>
      <c r="X46" s="22" t="s">
        <v>262</v>
      </c>
    </row>
    <row r="47" ht="12.75" customHeight="1">
      <c r="A47" s="323"/>
      <c r="B47" s="396"/>
      <c r="C47" s="450">
        <v>5.0</v>
      </c>
      <c r="D47" s="550" t="s">
        <v>628</v>
      </c>
      <c r="E47" s="450" t="str">
        <f t="array" ref="E47">IF(COUNTIF(MaGv!$C$43:$BB$43,B37)&gt;0,INDEX(MaGv!$C$38:$BB$43,1,MATCH(B37,MaGv!$C$43:$BB$43,0))," ")</f>
        <v> </v>
      </c>
      <c r="F47" s="450" t="str">
        <f t="array" ref="F47">IF(COUNTIF(MaGv!$C$48:$BB$48,B37)&gt;0,INDEX(MaGv!$C$38:$BB$48,1,MATCH(B37,MaGv!$C$48:$BB$48,0))," ")</f>
        <v> </v>
      </c>
      <c r="G47" s="450" t="str">
        <f t="array" ref="G47">IF(COUNTIF(MaGv!$C$53:$BB$53,B37)&gt;0,INDEX(MaGv!$C$38:$BB$53,1,MATCH(B37,MaGv!$C$53:$BB$53,0))," ")</f>
        <v> </v>
      </c>
      <c r="H47" s="450" t="str">
        <f t="array" ref="H47">IF(COUNTIF(MaGv!$C$58:$BB$58,B37)&gt;0,INDEX(MaGv!$C$38:$BB$58,1,MATCH(B37,MaGv!$C$58:$BB$58,0))," ")</f>
        <v> </v>
      </c>
      <c r="I47" s="449" t="str">
        <f t="array" ref="I47">IF(COUNTIF(MaGv!$C$63:$BB$63,B37)&gt;0,INDEX(MaGv!$C$38:$BB$63,1,MATCH(B37,MaGv!$C$63:$BB$63,0))," ")</f>
        <v>A12</v>
      </c>
      <c r="J47" s="450" t="str">
        <f t="array" ref="J47">IF(COUNTIF(MaGv!$C$68:$BB$68,B37)&gt;0,INDEX(MaGv!$C$38:$BB$68,1,MATCH(B37,MaGv!$C$68:$BB$68,0))," ")</f>
        <v> </v>
      </c>
      <c r="K47" s="323"/>
      <c r="L47" s="396"/>
      <c r="M47" s="450">
        <v>5.0</v>
      </c>
      <c r="N47" s="550" t="s">
        <v>628</v>
      </c>
      <c r="O47" s="450" t="str">
        <f t="array" ref="O47">IF(COUNTIF(MaGv!$C$43:$BB$43,L37)&gt;0,INDEX(MaGv!$C$38:$BB$43,1,MATCH(L37,MaGv!$C$43:$BB$43,0))," ")</f>
        <v> </v>
      </c>
      <c r="P47" s="450" t="str">
        <f t="array" ref="P47">IF(COUNTIF(MaGv!$C$48:$BB$48,L37)&gt;0,INDEX(MaGv!$C$38:$BB$48,1,MATCH(L37,MaGv!$C$48:$BB$48,0))," ")</f>
        <v> </v>
      </c>
      <c r="Q47" s="450" t="str">
        <f t="array" ref="Q47">IF(COUNTIF(MaGv!$C$53:$BB$53,L37)&gt;0,INDEX(MaGv!$C$38:$BB$53,1,MATCH(L37,MaGv!$C$53:$BB$53,0))," ")</f>
        <v> </v>
      </c>
      <c r="R47" s="450" t="str">
        <f t="array" ref="R47">IF(COUNTIF(MaGv!$C$58:$BB$58,L37)&gt;0,INDEX(MaGv!$C$38:$BB$58,1,MATCH(L37,MaGv!$C$58:$BB$58,0))," ")</f>
        <v> </v>
      </c>
      <c r="S47" s="450" t="str">
        <f t="array" ref="S47">IF(COUNTIF(MaGv!$C$63:$BB$63,L37)&gt;0,INDEX(MaGv!$C$38:$BB$63,1,MATCH(L37,MaGv!$C$63:$BB$63,0))," ")</f>
        <v> </v>
      </c>
      <c r="T47" s="450" t="str">
        <f t="array" ref="T47">IF(COUNTIF(MaGv!$C$68:$BB$68,L37)&gt;0,INDEX(MaGv!$C$38:$BB$68,1,MATCH(L37,MaGv!$C$68:$BB$68,0))," ")</f>
        <v> </v>
      </c>
      <c r="U47" s="323"/>
      <c r="V47" s="323"/>
      <c r="W47" s="540">
        <v>43.0</v>
      </c>
      <c r="X47" s="22" t="s">
        <v>266</v>
      </c>
    </row>
    <row r="48" ht="15.0" customHeight="1">
      <c r="A48" s="323"/>
      <c r="B48" s="551"/>
      <c r="C48" s="529"/>
      <c r="D48" s="75"/>
      <c r="E48" s="529"/>
      <c r="F48" s="529"/>
      <c r="G48" s="529"/>
      <c r="H48" s="529"/>
      <c r="I48" s="529"/>
      <c r="J48" s="529"/>
      <c r="K48" s="323"/>
      <c r="L48" s="551"/>
      <c r="M48" s="529"/>
      <c r="N48" s="75"/>
      <c r="O48" s="529"/>
      <c r="P48" s="529"/>
      <c r="Q48" s="529"/>
      <c r="R48" s="529"/>
      <c r="S48" s="529"/>
      <c r="T48" s="529"/>
      <c r="U48" s="323"/>
      <c r="V48" s="323"/>
      <c r="W48" s="529">
        <v>44.0</v>
      </c>
      <c r="X48" s="22" t="s">
        <v>271</v>
      </c>
    </row>
    <row r="49" ht="6.75" customHeight="1">
      <c r="A49" s="552"/>
      <c r="B49" s="553"/>
      <c r="C49" s="554"/>
      <c r="D49" s="554"/>
      <c r="E49" s="555"/>
      <c r="F49" s="555"/>
      <c r="G49" s="555"/>
      <c r="H49" s="555"/>
      <c r="I49" s="555"/>
      <c r="J49" s="555"/>
      <c r="K49" s="555"/>
      <c r="L49" s="553"/>
      <c r="M49" s="554"/>
      <c r="N49" s="554"/>
      <c r="O49" s="555"/>
      <c r="P49" s="555"/>
      <c r="Q49" s="555"/>
      <c r="R49" s="555"/>
      <c r="S49" s="555"/>
      <c r="T49" s="555"/>
      <c r="U49" s="16"/>
      <c r="V49" s="16"/>
      <c r="W49" s="540">
        <v>45.0</v>
      </c>
      <c r="X49" s="22" t="s">
        <v>275</v>
      </c>
    </row>
    <row r="50" ht="13.5" customHeight="1">
      <c r="A50" s="323"/>
      <c r="B50" s="528" t="str">
        <f>MaGv!$N$1</f>
        <v>THỜI KHÓA BIỂU ÔN TẬP KHỐI 12 - Áp dụng từ 04/05/2021</v>
      </c>
      <c r="C50" s="528"/>
      <c r="D50" s="360"/>
      <c r="E50" s="360"/>
      <c r="F50" s="360"/>
      <c r="G50" s="360"/>
      <c r="H50" s="323"/>
      <c r="I50" s="360"/>
      <c r="J50" s="360"/>
      <c r="K50" s="323"/>
      <c r="L50" s="528" t="str">
        <f>MaGv!$N$1</f>
        <v>THỜI KHÓA BIỂU ÔN TẬP KHỐI 12 - Áp dụng từ 04/05/2021</v>
      </c>
      <c r="M50" s="360"/>
      <c r="N50" s="360"/>
      <c r="O50" s="360"/>
      <c r="P50" s="360"/>
      <c r="Q50" s="360"/>
      <c r="R50" s="323"/>
      <c r="S50" s="360"/>
      <c r="T50" s="360"/>
      <c r="U50" s="323"/>
      <c r="V50" s="323"/>
      <c r="W50" s="529">
        <v>46.0</v>
      </c>
      <c r="X50" s="22" t="s">
        <v>279</v>
      </c>
    </row>
    <row r="51" ht="15.75" customHeight="1">
      <c r="A51" s="16"/>
      <c r="B51" s="530" t="s">
        <v>615</v>
      </c>
      <c r="C51" s="531" t="str">
        <f>VLOOKUP(B53,dsma,3,0)&amp;"-"&amp;VLOOKUP(B53,dsma,5,0)</f>
        <v>Nguyễn Thị Cẩm Thanh-Toán</v>
      </c>
      <c r="D51" s="532"/>
      <c r="E51" s="532"/>
      <c r="F51" s="533"/>
      <c r="G51" s="323"/>
      <c r="H51" s="534"/>
      <c r="I51" s="535" t="s">
        <v>616</v>
      </c>
      <c r="J51" s="17" t="str">
        <f>60-COUNTIF(E54:J63," ")</f>
        <v>17</v>
      </c>
      <c r="K51" s="323"/>
      <c r="L51" s="530" t="s">
        <v>615</v>
      </c>
      <c r="M51" s="531" t="str">
        <f>VLOOKUP(L53,dsma,3,0)&amp;"-"&amp;VLOOKUP(L53,dsma,5,0)</f>
        <v>Trần Thị Hương-Toán</v>
      </c>
      <c r="N51" s="532"/>
      <c r="O51" s="532"/>
      <c r="P51" s="533"/>
      <c r="Q51" s="323"/>
      <c r="R51" s="534"/>
      <c r="S51" s="535" t="s">
        <v>616</v>
      </c>
      <c r="T51" s="17" t="str">
        <f>60-COUNTIF(O54:T63," ")</f>
        <v>0</v>
      </c>
      <c r="U51" s="16"/>
      <c r="V51" s="16"/>
      <c r="W51" s="540">
        <v>47.0</v>
      </c>
      <c r="X51" s="22" t="s">
        <v>283</v>
      </c>
    </row>
    <row r="52" ht="3.0" customHeight="1">
      <c r="A52" s="16"/>
      <c r="B52" s="526"/>
      <c r="C52" s="323"/>
      <c r="D52" s="323"/>
      <c r="E52" s="529"/>
      <c r="F52" s="323"/>
      <c r="G52" s="323"/>
      <c r="H52" s="323"/>
      <c r="I52" s="323"/>
      <c r="J52" s="323"/>
      <c r="K52" s="323"/>
      <c r="L52" s="526"/>
      <c r="M52" s="323"/>
      <c r="N52" s="323"/>
      <c r="O52" s="529"/>
      <c r="P52" s="323"/>
      <c r="Q52" s="323"/>
      <c r="R52" s="323"/>
      <c r="S52" s="323"/>
      <c r="T52" s="323"/>
      <c r="U52" s="16"/>
      <c r="V52" s="16"/>
      <c r="W52" s="529">
        <v>48.0</v>
      </c>
      <c r="X52" s="22" t="s">
        <v>287</v>
      </c>
    </row>
    <row r="53" ht="12.75" customHeight="1">
      <c r="A53" s="536"/>
      <c r="B53" s="537" t="str">
        <f>X11</f>
        <v>BT07</v>
      </c>
      <c r="C53" s="538" t="s">
        <v>617</v>
      </c>
      <c r="D53" s="538" t="s">
        <v>618</v>
      </c>
      <c r="E53" s="538" t="s">
        <v>591</v>
      </c>
      <c r="F53" s="538" t="s">
        <v>592</v>
      </c>
      <c r="G53" s="538" t="s">
        <v>593</v>
      </c>
      <c r="H53" s="538" t="s">
        <v>594</v>
      </c>
      <c r="I53" s="538" t="s">
        <v>595</v>
      </c>
      <c r="J53" s="538" t="s">
        <v>596</v>
      </c>
      <c r="K53" s="539"/>
      <c r="L53" s="537" t="str">
        <f>X12</f>
        <v>BT08</v>
      </c>
      <c r="M53" s="538" t="s">
        <v>617</v>
      </c>
      <c r="N53" s="538" t="s">
        <v>618</v>
      </c>
      <c r="O53" s="538" t="s">
        <v>591</v>
      </c>
      <c r="P53" s="538" t="s">
        <v>592</v>
      </c>
      <c r="Q53" s="538" t="s">
        <v>593</v>
      </c>
      <c r="R53" s="538" t="s">
        <v>594</v>
      </c>
      <c r="S53" s="538" t="s">
        <v>595</v>
      </c>
      <c r="T53" s="538" t="s">
        <v>596</v>
      </c>
      <c r="U53" s="536"/>
      <c r="V53" s="536">
        <v>8.0</v>
      </c>
      <c r="W53" s="540">
        <v>49.0</v>
      </c>
      <c r="X53" s="22" t="s">
        <v>291</v>
      </c>
    </row>
    <row r="54" ht="12.75" customHeight="1">
      <c r="A54" s="323"/>
      <c r="B54" s="541" t="s">
        <v>597</v>
      </c>
      <c r="C54" s="452">
        <v>1.0</v>
      </c>
      <c r="D54" s="542" t="s">
        <v>619</v>
      </c>
      <c r="E54" s="452" t="str">
        <f t="array" ref="E54">IF(COUNTIF(MaGv!$C$4:$BB$4,B53)&gt;0,INDEX(MaGv!$C$3:$BB$4,1,MATCH(B53,MaGv!$C$4:$BB$4,0))," ")</f>
        <v> </v>
      </c>
      <c r="F54" s="451" t="str">
        <f t="array" ref="F54">IF(COUNTIF(MaGv!$C$9:$BB$9,B53)&gt;0,INDEX(MaGv!$C$3:$BB$9,1,MATCH(B53,MaGv!$C$9:$BB$9,0))," ")</f>
        <v>A3</v>
      </c>
      <c r="G54" s="451" t="str">
        <f t="array" ref="G54">IF(COUNTIF(MaGv!$C$14:$BB$14,B53)&gt;0,INDEX(MaGv!$C$3:$BB$14,1,MATCH(B53,MaGv!$C$14:$BB$14,0))," ")</f>
        <v>A10</v>
      </c>
      <c r="H54" s="452" t="str">
        <f t="array" ref="H54">IF(COUNTIF(MaGv!$C$19:$BB$19,B53)&gt;0,INDEX(MaGv!$C$3:$BB$19,1,MATCH(B53,MaGv!$C$19:$BB$19,0))," ")</f>
        <v> </v>
      </c>
      <c r="I54" s="452" t="str">
        <f t="array" ref="I54">IF(COUNTIF(MaGv!$C$24:$BB$24,B53)&gt;0,INDEX(MaGv!$C$3:$BB$24,1,MATCH(B53,MaGv!$C$24:$BB$24,0))," ")</f>
        <v> </v>
      </c>
      <c r="J54" s="452" t="str">
        <f t="array" ref="J54">IF(COUNTIF(MaGv!$C$29:$BB$29,B53)&gt;0,INDEX(MaGv!$C$3:$BB$29,1,MATCH(B53,MaGv!$C$29:$BB$29,0))," ")</f>
        <v> </v>
      </c>
      <c r="K54" s="323"/>
      <c r="L54" s="541" t="s">
        <v>597</v>
      </c>
      <c r="M54" s="452">
        <v>1.0</v>
      </c>
      <c r="N54" s="542" t="s">
        <v>619</v>
      </c>
      <c r="O54" s="452" t="str">
        <f t="array" ref="O54">IF(COUNTIF(MaGv!$C$4:$BB$4,L53)&gt;0,INDEX(MaGv!$C$3:$BB$4,1,MATCH(L53,MaGv!$C$4:$BB$4,0))," ")</f>
        <v> </v>
      </c>
      <c r="P54" s="452" t="str">
        <f t="array" ref="P54">IF(COUNTIF(MaGv!$C$9:$BB$9,L53)&gt;0,INDEX(MaGv!$C$3:$BB$9,1,MATCH(L53,MaGv!$C$9:$BB$9,0))," ")</f>
        <v> </v>
      </c>
      <c r="Q54" s="452" t="str">
        <f t="array" ref="Q54">IF(COUNTIF(MaGv!$C$14:$BB$14,L53)&gt;0,INDEX(MaGv!$C$3:$BB$14,1,MATCH(L53,MaGv!$C$14:$BB$14,0))," ")</f>
        <v> </v>
      </c>
      <c r="R54" s="452" t="str">
        <f t="array" ref="R54">IF(COUNTIF(MaGv!$C$19:$BB$19,L53)&gt;0,INDEX(MaGv!$C$3:$BB$19,1,MATCH(L53,MaGv!$C$19:$BB$19,0))," ")</f>
        <v> </v>
      </c>
      <c r="S54" s="452" t="str">
        <f t="array" ref="S54">IF(COUNTIF(MaGv!$C$24:$BB$24,L53)&gt;0,INDEX(MaGv!$C$3:$BB$24,1,MATCH(L53,MaGv!$C$24:$BB$24,0))," ")</f>
        <v> </v>
      </c>
      <c r="T54" s="452" t="str">
        <f t="array" ref="T54">IF(COUNTIF(MaGv!$C$29:$BB$29,L53)&gt;0,INDEX(MaGv!$C$3:$BB$29,1,MATCH(L53,MaGv!$C$29:$BB$29,0))," ")</f>
        <v> </v>
      </c>
      <c r="U54" s="323"/>
      <c r="V54" s="323"/>
      <c r="W54" s="529">
        <v>50.0</v>
      </c>
      <c r="X54" s="49" t="s">
        <v>295</v>
      </c>
    </row>
    <row r="55" ht="12.75" customHeight="1">
      <c r="A55" s="323"/>
      <c r="B55" s="127"/>
      <c r="C55" s="444">
        <v>2.0</v>
      </c>
      <c r="D55" s="543" t="s">
        <v>620</v>
      </c>
      <c r="E55" s="446" t="str">
        <f t="array" ref="E55">IF(COUNTIF(MaGv!$C$5:$BB$5,B53)&gt;0,INDEX(MaGv!$C$3:$BB$5,1,MATCH(B53,MaGv!$C$5:$BB$5,0))," ")</f>
        <v>A3</v>
      </c>
      <c r="F55" s="446" t="str">
        <f t="array" ref="F55">IF(COUNTIF(MaGv!$C$10:$BB$10,B53)&gt;0,INDEX(MaGv!$C$3:$BB$10,1,MATCH(B53,MaGv!$C$10:$BB$10,0))," ")</f>
        <v>A3</v>
      </c>
      <c r="G55" s="446" t="str">
        <f t="array" ref="G55">IF(COUNTIF(MaGv!$C$15:$BB$15,B53)&gt;0,INDEX(MaGv!$C$3:$BB$15,1,MATCH(B53,MaGv!$C$15:$BB$15,0))," ")</f>
        <v>A10</v>
      </c>
      <c r="H55" s="444" t="str">
        <f t="array" ref="H55">IF(COUNTIF(MaGv!$C$20:$BB$20,B53)&gt;0,INDEX(MaGv!$C$3:$BB$20,1,MATCH(B53,MaGv!$C$20:$BB$20,0))," ")</f>
        <v> </v>
      </c>
      <c r="I55" s="444" t="str">
        <f t="array" ref="I55">IF(COUNTIF(MaGv!$C$25:$BB$25,B53)&gt;0,INDEX(MaGv!$C$3:$BB$25,1,MATCH(B53,MaGv!$C$25:$BB$25,0))," ")</f>
        <v> </v>
      </c>
      <c r="J55" s="444" t="str">
        <f t="array" ref="J55">IF(COUNTIF(MaGv!$C$30:$BB$30,B53)&gt;0,INDEX(MaGv!$C$3:$BB$30,1,MATCH(B53,MaGv!$C$30:$BB$30,0))," ")</f>
        <v> </v>
      </c>
      <c r="K55" s="323"/>
      <c r="L55" s="127"/>
      <c r="M55" s="444">
        <v>2.0</v>
      </c>
      <c r="N55" s="543" t="s">
        <v>620</v>
      </c>
      <c r="O55" s="444" t="str">
        <f t="array" ref="O55">IF(COUNTIF(MaGv!$C$5:$BB$5,L53)&gt;0,INDEX(MaGv!$C$3:$BB$5,1,MATCH(L53,MaGv!$C$5:$BB$5,0))," ")</f>
        <v> </v>
      </c>
      <c r="P55" s="444" t="str">
        <f t="array" ref="P55">IF(COUNTIF(MaGv!$C$10:$BB$10,L53)&gt;0,INDEX(MaGv!$C$3:$BB$10,1,MATCH(L53,MaGv!$C$10:$BB$10,0))," ")</f>
        <v> </v>
      </c>
      <c r="Q55" s="444" t="str">
        <f t="array" ref="Q55">IF(COUNTIF(MaGv!$C$15:$BB$15,L53)&gt;0,INDEX(MaGv!$C$3:$BB$15,1,MATCH(L53,MaGv!$C$15:$BB$15,0))," ")</f>
        <v> </v>
      </c>
      <c r="R55" s="444" t="str">
        <f t="array" ref="R55">IF(COUNTIF(MaGv!$C$20:$BB$20,L53)&gt;0,INDEX(MaGv!$C$3:$BB$20,1,MATCH(L53,MaGv!$C$20:$BB$20,0))," ")</f>
        <v> </v>
      </c>
      <c r="S55" s="444" t="str">
        <f t="array" ref="S55">IF(COUNTIF(MaGv!$C$25:$BB$25,L53)&gt;0,INDEX(MaGv!$C$3:$BB$25,1,MATCH(L53,MaGv!$C$25:$BB$25,0))," ")</f>
        <v> </v>
      </c>
      <c r="T55" s="444" t="str">
        <f t="array" ref="T55">IF(COUNTIF(MaGv!$C$30:$BB$30,L53)&gt;0,INDEX(MaGv!$C$3:$BB$30,1,MATCH(L53,MaGv!$C$30:$BB$30,0))," ")</f>
        <v> </v>
      </c>
      <c r="U55" s="323"/>
      <c r="V55" s="323"/>
      <c r="W55" s="540">
        <v>51.0</v>
      </c>
      <c r="X55" s="49" t="s">
        <v>299</v>
      </c>
    </row>
    <row r="56" ht="12.75" customHeight="1">
      <c r="A56" s="323"/>
      <c r="B56" s="127"/>
      <c r="C56" s="444">
        <v>3.0</v>
      </c>
      <c r="D56" s="543" t="s">
        <v>621</v>
      </c>
      <c r="E56" s="446" t="str">
        <f t="array" ref="E56">IF(COUNTIF(MaGv!$C$6:$BB$6,B53)&gt;0,INDEX(MaGv!$C$3:$BB$6,1,MATCH(B53,MaGv!$C$6:$BB$6,0))," ")</f>
        <v>A3</v>
      </c>
      <c r="F56" s="446" t="str">
        <f t="array" ref="F56">IF(COUNTIF(MaGv!$C$11:$BB$11,B53)&gt;0,INDEX(MaGv!$C$3:$BB$11,1,MATCH(B53,MaGv!$C$11:$BB$11,0))," ")</f>
        <v>A10</v>
      </c>
      <c r="G56" s="446" t="str">
        <f t="array" ref="G56">IF(COUNTIF(MaGv!$C$16:$BB$16,B53)&gt;0,INDEX(MaGv!$C$3:$BB$16,1,MATCH(B53,MaGv!$C$16:$BB$16,0))," ")</f>
        <v>A3</v>
      </c>
      <c r="H56" s="444" t="str">
        <f t="array" ref="H56">IF(COUNTIF(MaGv!$C$21:$BB$21,B53)&gt;0,INDEX(MaGv!$C$3:$BB$21,1,MATCH(B53,MaGv!$C$21:$BB$21,0))," ")</f>
        <v> </v>
      </c>
      <c r="I56" s="444" t="str">
        <f t="array" ref="I56">IF(COUNTIF(MaGv!$C$26:$BB$26,B53)&gt;0,INDEX(MaGv!$C$3:$BB$26,1,MATCH(B53,MaGv!$C$26:$BB$26,0))," ")</f>
        <v> </v>
      </c>
      <c r="J56" s="444" t="str">
        <f t="array" ref="J56">IF(COUNTIF(MaGv!$C$31:$BB$31,B53)&gt;0,INDEX(MaGv!$C$3:$BB$31,1,MATCH(B53,MaGv!$C$31:$BB$31,0))," ")</f>
        <v> </v>
      </c>
      <c r="K56" s="323"/>
      <c r="L56" s="127"/>
      <c r="M56" s="444">
        <v>3.0</v>
      </c>
      <c r="N56" s="543" t="s">
        <v>621</v>
      </c>
      <c r="O56" s="444" t="str">
        <f t="array" ref="O56">IF(COUNTIF(MaGv!$C$6:$BB$6,L53)&gt;0,INDEX(MaGv!$C$3:$BB$6,1,MATCH(L53,MaGv!$C$6:$BB$6,0))," ")</f>
        <v> </v>
      </c>
      <c r="P56" s="444" t="str">
        <f t="array" ref="P56">IF(COUNTIF(MaGv!$C$11:$BB$11,L53)&gt;0,INDEX(MaGv!$C$3:$BB$11,1,MATCH(L53,MaGv!$C$11:$BB$11,0))," ")</f>
        <v> </v>
      </c>
      <c r="Q56" s="444" t="str">
        <f t="array" ref="Q56">IF(COUNTIF(MaGv!$C$16:$BB$16,L53)&gt;0,INDEX(MaGv!$C$3:$BB$16,1,MATCH(L53,MaGv!$C$16:$BB$16,0))," ")</f>
        <v> </v>
      </c>
      <c r="R56" s="444" t="str">
        <f t="array" ref="R56">IF(COUNTIF(MaGv!$C$21:$BB$21,L53)&gt;0,INDEX(MaGv!$C$3:$BB$21,1,MATCH(L53,MaGv!$C$21:$BB$21,0))," ")</f>
        <v> </v>
      </c>
      <c r="S56" s="444" t="str">
        <f t="array" ref="S56">IF(COUNTIF(MaGv!$C$26:$BB$26,L53)&gt;0,INDEX(MaGv!$C$3:$BB$26,1,MATCH(L53,MaGv!$C$26:$BB$26,0))," ")</f>
        <v> </v>
      </c>
      <c r="T56" s="444" t="str">
        <f t="array" ref="T56">IF(COUNTIF(MaGv!$C$31:$BB$31,L53)&gt;0,INDEX(MaGv!$C$3:$BB$31,1,MATCH(L53,MaGv!$C$31:$BB$31,0))," ")</f>
        <v> </v>
      </c>
      <c r="U56" s="323"/>
      <c r="V56" s="323"/>
      <c r="W56" s="529">
        <v>52.0</v>
      </c>
      <c r="X56" s="49" t="s">
        <v>303</v>
      </c>
    </row>
    <row r="57" ht="12.75" customHeight="1">
      <c r="A57" s="323"/>
      <c r="B57" s="127"/>
      <c r="C57" s="444">
        <v>4.0</v>
      </c>
      <c r="D57" s="543" t="s">
        <v>622</v>
      </c>
      <c r="E57" s="446" t="str">
        <f t="array" ref="E57">IF(COUNTIF(MaGv!$C$7:$BB$7,B53)&gt;0,INDEX(MaGv!$C$3:$BB$7,1,MATCH(B53,MaGv!$C$7:$BB$7,0))," ")</f>
        <v>A10</v>
      </c>
      <c r="F57" s="446" t="str">
        <f t="array" ref="F57">IF(COUNTIF(MaGv!$C$12:$BB$12,B53)&gt;0,INDEX(MaGv!$C$3:$BB$12,1,MATCH(B53,MaGv!$C$12:$BB$12,0))," ")</f>
        <v>A10</v>
      </c>
      <c r="G57" s="446" t="str">
        <f t="array" ref="G57">IF(COUNTIF(MaGv!$C$17:$BB$17,B53)&gt;0,INDEX(MaGv!$C$3:$BB$17,1,MATCH(B53,MaGv!$C$17:$BB$17,0))," ")</f>
        <v>A3</v>
      </c>
      <c r="H57" s="444" t="str">
        <f t="array" ref="H57">IF(COUNTIF(MaGv!$C$22:$BB$22,B53)&gt;0,INDEX(MaGv!$C$3:$BB$22,1,MATCH(B53,MaGv!$C$22:$BB$22,0))," ")</f>
        <v> </v>
      </c>
      <c r="I57" s="444" t="str">
        <f t="array" ref="I57">IF(COUNTIF(MaGv!$C$27:$BB$27,B53)&gt;0,INDEX(MaGv!$C$3:$BB$27,1,MATCH(B53,MaGv!$C$27:$BB$27,0))," ")</f>
        <v> </v>
      </c>
      <c r="J57" s="444" t="str">
        <f t="array" ref="J57">IF(COUNTIF(MaGv!$C$32:$BB$32,B53)&gt;0,INDEX(MaGv!$C$3:$BB$32,1,MATCH(B53,MaGv!$C$32:$BB$32,0))," ")</f>
        <v> </v>
      </c>
      <c r="K57" s="323"/>
      <c r="L57" s="127"/>
      <c r="M57" s="444">
        <v>4.0</v>
      </c>
      <c r="N57" s="543" t="s">
        <v>622</v>
      </c>
      <c r="O57" s="444" t="str">
        <f t="array" ref="O57">IF(COUNTIF(MaGv!$C$7:$BB$7,L53)&gt;0,INDEX(MaGv!$C$3:$BB$7,1,MATCH(L53,MaGv!$C$7:$BB$7,0))," ")</f>
        <v> </v>
      </c>
      <c r="P57" s="444" t="str">
        <f t="array" ref="P57">IF(COUNTIF(MaGv!$C$12:$BB$12,L53)&gt;0,INDEX(MaGv!$C$3:$BB$12,1,MATCH(L53,MaGv!$C$12:$BB$12,0))," ")</f>
        <v> </v>
      </c>
      <c r="Q57" s="444" t="str">
        <f t="array" ref="Q57">IF(COUNTIF(MaGv!$C$17:$BB$17,L53)&gt;0,INDEX(MaGv!$C$3:$BB$17,1,MATCH(L53,MaGv!$C$17:$BB$17,0))," ")</f>
        <v> </v>
      </c>
      <c r="R57" s="444" t="str">
        <f t="array" ref="R57">IF(COUNTIF(MaGv!$C$22:$BB$22,L53)&gt;0,INDEX(MaGv!$C$3:$BB$22,1,MATCH(L53,MaGv!$C$22:$BB$22,0))," ")</f>
        <v> </v>
      </c>
      <c r="S57" s="444" t="str">
        <f t="array" ref="S57">IF(COUNTIF(MaGv!$C$27:$BB$27,L53)&gt;0,INDEX(MaGv!$C$3:$BB$27,1,MATCH(L53,MaGv!$C$27:$BB$27,0))," ")</f>
        <v> </v>
      </c>
      <c r="T57" s="444" t="str">
        <f t="array" ref="T57">IF(COUNTIF(MaGv!$C$32:$BB$32,L53)&gt;0,INDEX(MaGv!$C$3:$BB$32,1,MATCH(L53,MaGv!$C$32:$BB$32,0))," ")</f>
        <v> </v>
      </c>
      <c r="U57" s="323"/>
      <c r="V57" s="323"/>
      <c r="W57" s="540">
        <v>53.0</v>
      </c>
      <c r="X57" s="22" t="s">
        <v>307</v>
      </c>
    </row>
    <row r="58" ht="12.75" customHeight="1">
      <c r="A58" s="323"/>
      <c r="B58" s="447"/>
      <c r="C58" s="544">
        <v>5.0</v>
      </c>
      <c r="D58" s="545" t="s">
        <v>623</v>
      </c>
      <c r="E58" s="546" t="str">
        <f t="array" ref="E58">IF(COUNTIF(MaGv!$C$8:$BB$8,B53)&gt;0,INDEX(MaGv!$C$3:$BB$8,1,MATCH(B53,MaGv!$C$8:$BB$8,0))," ")</f>
        <v>A10</v>
      </c>
      <c r="F58" s="544" t="str">
        <f t="array" ref="F58">IF(COUNTIF(MaGv!$C$13:$BB$13,B53)&gt;0,INDEX(MaGv!$C$3:$BB$13,1,MATCH(B53,MaGv!$C$13:$BB$13,0))," ")</f>
        <v> </v>
      </c>
      <c r="G58" s="544" t="str">
        <f t="array" ref="G58">IF(COUNTIF(MaGv!$C$18:$BB$18,B53)&gt;0,INDEX(MaGv!$C$3:$BB$18,1,MATCH(B53,MaGv!$C$18:$BB$18,0))," ")</f>
        <v> </v>
      </c>
      <c r="H58" s="544" t="str">
        <f t="array" ref="H58">IF(COUNTIF(MaGv!$C$23:$BB$23,B53)&gt;0,INDEX(MaGv!$C$3:$BB$23,1,MATCH(B53,MaGv!$C$23:$BB$23,0))," ")</f>
        <v> </v>
      </c>
      <c r="I58" s="544" t="str">
        <f t="array" ref="I58">IF(COUNTIF(MaGv!$C$28:$BB$28,B53)&gt;0,INDEX(MaGv!$C$3:$BB$28,1,MATCH(B53,MaGv!$C$28:$BB$28,0))," ")</f>
        <v> </v>
      </c>
      <c r="J58" s="544" t="str">
        <f t="array" ref="J58">IF(COUNTIF(MaGv!$C$33:$BB$33,B53)&gt;0,INDEX(MaGv!$C$3:$BB$33,1,MATCH(B53,MaGv!$C$33:$BB$33,0))," ")</f>
        <v> </v>
      </c>
      <c r="K58" s="323"/>
      <c r="L58" s="447"/>
      <c r="M58" s="544">
        <v>5.0</v>
      </c>
      <c r="N58" s="545" t="s">
        <v>623</v>
      </c>
      <c r="O58" s="544" t="str">
        <f t="array" ref="O58">IF(COUNTIF(MaGv!$C$8:$BB$8,L53)&gt;0,INDEX(MaGv!$C$3:$BB$8,1,MATCH(L53,MaGv!$C$8:$BB$8,0))," ")</f>
        <v> </v>
      </c>
      <c r="P58" s="544" t="str">
        <f t="array" ref="P58">IF(COUNTIF(MaGv!$C$13:$BB$13,L53)&gt;0,INDEX(MaGv!$C$3:$BB$13,1,MATCH(L53,MaGv!$C$13:$BB$13,0))," ")</f>
        <v> </v>
      </c>
      <c r="Q58" s="544" t="str">
        <f t="array" ref="Q58">IF(COUNTIF(MaGv!$C$18:$BB$18,L53)&gt;0,INDEX(MaGv!$C$3:$BB$18,1,MATCH(L53,MaGv!$C$18:$BB$18,0))," ")</f>
        <v> </v>
      </c>
      <c r="R58" s="544" t="str">
        <f t="array" ref="R58">IF(COUNTIF(MaGv!$C$23:$BB$23,L53)&gt;0,INDEX(MaGv!$C$3:$BB$23,1,MATCH(L53,MaGv!$C$23:$BB$23,0))," ")</f>
        <v> </v>
      </c>
      <c r="S58" s="544" t="str">
        <f t="array" ref="S58">IF(COUNTIF(MaGv!$C$28:$BB$28,L53)&gt;0,INDEX(MaGv!$C$3:$BB$28,1,MATCH(L53,MaGv!$C$28:$BB$28,0))," ")</f>
        <v> </v>
      </c>
      <c r="T58" s="544" t="str">
        <f t="array" ref="T58">IF(COUNTIF(MaGv!$C$33:$BB$33,L53)&gt;0,INDEX(MaGv!$C$3:$BB$33,1,MATCH(L53,MaGv!$C$33:$BB$33,0))," ")</f>
        <v> </v>
      </c>
      <c r="U58" s="323"/>
      <c r="V58" s="323"/>
      <c r="W58" s="529">
        <v>54.0</v>
      </c>
      <c r="X58" s="22" t="s">
        <v>312</v>
      </c>
    </row>
    <row r="59" ht="12.75" customHeight="1">
      <c r="A59" s="323"/>
      <c r="B59" s="547" t="s">
        <v>606</v>
      </c>
      <c r="C59" s="548">
        <v>1.0</v>
      </c>
      <c r="D59" s="549" t="s">
        <v>624</v>
      </c>
      <c r="E59" s="557" t="str">
        <f t="array" ref="E59">IF(COUNTIF(MaGv!$C$39:$BB$39,B53)&gt;0,INDEX(MaGv!$C$38:$BB$39,1,MATCH(B53,MaGv!$C$39:$BB$39,0))," ")</f>
        <v>C7</v>
      </c>
      <c r="F59" s="548" t="str">
        <f t="array" ref="F59">IF(COUNTIF(MaGv!$C$44:$BB$44,B53)&gt;0,INDEX(MaGv!$C$38:$BB$44,1,MATCH(B53,MaGv!$C$44:$BB$44,0))," ")</f>
        <v> </v>
      </c>
      <c r="G59" s="548" t="str">
        <f t="array" ref="G59">IF(COUNTIF(MaGv!$C$49:$BB$49,B53)&gt;0,INDEX(MaGv!$C$38:$BB$49,1,MATCH(B53,MaGv!$C$49:$BB$49,0))," ")</f>
        <v> </v>
      </c>
      <c r="H59" s="548" t="str">
        <f t="array" ref="H59">IF(COUNTIF(MaGv!$C$54:$BB$54,B53)&gt;0,INDEX(MaGv!$C$38:$BB$54,1,MATCH(B53,MaGv!$C$54:$BB$54,0))," ")</f>
        <v> </v>
      </c>
      <c r="I59" s="548" t="str">
        <f t="array" ref="I59">IF(COUNTIF(MaGv!$C$59:$BB$59,B53)&gt;0,INDEX(MaGv!$C$38:$BB$59,1,MATCH(B53,MaGv!$C$59:$BB$59,0))," ")</f>
        <v> </v>
      </c>
      <c r="J59" s="548" t="str">
        <f t="array" ref="J59">IF(COUNTIF(MaGv!$C$64:$BB$64,B53)&gt;0,INDEX(MaGv!$C$38:$BB$64,1,MATCH(B53,MaGv!$C$64:$BB$64,0))," ")</f>
        <v> </v>
      </c>
      <c r="K59" s="323"/>
      <c r="L59" s="547" t="s">
        <v>606</v>
      </c>
      <c r="M59" s="548">
        <v>1.0</v>
      </c>
      <c r="N59" s="549" t="s">
        <v>624</v>
      </c>
      <c r="O59" s="548" t="str">
        <f t="array" ref="O59">IF(COUNTIF(MaGv!$C$39:$BB$39,L53)&gt;0,INDEX(MaGv!$C$38:$BB$39,1,MATCH(L53,MaGv!$C$39:$BB$39,0))," ")</f>
        <v> </v>
      </c>
      <c r="P59" s="548" t="str">
        <f t="array" ref="P59">IF(COUNTIF(MaGv!$C$44:$BB$44,L53)&gt;0,INDEX(MaGv!$C$38:$BB$44,1,MATCH(L53,MaGv!$C$44:$BB$44,0))," ")</f>
        <v> </v>
      </c>
      <c r="Q59" s="548" t="str">
        <f t="array" ref="Q59">IF(COUNTIF(MaGv!$C$49:$BB$49,L53)&gt;0,INDEX(MaGv!$C$38:$BB$49,1,MATCH(L53,MaGv!$C$49:$BB$49,0))," ")</f>
        <v> </v>
      </c>
      <c r="R59" s="548" t="str">
        <f t="array" ref="R59">IF(COUNTIF(MaGv!$C$54:$BB$54,L53)&gt;0,INDEX(MaGv!$C$38:$BB$54,1,MATCH(L53,MaGv!$C$54:$BB$54,0))," ")</f>
        <v> </v>
      </c>
      <c r="S59" s="548" t="str">
        <f t="array" ref="S59">IF(COUNTIF(MaGv!$C$59:$BB$59,L53)&gt;0,INDEX(MaGv!$C$38:$BB$59,1,MATCH(L53,MaGv!$C$59:$BB$59,0))," ")</f>
        <v> </v>
      </c>
      <c r="T59" s="548" t="str">
        <f t="array" ref="T59">IF(COUNTIF(MaGv!$C$64:$BB$64,L53)&gt;0,INDEX(MaGv!$C$38:$BB$64,1,MATCH(L53,MaGv!$C$64:$BB$64,0))," ")</f>
        <v> </v>
      </c>
      <c r="U59" s="323"/>
      <c r="V59" s="323"/>
      <c r="W59" s="540">
        <v>55.0</v>
      </c>
      <c r="X59" s="22" t="s">
        <v>316</v>
      </c>
    </row>
    <row r="60" ht="12.75" customHeight="1">
      <c r="A60" s="323"/>
      <c r="B60" s="127"/>
      <c r="C60" s="444">
        <v>2.0</v>
      </c>
      <c r="D60" s="543" t="s">
        <v>625</v>
      </c>
      <c r="E60" s="444" t="str">
        <f t="array" ref="E60">IF(COUNTIF(MaGv!$C$40:$BB$40,B53)&gt;0,INDEX(MaGv!$C$38:$BB$40,1,MATCH(B53,MaGv!$C$40:$BB$40,0))," ")</f>
        <v> </v>
      </c>
      <c r="F60" s="444" t="str">
        <f t="array" ref="F60">IF(COUNTIF(MaGv!$C$45:$BB$45,B53)&gt;0,INDEX(MaGv!$C$38:$BB$45,1,MATCH(B53,MaGv!$C$45:$BB$45,0))," ")</f>
        <v> </v>
      </c>
      <c r="G60" s="444" t="str">
        <f t="array" ref="G60">IF(COUNTIF(MaGv!$C$50:$BB$50,B53)&gt;0,INDEX(MaGv!$C$38:$BB$50,1,MATCH(B53,MaGv!$C$50:$BB$50,0))," ")</f>
        <v> </v>
      </c>
      <c r="H60" s="444" t="str">
        <f t="array" ref="H60">IF(COUNTIF(MaGv!$C$55:$BB$55,B53)&gt;0,INDEX(MaGv!$C$38:$BB$55,1,MATCH(B53,MaGv!$C$55:$BB$55,0))," ")</f>
        <v> </v>
      </c>
      <c r="I60" s="446" t="str">
        <f t="array" ref="I60">IF(COUNTIF(MaGv!$C$60:$BB$60,B53)&gt;0,INDEX(MaGv!$C$38:$BB$60,1,MATCH(B53,MaGv!$C$60:$BB$60,0))," ")</f>
        <v>A3</v>
      </c>
      <c r="J60" s="444" t="str">
        <f t="array" ref="J60">IF(COUNTIF(MaGv!$C$65:$BB$65,B53)&gt;0,INDEX(MaGv!$C$38:$BB$65,1,MATCH(B53,MaGv!$C$65:$BB$65,0))," ")</f>
        <v> </v>
      </c>
      <c r="K60" s="323"/>
      <c r="L60" s="127"/>
      <c r="M60" s="444">
        <v>2.0</v>
      </c>
      <c r="N60" s="543" t="s">
        <v>625</v>
      </c>
      <c r="O60" s="444" t="str">
        <f t="array" ref="O60">IF(COUNTIF(MaGv!$C$40:$BB$40,L53)&gt;0,INDEX(MaGv!$C$38:$BB$40,1,MATCH(L53,MaGv!$C$40:$BB$40,0))," ")</f>
        <v> </v>
      </c>
      <c r="P60" s="444" t="str">
        <f t="array" ref="P60">IF(COUNTIF(MaGv!$C$45:$BB$45,L53)&gt;0,INDEX(MaGv!$C$38:$BB$45,1,MATCH(L53,MaGv!$C$45:$BB$45,0))," ")</f>
        <v> </v>
      </c>
      <c r="Q60" s="444" t="str">
        <f t="array" ref="Q60">IF(COUNTIF(MaGv!$C$50:$BB$50,L53)&gt;0,INDEX(MaGv!$C$38:$BB$50,1,MATCH(L53,MaGv!$C$50:$BB$50,0))," ")</f>
        <v> </v>
      </c>
      <c r="R60" s="444" t="str">
        <f t="array" ref="R60">IF(COUNTIF(MaGv!$C$55:$BB$55,L53)&gt;0,INDEX(MaGv!$C$38:$BB$55,1,MATCH(L53,MaGv!$C$55:$BB$55,0))," ")</f>
        <v> </v>
      </c>
      <c r="S60" s="444" t="str">
        <f t="array" ref="S60">IF(COUNTIF(MaGv!$C$60:$BB$60,L53)&gt;0,INDEX(MaGv!$C$38:$BB$60,1,MATCH(L53,MaGv!$C$60:$BB$60,0))," ")</f>
        <v> </v>
      </c>
      <c r="T60" s="444" t="str">
        <f t="array" ref="T60">IF(COUNTIF(MaGv!$C$65:$BB$65,L53)&gt;0,INDEX(MaGv!$C$38:$BB$65,1,MATCH(L53,MaGv!$C$65:$BB$65,0))," ")</f>
        <v> </v>
      </c>
      <c r="U60" s="323"/>
      <c r="V60" s="323"/>
      <c r="W60" s="529">
        <v>56.0</v>
      </c>
      <c r="X60" s="22" t="s">
        <v>320</v>
      </c>
    </row>
    <row r="61" ht="12.75" customHeight="1">
      <c r="A61" s="323"/>
      <c r="B61" s="127"/>
      <c r="C61" s="444">
        <v>3.0</v>
      </c>
      <c r="D61" s="543" t="s">
        <v>626</v>
      </c>
      <c r="E61" s="444" t="str">
        <f t="array" ref="E61">IF(COUNTIF(MaGv!$C$41:$BB$41,B53)&gt;0,INDEX(MaGv!$C$38:$BB$41,1,MATCH(B53,MaGv!$C$41:$BB$41,0))," ")</f>
        <v> </v>
      </c>
      <c r="F61" s="444" t="str">
        <f t="array" ref="F61">IF(COUNTIF(MaGv!$C$46:$BB$46,B53)&gt;0,INDEX(MaGv!$C$38:$BB$46,1,MATCH(B53,MaGv!$C$46:$BB$46,0))," ")</f>
        <v> </v>
      </c>
      <c r="G61" s="444" t="str">
        <f t="array" ref="G61">IF(COUNTIF(MaGv!$C$51:$BB$51,B53)&gt;0,INDEX(MaGv!$C$38:$BB$51,1,MATCH(B53,MaGv!$C$51:$BB$51,0))," ")</f>
        <v> </v>
      </c>
      <c r="H61" s="444" t="str">
        <f t="array" ref="H61">IF(COUNTIF(MaGv!$C$56:$BB$56,B53)&gt;0,INDEX(MaGv!$C$38:$BB$56,1,MATCH(B53,MaGv!$C$56:$BB$56,0))," ")</f>
        <v> </v>
      </c>
      <c r="I61" s="446" t="str">
        <f t="array" ref="I61">IF(COUNTIF(MaGv!$C$61:$BB$61,B53)&gt;0,INDEX(MaGv!$C$38:$BB$61,1,MATCH(B53,MaGv!$C$61:$BB$61,0))," ")</f>
        <v>A3</v>
      </c>
      <c r="J61" s="444" t="str">
        <f t="array" ref="J61">IF(COUNTIF(MaGv!$C$66:$BB$66,B53)&gt;0,INDEX(MaGv!$C$38:$BB$66,1,MATCH(B53,MaGv!$C$66:$BB$66,0))," ")</f>
        <v> </v>
      </c>
      <c r="K61" s="323"/>
      <c r="L61" s="127"/>
      <c r="M61" s="444">
        <v>3.0</v>
      </c>
      <c r="N61" s="543" t="s">
        <v>626</v>
      </c>
      <c r="O61" s="444" t="str">
        <f t="array" ref="O61">IF(COUNTIF(MaGv!$C$41:$BB$41,L53)&gt;0,INDEX(MaGv!$C$38:$BB$41,1,MATCH(L53,MaGv!$C$41:$BB$41,0))," ")</f>
        <v> </v>
      </c>
      <c r="P61" s="444" t="str">
        <f t="array" ref="P61">IF(COUNTIF(MaGv!$C$46:$BB$46,L53)&gt;0,INDEX(MaGv!$C$38:$BB$46,1,MATCH(L53,MaGv!$C$46:$BB$46,0))," ")</f>
        <v> </v>
      </c>
      <c r="Q61" s="444" t="str">
        <f t="array" ref="Q61">IF(COUNTIF(MaGv!$C$51:$BB$51,L53)&gt;0,INDEX(MaGv!$C$38:$BB$51,1,MATCH(L53,MaGv!$C$51:$BB$51,0))," ")</f>
        <v> </v>
      </c>
      <c r="R61" s="444" t="str">
        <f t="array" ref="R61">IF(COUNTIF(MaGv!$C$56:$BB$56,L53)&gt;0,INDEX(MaGv!$C$38:$BB$56,1,MATCH(L53,MaGv!$C$56:$BB$56,0))," ")</f>
        <v> </v>
      </c>
      <c r="S61" s="444" t="str">
        <f t="array" ref="S61">IF(COUNTIF(MaGv!$C$61:$BB$61,L53)&gt;0,INDEX(MaGv!$C$38:$BB$61,1,MATCH(L53,MaGv!$C$61:$BB$61,0))," ")</f>
        <v> </v>
      </c>
      <c r="T61" s="444" t="str">
        <f t="array" ref="T61">IF(COUNTIF(MaGv!$C$66:$BB$66,L53)&gt;0,INDEX(MaGv!$C$38:$BB$66,1,MATCH(L53,MaGv!$C$66:$BB$66,0))," ")</f>
        <v> </v>
      </c>
      <c r="U61" s="323"/>
      <c r="V61" s="323"/>
      <c r="W61" s="540">
        <v>57.0</v>
      </c>
      <c r="X61" s="22" t="s">
        <v>322</v>
      </c>
    </row>
    <row r="62" ht="12.75" customHeight="1">
      <c r="A62" s="323"/>
      <c r="B62" s="127"/>
      <c r="C62" s="444">
        <v>4.0</v>
      </c>
      <c r="D62" s="543" t="s">
        <v>627</v>
      </c>
      <c r="E62" s="444" t="str">
        <f t="array" ref="E62">IF(COUNTIF(MaGv!$C$42:$BB$42,B53)&gt;0,INDEX(MaGv!$C$38:$BB$42,1,MATCH(B53,MaGv!$C$42:$BB$42,0))," ")</f>
        <v> </v>
      </c>
      <c r="F62" s="444" t="str">
        <f t="array" ref="F62">IF(COUNTIF(MaGv!$C$47:$BB$47,B53)&gt;0,INDEX(MaGv!$C$38:$BB$47,1,MATCH(B53,MaGv!$C$47:$BB$47,0))," ")</f>
        <v> </v>
      </c>
      <c r="G62" s="444" t="str">
        <f t="array" ref="G62">IF(COUNTIF(MaGv!$C$52:$BB$52,B53)&gt;0,INDEX(MaGv!$C$38:$BB$52,1,MATCH(B53,MaGv!$C$52:$BB$52,0))," ")</f>
        <v> </v>
      </c>
      <c r="H62" s="444" t="str">
        <f t="array" ref="H62">IF(COUNTIF(MaGv!$C$57:$BB$57,B53)&gt;0,INDEX(MaGv!$C$38:$BB$57,1,MATCH(B53,MaGv!$C$57:$BB$57,0))," ")</f>
        <v> </v>
      </c>
      <c r="I62" s="446" t="str">
        <f t="array" ref="I62">IF(COUNTIF(MaGv!$C$62:$BB$62,B53)&gt;0,INDEX(MaGv!$C$38:$BB$62,1,MATCH(B53,MaGv!$C$62:$BB$62,0))," ")</f>
        <v>A10</v>
      </c>
      <c r="J62" s="444" t="str">
        <f t="array" ref="J62">IF(COUNTIF(MaGv!$C$66:$BB$67,B53)&gt;0,INDEX(MaGv!$C$38:$BB$67,1,MATCH(B53,MaGv!$C$67:$BB$67,0))," ")</f>
        <v> </v>
      </c>
      <c r="K62" s="323"/>
      <c r="L62" s="127"/>
      <c r="M62" s="444">
        <v>4.0</v>
      </c>
      <c r="N62" s="543" t="s">
        <v>627</v>
      </c>
      <c r="O62" s="444" t="str">
        <f t="array" ref="O62">IF(COUNTIF(MaGv!$C$42:$BB$42,L53)&gt;0,INDEX(MaGv!$C$38:$BB$42,1,MATCH(L53,MaGv!$C$42:$BB$42,0))," ")</f>
        <v> </v>
      </c>
      <c r="P62" s="444" t="str">
        <f t="array" ref="P62">IF(COUNTIF(MaGv!$C$47:$BB$47,L53)&gt;0,INDEX(MaGv!$C$38:$BB$47,1,MATCH(L53,MaGv!$C$47:$BB$47,0))," ")</f>
        <v> </v>
      </c>
      <c r="Q62" s="444" t="str">
        <f t="array" ref="Q62">IF(COUNTIF(MaGv!$C$52:$BB$52,L53)&gt;0,INDEX(MaGv!$C$38:$BB$52,1,MATCH(L53,MaGv!$C$52:$BB$52,0))," ")</f>
        <v> </v>
      </c>
      <c r="R62" s="444" t="str">
        <f t="array" ref="R62">IF(COUNTIF(MaGv!$C$57:$BB$57,L53)&gt;0,INDEX(MaGv!$C$38:$BB$57,1,MATCH(L53,MaGv!$C$57:$BB$57,0))," ")</f>
        <v> </v>
      </c>
      <c r="S62" s="444" t="str">
        <f t="array" ref="S62">IF(COUNTIF(MaGv!$C$62:$BB$62,L53)&gt;0,INDEX(MaGv!$C$38:$BB$62,1,MATCH(L53,MaGv!$C$62:$BB$62,0))," ")</f>
        <v> </v>
      </c>
      <c r="T62" s="444" t="str">
        <f t="array" ref="T62">IF(COUNTIF(MaGv!$C$66:$BB$67,L53)&gt;0,INDEX(MaGv!$C$38:$BB$67,1,MATCH(L53,MaGv!$C$67:$BB$67,0))," ")</f>
        <v> </v>
      </c>
      <c r="U62" s="323"/>
      <c r="V62" s="323"/>
      <c r="W62" s="529">
        <v>58.0</v>
      </c>
      <c r="X62" s="22" t="s">
        <v>324</v>
      </c>
    </row>
    <row r="63" ht="12.75" customHeight="1">
      <c r="A63" s="323"/>
      <c r="B63" s="396"/>
      <c r="C63" s="450">
        <v>5.0</v>
      </c>
      <c r="D63" s="550" t="s">
        <v>628</v>
      </c>
      <c r="E63" s="450" t="str">
        <f t="array" ref="E63">IF(COUNTIF(MaGv!$C$43:$BB$43,B53)&gt;0,INDEX(MaGv!$C$38:$BB$43,1,MATCH(B53,MaGv!$C$43:$BB$43,0))," ")</f>
        <v> </v>
      </c>
      <c r="F63" s="450" t="str">
        <f t="array" ref="F63">IF(COUNTIF(MaGv!$C$48:$BB$48,B53)&gt;0,INDEX(MaGv!$C$38:$BB$48,1,MATCH(B53,MaGv!$C$48:$BB$48,0))," ")</f>
        <v> </v>
      </c>
      <c r="G63" s="450" t="str">
        <f t="array" ref="G63">IF(COUNTIF(MaGv!$C$53:$BB$53,B53)&gt;0,INDEX(MaGv!$C$38:$BB$53,1,MATCH(B53,MaGv!$C$53:$BB$53,0))," ")</f>
        <v> </v>
      </c>
      <c r="H63" s="450" t="str">
        <f t="array" ref="H63">IF(COUNTIF(MaGv!$C$58:$BB$58,B53)&gt;0,INDEX(MaGv!$C$38:$BB$58,1,MATCH(B53,MaGv!$C$58:$BB$58,0))," ")</f>
        <v> </v>
      </c>
      <c r="I63" s="449" t="str">
        <f t="array" ref="I63">IF(COUNTIF(MaGv!$C$63:$BB$63,B53)&gt;0,INDEX(MaGv!$C$38:$BB$63,1,MATCH(B53,MaGv!$C$63:$BB$63,0))," ")</f>
        <v>A10</v>
      </c>
      <c r="J63" s="450" t="str">
        <f t="array" ref="J63">IF(COUNTIF(MaGv!$C$68:$BB$68,B53)&gt;0,INDEX(MaGv!$C$38:$BB$68,1,MATCH(B53,MaGv!$C$68:$BB$68,0))," ")</f>
        <v> </v>
      </c>
      <c r="K63" s="323"/>
      <c r="L63" s="396"/>
      <c r="M63" s="450">
        <v>5.0</v>
      </c>
      <c r="N63" s="550" t="s">
        <v>628</v>
      </c>
      <c r="O63" s="450" t="str">
        <f t="array" ref="O63">IF(COUNTIF(MaGv!$C$43:$BB$43,L53)&gt;0,INDEX(MaGv!$C$38:$BB$43,1,MATCH(L53,MaGv!$C$43:$BB$43,0))," ")</f>
        <v> </v>
      </c>
      <c r="P63" s="450" t="str">
        <f t="array" ref="P63">IF(COUNTIF(MaGv!$C$48:$BB$48,L53)&gt;0,INDEX(MaGv!$C$38:$BB$48,1,MATCH(L53,MaGv!$C$48:$BB$48,0))," ")</f>
        <v> </v>
      </c>
      <c r="Q63" s="450" t="str">
        <f t="array" ref="Q63">IF(COUNTIF(MaGv!$C$53:$BB$53,L53)&gt;0,INDEX(MaGv!$C$38:$BB$53,1,MATCH(L53,MaGv!$C$53:$BB$53,0))," ")</f>
        <v> </v>
      </c>
      <c r="R63" s="450" t="str">
        <f t="array" ref="R63">IF(COUNTIF(MaGv!$C$58:$BB$58,L53)&gt;0,INDEX(MaGv!$C$38:$BB$58,1,MATCH(L53,MaGv!$C$58:$BB$58,0))," ")</f>
        <v> </v>
      </c>
      <c r="S63" s="450" t="str">
        <f t="array" ref="S63">IF(COUNTIF(MaGv!$C$63:$BB$63,L53)&gt;0,INDEX(MaGv!$C$38:$BB$63,1,MATCH(L53,MaGv!$C$63:$BB$63,0))," ")</f>
        <v> </v>
      </c>
      <c r="T63" s="450" t="str">
        <f t="array" ref="T63">IF(COUNTIF(MaGv!$C$68:$BB$68,L53)&gt;0,INDEX(MaGv!$C$38:$BB$68,1,MATCH(L53,MaGv!$C$68:$BB$68,0))," ")</f>
        <v> </v>
      </c>
      <c r="U63" s="323"/>
      <c r="V63" s="323"/>
      <c r="W63" s="540">
        <v>59.0</v>
      </c>
      <c r="X63" s="22" t="s">
        <v>328</v>
      </c>
    </row>
    <row r="64" ht="9.75" customHeight="1">
      <c r="A64" s="16"/>
      <c r="B64" s="558"/>
      <c r="C64" s="16"/>
      <c r="D64" s="16"/>
      <c r="E64" s="16"/>
      <c r="F64" s="16"/>
      <c r="G64" s="16"/>
      <c r="H64" s="16"/>
      <c r="I64" s="16"/>
      <c r="J64" s="16"/>
      <c r="K64" s="16"/>
      <c r="L64" s="558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529">
        <v>60.0</v>
      </c>
      <c r="X64" s="22" t="s">
        <v>331</v>
      </c>
    </row>
    <row r="65" ht="9.0" customHeight="1">
      <c r="A65" s="16"/>
      <c r="B65" s="558"/>
      <c r="C65" s="16"/>
      <c r="D65" s="16"/>
      <c r="E65" s="16"/>
      <c r="F65" s="16"/>
      <c r="G65" s="16"/>
      <c r="H65" s="16"/>
      <c r="I65" s="16"/>
      <c r="J65" s="16"/>
      <c r="K65" s="16"/>
      <c r="L65" s="558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540">
        <v>61.0</v>
      </c>
      <c r="X65" s="22" t="s">
        <v>335</v>
      </c>
    </row>
    <row r="66" ht="13.5" customHeight="1">
      <c r="A66" s="323"/>
      <c r="B66" s="528" t="str">
        <f>MaGv!$N$1</f>
        <v>THỜI KHÓA BIỂU ÔN TẬP KHỐI 12 - Áp dụng từ 04/05/2021</v>
      </c>
      <c r="C66" s="528"/>
      <c r="D66" s="360"/>
      <c r="E66" s="360"/>
      <c r="F66" s="360"/>
      <c r="G66" s="360"/>
      <c r="H66" s="323"/>
      <c r="I66" s="360"/>
      <c r="J66" s="360"/>
      <c r="K66" s="323"/>
      <c r="L66" s="528" t="str">
        <f>MaGv!$N$1</f>
        <v>THỜI KHÓA BIỂU ÔN TẬP KHỐI 12 - Áp dụng từ 04/05/2021</v>
      </c>
      <c r="M66" s="360"/>
      <c r="N66" s="360"/>
      <c r="O66" s="360"/>
      <c r="P66" s="360"/>
      <c r="Q66" s="360"/>
      <c r="R66" s="323"/>
      <c r="S66" s="360"/>
      <c r="T66" s="360"/>
      <c r="U66" s="323"/>
      <c r="V66" s="323"/>
      <c r="W66" s="529">
        <v>62.0</v>
      </c>
      <c r="X66" s="22" t="s">
        <v>339</v>
      </c>
    </row>
    <row r="67" ht="12.75" customHeight="1">
      <c r="A67" s="16"/>
      <c r="B67" s="530" t="s">
        <v>615</v>
      </c>
      <c r="C67" s="531" t="str">
        <f>VLOOKUP(B69,dsma,3,0)&amp;"-"&amp;VLOOKUP(B69,dsma,5,0)</f>
        <v>Lâm Văn Trường Điệp-Toán</v>
      </c>
      <c r="D67" s="532"/>
      <c r="E67" s="532"/>
      <c r="F67" s="533"/>
      <c r="G67" s="323"/>
      <c r="H67" s="534"/>
      <c r="I67" s="535" t="s">
        <v>616</v>
      </c>
      <c r="J67" s="17" t="str">
        <f>60-COUNTIF(E70:J79," ")</f>
        <v>16</v>
      </c>
      <c r="K67" s="323"/>
      <c r="L67" s="530" t="s">
        <v>615</v>
      </c>
      <c r="M67" s="531" t="str">
        <f>VLOOKUP(L69,dsma,3,0)&amp;"-"&amp;VLOOKUP(L69,dsma,5,0)</f>
        <v>Lê Thị Thuỳ Trang-Toán</v>
      </c>
      <c r="N67" s="532"/>
      <c r="O67" s="532"/>
      <c r="P67" s="533"/>
      <c r="Q67" s="323"/>
      <c r="R67" s="534"/>
      <c r="S67" s="535" t="s">
        <v>616</v>
      </c>
      <c r="T67" s="17" t="str">
        <f>60-COUNTIF(O70:T79," ")</f>
        <v>16</v>
      </c>
      <c r="U67" s="16"/>
      <c r="V67" s="16"/>
      <c r="W67" s="540">
        <v>63.0</v>
      </c>
      <c r="X67" s="22" t="s">
        <v>343</v>
      </c>
    </row>
    <row r="68" ht="3.0" customHeight="1">
      <c r="A68" s="16"/>
      <c r="B68" s="526"/>
      <c r="C68" s="323"/>
      <c r="D68" s="323"/>
      <c r="E68" s="529"/>
      <c r="F68" s="323"/>
      <c r="G68" s="323"/>
      <c r="H68" s="323"/>
      <c r="I68" s="323"/>
      <c r="J68" s="323"/>
      <c r="K68" s="323"/>
      <c r="L68" s="526"/>
      <c r="M68" s="323"/>
      <c r="N68" s="323"/>
      <c r="O68" s="529"/>
      <c r="P68" s="323"/>
      <c r="Q68" s="323"/>
      <c r="R68" s="323"/>
      <c r="S68" s="323"/>
      <c r="T68" s="323"/>
      <c r="U68" s="16"/>
      <c r="V68" s="16"/>
      <c r="W68" s="529">
        <v>64.0</v>
      </c>
      <c r="X68" s="22" t="s">
        <v>347</v>
      </c>
    </row>
    <row r="69" ht="12.75" customHeight="1">
      <c r="A69" s="536"/>
      <c r="B69" s="537" t="str">
        <f>X13</f>
        <v>BT09</v>
      </c>
      <c r="C69" s="538" t="s">
        <v>617</v>
      </c>
      <c r="D69" s="538" t="s">
        <v>618</v>
      </c>
      <c r="E69" s="538" t="s">
        <v>591</v>
      </c>
      <c r="F69" s="538" t="s">
        <v>592</v>
      </c>
      <c r="G69" s="538" t="s">
        <v>593</v>
      </c>
      <c r="H69" s="538" t="s">
        <v>594</v>
      </c>
      <c r="I69" s="538" t="s">
        <v>595</v>
      </c>
      <c r="J69" s="538" t="s">
        <v>596</v>
      </c>
      <c r="K69" s="539"/>
      <c r="L69" s="537" t="str">
        <f>X14</f>
        <v>BT10</v>
      </c>
      <c r="M69" s="538" t="s">
        <v>617</v>
      </c>
      <c r="N69" s="538" t="s">
        <v>618</v>
      </c>
      <c r="O69" s="538" t="s">
        <v>591</v>
      </c>
      <c r="P69" s="538" t="s">
        <v>592</v>
      </c>
      <c r="Q69" s="538" t="s">
        <v>593</v>
      </c>
      <c r="R69" s="538" t="s">
        <v>594</v>
      </c>
      <c r="S69" s="538" t="s">
        <v>595</v>
      </c>
      <c r="T69" s="538" t="s">
        <v>596</v>
      </c>
      <c r="U69" s="536"/>
      <c r="V69" s="536">
        <v>10.0</v>
      </c>
      <c r="W69" s="540">
        <v>65.0</v>
      </c>
      <c r="X69" s="22" t="s">
        <v>350</v>
      </c>
    </row>
    <row r="70" ht="12.75" customHeight="1">
      <c r="A70" s="323"/>
      <c r="B70" s="541" t="s">
        <v>597</v>
      </c>
      <c r="C70" s="452">
        <v>1.0</v>
      </c>
      <c r="D70" s="542" t="s">
        <v>619</v>
      </c>
      <c r="E70" s="452" t="str">
        <f t="array" ref="E70">IF(COUNTIF(MaGv!$C$4:$BB$4,B69)&gt;0,INDEX(MaGv!$C$3:$BB$4,1,MATCH(B69,MaGv!$C$4:$BB$4,0))," ")</f>
        <v> </v>
      </c>
      <c r="F70" s="451" t="str">
        <f t="array" ref="F70">IF(COUNTIF(MaGv!$C$9:$BB$9,B69)&gt;0,INDEX(MaGv!$C$3:$BB$9,1,MATCH(B69,MaGv!$C$9:$BB$9,0))," ")</f>
        <v>A8</v>
      </c>
      <c r="G70" s="451" t="str">
        <f t="array" ref="G70">IF(COUNTIF(MaGv!$C$14:$BB$14,B69)&gt;0,INDEX(MaGv!$C$3:$BB$14,1,MATCH(B69,MaGv!$C$14:$BB$14,0))," ")</f>
        <v>A8</v>
      </c>
      <c r="H70" s="451" t="str">
        <f t="array" ref="H70">IF(COUNTIF(MaGv!$C$19:$BB$19,B69)&gt;0,INDEX(MaGv!$C$3:$BB$19,1,MATCH(B69,MaGv!$C$19:$BB$19,0))," ")</f>
        <v>A8</v>
      </c>
      <c r="I70" s="452" t="str">
        <f t="array" ref="I70">IF(COUNTIF(MaGv!$C$24:$BB$24,B69)&gt;0,INDEX(MaGv!$C$3:$BB$24,1,MATCH(B69,MaGv!$C$24:$BB$24,0))," ")</f>
        <v> </v>
      </c>
      <c r="J70" s="452" t="str">
        <f t="array" ref="J70">IF(COUNTIF(MaGv!$C$29:$BB$29,B69)&gt;0,INDEX(MaGv!$C$3:$BB$29,1,MATCH(B69,MaGv!$C$29:$BB$29,0))," ")</f>
        <v> </v>
      </c>
      <c r="K70" s="323"/>
      <c r="L70" s="541" t="s">
        <v>597</v>
      </c>
      <c r="M70" s="452">
        <v>1.0</v>
      </c>
      <c r="N70" s="542" t="s">
        <v>619</v>
      </c>
      <c r="O70" s="452" t="str">
        <f t="array" ref="O70">IF(COUNTIF(MaGv!$C$4:$BB$4,L69)&gt;0,INDEX(MaGv!$C$3:$BB$4,1,MATCH(L69,MaGv!$C$4:$BB$4,0))," ")</f>
        <v> </v>
      </c>
      <c r="P70" s="451" t="str">
        <f t="array" ref="P70">IF(COUNTIF(MaGv!$C$9:$BB$9,L69)&gt;0,INDEX(MaGv!$C$3:$BB$9,1,MATCH(L69,MaGv!$C$9:$BB$9,0))," ")</f>
        <v>A9</v>
      </c>
      <c r="Q70" s="452" t="str">
        <f t="array" ref="Q70">IF(COUNTIF(MaGv!$C$14:$BB$14,L69)&gt;0,INDEX(MaGv!$C$3:$BB$14,1,MATCH(L69,MaGv!$C$14:$BB$14,0))," ")</f>
        <v> </v>
      </c>
      <c r="R70" s="451" t="str">
        <f t="array" ref="R70">IF(COUNTIF(MaGv!$C$19:$BB$19,L69)&gt;0,INDEX(MaGv!$C$3:$BB$19,1,MATCH(L69,MaGv!$C$19:$BB$19,0))," ")</f>
        <v>A9</v>
      </c>
      <c r="S70" s="452" t="str">
        <f t="array" ref="S70">IF(COUNTIF(MaGv!$C$24:$BB$24,L69)&gt;0,INDEX(MaGv!$C$3:$BB$24,1,MATCH(L69,MaGv!$C$24:$BB$24,0))," ")</f>
        <v> </v>
      </c>
      <c r="T70" s="452" t="str">
        <f t="array" ref="T70">IF(COUNTIF(MaGv!$C$29:$BB$29,L69)&gt;0,INDEX(MaGv!$C$3:$BB$29,1,MATCH(L69,MaGv!$C$29:$BB$29,0))," ")</f>
        <v> </v>
      </c>
      <c r="U70" s="323"/>
      <c r="V70" s="323"/>
      <c r="W70" s="529">
        <v>66.0</v>
      </c>
      <c r="X70" s="22" t="s">
        <v>355</v>
      </c>
    </row>
    <row r="71" ht="12.75" customHeight="1">
      <c r="A71" s="323"/>
      <c r="B71" s="127"/>
      <c r="C71" s="444">
        <v>2.0</v>
      </c>
      <c r="D71" s="543" t="s">
        <v>620</v>
      </c>
      <c r="E71" s="444" t="str">
        <f t="array" ref="E71">IF(COUNTIF(MaGv!$C$5:$BB$5,B69)&gt;0,INDEX(MaGv!$C$3:$BB$5,1,MATCH(B69,MaGv!$C$5:$BB$5,0))," ")</f>
        <v> </v>
      </c>
      <c r="F71" s="446" t="str">
        <f t="array" ref="F71">IF(COUNTIF(MaGv!$C$10:$BB$10,B69)&gt;0,INDEX(MaGv!$C$3:$BB$10,1,MATCH(B69,MaGv!$C$10:$BB$10,0))," ")</f>
        <v>A8</v>
      </c>
      <c r="G71" s="446" t="str">
        <f t="array" ref="G71">IF(COUNTIF(MaGv!$C$15:$BB$15,B69)&gt;0,INDEX(MaGv!$C$3:$BB$15,1,MATCH(B69,MaGv!$C$15:$BB$15,0))," ")</f>
        <v>A8</v>
      </c>
      <c r="H71" s="446" t="str">
        <f t="array" ref="H71">IF(COUNTIF(MaGv!$C$20:$BB$20,B69)&gt;0,INDEX(MaGv!$C$3:$BB$20,1,MATCH(B69,MaGv!$C$20:$BB$20,0))," ")</f>
        <v>A8</v>
      </c>
      <c r="I71" s="444" t="str">
        <f t="array" ref="I71">IF(COUNTIF(MaGv!$C$25:$BB$25,B69)&gt;0,INDEX(MaGv!$C$3:$BB$25,1,MATCH(B69,MaGv!$C$25:$BB$25,0))," ")</f>
        <v> </v>
      </c>
      <c r="J71" s="444" t="str">
        <f t="array" ref="J71">IF(COUNTIF(MaGv!$C$30:$BB$30,B69)&gt;0,INDEX(MaGv!$C$3:$BB$30,1,MATCH(B69,MaGv!$C$30:$BB$30,0))," ")</f>
        <v> </v>
      </c>
      <c r="K71" s="323"/>
      <c r="L71" s="127"/>
      <c r="M71" s="444">
        <v>2.0</v>
      </c>
      <c r="N71" s="543" t="s">
        <v>620</v>
      </c>
      <c r="O71" s="446" t="str">
        <f t="array" ref="O71">IF(COUNTIF(MaGv!$C$5:$BB$5,L69)&gt;0,INDEX(MaGv!$C$3:$BB$5,1,MATCH(L69,MaGv!$C$5:$BB$5,0))," ")</f>
        <v>A2</v>
      </c>
      <c r="P71" s="446" t="str">
        <f t="array" ref="P71">IF(COUNTIF(MaGv!$C$10:$BB$10,L69)&gt;0,INDEX(MaGv!$C$3:$BB$10,1,MATCH(L69,MaGv!$C$10:$BB$10,0))," ")</f>
        <v>A9</v>
      </c>
      <c r="Q71" s="444" t="str">
        <f t="array" ref="Q71">IF(COUNTIF(MaGv!$C$15:$BB$15,L69)&gt;0,INDEX(MaGv!$C$3:$BB$15,1,MATCH(L69,MaGv!$C$15:$BB$15,0))," ")</f>
        <v> </v>
      </c>
      <c r="R71" s="446" t="str">
        <f t="array" ref="R71">IF(COUNTIF(MaGv!$C$20:$BB$20,L69)&gt;0,INDEX(MaGv!$C$3:$BB$20,1,MATCH(L69,MaGv!$C$20:$BB$20,0))," ")</f>
        <v>A9</v>
      </c>
      <c r="S71" s="444" t="str">
        <f t="array" ref="S71">IF(COUNTIF(MaGv!$C$25:$BB$25,L69)&gt;0,INDEX(MaGv!$C$3:$BB$25,1,MATCH(L69,MaGv!$C$25:$BB$25,0))," ")</f>
        <v> </v>
      </c>
      <c r="T71" s="444" t="str">
        <f t="array" ref="T71">IF(COUNTIF(MaGv!$C$30:$BB$30,L69)&gt;0,INDEX(MaGv!$C$3:$BB$30,1,MATCH(L69,MaGv!$C$30:$BB$30,0))," ")</f>
        <v> </v>
      </c>
      <c r="U71" s="323"/>
      <c r="V71" s="323"/>
      <c r="W71" s="540">
        <v>67.0</v>
      </c>
      <c r="X71" s="22" t="s">
        <v>358</v>
      </c>
    </row>
    <row r="72" ht="12.75" customHeight="1">
      <c r="A72" s="323"/>
      <c r="B72" s="127"/>
      <c r="C72" s="444">
        <v>3.0</v>
      </c>
      <c r="D72" s="543" t="s">
        <v>621</v>
      </c>
      <c r="E72" s="444" t="str">
        <f t="array" ref="E72">IF(COUNTIF(MaGv!$C$6:$BB$6,B69)&gt;0,INDEX(MaGv!$C$3:$BB$6,1,MATCH(B69,MaGv!$C$6:$BB$6,0))," ")</f>
        <v> </v>
      </c>
      <c r="F72" s="446" t="str">
        <f t="array" ref="F72">IF(COUNTIF(MaGv!$C$11:$BB$11,B69)&gt;0,INDEX(MaGv!$C$3:$BB$11,1,MATCH(B69,MaGv!$C$11:$BB$11,0))," ")</f>
        <v>A4</v>
      </c>
      <c r="G72" s="446" t="str">
        <f t="array" ref="G72">IF(COUNTIF(MaGv!$C$16:$BB$16,B69)&gt;0,INDEX(MaGv!$C$3:$BB$16,1,MATCH(B69,MaGv!$C$16:$BB$16,0))," ")</f>
        <v>A4</v>
      </c>
      <c r="H72" s="446" t="str">
        <f t="array" ref="H72">IF(COUNTIF(MaGv!$C$21:$BB$21,B69)&gt;0,INDEX(MaGv!$C$3:$BB$21,1,MATCH(B69,MaGv!$C$21:$BB$21,0))," ")</f>
        <v>A4</v>
      </c>
      <c r="I72" s="444" t="str">
        <f t="array" ref="I72">IF(COUNTIF(MaGv!$C$26:$BB$26,B69)&gt;0,INDEX(MaGv!$C$3:$BB$26,1,MATCH(B69,MaGv!$C$26:$BB$26,0))," ")</f>
        <v> </v>
      </c>
      <c r="J72" s="444" t="str">
        <f t="array" ref="J72">IF(COUNTIF(MaGv!$C$31:$BB$31,B69)&gt;0,INDEX(MaGv!$C$3:$BB$31,1,MATCH(B69,MaGv!$C$31:$BB$31,0))," ")</f>
        <v> </v>
      </c>
      <c r="K72" s="323"/>
      <c r="L72" s="127"/>
      <c r="M72" s="444">
        <v>3.0</v>
      </c>
      <c r="N72" s="543" t="s">
        <v>621</v>
      </c>
      <c r="O72" s="446" t="str">
        <f t="array" ref="O72">IF(COUNTIF(MaGv!$C$6:$BB$6,L69)&gt;0,INDEX(MaGv!$C$3:$BB$6,1,MATCH(L69,MaGv!$C$6:$BB$6,0))," ")</f>
        <v>A2</v>
      </c>
      <c r="P72" s="446" t="str">
        <f t="array" ref="P72">IF(COUNTIF(MaGv!$C$11:$BB$11,L69)&gt;0,INDEX(MaGv!$C$3:$BB$11,1,MATCH(L69,MaGv!$C$11:$BB$11,0))," ")</f>
        <v>A2</v>
      </c>
      <c r="Q72" s="444" t="str">
        <f t="array" ref="Q72">IF(COUNTIF(MaGv!$C$16:$BB$16,L69)&gt;0,INDEX(MaGv!$C$3:$BB$16,1,MATCH(L69,MaGv!$C$16:$BB$16,0))," ")</f>
        <v> </v>
      </c>
      <c r="R72" s="446" t="str">
        <f t="array" ref="R72">IF(COUNTIF(MaGv!$C$21:$BB$21,L69)&gt;0,INDEX(MaGv!$C$3:$BB$21,1,MATCH(L69,MaGv!$C$21:$BB$21,0))," ")</f>
        <v>A2</v>
      </c>
      <c r="S72" s="444" t="str">
        <f t="array" ref="S72">IF(COUNTIF(MaGv!$C$26:$BB$26,L69)&gt;0,INDEX(MaGv!$C$3:$BB$26,1,MATCH(L69,MaGv!$C$26:$BB$26,0))," ")</f>
        <v> </v>
      </c>
      <c r="T72" s="444" t="str">
        <f t="array" ref="T72">IF(COUNTIF(MaGv!$C$31:$BB$31,L69)&gt;0,INDEX(MaGv!$C$3:$BB$31,1,MATCH(L69,MaGv!$C$31:$BB$31,0))," ")</f>
        <v> </v>
      </c>
      <c r="U72" s="323"/>
      <c r="V72" s="323"/>
      <c r="W72" s="529">
        <v>68.0</v>
      </c>
      <c r="X72" s="22" t="s">
        <v>361</v>
      </c>
    </row>
    <row r="73" ht="12.75" customHeight="1">
      <c r="A73" s="323"/>
      <c r="B73" s="127"/>
      <c r="C73" s="444">
        <v>4.0</v>
      </c>
      <c r="D73" s="543" t="s">
        <v>622</v>
      </c>
      <c r="E73" s="444" t="str">
        <f t="array" ref="E73">IF(COUNTIF(MaGv!$C$7:$BB$7,B69)&gt;0,INDEX(MaGv!$C$3:$BB$7,1,MATCH(B69,MaGv!$C$7:$BB$7,0))," ")</f>
        <v> </v>
      </c>
      <c r="F73" s="446" t="str">
        <f t="array" ref="F73">IF(COUNTIF(MaGv!$C$12:$BB$12,B69)&gt;0,INDEX(MaGv!$C$3:$BB$12,1,MATCH(B69,MaGv!$C$12:$BB$12,0))," ")</f>
        <v>A4</v>
      </c>
      <c r="G73" s="446" t="str">
        <f t="array" ref="G73">IF(COUNTIF(MaGv!$C$17:$BB$17,B69)&gt;0,INDEX(MaGv!$C$3:$BB$17,1,MATCH(B69,MaGv!$C$17:$BB$17,0))," ")</f>
        <v>A4</v>
      </c>
      <c r="H73" s="446" t="str">
        <f t="array" ref="H73">IF(COUNTIF(MaGv!$C$22:$BB$22,B69)&gt;0,INDEX(MaGv!$C$3:$BB$22,1,MATCH(B69,MaGv!$C$22:$BB$22,0))," ")</f>
        <v>A4</v>
      </c>
      <c r="I73" s="444" t="str">
        <f t="array" ref="I73">IF(COUNTIF(MaGv!$C$27:$BB$27,B69)&gt;0,INDEX(MaGv!$C$3:$BB$27,1,MATCH(B69,MaGv!$C$27:$BB$27,0))," ")</f>
        <v> </v>
      </c>
      <c r="J73" s="444" t="str">
        <f t="array" ref="J73">IF(COUNTIF(MaGv!$C$32:$BB$32,B69)&gt;0,INDEX(MaGv!$C$3:$BB$32,1,MATCH(B69,MaGv!$C$32:$BB$32,0))," ")</f>
        <v> </v>
      </c>
      <c r="K73" s="323"/>
      <c r="L73" s="127"/>
      <c r="M73" s="444">
        <v>4.0</v>
      </c>
      <c r="N73" s="543" t="s">
        <v>622</v>
      </c>
      <c r="O73" s="446" t="str">
        <f t="array" ref="O73">IF(COUNTIF(MaGv!$C$7:$BB$7,L69)&gt;0,INDEX(MaGv!$C$3:$BB$7,1,MATCH(L69,MaGv!$C$7:$BB$7,0))," ")</f>
        <v>A9</v>
      </c>
      <c r="P73" s="446" t="str">
        <f t="array" ref="P73">IF(COUNTIF(MaGv!$C$12:$BB$12,L69)&gt;0,INDEX(MaGv!$C$3:$BB$12,1,MATCH(L69,MaGv!$C$12:$BB$12,0))," ")</f>
        <v>A2</v>
      </c>
      <c r="Q73" s="444" t="str">
        <f t="array" ref="Q73">IF(COUNTIF(MaGv!$C$17:$BB$17,L69)&gt;0,INDEX(MaGv!$C$3:$BB$17,1,MATCH(L69,MaGv!$C$17:$BB$17,0))," ")</f>
        <v> </v>
      </c>
      <c r="R73" s="446" t="str">
        <f t="array" ref="R73">IF(COUNTIF(MaGv!$C$22:$BB$22,L69)&gt;0,INDEX(MaGv!$C$3:$BB$22,1,MATCH(L69,MaGv!$C$22:$BB$22,0))," ")</f>
        <v>A2</v>
      </c>
      <c r="S73" s="444" t="str">
        <f t="array" ref="S73">IF(COUNTIF(MaGv!$C$27:$BB$27,L69)&gt;0,INDEX(MaGv!$C$3:$BB$27,1,MATCH(L69,MaGv!$C$27:$BB$27,0))," ")</f>
        <v> </v>
      </c>
      <c r="T73" s="444" t="str">
        <f t="array" ref="T73">IF(COUNTIF(MaGv!$C$32:$BB$32,L69)&gt;0,INDEX(MaGv!$C$3:$BB$32,1,MATCH(L69,MaGv!$C$32:$BB$32,0))," ")</f>
        <v> </v>
      </c>
      <c r="U73" s="323"/>
      <c r="V73" s="323"/>
      <c r="W73" s="540">
        <v>69.0</v>
      </c>
      <c r="X73" s="22" t="s">
        <v>364</v>
      </c>
    </row>
    <row r="74" ht="12.75" customHeight="1">
      <c r="A74" s="323"/>
      <c r="B74" s="447"/>
      <c r="C74" s="544">
        <v>5.0</v>
      </c>
      <c r="D74" s="545" t="s">
        <v>623</v>
      </c>
      <c r="E74" s="544" t="str">
        <f t="array" ref="E74">IF(COUNTIF(MaGv!$C$8:$BB$8,B69)&gt;0,INDEX(MaGv!$C$3:$BB$8,1,MATCH(B69,MaGv!$C$8:$BB$8,0))," ")</f>
        <v> </v>
      </c>
      <c r="F74" s="544" t="str">
        <f t="array" ref="F74">IF(COUNTIF(MaGv!$C$13:$BB$13,B69)&gt;0,INDEX(MaGv!$C$3:$BB$13,1,MATCH(B69,MaGv!$C$13:$BB$13,0))," ")</f>
        <v> </v>
      </c>
      <c r="G74" s="544" t="str">
        <f t="array" ref="G74">IF(COUNTIF(MaGv!$C$18:$BB$18,B69)&gt;0,INDEX(MaGv!$C$3:$BB$18,1,MATCH(B69,MaGv!$C$18:$BB$18,0))," ")</f>
        <v> </v>
      </c>
      <c r="H74" s="544" t="str">
        <f t="array" ref="H74">IF(COUNTIF(MaGv!$C$23:$BB$23,B69)&gt;0,INDEX(MaGv!$C$3:$BB$23,1,MATCH(B69,MaGv!$C$23:$BB$23,0))," ")</f>
        <v> </v>
      </c>
      <c r="I74" s="544" t="str">
        <f t="array" ref="I74">IF(COUNTIF(MaGv!$C$28:$BB$28,B69)&gt;0,INDEX(MaGv!$C$3:$BB$28,1,MATCH(B69,MaGv!$C$28:$BB$28,0))," ")</f>
        <v> </v>
      </c>
      <c r="J74" s="544" t="str">
        <f t="array" ref="J74">IF(COUNTIF(MaGv!$C$33:$BB$33,B69)&gt;0,INDEX(MaGv!$C$3:$BB$33,1,MATCH(B69,MaGv!$C$33:$BB$33,0))," ")</f>
        <v> </v>
      </c>
      <c r="K74" s="323"/>
      <c r="L74" s="447"/>
      <c r="M74" s="544">
        <v>5.0</v>
      </c>
      <c r="N74" s="545" t="s">
        <v>623</v>
      </c>
      <c r="O74" s="546" t="str">
        <f t="array" ref="O74">IF(COUNTIF(MaGv!$C$8:$BB$8,L69)&gt;0,INDEX(MaGv!$C$3:$BB$8,1,MATCH(L69,MaGv!$C$8:$BB$8,0))," ")</f>
        <v>A9</v>
      </c>
      <c r="P74" s="544" t="str">
        <f t="array" ref="P74">IF(COUNTIF(MaGv!$C$13:$BB$13,L69)&gt;0,INDEX(MaGv!$C$3:$BB$13,1,MATCH(L69,MaGv!$C$13:$BB$13,0))," ")</f>
        <v> </v>
      </c>
      <c r="Q74" s="544" t="str">
        <f t="array" ref="Q74">IF(COUNTIF(MaGv!$C$18:$BB$18,L69)&gt;0,INDEX(MaGv!$C$3:$BB$18,1,MATCH(L69,MaGv!$C$18:$BB$18,0))," ")</f>
        <v> </v>
      </c>
      <c r="R74" s="544" t="str">
        <f t="array" ref="R74">IF(COUNTIF(MaGv!$C$23:$BB$23,L69)&gt;0,INDEX(MaGv!$C$3:$BB$23,1,MATCH(L69,MaGv!$C$23:$BB$23,0))," ")</f>
        <v> </v>
      </c>
      <c r="S74" s="544" t="str">
        <f t="array" ref="S74">IF(COUNTIF(MaGv!$C$28:$BB$28,L69)&gt;0,INDEX(MaGv!$C$3:$BB$28,1,MATCH(L69,MaGv!$C$28:$BB$28,0))," ")</f>
        <v> </v>
      </c>
      <c r="T74" s="544" t="str">
        <f t="array" ref="T74">IF(COUNTIF(MaGv!$C$33:$BB$33,L69)&gt;0,INDEX(MaGv!$C$3:$BB$33,1,MATCH(L69,MaGv!$C$33:$BB$33,0))," ")</f>
        <v> </v>
      </c>
      <c r="U74" s="323"/>
      <c r="V74" s="323"/>
      <c r="W74" s="529">
        <v>70.0</v>
      </c>
      <c r="X74" s="22" t="s">
        <v>366</v>
      </c>
    </row>
    <row r="75" ht="12.75" customHeight="1">
      <c r="A75" s="323"/>
      <c r="B75" s="547" t="s">
        <v>606</v>
      </c>
      <c r="C75" s="548">
        <v>1.0</v>
      </c>
      <c r="D75" s="549" t="s">
        <v>624</v>
      </c>
      <c r="E75" s="548" t="str">
        <f t="array" ref="E75">IF(COUNTIF(MaGv!$C$39:$BB$39,B69)&gt;0,INDEX(MaGv!$C$38:$BB$39,1,MATCH(B69,MaGv!$C$39:$BB$39,0))," ")</f>
        <v> </v>
      </c>
      <c r="F75" s="548" t="str">
        <f t="array" ref="F75">IF(COUNTIF(MaGv!$C$44:$BB$44,B69)&gt;0,INDEX(MaGv!$C$38:$BB$44,1,MATCH(B69,MaGv!$C$44:$BB$44,0))," ")</f>
        <v> </v>
      </c>
      <c r="G75" s="548" t="str">
        <f t="array" ref="G75">IF(COUNTIF(MaGv!$C$49:$BB$49,B69)&gt;0,INDEX(MaGv!$C$38:$BB$49,1,MATCH(B69,MaGv!$C$49:$BB$49,0))," ")</f>
        <v> </v>
      </c>
      <c r="H75" s="548" t="str">
        <f t="array" ref="H75">IF(COUNTIF(MaGv!$C$54:$BB$54,B69)&gt;0,INDEX(MaGv!$C$38:$BB$54,1,MATCH(B69,MaGv!$C$54:$BB$54,0))," ")</f>
        <v> </v>
      </c>
      <c r="I75" s="548" t="str">
        <f t="array" ref="I75">IF(COUNTIF(MaGv!$C$59:$BB$59,B69)&gt;0,INDEX(MaGv!$C$38:$BB$59,1,MATCH(B69,MaGv!$C$59:$BB$59,0))," ")</f>
        <v> </v>
      </c>
      <c r="J75" s="548" t="str">
        <f t="array" ref="J75">IF(COUNTIF(MaGv!$C$64:$BB$64,B69)&gt;0,INDEX(MaGv!$C$38:$BB$64,1,MATCH(B69,MaGv!$C$64:$BB$64,0))," ")</f>
        <v> </v>
      </c>
      <c r="K75" s="323"/>
      <c r="L75" s="547" t="s">
        <v>606</v>
      </c>
      <c r="M75" s="548">
        <v>1.0</v>
      </c>
      <c r="N75" s="549" t="s">
        <v>624</v>
      </c>
      <c r="O75" s="548" t="str">
        <f t="array" ref="O75">IF(COUNTIF(MaGv!$C$39:$BB$39,L69)&gt;0,INDEX(MaGv!$C$38:$BB$39,1,MATCH(L69,MaGv!$C$39:$BB$39,0))," ")</f>
        <v> </v>
      </c>
      <c r="P75" s="548" t="str">
        <f t="array" ref="P75">IF(COUNTIF(MaGv!$C$44:$BB$44,L69)&gt;0,INDEX(MaGv!$C$38:$BB$44,1,MATCH(L69,MaGv!$C$44:$BB$44,0))," ")</f>
        <v> </v>
      </c>
      <c r="Q75" s="548" t="str">
        <f t="array" ref="Q75">IF(COUNTIF(MaGv!$C$49:$BB$49,L69)&gt;0,INDEX(MaGv!$C$38:$BB$49,1,MATCH(L69,MaGv!$C$49:$BB$49,0))," ")</f>
        <v> </v>
      </c>
      <c r="R75" s="548" t="str">
        <f t="array" ref="R75">IF(COUNTIF(MaGv!$C$54:$BB$54,L69)&gt;0,INDEX(MaGv!$C$38:$BB$54,1,MATCH(L69,MaGv!$C$54:$BB$54,0))," ")</f>
        <v> </v>
      </c>
      <c r="S75" s="548" t="str">
        <f t="array" ref="S75">IF(COUNTIF(MaGv!$C$59:$BB$59,L69)&gt;0,INDEX(MaGv!$C$38:$BB$59,1,MATCH(L69,MaGv!$C$59:$BB$59,0))," ")</f>
        <v> </v>
      </c>
      <c r="T75" s="548" t="str">
        <f t="array" ref="T75">IF(COUNTIF(MaGv!$C$64:$BB$64,L69)&gt;0,INDEX(MaGv!$C$38:$BB$64,1,MATCH(L69,MaGv!$C$64:$BB$64,0))," ")</f>
        <v> </v>
      </c>
      <c r="U75" s="323"/>
      <c r="V75" s="323"/>
      <c r="W75" s="540">
        <v>71.0</v>
      </c>
      <c r="X75" s="22" t="s">
        <v>370</v>
      </c>
    </row>
    <row r="76" ht="12.75" customHeight="1">
      <c r="A76" s="323"/>
      <c r="B76" s="127"/>
      <c r="C76" s="444">
        <v>2.0</v>
      </c>
      <c r="D76" s="543" t="s">
        <v>625</v>
      </c>
      <c r="E76" s="444" t="str">
        <f t="array" ref="E76">IF(COUNTIF(MaGv!$C$40:$BB$40,B69)&gt;0,INDEX(MaGv!$C$38:$BB$40,1,MATCH(B69,MaGv!$C$40:$BB$40,0))," ")</f>
        <v> </v>
      </c>
      <c r="F76" s="444" t="str">
        <f t="array" ref="F76">IF(COUNTIF(MaGv!$C$45:$BB$45,B69)&gt;0,INDEX(MaGv!$C$38:$BB$45,1,MATCH(B69,MaGv!$C$45:$BB$45,0))," ")</f>
        <v> </v>
      </c>
      <c r="G76" s="446" t="str">
        <f t="array" ref="G76">IF(COUNTIF(MaGv!$C$50:$BB$50,B69)&gt;0,INDEX(MaGv!$C$38:$BB$50,1,MATCH(B69,MaGv!$C$50:$BB$50,0))," ")</f>
        <v>A4</v>
      </c>
      <c r="H76" s="444" t="str">
        <f t="array" ref="H76">IF(COUNTIF(MaGv!$C$55:$BB$55,B69)&gt;0,INDEX(MaGv!$C$38:$BB$55,1,MATCH(B69,MaGv!$C$55:$BB$55,0))," ")</f>
        <v> </v>
      </c>
      <c r="I76" s="444" t="str">
        <f t="array" ref="I76">IF(COUNTIF(MaGv!$C$60:$BB$60,B69)&gt;0,INDEX(MaGv!$C$38:$BB$60,1,MATCH(B69,MaGv!$C$60:$BB$60,0))," ")</f>
        <v> </v>
      </c>
      <c r="J76" s="444" t="str">
        <f t="array" ref="J76">IF(COUNTIF(MaGv!$C$65:$BB$65,B69)&gt;0,INDEX(MaGv!$C$38:$BB$65,1,MATCH(B69,MaGv!$C$65:$BB$65,0))," ")</f>
        <v> </v>
      </c>
      <c r="K76" s="323"/>
      <c r="L76" s="127"/>
      <c r="M76" s="444">
        <v>2.0</v>
      </c>
      <c r="N76" s="543" t="s">
        <v>625</v>
      </c>
      <c r="O76" s="444" t="str">
        <f t="array" ref="O76">IF(COUNTIF(MaGv!$C$40:$BB$40,L69)&gt;0,INDEX(MaGv!$C$38:$BB$40,1,MATCH(L69,MaGv!$C$40:$BB$40,0))," ")</f>
        <v> </v>
      </c>
      <c r="P76" s="444" t="str">
        <f t="array" ref="P76">IF(COUNTIF(MaGv!$C$45:$BB$45,L69)&gt;0,INDEX(MaGv!$C$38:$BB$45,1,MATCH(L69,MaGv!$C$45:$BB$45,0))," ")</f>
        <v> </v>
      </c>
      <c r="Q76" s="444" t="str">
        <f t="array" ref="Q76">IF(COUNTIF(MaGv!$C$50:$BB$50,L69)&gt;0,INDEX(MaGv!$C$38:$BB$50,1,MATCH(L69,MaGv!$C$50:$BB$50,0))," ")</f>
        <v> </v>
      </c>
      <c r="R76" s="444" t="str">
        <f t="array" ref="R76">IF(COUNTIF(MaGv!$C$55:$BB$55,L69)&gt;0,INDEX(MaGv!$C$38:$BB$55,1,MATCH(L69,MaGv!$C$55:$BB$55,0))," ")</f>
        <v> </v>
      </c>
      <c r="S76" s="444" t="str">
        <f t="array" ref="S76">IF(COUNTIF(MaGv!$C$60:$BB$60,L69)&gt;0,INDEX(MaGv!$C$38:$BB$60,1,MATCH(L69,MaGv!$C$60:$BB$60,0))," ")</f>
        <v> </v>
      </c>
      <c r="T76" s="444" t="str">
        <f t="array" ref="T76">IF(COUNTIF(MaGv!$C$65:$BB$65,L69)&gt;0,INDEX(MaGv!$C$38:$BB$65,1,MATCH(L69,MaGv!$C$65:$BB$65,0))," ")</f>
        <v> </v>
      </c>
      <c r="U76" s="323"/>
      <c r="V76" s="323"/>
      <c r="W76" s="529">
        <v>72.0</v>
      </c>
      <c r="X76" s="22" t="s">
        <v>375</v>
      </c>
    </row>
    <row r="77" ht="12.75" customHeight="1">
      <c r="A77" s="323"/>
      <c r="B77" s="127"/>
      <c r="C77" s="444">
        <v>3.0</v>
      </c>
      <c r="D77" s="543" t="s">
        <v>626</v>
      </c>
      <c r="E77" s="444" t="str">
        <f t="array" ref="E77">IF(COUNTIF(MaGv!$C$41:$BB$41,B69)&gt;0,INDEX(MaGv!$C$38:$BB$41,1,MATCH(B69,MaGv!$C$41:$BB$41,0))," ")</f>
        <v> </v>
      </c>
      <c r="F77" s="444" t="str">
        <f t="array" ref="F77">IF(COUNTIF(MaGv!$C$46:$BB$46,B69)&gt;0,INDEX(MaGv!$C$38:$BB$46,1,MATCH(B69,MaGv!$C$46:$BB$46,0))," ")</f>
        <v> </v>
      </c>
      <c r="G77" s="446" t="str">
        <f t="array" ref="G77">IF(COUNTIF(MaGv!$C$51:$BB$51,B69)&gt;0,INDEX(MaGv!$C$38:$BB$51,1,MATCH(B69,MaGv!$C$51:$BB$51,0))," ")</f>
        <v>A4</v>
      </c>
      <c r="H77" s="444" t="str">
        <f t="array" ref="H77">IF(COUNTIF(MaGv!$C$56:$BB$56,B69)&gt;0,INDEX(MaGv!$C$38:$BB$56,1,MATCH(B69,MaGv!$C$56:$BB$56,0))," ")</f>
        <v> </v>
      </c>
      <c r="I77" s="444" t="str">
        <f t="array" ref="I77">IF(COUNTIF(MaGv!$C$61:$BB$61,B69)&gt;0,INDEX(MaGv!$C$38:$BB$61,1,MATCH(B69,MaGv!$C$61:$BB$61,0))," ")</f>
        <v> </v>
      </c>
      <c r="J77" s="444" t="str">
        <f t="array" ref="J77">IF(COUNTIF(MaGv!$C$66:$BB$66,B69)&gt;0,INDEX(MaGv!$C$38:$BB$66,1,MATCH(B69,MaGv!$C$66:$BB$66,0))," ")</f>
        <v> </v>
      </c>
      <c r="K77" s="323"/>
      <c r="L77" s="127"/>
      <c r="M77" s="444">
        <v>3.0</v>
      </c>
      <c r="N77" s="543" t="s">
        <v>626</v>
      </c>
      <c r="O77" s="444" t="str">
        <f t="array" ref="O77">IF(COUNTIF(MaGv!$C$41:$BB$41,L69)&gt;0,INDEX(MaGv!$C$38:$BB$41,1,MATCH(L69,MaGv!$C$41:$BB$41,0))," ")</f>
        <v> </v>
      </c>
      <c r="P77" s="444" t="str">
        <f t="array" ref="P77">IF(COUNTIF(MaGv!$C$46:$BB$46,L69)&gt;0,INDEX(MaGv!$C$38:$BB$46,1,MATCH(L69,MaGv!$C$46:$BB$46,0))," ")</f>
        <v> </v>
      </c>
      <c r="Q77" s="444" t="str">
        <f t="array" ref="Q77">IF(COUNTIF(MaGv!$C$51:$BB$51,L69)&gt;0,INDEX(MaGv!$C$38:$BB$51,1,MATCH(L69,MaGv!$C$51:$BB$51,0))," ")</f>
        <v> </v>
      </c>
      <c r="R77" s="444" t="str">
        <f t="array" ref="R77">IF(COUNTIF(MaGv!$C$56:$BB$56,L69)&gt;0,INDEX(MaGv!$C$38:$BB$56,1,MATCH(L69,MaGv!$C$56:$BB$56,0))," ")</f>
        <v> </v>
      </c>
      <c r="S77" s="444" t="str">
        <f t="array" ref="S77">IF(COUNTIF(MaGv!$C$61:$BB$61,L69)&gt;0,INDEX(MaGv!$C$38:$BB$61,1,MATCH(L69,MaGv!$C$61:$BB$61,0))," ")</f>
        <v> </v>
      </c>
      <c r="T77" s="444" t="str">
        <f t="array" ref="T77">IF(COUNTIF(MaGv!$C$66:$BB$66,L69)&gt;0,INDEX(MaGv!$C$38:$BB$66,1,MATCH(L69,MaGv!$C$66:$BB$66,0))," ")</f>
        <v> </v>
      </c>
      <c r="U77" s="323"/>
      <c r="V77" s="323"/>
      <c r="W77" s="540">
        <v>73.0</v>
      </c>
      <c r="X77" s="22" t="s">
        <v>379</v>
      </c>
    </row>
    <row r="78" ht="12.75" customHeight="1">
      <c r="A78" s="323"/>
      <c r="B78" s="127"/>
      <c r="C78" s="444">
        <v>4.0</v>
      </c>
      <c r="D78" s="543" t="s">
        <v>627</v>
      </c>
      <c r="E78" s="444" t="str">
        <f t="array" ref="E78">IF(COUNTIF(MaGv!$C$42:$BB$42,B69)&gt;0,INDEX(MaGv!$C$38:$BB$42,1,MATCH(B69,MaGv!$C$42:$BB$42,0))," ")</f>
        <v> </v>
      </c>
      <c r="F78" s="444" t="str">
        <f t="array" ref="F78">IF(COUNTIF(MaGv!$C$47:$BB$47,B69)&gt;0,INDEX(MaGv!$C$38:$BB$47,1,MATCH(B69,MaGv!$C$47:$BB$47,0))," ")</f>
        <v> </v>
      </c>
      <c r="G78" s="444" t="str">
        <f t="array" ref="G78">IF(COUNTIF(MaGv!$C$52:$BB$52,B69)&gt;0,INDEX(MaGv!$C$38:$BB$52,1,MATCH(B69,MaGv!$C$52:$BB$52,0))," ")</f>
        <v> </v>
      </c>
      <c r="H78" s="444" t="str">
        <f t="array" ref="H78">IF(COUNTIF(MaGv!$C$57:$BB$57,B69)&gt;0,INDEX(MaGv!$C$38:$BB$57,1,MATCH(B69,MaGv!$C$57:$BB$57,0))," ")</f>
        <v> </v>
      </c>
      <c r="I78" s="446" t="str">
        <f t="array" ref="I78">IF(COUNTIF(MaGv!$C$62:$BB$62,B69)&gt;0,INDEX(MaGv!$C$38:$BB$62,1,MATCH(B69,MaGv!$C$62:$BB$62,0))," ")</f>
        <v>A8</v>
      </c>
      <c r="J78" s="444" t="str">
        <f t="array" ref="J78">IF(COUNTIF(MaGv!$C$66:$BB$67,B69)&gt;0,INDEX(MaGv!$C$38:$BB$67,1,MATCH(B69,MaGv!$C$67:$BB$67,0))," ")</f>
        <v> </v>
      </c>
      <c r="K78" s="323"/>
      <c r="L78" s="127"/>
      <c r="M78" s="444">
        <v>4.0</v>
      </c>
      <c r="N78" s="543" t="s">
        <v>627</v>
      </c>
      <c r="O78" s="444" t="str">
        <f t="array" ref="O78">IF(COUNTIF(MaGv!$C$42:$BB$42,L69)&gt;0,INDEX(MaGv!$C$38:$BB$42,1,MATCH(L69,MaGv!$C$42:$BB$42,0))," ")</f>
        <v> </v>
      </c>
      <c r="P78" s="444" t="str">
        <f t="array" ref="P78">IF(COUNTIF(MaGv!$C$47:$BB$47,L69)&gt;0,INDEX(MaGv!$C$38:$BB$47,1,MATCH(L69,MaGv!$C$47:$BB$47,0))," ")</f>
        <v> </v>
      </c>
      <c r="Q78" s="446" t="str">
        <f t="array" ref="Q78">IF(COUNTIF(MaGv!$C$52:$BB$52,L69)&gt;0,INDEX(MaGv!$C$38:$BB$52,1,MATCH(L69,MaGv!$C$52:$BB$52,0))," ")</f>
        <v>A2</v>
      </c>
      <c r="R78" s="444" t="str">
        <f t="array" ref="R78">IF(COUNTIF(MaGv!$C$57:$BB$57,L69)&gt;0,INDEX(MaGv!$C$38:$BB$57,1,MATCH(L69,MaGv!$C$57:$BB$57,0))," ")</f>
        <v> </v>
      </c>
      <c r="S78" s="446" t="str">
        <f t="array" ref="S78">IF(COUNTIF(MaGv!$C$62:$BB$62,L69)&gt;0,INDEX(MaGv!$C$38:$BB$62,1,MATCH(L69,MaGv!$C$62:$BB$62,0))," ")</f>
        <v>A9</v>
      </c>
      <c r="T78" s="444" t="str">
        <f t="array" ref="T78">IF(COUNTIF(MaGv!$C$66:$BB$67,L69)&gt;0,INDEX(MaGv!$C$38:$BB$67,1,MATCH(L69,MaGv!$C$67:$BB$67,0))," ")</f>
        <v> </v>
      </c>
      <c r="U78" s="323"/>
      <c r="V78" s="323"/>
      <c r="W78" s="529">
        <v>74.0</v>
      </c>
      <c r="X78" s="22" t="s">
        <v>382</v>
      </c>
    </row>
    <row r="79" ht="12.75" customHeight="1">
      <c r="A79" s="323"/>
      <c r="B79" s="396"/>
      <c r="C79" s="450">
        <v>5.0</v>
      </c>
      <c r="D79" s="550" t="s">
        <v>628</v>
      </c>
      <c r="E79" s="450" t="str">
        <f t="array" ref="E79">IF(COUNTIF(MaGv!$C$43:$BB$43,B69)&gt;0,INDEX(MaGv!$C$38:$BB$43,1,MATCH(B69,MaGv!$C$43:$BB$43,0))," ")</f>
        <v> </v>
      </c>
      <c r="F79" s="450" t="str">
        <f t="array" ref="F79">IF(COUNTIF(MaGv!$C$48:$BB$48,B69)&gt;0,INDEX(MaGv!$C$38:$BB$48,1,MATCH(B69,MaGv!$C$48:$BB$48,0))," ")</f>
        <v> </v>
      </c>
      <c r="G79" s="450" t="str">
        <f t="array" ref="G79">IF(COUNTIF(MaGv!$C$53:$BB$53,B69)&gt;0,INDEX(MaGv!$C$38:$BB$53,1,MATCH(B69,MaGv!$C$53:$BB$53,0))," ")</f>
        <v> </v>
      </c>
      <c r="H79" s="450" t="str">
        <f t="array" ref="H79">IF(COUNTIF(MaGv!$C$58:$BB$58,B69)&gt;0,INDEX(MaGv!$C$38:$BB$58,1,MATCH(B69,MaGv!$C$58:$BB$58,0))," ")</f>
        <v> </v>
      </c>
      <c r="I79" s="449" t="str">
        <f t="array" ref="I79">IF(COUNTIF(MaGv!$C$63:$BB$63,B69)&gt;0,INDEX(MaGv!$C$38:$BB$63,1,MATCH(B69,MaGv!$C$63:$BB$63,0))," ")</f>
        <v>A8</v>
      </c>
      <c r="J79" s="450" t="str">
        <f t="array" ref="J79">IF(COUNTIF(MaGv!$C$68:$BB$68,B69)&gt;0,INDEX(MaGv!$C$38:$BB$68,1,MATCH(B69,MaGv!$C$68:$BB$68,0))," ")</f>
        <v> </v>
      </c>
      <c r="K79" s="323"/>
      <c r="L79" s="396"/>
      <c r="M79" s="450">
        <v>5.0</v>
      </c>
      <c r="N79" s="550" t="s">
        <v>628</v>
      </c>
      <c r="O79" s="450" t="str">
        <f t="array" ref="O79">IF(COUNTIF(MaGv!$C$43:$BB$43,L69)&gt;0,INDEX(MaGv!$C$38:$BB$43,1,MATCH(L69,MaGv!$C$43:$BB$43,0))," ")</f>
        <v> </v>
      </c>
      <c r="P79" s="450" t="str">
        <f t="array" ref="P79">IF(COUNTIF(MaGv!$C$48:$BB$48,L69)&gt;0,INDEX(MaGv!$C$38:$BB$48,1,MATCH(L69,MaGv!$C$48:$BB$48,0))," ")</f>
        <v> </v>
      </c>
      <c r="Q79" s="449" t="str">
        <f t="array" ref="Q79">IF(COUNTIF(MaGv!$C$53:$BB$53,L69)&gt;0,INDEX(MaGv!$C$38:$BB$53,1,MATCH(L69,MaGv!$C$53:$BB$53,0))," ")</f>
        <v>A2</v>
      </c>
      <c r="R79" s="450" t="str">
        <f t="array" ref="R79">IF(COUNTIF(MaGv!$C$58:$BB$58,L69)&gt;0,INDEX(MaGv!$C$38:$BB$58,1,MATCH(L69,MaGv!$C$58:$BB$58,0))," ")</f>
        <v> </v>
      </c>
      <c r="S79" s="449" t="str">
        <f t="array" ref="S79">IF(COUNTIF(MaGv!$C$63:$BB$63,L69)&gt;0,INDEX(MaGv!$C$38:$BB$63,1,MATCH(L69,MaGv!$C$63:$BB$63,0))," ")</f>
        <v>A9</v>
      </c>
      <c r="T79" s="450" t="str">
        <f t="array" ref="T79">IF(COUNTIF(MaGv!$C$68:$BB$68,L69)&gt;0,INDEX(MaGv!$C$38:$BB$68,1,MATCH(L69,MaGv!$C$68:$BB$68,0))," ")</f>
        <v> </v>
      </c>
      <c r="U79" s="323"/>
      <c r="V79" s="323"/>
      <c r="W79" s="540">
        <v>75.0</v>
      </c>
      <c r="X79" s="22" t="s">
        <v>385</v>
      </c>
    </row>
    <row r="80" ht="12.75" customHeight="1">
      <c r="A80" s="323"/>
      <c r="B80" s="551"/>
      <c r="C80" s="529"/>
      <c r="D80" s="75"/>
      <c r="E80" s="529"/>
      <c r="F80" s="529"/>
      <c r="G80" s="529"/>
      <c r="H80" s="529"/>
      <c r="I80" s="529"/>
      <c r="J80" s="529"/>
      <c r="K80" s="323"/>
      <c r="L80" s="551"/>
      <c r="M80" s="529"/>
      <c r="N80" s="75"/>
      <c r="O80" s="529"/>
      <c r="P80" s="529"/>
      <c r="Q80" s="529"/>
      <c r="R80" s="529"/>
      <c r="S80" s="529"/>
      <c r="T80" s="529"/>
      <c r="U80" s="323"/>
      <c r="V80" s="323"/>
      <c r="W80" s="529">
        <v>76.0</v>
      </c>
      <c r="X80" s="22" t="s">
        <v>388</v>
      </c>
    </row>
    <row r="81" ht="6.75" customHeight="1">
      <c r="A81" s="552"/>
      <c r="B81" s="553"/>
      <c r="C81" s="554"/>
      <c r="D81" s="554"/>
      <c r="E81" s="555"/>
      <c r="F81" s="555"/>
      <c r="G81" s="555"/>
      <c r="H81" s="555"/>
      <c r="I81" s="555"/>
      <c r="J81" s="555"/>
      <c r="K81" s="555"/>
      <c r="L81" s="553"/>
      <c r="M81" s="554"/>
      <c r="N81" s="554"/>
      <c r="O81" s="555"/>
      <c r="P81" s="555"/>
      <c r="Q81" s="555"/>
      <c r="R81" s="555"/>
      <c r="S81" s="555"/>
      <c r="T81" s="555"/>
      <c r="U81" s="16"/>
      <c r="V81" s="16"/>
      <c r="W81" s="540">
        <v>77.0</v>
      </c>
      <c r="X81" s="22" t="s">
        <v>391</v>
      </c>
    </row>
    <row r="82" ht="13.5" customHeight="1">
      <c r="A82" s="323"/>
      <c r="B82" s="528" t="str">
        <f>MaGv!$N$1</f>
        <v>THỜI KHÓA BIỂU ÔN TẬP KHỐI 12 - Áp dụng từ 04/05/2021</v>
      </c>
      <c r="C82" s="528"/>
      <c r="D82" s="360"/>
      <c r="E82" s="360"/>
      <c r="F82" s="360"/>
      <c r="G82" s="360"/>
      <c r="H82" s="323"/>
      <c r="I82" s="360"/>
      <c r="J82" s="360"/>
      <c r="K82" s="323"/>
      <c r="L82" s="528" t="str">
        <f>MaGv!$N$1</f>
        <v>THỜI KHÓA BIỂU ÔN TẬP KHỐI 12 - Áp dụng từ 04/05/2021</v>
      </c>
      <c r="M82" s="360"/>
      <c r="N82" s="360"/>
      <c r="O82" s="360"/>
      <c r="P82" s="360"/>
      <c r="Q82" s="360"/>
      <c r="R82" s="323"/>
      <c r="S82" s="360"/>
      <c r="T82" s="360"/>
      <c r="U82" s="323"/>
      <c r="V82" s="323"/>
      <c r="W82" s="529">
        <v>78.0</v>
      </c>
      <c r="X82" s="22" t="s">
        <v>394</v>
      </c>
    </row>
    <row r="83" ht="12.75" customHeight="1">
      <c r="A83" s="16"/>
      <c r="B83" s="530" t="s">
        <v>615</v>
      </c>
      <c r="C83" s="531" t="str">
        <f>VLOOKUP(B85,dsma,3,0)&amp;"-"&amp;VLOOKUP(B85,dsma,5,0)</f>
        <v>Nguyễn Ngọc Yến-Toán</v>
      </c>
      <c r="D83" s="532"/>
      <c r="E83" s="532"/>
      <c r="F83" s="533"/>
      <c r="G83" s="323"/>
      <c r="H83" s="534"/>
      <c r="I83" s="535" t="s">
        <v>616</v>
      </c>
      <c r="J83" s="17" t="str">
        <f>60-COUNTIF(E86:J95," ")</f>
        <v>1</v>
      </c>
      <c r="K83" s="323"/>
      <c r="L83" s="530" t="s">
        <v>615</v>
      </c>
      <c r="M83" s="531" t="str">
        <f>VLOOKUP(L85,dsma,3,0)&amp;"-"&amp;VLOOKUP(L85,dsma,5,0)</f>
        <v>Tô Việt-Toán</v>
      </c>
      <c r="N83" s="532"/>
      <c r="O83" s="532"/>
      <c r="P83" s="533"/>
      <c r="Q83" s="556"/>
      <c r="R83" s="534"/>
      <c r="S83" s="535" t="s">
        <v>616</v>
      </c>
      <c r="T83" s="17" t="str">
        <f>60-COUNTIF(O86:T95," ")</f>
        <v>1</v>
      </c>
      <c r="U83" s="16"/>
      <c r="V83" s="16"/>
      <c r="W83" s="540">
        <v>79.0</v>
      </c>
      <c r="X83" s="22" t="s">
        <v>398</v>
      </c>
    </row>
    <row r="84" ht="3.0" customHeight="1">
      <c r="A84" s="16"/>
      <c r="B84" s="526"/>
      <c r="C84" s="323"/>
      <c r="D84" s="323"/>
      <c r="E84" s="529"/>
      <c r="F84" s="323"/>
      <c r="G84" s="323"/>
      <c r="H84" s="323"/>
      <c r="I84" s="323"/>
      <c r="J84" s="323"/>
      <c r="K84" s="323"/>
      <c r="L84" s="526"/>
      <c r="M84" s="323"/>
      <c r="N84" s="323"/>
      <c r="O84" s="529"/>
      <c r="P84" s="323"/>
      <c r="Q84" s="323"/>
      <c r="R84" s="323"/>
      <c r="S84" s="323"/>
      <c r="T84" s="323"/>
      <c r="U84" s="16"/>
      <c r="V84" s="16"/>
      <c r="W84" s="529">
        <v>80.0</v>
      </c>
      <c r="X84" s="22" t="s">
        <v>402</v>
      </c>
    </row>
    <row r="85" ht="12.75" customHeight="1">
      <c r="A85" s="536"/>
      <c r="B85" s="537" t="str">
        <f>X15</f>
        <v>BT11</v>
      </c>
      <c r="C85" s="538" t="s">
        <v>617</v>
      </c>
      <c r="D85" s="538" t="s">
        <v>618</v>
      </c>
      <c r="E85" s="538" t="s">
        <v>591</v>
      </c>
      <c r="F85" s="538" t="s">
        <v>592</v>
      </c>
      <c r="G85" s="538" t="s">
        <v>593</v>
      </c>
      <c r="H85" s="538" t="s">
        <v>594</v>
      </c>
      <c r="I85" s="538" t="s">
        <v>595</v>
      </c>
      <c r="J85" s="538" t="s">
        <v>596</v>
      </c>
      <c r="K85" s="539"/>
      <c r="L85" s="537" t="str">
        <f>X16</f>
        <v>BT12</v>
      </c>
      <c r="M85" s="538" t="s">
        <v>617</v>
      </c>
      <c r="N85" s="538" t="s">
        <v>618</v>
      </c>
      <c r="O85" s="538" t="s">
        <v>591</v>
      </c>
      <c r="P85" s="538" t="s">
        <v>592</v>
      </c>
      <c r="Q85" s="538" t="s">
        <v>593</v>
      </c>
      <c r="R85" s="538" t="s">
        <v>594</v>
      </c>
      <c r="S85" s="538" t="s">
        <v>595</v>
      </c>
      <c r="T85" s="538" t="s">
        <v>596</v>
      </c>
      <c r="U85" s="536"/>
      <c r="V85" s="536">
        <v>12.0</v>
      </c>
      <c r="W85" s="540">
        <v>81.0</v>
      </c>
      <c r="X85" s="22" t="s">
        <v>404</v>
      </c>
    </row>
    <row r="86" ht="12.75" customHeight="1">
      <c r="A86" s="323"/>
      <c r="B86" s="541" t="s">
        <v>597</v>
      </c>
      <c r="C86" s="452">
        <v>1.0</v>
      </c>
      <c r="D86" s="542" t="s">
        <v>619</v>
      </c>
      <c r="E86" s="452" t="str">
        <f t="array" ref="E86">IF(COUNTIF(MaGv!$C$4:$BB$4,B85)&gt;0,INDEX(MaGv!$C$3:$BB$4,1,MATCH(B85,MaGv!$C$4:$BB$4,0))," ")</f>
        <v> </v>
      </c>
      <c r="F86" s="452" t="str">
        <f t="array" ref="F86">IF(COUNTIF(MaGv!$C$9:$BB$9,B85)&gt;0,INDEX(MaGv!$C$3:$BB$9,1,MATCH(B85,MaGv!$C$9:$BB$9,0))," ")</f>
        <v> </v>
      </c>
      <c r="G86" s="452" t="str">
        <f t="array" ref="G86">IF(COUNTIF(MaGv!$C$14:$BB$14,B85)&gt;0,INDEX(MaGv!$C$3:$BB$14,1,MATCH(B85,MaGv!$C$14:$BB$14,0))," ")</f>
        <v> </v>
      </c>
      <c r="H86" s="452" t="str">
        <f t="array" ref="H86">IF(COUNTIF(MaGv!$C$19:$BB$19,B85)&gt;0,INDEX(MaGv!$C$3:$BB$19,1,MATCH(B85,MaGv!$C$19:$BB$19,0))," ")</f>
        <v> </v>
      </c>
      <c r="I86" s="452" t="str">
        <f t="array" ref="I86">IF(COUNTIF(MaGv!$C$24:$BB$24,B85)&gt;0,INDEX(MaGv!$C$3:$BB$24,1,MATCH(B85,MaGv!$C$24:$BB$24,0))," ")</f>
        <v> </v>
      </c>
      <c r="J86" s="452" t="str">
        <f t="array" ref="J86">IF(COUNTIF(MaGv!$C$29:$BB$29,B85)&gt;0,INDEX(MaGv!$C$3:$BB$29,1,MATCH(B85,MaGv!$C$29:$BB$29,0))," ")</f>
        <v> </v>
      </c>
      <c r="K86" s="323"/>
      <c r="L86" s="541" t="s">
        <v>597</v>
      </c>
      <c r="M86" s="452">
        <v>1.0</v>
      </c>
      <c r="N86" s="542" t="s">
        <v>619</v>
      </c>
      <c r="O86" s="452" t="str">
        <f t="array" ref="O86">IF(COUNTIF(MaGv!$C$4:$BB$4,L85)&gt;0,INDEX(MaGv!$C$3:$BB$4,1,MATCH(L85,MaGv!$C$4:$BB$4,0))," ")</f>
        <v> </v>
      </c>
      <c r="P86" s="452" t="str">
        <f t="array" ref="P86">IF(COUNTIF(MaGv!$C$9:$BB$9,L85)&gt;0,INDEX(MaGv!$C$3:$BB$9,1,MATCH(L85,MaGv!$C$9:$BB$9,0))," ")</f>
        <v> </v>
      </c>
      <c r="Q86" s="452" t="str">
        <f t="array" ref="Q86">IF(COUNTIF(MaGv!$C$14:$BB$14,L85)&gt;0,INDEX(MaGv!$C$3:$BB$14,1,MATCH(L85,MaGv!$C$14:$BB$14,0))," ")</f>
        <v> </v>
      </c>
      <c r="R86" s="452" t="str">
        <f t="array" ref="R86">IF(COUNTIF(MaGv!$C$19:$BB$19,L85)&gt;0,INDEX(MaGv!$C$3:$BB$19,1,MATCH(L85,MaGv!$C$19:$BB$19,0))," ")</f>
        <v> </v>
      </c>
      <c r="S86" s="452" t="str">
        <f t="array" ref="S86">IF(COUNTIF(MaGv!$C$24:$BB$24,L85)&gt;0,INDEX(MaGv!$C$3:$BB$24,1,MATCH(L85,MaGv!$C$24:$BB$24,0))," ")</f>
        <v> </v>
      </c>
      <c r="T86" s="452" t="str">
        <f t="array" ref="T86">IF(COUNTIF(MaGv!$C$29:$BB$29,L85)&gt;0,INDEX(MaGv!$C$3:$BB$29,1,MATCH(L85,MaGv!$C$29:$BB$29,0))," ")</f>
        <v> </v>
      </c>
      <c r="U86" s="323"/>
      <c r="V86" s="323"/>
      <c r="W86" s="529">
        <v>82.0</v>
      </c>
      <c r="X86" s="22" t="s">
        <v>407</v>
      </c>
    </row>
    <row r="87" ht="12.75" customHeight="1">
      <c r="A87" s="323"/>
      <c r="B87" s="127"/>
      <c r="C87" s="444">
        <v>2.0</v>
      </c>
      <c r="D87" s="543" t="s">
        <v>620</v>
      </c>
      <c r="E87" s="444" t="str">
        <f t="array" ref="E87">IF(COUNTIF(MaGv!$C$5:$BB$5,B85)&gt;0,INDEX(MaGv!$C$3:$BB$5,1,MATCH(B85,MaGv!$C$5:$BB$5,0))," ")</f>
        <v> </v>
      </c>
      <c r="F87" s="444" t="str">
        <f t="array" ref="F87">IF(COUNTIF(MaGv!$C$10:$BB$10,B85)&gt;0,INDEX(MaGv!$C$3:$BB$10,1,MATCH(B85,MaGv!$C$10:$BB$10,0))," ")</f>
        <v> </v>
      </c>
      <c r="G87" s="444" t="str">
        <f t="array" ref="G87">IF(COUNTIF(MaGv!$C$15:$BB$15,B85)&gt;0,INDEX(MaGv!$C$3:$BB$15,1,MATCH(B85,MaGv!$C$15:$BB$15,0))," ")</f>
        <v> </v>
      </c>
      <c r="H87" s="444" t="str">
        <f t="array" ref="H87">IF(COUNTIF(MaGv!$C$20:$BB$20,B85)&gt;0,INDEX(MaGv!$C$3:$BB$20,1,MATCH(B85,MaGv!$C$20:$BB$20,0))," ")</f>
        <v> </v>
      </c>
      <c r="I87" s="444" t="str">
        <f t="array" ref="I87">IF(COUNTIF(MaGv!$C$25:$BB$25,B85)&gt;0,INDEX(MaGv!$C$3:$BB$25,1,MATCH(B85,MaGv!$C$25:$BB$25,0))," ")</f>
        <v> </v>
      </c>
      <c r="J87" s="444" t="str">
        <f t="array" ref="J87">IF(COUNTIF(MaGv!$C$30:$BB$30,B85)&gt;0,INDEX(MaGv!$C$3:$BB$30,1,MATCH(B85,MaGv!$C$30:$BB$30,0))," ")</f>
        <v> </v>
      </c>
      <c r="K87" s="323"/>
      <c r="L87" s="127"/>
      <c r="M87" s="444">
        <v>2.0</v>
      </c>
      <c r="N87" s="543" t="s">
        <v>620</v>
      </c>
      <c r="O87" s="444" t="str">
        <f t="array" ref="O87">IF(COUNTIF(MaGv!$C$5:$BB$5,L85)&gt;0,INDEX(MaGv!$C$3:$BB$5,1,MATCH(L85,MaGv!$C$5:$BB$5,0))," ")</f>
        <v> </v>
      </c>
      <c r="P87" s="444" t="str">
        <f t="array" ref="P87">IF(COUNTIF(MaGv!$C$10:$BB$10,L85)&gt;0,INDEX(MaGv!$C$3:$BB$10,1,MATCH(L85,MaGv!$C$10:$BB$10,0))," ")</f>
        <v> </v>
      </c>
      <c r="Q87" s="444" t="str">
        <f t="array" ref="Q87">IF(COUNTIF(MaGv!$C$15:$BB$15,L85)&gt;0,INDEX(MaGv!$C$3:$BB$15,1,MATCH(L85,MaGv!$C$15:$BB$15,0))," ")</f>
        <v> </v>
      </c>
      <c r="R87" s="444" t="str">
        <f t="array" ref="R87">IF(COUNTIF(MaGv!$C$20:$BB$20,L85)&gt;0,INDEX(MaGv!$C$3:$BB$20,1,MATCH(L85,MaGv!$C$20:$BB$20,0))," ")</f>
        <v> </v>
      </c>
      <c r="S87" s="444" t="str">
        <f t="array" ref="S87">IF(COUNTIF(MaGv!$C$25:$BB$25,L85)&gt;0,INDEX(MaGv!$C$3:$BB$25,1,MATCH(L85,MaGv!$C$25:$BB$25,0))," ")</f>
        <v> </v>
      </c>
      <c r="T87" s="444" t="str">
        <f t="array" ref="T87">IF(COUNTIF(MaGv!$C$30:$BB$30,L85)&gt;0,INDEX(MaGv!$C$3:$BB$30,1,MATCH(L85,MaGv!$C$30:$BB$30,0))," ")</f>
        <v> </v>
      </c>
      <c r="U87" s="323"/>
      <c r="V87" s="323"/>
      <c r="W87" s="540">
        <v>83.0</v>
      </c>
      <c r="X87" s="22" t="s">
        <v>409</v>
      </c>
    </row>
    <row r="88" ht="12.75" customHeight="1">
      <c r="A88" s="323"/>
      <c r="B88" s="127"/>
      <c r="C88" s="444">
        <v>3.0</v>
      </c>
      <c r="D88" s="543" t="s">
        <v>621</v>
      </c>
      <c r="E88" s="444" t="str">
        <f t="array" ref="E88">IF(COUNTIF(MaGv!$C$6:$BB$6,B85)&gt;0,INDEX(MaGv!$C$3:$BB$6,1,MATCH(B85,MaGv!$C$6:$BB$6,0))," ")</f>
        <v> </v>
      </c>
      <c r="F88" s="444" t="str">
        <f t="array" ref="F88">IF(COUNTIF(MaGv!$C$11:$BB$11,B85)&gt;0,INDEX(MaGv!$C$3:$BB$11,1,MATCH(B85,MaGv!$C$11:$BB$11,0))," ")</f>
        <v> </v>
      </c>
      <c r="G88" s="444" t="str">
        <f t="array" ref="G88">IF(COUNTIF(MaGv!$C$16:$BB$16,B85)&gt;0,INDEX(MaGv!$C$3:$BB$16,1,MATCH(B85,MaGv!$C$16:$BB$16,0))," ")</f>
        <v> </v>
      </c>
      <c r="H88" s="444" t="str">
        <f t="array" ref="H88">IF(COUNTIF(MaGv!$C$21:$BB$21,B85)&gt;0,INDEX(MaGv!$C$3:$BB$21,1,MATCH(B85,MaGv!$C$21:$BB$21,0))," ")</f>
        <v> </v>
      </c>
      <c r="I88" s="444" t="str">
        <f t="array" ref="I88">IF(COUNTIF(MaGv!$C$26:$BB$26,B85)&gt;0,INDEX(MaGv!$C$3:$BB$26,1,MATCH(B85,MaGv!$C$26:$BB$26,0))," ")</f>
        <v> </v>
      </c>
      <c r="J88" s="444" t="str">
        <f t="array" ref="J88">IF(COUNTIF(MaGv!$C$31:$BB$31,B85)&gt;0,INDEX(MaGv!$C$3:$BB$31,1,MATCH(B85,MaGv!$C$31:$BB$31,0))," ")</f>
        <v> </v>
      </c>
      <c r="K88" s="323"/>
      <c r="L88" s="127"/>
      <c r="M88" s="444">
        <v>3.0</v>
      </c>
      <c r="N88" s="543" t="s">
        <v>621</v>
      </c>
      <c r="O88" s="444" t="str">
        <f t="array" ref="O88">IF(COUNTIF(MaGv!$C$6:$BB$6,L85)&gt;0,INDEX(MaGv!$C$3:$BB$6,1,MATCH(L85,MaGv!$C$6:$BB$6,0))," ")</f>
        <v> </v>
      </c>
      <c r="P88" s="444" t="str">
        <f t="array" ref="P88">IF(COUNTIF(MaGv!$C$11:$BB$11,L85)&gt;0,INDEX(MaGv!$C$3:$BB$11,1,MATCH(L85,MaGv!$C$11:$BB$11,0))," ")</f>
        <v> </v>
      </c>
      <c r="Q88" s="444" t="str">
        <f t="array" ref="Q88">IF(COUNTIF(MaGv!$C$16:$BB$16,L85)&gt;0,INDEX(MaGv!$C$3:$BB$16,1,MATCH(L85,MaGv!$C$16:$BB$16,0))," ")</f>
        <v> </v>
      </c>
      <c r="R88" s="444" t="str">
        <f t="array" ref="R88">IF(COUNTIF(MaGv!$C$21:$BB$21,L85)&gt;0,INDEX(MaGv!$C$3:$BB$21,1,MATCH(L85,MaGv!$C$21:$BB$21,0))," ")</f>
        <v> </v>
      </c>
      <c r="S88" s="444" t="str">
        <f t="array" ref="S88">IF(COUNTIF(MaGv!$C$26:$BB$26,L85)&gt;0,INDEX(MaGv!$C$3:$BB$26,1,MATCH(L85,MaGv!$C$26:$BB$26,0))," ")</f>
        <v> </v>
      </c>
      <c r="T88" s="444" t="str">
        <f t="array" ref="T88">IF(COUNTIF(MaGv!$C$31:$BB$31,L85)&gt;0,INDEX(MaGv!$C$3:$BB$31,1,MATCH(L85,MaGv!$C$31:$BB$31,0))," ")</f>
        <v> </v>
      </c>
      <c r="U88" s="323"/>
      <c r="V88" s="323"/>
      <c r="W88" s="529">
        <v>84.0</v>
      </c>
      <c r="X88" s="22" t="s">
        <v>411</v>
      </c>
    </row>
    <row r="89" ht="12.75" customHeight="1">
      <c r="A89" s="323"/>
      <c r="B89" s="127"/>
      <c r="C89" s="444">
        <v>4.0</v>
      </c>
      <c r="D89" s="543" t="s">
        <v>622</v>
      </c>
      <c r="E89" s="444" t="str">
        <f t="array" ref="E89">IF(COUNTIF(MaGv!$C$7:$BB$7,B85)&gt;0,INDEX(MaGv!$C$3:$BB$7,1,MATCH(B85,MaGv!$C$7:$BB$7,0))," ")</f>
        <v> </v>
      </c>
      <c r="F89" s="444" t="str">
        <f t="array" ref="F89">IF(COUNTIF(MaGv!$C$12:$BB$12,B85)&gt;0,INDEX(MaGv!$C$3:$BB$12,1,MATCH(B85,MaGv!$C$12:$BB$12,0))," ")</f>
        <v> </v>
      </c>
      <c r="G89" s="444" t="str">
        <f t="array" ref="G89">IF(COUNTIF(MaGv!$C$17:$BB$17,B85)&gt;0,INDEX(MaGv!$C$3:$BB$17,1,MATCH(B85,MaGv!$C$17:$BB$17,0))," ")</f>
        <v> </v>
      </c>
      <c r="H89" s="444" t="str">
        <f t="array" ref="H89">IF(COUNTIF(MaGv!$C$22:$BB$22,B85)&gt;0,INDEX(MaGv!$C$3:$BB$22,1,MATCH(B85,MaGv!$C$22:$BB$22,0))," ")</f>
        <v> </v>
      </c>
      <c r="I89" s="444" t="str">
        <f t="array" ref="I89">IF(COUNTIF(MaGv!$C$27:$BB$27,B85)&gt;0,INDEX(MaGv!$C$3:$BB$27,1,MATCH(B85,MaGv!$C$27:$BB$27,0))," ")</f>
        <v> </v>
      </c>
      <c r="J89" s="444" t="str">
        <f t="array" ref="J89">IF(COUNTIF(MaGv!$C$32:$BB$32,B85)&gt;0,INDEX(MaGv!$C$3:$BB$32,1,MATCH(B85,MaGv!$C$32:$BB$32,0))," ")</f>
        <v> </v>
      </c>
      <c r="K89" s="323"/>
      <c r="L89" s="127"/>
      <c r="M89" s="444">
        <v>4.0</v>
      </c>
      <c r="N89" s="543" t="s">
        <v>622</v>
      </c>
      <c r="O89" s="444" t="str">
        <f t="array" ref="O89">IF(COUNTIF(MaGv!$C$7:$BB$7,L85)&gt;0,INDEX(MaGv!$C$3:$BB$7,1,MATCH(L85,MaGv!$C$7:$BB$7,0))," ")</f>
        <v> </v>
      </c>
      <c r="P89" s="444" t="str">
        <f t="array" ref="P89">IF(COUNTIF(MaGv!$C$12:$BB$12,L85)&gt;0,INDEX(MaGv!$C$3:$BB$12,1,MATCH(L85,MaGv!$C$12:$BB$12,0))," ")</f>
        <v> </v>
      </c>
      <c r="Q89" s="444" t="str">
        <f t="array" ref="Q89">IF(COUNTIF(MaGv!$C$17:$BB$17,L85)&gt;0,INDEX(MaGv!$C$3:$BB$17,1,MATCH(L85,MaGv!$C$17:$BB$17,0))," ")</f>
        <v> </v>
      </c>
      <c r="R89" s="444" t="str">
        <f t="array" ref="R89">IF(COUNTIF(MaGv!$C$22:$BB$22,L85)&gt;0,INDEX(MaGv!$C$3:$BB$22,1,MATCH(L85,MaGv!$C$22:$BB$22,0))," ")</f>
        <v> </v>
      </c>
      <c r="S89" s="444" t="str">
        <f t="array" ref="S89">IF(COUNTIF(MaGv!$C$27:$BB$27,L85)&gt;0,INDEX(MaGv!$C$3:$BB$27,1,MATCH(L85,MaGv!$C$27:$BB$27,0))," ")</f>
        <v> </v>
      </c>
      <c r="T89" s="444" t="str">
        <f t="array" ref="T89">IF(COUNTIF(MaGv!$C$32:$BB$32,L85)&gt;0,INDEX(MaGv!$C$3:$BB$32,1,MATCH(L85,MaGv!$C$32:$BB$32,0))," ")</f>
        <v> </v>
      </c>
      <c r="U89" s="323"/>
      <c r="V89" s="323"/>
      <c r="W89" s="540">
        <v>85.0</v>
      </c>
      <c r="X89" s="22" t="s">
        <v>414</v>
      </c>
    </row>
    <row r="90" ht="12.75" customHeight="1">
      <c r="A90" s="323"/>
      <c r="B90" s="447"/>
      <c r="C90" s="544">
        <v>5.0</v>
      </c>
      <c r="D90" s="545" t="s">
        <v>623</v>
      </c>
      <c r="E90" s="544" t="str">
        <f t="array" ref="E90">IF(COUNTIF(MaGv!$C$8:$BB$8,B85)&gt;0,INDEX(MaGv!$C$3:$BB$8,1,MATCH(B85,MaGv!$C$8:$BB$8,0))," ")</f>
        <v> </v>
      </c>
      <c r="F90" s="544" t="str">
        <f t="array" ref="F90">IF(COUNTIF(MaGv!$C$13:$BB$13,B85)&gt;0,INDEX(MaGv!$C$3:$BB$13,1,MATCH(B85,MaGv!$C$13:$BB$13,0))," ")</f>
        <v> </v>
      </c>
      <c r="G90" s="544" t="str">
        <f t="array" ref="G90">IF(COUNTIF(MaGv!$C$18:$BB$18,B85)&gt;0,INDEX(MaGv!$C$3:$BB$18,1,MATCH(B85,MaGv!$C$18:$BB$18,0))," ")</f>
        <v> </v>
      </c>
      <c r="H90" s="544" t="str">
        <f t="array" ref="H90">IF(COUNTIF(MaGv!$C$23:$BB$23,B85)&gt;0,INDEX(MaGv!$C$3:$BB$23,1,MATCH(B85,MaGv!$C$23:$BB$23,0))," ")</f>
        <v> </v>
      </c>
      <c r="I90" s="544" t="str">
        <f t="array" ref="I90">IF(COUNTIF(MaGv!$C$28:$BB$28,B85)&gt;0,INDEX(MaGv!$C$3:$BB$28,1,MATCH(B85,MaGv!$C$28:$BB$28,0))," ")</f>
        <v> </v>
      </c>
      <c r="J90" s="544" t="str">
        <f t="array" ref="J90">IF(COUNTIF(MaGv!$C$33:$BB$33,B85)&gt;0,INDEX(MaGv!$C$3:$BB$33,1,MATCH(B85,MaGv!$C$33:$BB$33,0))," ")</f>
        <v> </v>
      </c>
      <c r="K90" s="323"/>
      <c r="L90" s="447"/>
      <c r="M90" s="544">
        <v>5.0</v>
      </c>
      <c r="N90" s="545" t="s">
        <v>623</v>
      </c>
      <c r="O90" s="544" t="str">
        <f t="array" ref="O90">IF(COUNTIF(MaGv!$C$8:$BB$8,L85)&gt;0,INDEX(MaGv!$C$3:$BB$8,1,MATCH(L85,MaGv!$C$8:$BB$8,0))," ")</f>
        <v> </v>
      </c>
      <c r="P90" s="544" t="str">
        <f t="array" ref="P90">IF(COUNTIF(MaGv!$C$13:$BB$13,L85)&gt;0,INDEX(MaGv!$C$3:$BB$13,1,MATCH(L85,MaGv!$C$13:$BB$13,0))," ")</f>
        <v> </v>
      </c>
      <c r="Q90" s="544" t="str">
        <f t="array" ref="Q90">IF(COUNTIF(MaGv!$C$18:$BB$18,L85)&gt;0,INDEX(MaGv!$C$3:$BB$18,1,MATCH(L85,MaGv!$C$18:$BB$18,0))," ")</f>
        <v> </v>
      </c>
      <c r="R90" s="544" t="str">
        <f t="array" ref="R90">IF(COUNTIF(MaGv!$C$23:$BB$23,L85)&gt;0,INDEX(MaGv!$C$3:$BB$23,1,MATCH(L85,MaGv!$C$23:$BB$23,0))," ")</f>
        <v> </v>
      </c>
      <c r="S90" s="544" t="str">
        <f t="array" ref="S90">IF(COUNTIF(MaGv!$C$28:$BB$28,L85)&gt;0,INDEX(MaGv!$C$3:$BB$28,1,MATCH(L85,MaGv!$C$28:$BB$28,0))," ")</f>
        <v> </v>
      </c>
      <c r="T90" s="544" t="str">
        <f t="array" ref="T90">IF(COUNTIF(MaGv!$C$33:$BB$33,L85)&gt;0,INDEX(MaGv!$C$3:$BB$33,1,MATCH(L85,MaGv!$C$33:$BB$33,0))," ")</f>
        <v> </v>
      </c>
      <c r="U90" s="323"/>
      <c r="V90" s="323"/>
      <c r="W90" s="529">
        <v>86.0</v>
      </c>
      <c r="X90" s="22" t="s">
        <v>418</v>
      </c>
    </row>
    <row r="91" ht="12.75" customHeight="1">
      <c r="A91" s="323"/>
      <c r="B91" s="547" t="s">
        <v>606</v>
      </c>
      <c r="C91" s="548">
        <v>1.0</v>
      </c>
      <c r="D91" s="549" t="s">
        <v>624</v>
      </c>
      <c r="E91" s="557" t="str">
        <f t="array" ref="E91">IF(COUNTIF(MaGv!$C$39:$BB$39,B85)&gt;0,INDEX(MaGv!$C$38:$BB$39,1,MATCH(B85,MaGv!$C$39:$BB$39,0))," ")</f>
        <v>C10</v>
      </c>
      <c r="F91" s="548" t="str">
        <f t="array" ref="F91">IF(COUNTIF(MaGv!$C$44:$BB$44,B85)&gt;0,INDEX(MaGv!$C$38:$BB$44,1,MATCH(B85,MaGv!$C$44:$BB$44,0))," ")</f>
        <v> </v>
      </c>
      <c r="G91" s="548" t="str">
        <f t="array" ref="G91">IF(COUNTIF(MaGv!$C$49:$BB$49,B85)&gt;0,INDEX(MaGv!$C$38:$BB$49,1,MATCH(B85,MaGv!$C$49:$BB$49,0))," ")</f>
        <v> </v>
      </c>
      <c r="H91" s="548" t="str">
        <f t="array" ref="H91">IF(COUNTIF(MaGv!$C$54:$BB$54,B85)&gt;0,INDEX(MaGv!$C$38:$BB$54,1,MATCH(B85,MaGv!$C$54:$BB$54,0))," ")</f>
        <v> </v>
      </c>
      <c r="I91" s="548" t="str">
        <f t="array" ref="I91">IF(COUNTIF(MaGv!$C$59:$BB$59,B85)&gt;0,INDEX(MaGv!$C$38:$BB$59,1,MATCH(B85,MaGv!$C$59:$BB$59,0))," ")</f>
        <v> </v>
      </c>
      <c r="J91" s="548" t="str">
        <f t="array" ref="J91">IF(COUNTIF(MaGv!$C$64:$BB$64,B85)&gt;0,INDEX(MaGv!$C$38:$BB$64,1,MATCH(B85,MaGv!$C$64:$BB$64,0))," ")</f>
        <v> </v>
      </c>
      <c r="K91" s="323"/>
      <c r="L91" s="547" t="s">
        <v>606</v>
      </c>
      <c r="M91" s="548">
        <v>1.0</v>
      </c>
      <c r="N91" s="549" t="s">
        <v>624</v>
      </c>
      <c r="O91" s="557" t="str">
        <f t="array" ref="O91">IF(COUNTIF(MaGv!$C$39:$BB$39,L85)&gt;0,INDEX(MaGv!$C$38:$BB$39,1,MATCH(L85,MaGv!$C$39:$BB$39,0))," ")</f>
        <v>C13</v>
      </c>
      <c r="P91" s="548" t="str">
        <f t="array" ref="P91">IF(COUNTIF(MaGv!$C$44:$BB$44,L85)&gt;0,INDEX(MaGv!$C$38:$BB$44,1,MATCH(L85,MaGv!$C$44:$BB$44,0))," ")</f>
        <v> </v>
      </c>
      <c r="Q91" s="548" t="str">
        <f t="array" ref="Q91">IF(COUNTIF(MaGv!$C$49:$BB$49,L85)&gt;0,INDEX(MaGv!$C$38:$BB$49,1,MATCH(L85,MaGv!$C$49:$BB$49,0))," ")</f>
        <v> </v>
      </c>
      <c r="R91" s="548" t="str">
        <f t="array" ref="R91">IF(COUNTIF(MaGv!$C$54:$BB$54,L85)&gt;0,INDEX(MaGv!$C$38:$BB$54,1,MATCH(L85,MaGv!$C$54:$BB$54,0))," ")</f>
        <v> </v>
      </c>
      <c r="S91" s="548" t="str">
        <f t="array" ref="S91">IF(COUNTIF(MaGv!$C$59:$BB$59,L85)&gt;0,INDEX(MaGv!$C$38:$BB$59,1,MATCH(L85,MaGv!$C$59:$BB$59,0))," ")</f>
        <v> </v>
      </c>
      <c r="T91" s="548" t="str">
        <f t="array" ref="T91">IF(COUNTIF(MaGv!$C$64:$BB$64,L85)&gt;0,INDEX(MaGv!$C$38:$BB$64,1,MATCH(L85,MaGv!$C$64:$BB$64,0))," ")</f>
        <v> </v>
      </c>
      <c r="U91" s="323"/>
      <c r="V91" s="323"/>
      <c r="W91" s="540">
        <v>87.0</v>
      </c>
      <c r="X91" s="22" t="s">
        <v>420</v>
      </c>
    </row>
    <row r="92" ht="12.75" customHeight="1">
      <c r="A92" s="323"/>
      <c r="B92" s="127"/>
      <c r="C92" s="444">
        <v>2.0</v>
      </c>
      <c r="D92" s="543" t="s">
        <v>625</v>
      </c>
      <c r="E92" s="444" t="str">
        <f t="array" ref="E92">IF(COUNTIF(MaGv!$C$40:$BB$40,B85)&gt;0,INDEX(MaGv!$C$38:$BB$40,1,MATCH(B85,MaGv!$C$40:$BB$40,0))," ")</f>
        <v> </v>
      </c>
      <c r="F92" s="444" t="str">
        <f t="array" ref="F92">IF(COUNTIF(MaGv!$C$45:$BB$45,B85)&gt;0,INDEX(MaGv!$C$38:$BB$45,1,MATCH(B85,MaGv!$C$45:$BB$45,0))," ")</f>
        <v> </v>
      </c>
      <c r="G92" s="444" t="str">
        <f t="array" ref="G92">IF(COUNTIF(MaGv!$C$50:$BB$50,B85)&gt;0,INDEX(MaGv!$C$38:$BB$50,1,MATCH(B85,MaGv!$C$50:$BB$50,0))," ")</f>
        <v> </v>
      </c>
      <c r="H92" s="444" t="str">
        <f t="array" ref="H92">IF(COUNTIF(MaGv!$C$55:$BB$55,B85)&gt;0,INDEX(MaGv!$C$38:$BB$55,1,MATCH(B85,MaGv!$C$55:$BB$55,0))," ")</f>
        <v> </v>
      </c>
      <c r="I92" s="444" t="str">
        <f t="array" ref="I92">IF(COUNTIF(MaGv!$C$60:$BB$60,B85)&gt;0,INDEX(MaGv!$C$38:$BB$60,1,MATCH(B85,MaGv!$C$60:$BB$60,0))," ")</f>
        <v> </v>
      </c>
      <c r="J92" s="444" t="str">
        <f t="array" ref="J92">IF(COUNTIF(MaGv!$C$65:$BB$65,B85)&gt;0,INDEX(MaGv!$C$38:$BB$65,1,MATCH(B85,MaGv!$C$65:$BB$65,0))," ")</f>
        <v> </v>
      </c>
      <c r="K92" s="323"/>
      <c r="L92" s="127"/>
      <c r="M92" s="444">
        <v>2.0</v>
      </c>
      <c r="N92" s="543" t="s">
        <v>625</v>
      </c>
      <c r="O92" s="444" t="str">
        <f t="array" ref="O92">IF(COUNTIF(MaGv!$C$40:$BB$40,L85)&gt;0,INDEX(MaGv!$C$38:$BB$40,1,MATCH(L85,MaGv!$C$40:$BB$40,0))," ")</f>
        <v> </v>
      </c>
      <c r="P92" s="444" t="str">
        <f t="array" ref="P92">IF(COUNTIF(MaGv!$C$45:$BB$45,L85)&gt;0,INDEX(MaGv!$C$38:$BB$45,1,MATCH(L85,MaGv!$C$45:$BB$45,0))," ")</f>
        <v> </v>
      </c>
      <c r="Q92" s="444" t="str">
        <f t="array" ref="Q92">IF(COUNTIF(MaGv!$C$50:$BB$50,L85)&gt;0,INDEX(MaGv!$C$38:$BB$50,1,MATCH(L85,MaGv!$C$50:$BB$50,0))," ")</f>
        <v> </v>
      </c>
      <c r="R92" s="444" t="str">
        <f t="array" ref="R92">IF(COUNTIF(MaGv!$C$55:$BB$55,L85)&gt;0,INDEX(MaGv!$C$38:$BB$55,1,MATCH(L85,MaGv!$C$55:$BB$55,0))," ")</f>
        <v> </v>
      </c>
      <c r="S92" s="444" t="str">
        <f t="array" ref="S92">IF(COUNTIF(MaGv!$C$60:$BB$60,L85)&gt;0,INDEX(MaGv!$C$38:$BB$60,1,MATCH(L85,MaGv!$C$60:$BB$60,0))," ")</f>
        <v> </v>
      </c>
      <c r="T92" s="444" t="str">
        <f t="array" ref="T92">IF(COUNTIF(MaGv!$C$65:$BB$65,L85)&gt;0,INDEX(MaGv!$C$38:$BB$65,1,MATCH(L85,MaGv!$C$65:$BB$65,0))," ")</f>
        <v> </v>
      </c>
      <c r="U92" s="323"/>
      <c r="V92" s="323"/>
      <c r="W92" s="529">
        <v>88.0</v>
      </c>
      <c r="X92" s="56" t="s">
        <v>424</v>
      </c>
    </row>
    <row r="93" ht="12.75" customHeight="1">
      <c r="A93" s="323"/>
      <c r="B93" s="127"/>
      <c r="C93" s="444">
        <v>3.0</v>
      </c>
      <c r="D93" s="543" t="s">
        <v>626</v>
      </c>
      <c r="E93" s="444" t="str">
        <f t="array" ref="E93">IF(COUNTIF(MaGv!$C$41:$BB$41,B85)&gt;0,INDEX(MaGv!$C$38:$BB$41,1,MATCH(B85,MaGv!$C$41:$BB$41,0))," ")</f>
        <v> </v>
      </c>
      <c r="F93" s="444" t="str">
        <f t="array" ref="F93">IF(COUNTIF(MaGv!$C$46:$BB$46,B85)&gt;0,INDEX(MaGv!$C$38:$BB$46,1,MATCH(B85,MaGv!$C$46:$BB$46,0))," ")</f>
        <v> </v>
      </c>
      <c r="G93" s="444" t="str">
        <f t="array" ref="G93">IF(COUNTIF(MaGv!$C$51:$BB$51,B85)&gt;0,INDEX(MaGv!$C$38:$BB$51,1,MATCH(B85,MaGv!$C$51:$BB$51,0))," ")</f>
        <v> </v>
      </c>
      <c r="H93" s="444" t="str">
        <f t="array" ref="H93">IF(COUNTIF(MaGv!$C$56:$BB$56,B85)&gt;0,INDEX(MaGv!$C$38:$BB$56,1,MATCH(B85,MaGv!$C$56:$BB$56,0))," ")</f>
        <v> </v>
      </c>
      <c r="I93" s="444" t="str">
        <f t="array" ref="I93">IF(COUNTIF(MaGv!$C$61:$BB$61,B85)&gt;0,INDEX(MaGv!$C$38:$BB$61,1,MATCH(B85,MaGv!$C$61:$BB$61,0))," ")</f>
        <v> </v>
      </c>
      <c r="J93" s="444" t="str">
        <f t="array" ref="J93">IF(COUNTIF(MaGv!$C$66:$BB$66,B85)&gt;0,INDEX(MaGv!$C$38:$BB$66,1,MATCH(B85,MaGv!$C$66:$BB$66,0))," ")</f>
        <v> </v>
      </c>
      <c r="K93" s="323"/>
      <c r="L93" s="127"/>
      <c r="M93" s="444">
        <v>3.0</v>
      </c>
      <c r="N93" s="543" t="s">
        <v>626</v>
      </c>
      <c r="O93" s="444" t="str">
        <f t="array" ref="O93">IF(COUNTIF(MaGv!$C$41:$BB$41,L85)&gt;0,INDEX(MaGv!$C$38:$BB$41,1,MATCH(L85,MaGv!$C$41:$BB$41,0))," ")</f>
        <v> </v>
      </c>
      <c r="P93" s="444" t="str">
        <f t="array" ref="P93">IF(COUNTIF(MaGv!$C$46:$BB$46,L85)&gt;0,INDEX(MaGv!$C$38:$BB$46,1,MATCH(L85,MaGv!$C$46:$BB$46,0))," ")</f>
        <v> </v>
      </c>
      <c r="Q93" s="444" t="str">
        <f t="array" ref="Q93">IF(COUNTIF(MaGv!$C$51:$BB$51,L85)&gt;0,INDEX(MaGv!$C$38:$BB$51,1,MATCH(L85,MaGv!$C$51:$BB$51,0))," ")</f>
        <v> </v>
      </c>
      <c r="R93" s="444" t="str">
        <f t="array" ref="R93">IF(COUNTIF(MaGv!$C$56:$BB$56,L85)&gt;0,INDEX(MaGv!$C$38:$BB$56,1,MATCH(L85,MaGv!$C$56:$BB$56,0))," ")</f>
        <v> </v>
      </c>
      <c r="S93" s="444" t="str">
        <f t="array" ref="S93">IF(COUNTIF(MaGv!$C$61:$BB$61,L85)&gt;0,INDEX(MaGv!$C$38:$BB$61,1,MATCH(L85,MaGv!$C$61:$BB$61,0))," ")</f>
        <v> </v>
      </c>
      <c r="T93" s="444" t="str">
        <f t="array" ref="T93">IF(COUNTIF(MaGv!$C$66:$BB$66,L85)&gt;0,INDEX(MaGv!$C$38:$BB$66,1,MATCH(L85,MaGv!$C$66:$BB$66,0))," ")</f>
        <v> </v>
      </c>
      <c r="U93" s="323"/>
      <c r="V93" s="323"/>
      <c r="W93" s="540">
        <v>89.0</v>
      </c>
      <c r="X93" s="56" t="s">
        <v>428</v>
      </c>
    </row>
    <row r="94" ht="12.75" customHeight="1">
      <c r="A94" s="323"/>
      <c r="B94" s="127"/>
      <c r="C94" s="444">
        <v>4.0</v>
      </c>
      <c r="D94" s="543" t="s">
        <v>627</v>
      </c>
      <c r="E94" s="444" t="str">
        <f t="array" ref="E94">IF(COUNTIF(MaGv!$C$42:$BB$42,B85)&gt;0,INDEX(MaGv!$C$38:$BB$42,1,MATCH(B85,MaGv!$C$42:$BB$42,0))," ")</f>
        <v> </v>
      </c>
      <c r="F94" s="444" t="str">
        <f t="array" ref="F94">IF(COUNTIF(MaGv!$C$47:$BB$47,B85)&gt;0,INDEX(MaGv!$C$38:$BB$47,1,MATCH(B85,MaGv!$C$47:$BB$47,0))," ")</f>
        <v> </v>
      </c>
      <c r="G94" s="444" t="str">
        <f t="array" ref="G94">IF(COUNTIF(MaGv!$C$52:$BB$52,B85)&gt;0,INDEX(MaGv!$C$38:$BB$52,1,MATCH(B85,MaGv!$C$52:$BB$52,0))," ")</f>
        <v> </v>
      </c>
      <c r="H94" s="444" t="str">
        <f t="array" ref="H94">IF(COUNTIF(MaGv!$C$57:$BB$57,B85)&gt;0,INDEX(MaGv!$C$38:$BB$57,1,MATCH(B85,MaGv!$C$57:$BB$57,0))," ")</f>
        <v> </v>
      </c>
      <c r="I94" s="444" t="str">
        <f t="array" ref="I94">IF(COUNTIF(MaGv!$C$62:$BB$62,B85)&gt;0,INDEX(MaGv!$C$38:$BB$62,1,MATCH(B85,MaGv!$C$62:$BB$62,0))," ")</f>
        <v> </v>
      </c>
      <c r="J94" s="444" t="str">
        <f t="array" ref="J94">IF(COUNTIF(MaGv!$C$66:$BB$67,B85)&gt;0,INDEX(MaGv!$C$38:$BB$67,1,MATCH(B85,MaGv!$C$67:$BB$67,0))," ")</f>
        <v> </v>
      </c>
      <c r="K94" s="323"/>
      <c r="L94" s="127"/>
      <c r="M94" s="444">
        <v>4.0</v>
      </c>
      <c r="N94" s="543" t="s">
        <v>627</v>
      </c>
      <c r="O94" s="444" t="str">
        <f t="array" ref="O94">IF(COUNTIF(MaGv!$C$42:$BB$42,L85)&gt;0,INDEX(MaGv!$C$38:$BB$42,1,MATCH(L85,MaGv!$C$42:$BB$42,0))," ")</f>
        <v> </v>
      </c>
      <c r="P94" s="444" t="str">
        <f t="array" ref="P94">IF(COUNTIF(MaGv!$C$47:$BB$47,L85)&gt;0,INDEX(MaGv!$C$38:$BB$47,1,MATCH(L85,MaGv!$C$47:$BB$47,0))," ")</f>
        <v> </v>
      </c>
      <c r="Q94" s="444" t="str">
        <f t="array" ref="Q94">IF(COUNTIF(MaGv!$C$52:$BB$52,L85)&gt;0,INDEX(MaGv!$C$38:$BB$52,1,MATCH(L85,MaGv!$C$52:$BB$52,0))," ")</f>
        <v> </v>
      </c>
      <c r="R94" s="444" t="str">
        <f t="array" ref="R94">IF(COUNTIF(MaGv!$C$57:$BB$57,L85)&gt;0,INDEX(MaGv!$C$38:$BB$57,1,MATCH(L85,MaGv!$C$57:$BB$57,0))," ")</f>
        <v> </v>
      </c>
      <c r="S94" s="444" t="str">
        <f t="array" ref="S94">IF(COUNTIF(MaGv!$C$62:$BB$62,L85)&gt;0,INDEX(MaGv!$C$38:$BB$62,1,MATCH(L85,MaGv!$C$62:$BB$62,0))," ")</f>
        <v> </v>
      </c>
      <c r="T94" s="444" t="str">
        <f t="array" ref="T94">IF(COUNTIF(MaGv!$C$66:$BB$66,L86)&gt;0,INDEX(MaGv!$C$38:$BB$66,1,MATCH(L86,MaGv!$C$66:$BB$66,0))," ")</f>
        <v> </v>
      </c>
      <c r="U94" s="323"/>
      <c r="V94" s="323"/>
      <c r="W94" s="529">
        <v>90.0</v>
      </c>
      <c r="X94" s="56" t="s">
        <v>431</v>
      </c>
    </row>
    <row r="95" ht="12.75" customHeight="1">
      <c r="A95" s="323"/>
      <c r="B95" s="396"/>
      <c r="C95" s="450">
        <v>5.0</v>
      </c>
      <c r="D95" s="550" t="s">
        <v>628</v>
      </c>
      <c r="E95" s="450" t="str">
        <f t="array" ref="E95">IF(COUNTIF(MaGv!$C$43:$BB$43,B85)&gt;0,INDEX(MaGv!$C$38:$BB$43,1,MATCH(B85,MaGv!$C$43:$BB$43,0))," ")</f>
        <v> </v>
      </c>
      <c r="F95" s="450" t="str">
        <f t="array" ref="F95">IF(COUNTIF(MaGv!$C$48:$BB$48,B85)&gt;0,INDEX(MaGv!$C$38:$BB$48,1,MATCH(B85,MaGv!$C$48:$BB$48,0))," ")</f>
        <v> </v>
      </c>
      <c r="G95" s="450" t="str">
        <f t="array" ref="G95">IF(COUNTIF(MaGv!$C$53:$BB$53,B85)&gt;0,INDEX(MaGv!$C$38:$BB$53,1,MATCH(B85,MaGv!$C$53:$BB$53,0))," ")</f>
        <v> </v>
      </c>
      <c r="H95" s="450" t="str">
        <f t="array" ref="H95">IF(COUNTIF(MaGv!$C$58:$BB$58,B85)&gt;0,INDEX(MaGv!$C$38:$BB$58,1,MATCH(B85,MaGv!$C$58:$BB$58,0))," ")</f>
        <v> </v>
      </c>
      <c r="I95" s="450" t="str">
        <f t="array" ref="I95">IF(COUNTIF(MaGv!$C$63:$BB$63,B85)&gt;0,INDEX(MaGv!$C$38:$BB$63,1,MATCH(B85,MaGv!$C$63:$BB$63,0))," ")</f>
        <v> </v>
      </c>
      <c r="J95" s="450" t="str">
        <f t="array" ref="J95">IF(COUNTIF(MaGv!$C$68:$BB$68,B85)&gt;0,INDEX(MaGv!$C$38:$BB$68,1,MATCH(B85,MaGv!$C$68:$BB$68,0))," ")</f>
        <v> </v>
      </c>
      <c r="K95" s="323"/>
      <c r="L95" s="396"/>
      <c r="M95" s="450">
        <v>5.0</v>
      </c>
      <c r="N95" s="550" t="s">
        <v>628</v>
      </c>
      <c r="O95" s="450" t="str">
        <f t="array" ref="O95">IF(COUNTIF(MaGv!$C$43:$BB$43,L85)&gt;0,INDEX(MaGv!$C$38:$BB$43,1,MATCH(L85,MaGv!$C$43:$BB$43,0))," ")</f>
        <v> </v>
      </c>
      <c r="P95" s="450" t="str">
        <f t="array" ref="P95">IF(COUNTIF(MaGv!$C$48:$BB$48,L85)&gt;0,INDEX(MaGv!$C$38:$BB$48,1,MATCH(L85,MaGv!$C$48:$BB$48,0))," ")</f>
        <v> </v>
      </c>
      <c r="Q95" s="450" t="str">
        <f t="array" ref="Q95">IF(COUNTIF(MaGv!$C$53:$BB$53,L85)&gt;0,INDEX(MaGv!$C$38:$BB$53,1,MATCH(L85,MaGv!$C$53:$BB$53,0))," ")</f>
        <v> </v>
      </c>
      <c r="R95" s="450" t="str">
        <f t="array" ref="R95">IF(COUNTIF(MaGv!$C$58:$BB$58,L85)&gt;0,INDEX(MaGv!$C$38:$BB$58,1,MATCH(L85,MaGv!$C$58:$BB$58,0))," ")</f>
        <v> </v>
      </c>
      <c r="S95" s="450" t="str">
        <f t="array" ref="S95">IF(COUNTIF(MaGv!$C$63:$BB$63,L85)&gt;0,INDEX(MaGv!$C$38:$BB$63,1,MATCH(L85,MaGv!$C$63:$BB$63,0))," ")</f>
        <v> </v>
      </c>
      <c r="T95" s="450" t="str">
        <f t="array" ref="T95">IF(COUNTIF(MaGv!$C$68:$BB$68,L85)&gt;0,INDEX(MaGv!$C$38:$BB$68,1,MATCH(L85,MaGv!$C$68:$BB$68,0))," ")</f>
        <v> </v>
      </c>
      <c r="U95" s="323"/>
      <c r="V95" s="323"/>
      <c r="W95" s="540">
        <v>91.0</v>
      </c>
      <c r="X95" s="58" t="s">
        <v>433</v>
      </c>
    </row>
    <row r="96" ht="12.75" customHeight="1">
      <c r="A96" s="323"/>
      <c r="B96" s="551"/>
      <c r="C96" s="529"/>
      <c r="D96" s="75"/>
      <c r="E96" s="529"/>
      <c r="F96" s="529"/>
      <c r="G96" s="529"/>
      <c r="H96" s="529"/>
      <c r="I96" s="529"/>
      <c r="J96" s="529"/>
      <c r="K96" s="323"/>
      <c r="L96" s="551"/>
      <c r="M96" s="529"/>
      <c r="N96" s="75"/>
      <c r="O96" s="529"/>
      <c r="P96" s="529"/>
      <c r="Q96" s="529"/>
      <c r="R96" s="529"/>
      <c r="S96" s="529"/>
      <c r="T96" s="529"/>
      <c r="U96" s="323"/>
      <c r="V96" s="323"/>
      <c r="W96" s="529">
        <v>92.0</v>
      </c>
      <c r="X96" s="58" t="s">
        <v>435</v>
      </c>
    </row>
    <row r="97" ht="6.75" customHeight="1">
      <c r="A97" s="552"/>
      <c r="B97" s="553"/>
      <c r="C97" s="554"/>
      <c r="D97" s="554"/>
      <c r="E97" s="555"/>
      <c r="F97" s="555"/>
      <c r="G97" s="555"/>
      <c r="H97" s="555"/>
      <c r="I97" s="555"/>
      <c r="J97" s="555"/>
      <c r="K97" s="555"/>
      <c r="L97" s="553"/>
      <c r="M97" s="554"/>
      <c r="N97" s="554"/>
      <c r="O97" s="555"/>
      <c r="P97" s="555"/>
      <c r="Q97" s="555"/>
      <c r="R97" s="555"/>
      <c r="S97" s="555"/>
      <c r="T97" s="555"/>
      <c r="U97" s="16"/>
      <c r="V97" s="16"/>
      <c r="W97" s="540">
        <v>93.0</v>
      </c>
      <c r="X97" s="58" t="s">
        <v>437</v>
      </c>
    </row>
    <row r="98" ht="13.5" customHeight="1">
      <c r="A98" s="323"/>
      <c r="B98" s="528" t="str">
        <f>MaGv!$N$1</f>
        <v>THỜI KHÓA BIỂU ÔN TẬP KHỐI 12 - Áp dụng từ 04/05/2021</v>
      </c>
      <c r="C98" s="528"/>
      <c r="D98" s="360"/>
      <c r="E98" s="360"/>
      <c r="F98" s="360"/>
      <c r="G98" s="360"/>
      <c r="H98" s="323"/>
      <c r="I98" s="360"/>
      <c r="J98" s="360"/>
      <c r="K98" s="323"/>
      <c r="L98" s="528" t="str">
        <f>MaGv!$N$1</f>
        <v>THỜI KHÓA BIỂU ÔN TẬP KHỐI 12 - Áp dụng từ 04/05/2021</v>
      </c>
      <c r="M98" s="360"/>
      <c r="N98" s="360"/>
      <c r="O98" s="360"/>
      <c r="P98" s="360"/>
      <c r="Q98" s="360"/>
      <c r="R98" s="323"/>
      <c r="S98" s="360"/>
      <c r="T98" s="360"/>
      <c r="U98" s="323"/>
      <c r="V98" s="323"/>
      <c r="W98" s="529">
        <v>94.0</v>
      </c>
      <c r="X98" s="58" t="s">
        <v>439</v>
      </c>
    </row>
    <row r="99" ht="12.75" customHeight="1">
      <c r="A99" s="16"/>
      <c r="B99" s="530" t="s">
        <v>615</v>
      </c>
      <c r="C99" s="531" t="str">
        <f>VLOOKUP(B101,dsma,3,0)&amp;"-"&amp;VLOOKUP(B101,dsma,5,0)</f>
        <v>Phạm Hồng Lợi-Toán</v>
      </c>
      <c r="D99" s="532"/>
      <c r="E99" s="532"/>
      <c r="F99" s="533"/>
      <c r="G99" s="323"/>
      <c r="H99" s="534"/>
      <c r="I99" s="535" t="s">
        <v>616</v>
      </c>
      <c r="J99" s="17" t="str">
        <f>60-COUNTIF(E102:J111," ")</f>
        <v>0</v>
      </c>
      <c r="K99" s="323"/>
      <c r="L99" s="530" t="s">
        <v>615</v>
      </c>
      <c r="M99" s="531" t="str">
        <f>VLOOKUP(L101,dsma,3,0)&amp;"-"&amp;VLOOKUP(L101,dsma,5,0)</f>
        <v>Hồng Thị Mỹ Phượng-Toán</v>
      </c>
      <c r="N99" s="532"/>
      <c r="O99" s="532"/>
      <c r="P99" s="533"/>
      <c r="Q99" s="323"/>
      <c r="R99" s="534"/>
      <c r="S99" s="535" t="s">
        <v>616</v>
      </c>
      <c r="T99" s="17" t="str">
        <f>60-COUNTIF(O102:T111," ")</f>
        <v>16</v>
      </c>
      <c r="U99" s="16"/>
      <c r="V99" s="16"/>
      <c r="W99" s="540">
        <v>95.0</v>
      </c>
      <c r="X99" s="58" t="s">
        <v>441</v>
      </c>
    </row>
    <row r="100" ht="3.0" customHeight="1">
      <c r="A100" s="16"/>
      <c r="B100" s="526"/>
      <c r="C100" s="323"/>
      <c r="D100" s="323"/>
      <c r="E100" s="529"/>
      <c r="F100" s="323"/>
      <c r="G100" s="323"/>
      <c r="H100" s="323"/>
      <c r="I100" s="323"/>
      <c r="J100" s="323"/>
      <c r="K100" s="323"/>
      <c r="L100" s="526"/>
      <c r="M100" s="323"/>
      <c r="N100" s="323"/>
      <c r="O100" s="529"/>
      <c r="P100" s="323"/>
      <c r="Q100" s="323"/>
      <c r="R100" s="323"/>
      <c r="S100" s="323"/>
      <c r="T100" s="323"/>
      <c r="U100" s="16"/>
      <c r="V100" s="16"/>
      <c r="W100" s="529">
        <v>96.0</v>
      </c>
      <c r="X100" s="58" t="s">
        <v>443</v>
      </c>
    </row>
    <row r="101" ht="12.75" customHeight="1">
      <c r="A101" s="536"/>
      <c r="B101" s="537" t="str">
        <f>X17</f>
        <v>BT13</v>
      </c>
      <c r="C101" s="538" t="s">
        <v>617</v>
      </c>
      <c r="D101" s="538" t="s">
        <v>618</v>
      </c>
      <c r="E101" s="538" t="s">
        <v>591</v>
      </c>
      <c r="F101" s="538" t="s">
        <v>592</v>
      </c>
      <c r="G101" s="538" t="s">
        <v>593</v>
      </c>
      <c r="H101" s="538" t="s">
        <v>594</v>
      </c>
      <c r="I101" s="538" t="s">
        <v>595</v>
      </c>
      <c r="J101" s="538" t="s">
        <v>596</v>
      </c>
      <c r="K101" s="539"/>
      <c r="L101" s="537" t="str">
        <f>X18</f>
        <v>BT14</v>
      </c>
      <c r="M101" s="538" t="s">
        <v>617</v>
      </c>
      <c r="N101" s="538" t="s">
        <v>618</v>
      </c>
      <c r="O101" s="538" t="s">
        <v>591</v>
      </c>
      <c r="P101" s="538" t="s">
        <v>592</v>
      </c>
      <c r="Q101" s="538" t="s">
        <v>593</v>
      </c>
      <c r="R101" s="538" t="s">
        <v>594</v>
      </c>
      <c r="S101" s="538" t="s">
        <v>595</v>
      </c>
      <c r="T101" s="538" t="s">
        <v>596</v>
      </c>
      <c r="U101" s="536"/>
      <c r="V101" s="536">
        <v>14.0</v>
      </c>
      <c r="W101" s="540">
        <v>97.0</v>
      </c>
      <c r="X101" s="58" t="s">
        <v>445</v>
      </c>
    </row>
    <row r="102" ht="12.75" customHeight="1">
      <c r="A102" s="323"/>
      <c r="B102" s="541" t="s">
        <v>597</v>
      </c>
      <c r="C102" s="452">
        <v>1.0</v>
      </c>
      <c r="D102" s="542" t="s">
        <v>619</v>
      </c>
      <c r="E102" s="452" t="str">
        <f t="array" ref="E102">IF(COUNTIF(MaGv!$C$4:$BB$4,B101)&gt;0,INDEX(MaGv!$C$3:$BB$4,1,MATCH(B101,MaGv!$C$4:$BB$4,0))," ")</f>
        <v> </v>
      </c>
      <c r="F102" s="452" t="str">
        <f t="array" ref="F102">IF(COUNTIF(MaGv!$C$9:$BB$9,B101)&gt;0,INDEX(MaGv!$C$3:$BB$9,1,MATCH(B101,MaGv!$C$9:$BB$9,0))," ")</f>
        <v> </v>
      </c>
      <c r="G102" s="452" t="str">
        <f t="array" ref="G102">IF(COUNTIF(MaGv!$C$14:$BB$14,B101)&gt;0,INDEX(MaGv!$C$3:$BB$14,1,MATCH(B101,MaGv!$C$14:$BB$14,0))," ")</f>
        <v> </v>
      </c>
      <c r="H102" s="452" t="str">
        <f t="array" ref="H102">IF(COUNTIF(MaGv!$C$19:$BB$19,B101)&gt;0,INDEX(MaGv!$C$3:$BB$19,1,MATCH(B101,MaGv!$C$19:$BB$19,0))," ")</f>
        <v> </v>
      </c>
      <c r="I102" s="452" t="str">
        <f t="array" ref="I102">IF(COUNTIF(MaGv!$C$24:$BB$24,B101)&gt;0,INDEX(MaGv!$C$3:$BB$24,1,MATCH(B101,MaGv!$C$24:$BB$24,0))," ")</f>
        <v> </v>
      </c>
      <c r="J102" s="452" t="str">
        <f t="array" ref="J102">IF(COUNTIF(MaGv!$C$29:$BB$29,B101)&gt;0,INDEX(MaGv!$C$3:$BB$29,1,MATCH(B101,MaGv!$C$29:$BB$29,0))," ")</f>
        <v> </v>
      </c>
      <c r="K102" s="323"/>
      <c r="L102" s="541" t="s">
        <v>597</v>
      </c>
      <c r="M102" s="452">
        <v>1.0</v>
      </c>
      <c r="N102" s="542" t="s">
        <v>619</v>
      </c>
      <c r="O102" s="452" t="str">
        <f t="array" ref="O102">IF(COUNTIF(MaGv!$C$4:$BB$4,L101)&gt;0,INDEX(MaGv!$C$3:$BB$4,1,MATCH(L101,MaGv!$C$4:$BB$4,0))," ")</f>
        <v> </v>
      </c>
      <c r="P102" s="452" t="str">
        <f t="array" ref="P102">IF(COUNTIF(MaGv!$C$9:$BB$9,L101)&gt;0,INDEX(MaGv!$C$3:$BB$9,1,MATCH(L101,MaGv!$C$9:$BB$9,0))," ")</f>
        <v> </v>
      </c>
      <c r="Q102" s="451" t="str">
        <f t="array" ref="Q102">IF(COUNTIF(MaGv!$C$14:$BB$14,L101)&gt;0,INDEX(MaGv!$C$3:$BB$14,1,MATCH(L101,MaGv!$C$14:$BB$14,0))," ")</f>
        <v>A13</v>
      </c>
      <c r="R102" s="451" t="str">
        <f t="array" ref="R102">IF(COUNTIF(MaGv!$C$19:$BB$19,L101)&gt;0,INDEX(MaGv!$C$3:$BB$19,1,MATCH(L101,MaGv!$C$19:$BB$19,0))," ")</f>
        <v>A5</v>
      </c>
      <c r="S102" s="452" t="str">
        <f t="array" ref="S102">IF(COUNTIF(MaGv!$C$24:$BB$24,L101)&gt;0,INDEX(MaGv!$C$3:$BB$24,1,MATCH(L101,MaGv!$C$24:$BB$24,0))," ")</f>
        <v> </v>
      </c>
      <c r="T102" s="452" t="str">
        <f t="array" ref="T102">IF(COUNTIF(MaGv!$C$29:$BB$29,L101)&gt;0,INDEX(MaGv!$C$3:$BB$29,1,MATCH(L101,MaGv!$C$29:$BB$29,0))," ")</f>
        <v> </v>
      </c>
      <c r="U102" s="323"/>
      <c r="V102" s="323"/>
      <c r="W102" s="529">
        <v>98.0</v>
      </c>
      <c r="X102" s="58" t="s">
        <v>447</v>
      </c>
    </row>
    <row r="103" ht="12.75" customHeight="1">
      <c r="A103" s="323"/>
      <c r="B103" s="127"/>
      <c r="C103" s="444">
        <v>2.0</v>
      </c>
      <c r="D103" s="543" t="s">
        <v>620</v>
      </c>
      <c r="E103" s="444" t="str">
        <f t="array" ref="E103">IF(COUNTIF(MaGv!$C$5:$BB$5,B101)&gt;0,INDEX(MaGv!$C$3:$BB$5,1,MATCH(B101,MaGv!$C$5:$BB$5,0))," ")</f>
        <v> </v>
      </c>
      <c r="F103" s="444" t="str">
        <f t="array" ref="F103">IF(COUNTIF(MaGv!$C$10:$BB$10,B101)&gt;0,INDEX(MaGv!$C$3:$BB$10,1,MATCH(B101,MaGv!$C$10:$BB$10,0))," ")</f>
        <v> </v>
      </c>
      <c r="G103" s="444" t="str">
        <f t="array" ref="G103">IF(COUNTIF(MaGv!$C$15:$BB$15,B101)&gt;0,INDEX(MaGv!$C$3:$BB$15,1,MATCH(B101,MaGv!$C$15:$BB$15,0))," ")</f>
        <v> </v>
      </c>
      <c r="H103" s="444" t="str">
        <f t="array" ref="H103">IF(COUNTIF(MaGv!$C$20:$BB$20,B101)&gt;0,INDEX(MaGv!$C$3:$BB$20,1,MATCH(B101,MaGv!$C$20:$BB$20,0))," ")</f>
        <v> </v>
      </c>
      <c r="I103" s="444" t="str">
        <f t="array" ref="I103">IF(COUNTIF(MaGv!$C$25:$BB$25,B101)&gt;0,INDEX(MaGv!$C$3:$BB$25,1,MATCH(B101,MaGv!$C$25:$BB$25,0))," ")</f>
        <v> </v>
      </c>
      <c r="J103" s="444" t="str">
        <f t="array" ref="J103">IF(COUNTIF(MaGv!$C$30:$BB$30,B101)&gt;0,INDEX(MaGv!$C$3:$BB$30,1,MATCH(B101,MaGv!$C$30:$BB$30,0))," ")</f>
        <v> </v>
      </c>
      <c r="K103" s="323"/>
      <c r="L103" s="127"/>
      <c r="M103" s="444">
        <v>2.0</v>
      </c>
      <c r="N103" s="543" t="s">
        <v>620</v>
      </c>
      <c r="O103" s="446" t="str">
        <f t="array" ref="O103">IF(COUNTIF(MaGv!$C$5:$BB$5,L101)&gt;0,INDEX(MaGv!$C$3:$BB$5,1,MATCH(L101,MaGv!$C$5:$BB$5,0))," ")</f>
        <v>A5</v>
      </c>
      <c r="P103" s="444" t="str">
        <f t="array" ref="P103">IF(COUNTIF(MaGv!$C$10:$BB$10,L101)&gt;0,INDEX(MaGv!$C$3:$BB$10,1,MATCH(L101,MaGv!$C$10:$BB$10,0))," ")</f>
        <v> </v>
      </c>
      <c r="Q103" s="446" t="str">
        <f t="array" ref="Q103">IF(COUNTIF(MaGv!$C$15:$BB$15,L101)&gt;0,INDEX(MaGv!$C$3:$BB$15,1,MATCH(L101,MaGv!$C$15:$BB$15,0))," ")</f>
        <v>A13</v>
      </c>
      <c r="R103" s="446" t="str">
        <f t="array" ref="R103">IF(COUNTIF(MaGv!$C$20:$BB$20,L101)&gt;0,INDEX(MaGv!$C$3:$BB$20,1,MATCH(L101,MaGv!$C$20:$BB$20,0))," ")</f>
        <v>A5</v>
      </c>
      <c r="S103" s="444" t="str">
        <f t="array" ref="S103">IF(COUNTIF(MaGv!$C$25:$BB$25,L101)&gt;0,INDEX(MaGv!$C$3:$BB$25,1,MATCH(L101,MaGv!$C$25:$BB$25,0))," ")</f>
        <v> </v>
      </c>
      <c r="T103" s="444" t="str">
        <f t="array" ref="T103">IF(COUNTIF(MaGv!$C$30:$BB$30,L101)&gt;0,INDEX(MaGv!$C$3:$BB$30,1,MATCH(L101,MaGv!$C$30:$BB$30,0))," ")</f>
        <v> </v>
      </c>
      <c r="U103" s="323"/>
      <c r="V103" s="323"/>
      <c r="W103" s="540">
        <v>99.0</v>
      </c>
      <c r="X103" s="58" t="s">
        <v>449</v>
      </c>
    </row>
    <row r="104" ht="12.75" customHeight="1">
      <c r="A104" s="323"/>
      <c r="B104" s="127"/>
      <c r="C104" s="444">
        <v>3.0</v>
      </c>
      <c r="D104" s="543" t="s">
        <v>621</v>
      </c>
      <c r="E104" s="444" t="str">
        <f t="array" ref="E104">IF(COUNTIF(MaGv!$C$6:$BB$6,B101)&gt;0,INDEX(MaGv!$C$3:$BB$6,1,MATCH(B101,MaGv!$C$6:$BB$6,0))," ")</f>
        <v> </v>
      </c>
      <c r="F104" s="444" t="str">
        <f t="array" ref="F104">IF(COUNTIF(MaGv!$C$11:$BB$11,B101)&gt;0,INDEX(MaGv!$C$3:$BB$11,1,MATCH(B101,MaGv!$C$11:$BB$11,0))," ")</f>
        <v> </v>
      </c>
      <c r="G104" s="444" t="str">
        <f t="array" ref="G104">IF(COUNTIF(MaGv!$C$16:$BB$16,B101)&gt;0,INDEX(MaGv!$C$3:$BB$16,1,MATCH(B101,MaGv!$C$16:$BB$16,0))," ")</f>
        <v> </v>
      </c>
      <c r="H104" s="444" t="str">
        <f t="array" ref="H104">IF(COUNTIF(MaGv!$C$21:$BB$21,B101)&gt;0,INDEX(MaGv!$C$3:$BB$21,1,MATCH(B101,MaGv!$C$21:$BB$21,0))," ")</f>
        <v> </v>
      </c>
      <c r="I104" s="444" t="str">
        <f t="array" ref="I104">IF(COUNTIF(MaGv!$C$26:$BB$26,B101)&gt;0,INDEX(MaGv!$C$3:$BB$26,1,MATCH(B101,MaGv!$C$26:$BB$26,0))," ")</f>
        <v> </v>
      </c>
      <c r="J104" s="444" t="str">
        <f t="array" ref="J104">IF(COUNTIF(MaGv!$C$31:$BB$31,B101)&gt;0,INDEX(MaGv!$C$3:$BB$31,1,MATCH(B101,MaGv!$C$31:$BB$31,0))," ")</f>
        <v> </v>
      </c>
      <c r="K104" s="323"/>
      <c r="L104" s="127"/>
      <c r="M104" s="444">
        <v>3.0</v>
      </c>
      <c r="N104" s="543" t="s">
        <v>621</v>
      </c>
      <c r="O104" s="446" t="str">
        <f t="array" ref="O104">IF(COUNTIF(MaGv!$C$6:$BB$6,L101)&gt;0,INDEX(MaGv!$C$3:$BB$6,1,MATCH(L101,MaGv!$C$6:$BB$6,0))," ")</f>
        <v>A5</v>
      </c>
      <c r="P104" s="444" t="str">
        <f t="array" ref="P104">IF(COUNTIF(MaGv!$C$11:$BB$11,L101)&gt;0,INDEX(MaGv!$C$3:$BB$11,1,MATCH(L101,MaGv!$C$11:$BB$11,0))," ")</f>
        <v> </v>
      </c>
      <c r="Q104" s="446" t="str">
        <f t="array" ref="Q104">IF(COUNTIF(MaGv!$C$16:$BB$16,L101)&gt;0,INDEX(MaGv!$C$3:$BB$16,1,MATCH(L101,MaGv!$C$16:$BB$16,0))," ")</f>
        <v>A5</v>
      </c>
      <c r="R104" s="446" t="str">
        <f t="array" ref="R104">IF(COUNTIF(MaGv!$C$21:$BB$21,L101)&gt;0,INDEX(MaGv!$C$3:$BB$21,1,MATCH(L101,MaGv!$C$21:$BB$21,0))," ")</f>
        <v>A13</v>
      </c>
      <c r="S104" s="444" t="str">
        <f t="array" ref="S104">IF(COUNTIF(MaGv!$C$26:$BB$26,L101)&gt;0,INDEX(MaGv!$C$3:$BB$26,1,MATCH(L101,MaGv!$C$26:$BB$26,0))," ")</f>
        <v> </v>
      </c>
      <c r="T104" s="444" t="str">
        <f t="array" ref="T104">IF(COUNTIF(MaGv!$C$31:$BB$31,L101)&gt;0,INDEX(MaGv!$C$3:$BB$31,1,MATCH(L101,MaGv!$C$31:$BB$31,0))," ")</f>
        <v> </v>
      </c>
      <c r="U104" s="323"/>
      <c r="V104" s="323"/>
      <c r="W104" s="529">
        <v>100.0</v>
      </c>
      <c r="X104" s="58" t="s">
        <v>451</v>
      </c>
    </row>
    <row r="105" ht="12.75" customHeight="1">
      <c r="A105" s="323"/>
      <c r="B105" s="127"/>
      <c r="C105" s="444">
        <v>4.0</v>
      </c>
      <c r="D105" s="543" t="s">
        <v>622</v>
      </c>
      <c r="E105" s="444" t="str">
        <f t="array" ref="E105">IF(COUNTIF(MaGv!$C$7:$BB$7,B101)&gt;0,INDEX(MaGv!$C$3:$BB$7,1,MATCH(B101,MaGv!$C$7:$BB$7,0))," ")</f>
        <v> </v>
      </c>
      <c r="F105" s="444" t="str">
        <f t="array" ref="F105">IF(COUNTIF(MaGv!$C$12:$BB$12,B101)&gt;0,INDEX(MaGv!$C$3:$BB$12,1,MATCH(B101,MaGv!$C$12:$BB$12,0))," ")</f>
        <v> </v>
      </c>
      <c r="G105" s="444" t="str">
        <f t="array" ref="G105">IF(COUNTIF(MaGv!$C$17:$BB$17,B101)&gt;0,INDEX(MaGv!$C$3:$BB$17,1,MATCH(B101,MaGv!$C$17:$BB$17,0))," ")</f>
        <v> </v>
      </c>
      <c r="H105" s="444" t="str">
        <f t="array" ref="H105">IF(COUNTIF(MaGv!$C$22:$BB$22,B101)&gt;0,INDEX(MaGv!$C$3:$BB$22,1,MATCH(B101,MaGv!$C$22:$BB$22,0))," ")</f>
        <v> </v>
      </c>
      <c r="I105" s="444" t="str">
        <f t="array" ref="I105">IF(COUNTIF(MaGv!$C$27:$BB$27,B101)&gt;0,INDEX(MaGv!$C$3:$BB$27,1,MATCH(B101,MaGv!$C$27:$BB$27,0))," ")</f>
        <v> </v>
      </c>
      <c r="J105" s="444" t="str">
        <f t="array" ref="J105">IF(COUNTIF(MaGv!$C$32:$BB$32,B101)&gt;0,INDEX(MaGv!$C$3:$BB$32,1,MATCH(B101,MaGv!$C$32:$BB$32,0))," ")</f>
        <v> </v>
      </c>
      <c r="K105" s="323"/>
      <c r="L105" s="127"/>
      <c r="M105" s="444">
        <v>4.0</v>
      </c>
      <c r="N105" s="543" t="s">
        <v>622</v>
      </c>
      <c r="O105" s="446" t="str">
        <f t="array" ref="O105">IF(COUNTIF(MaGv!$C$7:$BB$7,L101)&gt;0,INDEX(MaGv!$C$3:$BB$7,1,MATCH(L101,MaGv!$C$7:$BB$7,0))," ")</f>
        <v>A13</v>
      </c>
      <c r="P105" s="444" t="str">
        <f t="array" ref="P105">IF(COUNTIF(MaGv!$C$12:$BB$12,L101)&gt;0,INDEX(MaGv!$C$3:$BB$12,1,MATCH(L101,MaGv!$C$12:$BB$12,0))," ")</f>
        <v> </v>
      </c>
      <c r="Q105" s="446" t="str">
        <f t="array" ref="Q105">IF(COUNTIF(MaGv!$C$17:$BB$17,L101)&gt;0,INDEX(MaGv!$C$3:$BB$17,1,MATCH(L101,MaGv!$C$17:$BB$17,0))," ")</f>
        <v>A5</v>
      </c>
      <c r="R105" s="446" t="str">
        <f t="array" ref="R105">IF(COUNTIF(MaGv!$C$22:$BB$22,L101)&gt;0,INDEX(MaGv!$C$3:$BB$22,1,MATCH(L101,MaGv!$C$22:$BB$22,0))," ")</f>
        <v>A13</v>
      </c>
      <c r="S105" s="444" t="str">
        <f t="array" ref="S105">IF(COUNTIF(MaGv!$C$27:$BB$27,L101)&gt;0,INDEX(MaGv!$C$3:$BB$27,1,MATCH(L101,MaGv!$C$27:$BB$27,0))," ")</f>
        <v> </v>
      </c>
      <c r="T105" s="444" t="str">
        <f t="array" ref="T105">IF(COUNTIF(MaGv!$C$32:$BB$32,L101)&gt;0,INDEX(MaGv!$C$3:$BB$32,1,MATCH(L101,MaGv!$C$32:$BB$32,0))," ")</f>
        <v> </v>
      </c>
      <c r="U105" s="323"/>
      <c r="V105" s="323"/>
      <c r="W105" s="540">
        <v>101.0</v>
      </c>
      <c r="X105" s="64" t="s">
        <v>454</v>
      </c>
    </row>
    <row r="106" ht="12.75" customHeight="1">
      <c r="A106" s="323"/>
      <c r="B106" s="447"/>
      <c r="C106" s="544">
        <v>5.0</v>
      </c>
      <c r="D106" s="545" t="s">
        <v>623</v>
      </c>
      <c r="E106" s="544" t="str">
        <f t="array" ref="E106">IF(COUNTIF(MaGv!$C$8:$BB$8,B101)&gt;0,INDEX(MaGv!$C$3:$BB$8,1,MATCH(B101,MaGv!$C$8:$BB$8,0))," ")</f>
        <v> </v>
      </c>
      <c r="F106" s="544" t="str">
        <f t="array" ref="F106">IF(COUNTIF(MaGv!$C$13:$BB$13,B101)&gt;0,INDEX(MaGv!$C$3:$BB$13,1,MATCH(B101,MaGv!$C$13:$BB$13,0))," ")</f>
        <v> </v>
      </c>
      <c r="G106" s="544" t="str">
        <f t="array" ref="G106">IF(COUNTIF(MaGv!$C$18:$BB$18,B101)&gt;0,INDEX(MaGv!$C$3:$BB$18,1,MATCH(B101,MaGv!$C$18:$BB$18,0))," ")</f>
        <v> </v>
      </c>
      <c r="H106" s="544" t="str">
        <f t="array" ref="H106">IF(COUNTIF(MaGv!$C$23:$BB$23,B101)&gt;0,INDEX(MaGv!$C$3:$BB$23,1,MATCH(B101,MaGv!$C$23:$BB$23,0))," ")</f>
        <v> </v>
      </c>
      <c r="I106" s="544" t="str">
        <f t="array" ref="I106">IF(COUNTIF(MaGv!$C$28:$BB$28,B101)&gt;0,INDEX(MaGv!$C$3:$BB$28,1,MATCH(B101,MaGv!$C$28:$BB$28,0))," ")</f>
        <v> </v>
      </c>
      <c r="J106" s="544" t="str">
        <f t="array" ref="J106">IF(COUNTIF(MaGv!$C$33:$BB$33,B101)&gt;0,INDEX(MaGv!$C$3:$BB$33,1,MATCH(B101,MaGv!$C$33:$BB$33,0))," ")</f>
        <v> </v>
      </c>
      <c r="K106" s="323"/>
      <c r="L106" s="447"/>
      <c r="M106" s="544">
        <v>5.0</v>
      </c>
      <c r="N106" s="545" t="s">
        <v>623</v>
      </c>
      <c r="O106" s="546" t="str">
        <f t="array" ref="O106">IF(COUNTIF(MaGv!$C$8:$BB$8,L101)&gt;0,INDEX(MaGv!$C$3:$BB$8,1,MATCH(L101,MaGv!$C$8:$BB$8,0))," ")</f>
        <v>A13</v>
      </c>
      <c r="P106" s="544" t="str">
        <f t="array" ref="P106">IF(COUNTIF(MaGv!$C$13:$BB$13,L101)&gt;0,INDEX(MaGv!$C$3:$BB$13,1,MATCH(L101,MaGv!$C$13:$BB$13,0))," ")</f>
        <v> </v>
      </c>
      <c r="Q106" s="544" t="str">
        <f t="array" ref="Q106">IF(COUNTIF(MaGv!$C$18:$BB$18,L101)&gt;0,INDEX(MaGv!$C$3:$BB$18,1,MATCH(L101,MaGv!$C$18:$BB$18,0))," ")</f>
        <v> </v>
      </c>
      <c r="R106" s="544" t="str">
        <f t="array" ref="R106">IF(COUNTIF(MaGv!$C$23:$BB$23,L101)&gt;0,INDEX(MaGv!$C$3:$BB$23,1,MATCH(L101,MaGv!$C$23:$BB$23,0))," ")</f>
        <v> </v>
      </c>
      <c r="S106" s="544" t="str">
        <f t="array" ref="S106">IF(COUNTIF(MaGv!$C$28:$BB$28,L101)&gt;0,INDEX(MaGv!$C$3:$BB$28,1,MATCH(L101,MaGv!$C$28:$BB$28,0))," ")</f>
        <v> </v>
      </c>
      <c r="T106" s="544" t="str">
        <f t="array" ref="T106">IF(COUNTIF(MaGv!$C$33:$BB$33,L101)&gt;0,INDEX(MaGv!$C$3:$BB$33,1,MATCH(L101,MaGv!$C$33:$BB$33,0))," ")</f>
        <v> </v>
      </c>
      <c r="U106" s="323"/>
      <c r="V106" s="323"/>
      <c r="W106" s="529">
        <v>102.0</v>
      </c>
      <c r="X106" s="58" t="s">
        <v>456</v>
      </c>
    </row>
    <row r="107" ht="12.75" customHeight="1">
      <c r="A107" s="323"/>
      <c r="B107" s="547" t="s">
        <v>606</v>
      </c>
      <c r="C107" s="548">
        <v>1.0</v>
      </c>
      <c r="D107" s="549" t="s">
        <v>624</v>
      </c>
      <c r="E107" s="548" t="str">
        <f t="array" ref="E107">IF(COUNTIF(MaGv!$C$39:$BB$39,B101)&gt;0,INDEX(MaGv!$C$38:$BB$39,1,MATCH(B101,MaGv!$C$39:$BB$39,0))," ")</f>
        <v> </v>
      </c>
      <c r="F107" s="548" t="str">
        <f t="array" ref="F107">IF(COUNTIF(MaGv!$C$44:$BB$44,B101)&gt;0,INDEX(MaGv!$C$38:$BB$44,1,MATCH(B101,MaGv!$C$44:$BB$44,0))," ")</f>
        <v> </v>
      </c>
      <c r="G107" s="548" t="str">
        <f t="array" ref="G107">IF(COUNTIF(MaGv!$C$49:$BB$49,B101)&gt;0,INDEX(MaGv!$C$38:$BB$49,1,MATCH(B101,MaGv!$C$49:$BB$49,0))," ")</f>
        <v> </v>
      </c>
      <c r="H107" s="548" t="str">
        <f t="array" ref="H107">IF(COUNTIF(MaGv!$C$54:$BB$54,B101)&gt;0,INDEX(MaGv!$C$38:$BB$54,1,MATCH(B101,MaGv!$C$54:$BB$54,0))," ")</f>
        <v> </v>
      </c>
      <c r="I107" s="548" t="str">
        <f t="array" ref="I107">IF(COUNTIF(MaGv!$C$59:$BB$59,B101)&gt;0,INDEX(MaGv!$C$38:$BB$59,1,MATCH(B101,MaGv!$C$59:$BB$59,0))," ")</f>
        <v> </v>
      </c>
      <c r="J107" s="548" t="str">
        <f t="array" ref="J107">IF(COUNTIF(MaGv!$C$64:$BB$64,B101)&gt;0,INDEX(MaGv!$C$38:$BB$64,1,MATCH(B101,MaGv!$C$64:$BB$64,0))," ")</f>
        <v> </v>
      </c>
      <c r="K107" s="323"/>
      <c r="L107" s="547" t="s">
        <v>606</v>
      </c>
      <c r="M107" s="548">
        <v>1.0</v>
      </c>
      <c r="N107" s="549" t="s">
        <v>624</v>
      </c>
      <c r="O107" s="548" t="str">
        <f t="array" ref="O107">IF(COUNTIF(MaGv!$C$39:$BB$39,L101)&gt;0,INDEX(MaGv!$C$38:$BB$39,1,MATCH(L101,MaGv!$C$39:$BB$39,0))," ")</f>
        <v> </v>
      </c>
      <c r="P107" s="548" t="str">
        <f t="array" ref="P107">IF(COUNTIF(MaGv!$C$44:$BB$44,L101)&gt;0,INDEX(MaGv!$C$38:$BB$44,1,MATCH(L101,MaGv!$C$44:$BB$44,0))," ")</f>
        <v> </v>
      </c>
      <c r="Q107" s="548" t="str">
        <f t="array" ref="Q107">IF(COUNTIF(MaGv!$C$49:$BB$49,L101)&gt;0,INDEX(MaGv!$C$38:$BB$49,1,MATCH(L101,MaGv!$C$49:$BB$49,0))," ")</f>
        <v> </v>
      </c>
      <c r="R107" s="548" t="str">
        <f t="array" ref="R107">IF(COUNTIF(MaGv!$C$54:$BB$54,L101)&gt;0,INDEX(MaGv!$C$38:$BB$54,1,MATCH(L101,MaGv!$C$54:$BB$54,0))," ")</f>
        <v> </v>
      </c>
      <c r="S107" s="548" t="str">
        <f t="array" ref="S107">IF(COUNTIF(MaGv!$C$59:$BB$59,L101)&gt;0,INDEX(MaGv!$C$38:$BB$59,1,MATCH(L101,MaGv!$C$59:$BB$59,0))," ")</f>
        <v> </v>
      </c>
      <c r="T107" s="548" t="str">
        <f t="array" ref="T107">IF(COUNTIF(MaGv!$C$64:$BB$64,L101)&gt;0,INDEX(MaGv!$C$38:$BB$64,1,MATCH(L101,MaGv!$C$64:$BB$64,0))," ")</f>
        <v> </v>
      </c>
      <c r="U107" s="323"/>
      <c r="V107" s="323"/>
      <c r="W107" s="540">
        <v>103.0</v>
      </c>
      <c r="X107" s="58" t="s">
        <v>458</v>
      </c>
    </row>
    <row r="108" ht="12.75" customHeight="1">
      <c r="A108" s="323"/>
      <c r="B108" s="127"/>
      <c r="C108" s="444">
        <v>2.0</v>
      </c>
      <c r="D108" s="543" t="s">
        <v>629</v>
      </c>
      <c r="E108" s="444" t="str">
        <f t="array" ref="E108">IF(COUNTIF(MaGv!$C$40:$BB$40,B101)&gt;0,INDEX(MaGv!$C$38:$BB$40,1,MATCH(B101,MaGv!$C$40:$BB$40,0))," ")</f>
        <v> </v>
      </c>
      <c r="F108" s="444" t="str">
        <f t="array" ref="F108">IF(COUNTIF(MaGv!$C$45:$BB$45,B101)&gt;0,INDEX(MaGv!$C$38:$BB$45,1,MATCH(B101,MaGv!$C$45:$BB$45,0))," ")</f>
        <v> </v>
      </c>
      <c r="G108" s="444" t="str">
        <f t="array" ref="G108">IF(COUNTIF(MaGv!$C$50:$BB$50,B101)&gt;0,INDEX(MaGv!$C$38:$BB$50,1,MATCH(B101,MaGv!$C$50:$BB$50,0))," ")</f>
        <v> </v>
      </c>
      <c r="H108" s="444" t="str">
        <f t="array" ref="H108">IF(COUNTIF(MaGv!$C$55:$BB$55,B101)&gt;0,INDEX(MaGv!$C$38:$BB$55,1,MATCH(B101,MaGv!$C$55:$BB$55,0))," ")</f>
        <v> </v>
      </c>
      <c r="I108" s="444" t="str">
        <f t="array" ref="I108">IF(COUNTIF(MaGv!$C$60:$BB$60,B101)&gt;0,INDEX(MaGv!$C$38:$BB$60,1,MATCH(B101,MaGv!$C$60:$BB$60,0))," ")</f>
        <v> </v>
      </c>
      <c r="J108" s="444" t="str">
        <f t="array" ref="J108">IF(COUNTIF(MaGv!$C$65:$BB$65,B101)&gt;0,INDEX(MaGv!$C$38:$BB$65,1,MATCH(B101,MaGv!$C$65:$BB$65,0))," ")</f>
        <v> </v>
      </c>
      <c r="K108" s="323"/>
      <c r="L108" s="127"/>
      <c r="M108" s="444">
        <v>2.0</v>
      </c>
      <c r="N108" s="543" t="s">
        <v>629</v>
      </c>
      <c r="O108" s="444" t="str">
        <f t="array" ref="O108">IF(COUNTIF(MaGv!$C$40:$BB$40,L101)&gt;0,INDEX(MaGv!$C$38:$BB$40,1,MATCH(L101,MaGv!$C$40:$BB$40,0))," ")</f>
        <v> </v>
      </c>
      <c r="P108" s="444" t="str">
        <f t="array" ref="P108">IF(COUNTIF(MaGv!$C$45:$BB$45,L101)&gt;0,INDEX(MaGv!$C$38:$BB$45,1,MATCH(L101,MaGv!$C$45:$BB$45,0))," ")</f>
        <v> </v>
      </c>
      <c r="Q108" s="446" t="str">
        <f t="array" ref="Q108">IF(COUNTIF(MaGv!$C$50:$BB$50,L101)&gt;0,INDEX(MaGv!$C$38:$BB$50,1,MATCH(L101,MaGv!$C$50:$BB$50,0))," ")</f>
        <v>A5</v>
      </c>
      <c r="R108" s="444" t="str">
        <f t="array" ref="R108">IF(COUNTIF(MaGv!$C$55:$BB$55,L101)&gt;0,INDEX(MaGv!$C$38:$BB$55,1,MATCH(L101,MaGv!$C$55:$BB$55,0))," ")</f>
        <v> </v>
      </c>
      <c r="S108" s="444" t="str">
        <f t="array" ref="S108">IF(COUNTIF(MaGv!$C$60:$BB$60,L101)&gt;0,INDEX(MaGv!$C$38:$BB$60,1,MATCH(L101,MaGv!$C$60:$BB$60,0))," ")</f>
        <v> </v>
      </c>
      <c r="T108" s="444" t="str">
        <f t="array" ref="T108">IF(COUNTIF(MaGv!$C$65:$BB$65,L101)&gt;0,INDEX(MaGv!$C$38:$BB$65,1,MATCH(L101,MaGv!$C$65:$BB$65,0))," ")</f>
        <v> </v>
      </c>
      <c r="U108" s="323"/>
      <c r="V108" s="323"/>
      <c r="W108" s="529">
        <v>104.0</v>
      </c>
      <c r="X108" s="58" t="s">
        <v>462</v>
      </c>
    </row>
    <row r="109" ht="12.75" customHeight="1">
      <c r="A109" s="323"/>
      <c r="B109" s="127"/>
      <c r="C109" s="444">
        <v>3.0</v>
      </c>
      <c r="D109" s="543" t="s">
        <v>630</v>
      </c>
      <c r="E109" s="444" t="str">
        <f t="array" ref="E109">IF(COUNTIF(MaGv!$C$41:$BB$41,B101)&gt;0,INDEX(MaGv!$C$38:$BB$41,1,MATCH(B101,MaGv!$C$41:$BB$41,0))," ")</f>
        <v> </v>
      </c>
      <c r="F109" s="444" t="str">
        <f t="array" ref="F109">IF(COUNTIF(MaGv!$C$46:$BB$46,B101)&gt;0,INDEX(MaGv!$C$38:$BB$46,1,MATCH(B101,MaGv!$C$46:$BB$46,0))," ")</f>
        <v> </v>
      </c>
      <c r="G109" s="444" t="str">
        <f t="array" ref="G109">IF(COUNTIF(MaGv!$C$51:$BB$51,B101)&gt;0,INDEX(MaGv!$C$38:$BB$51,1,MATCH(B101,MaGv!$C$51:$BB$51,0))," ")</f>
        <v> </v>
      </c>
      <c r="H109" s="444" t="str">
        <f t="array" ref="H109">IF(COUNTIF(MaGv!$C$56:$BB$56,B101)&gt;0,INDEX(MaGv!$C$38:$BB$56,1,MATCH(B101,MaGv!$C$56:$BB$56,0))," ")</f>
        <v> </v>
      </c>
      <c r="I109" s="444" t="str">
        <f t="array" ref="I109">IF(COUNTIF(MaGv!$C$61:$BB$61,B101)&gt;0,INDEX(MaGv!$C$38:$BB$61,1,MATCH(B101,MaGv!$C$61:$BB$61,0))," ")</f>
        <v> </v>
      </c>
      <c r="J109" s="444" t="str">
        <f t="array" ref="J109">IF(COUNTIF(MaGv!$C$66:$BB$66,B101)&gt;0,INDEX(MaGv!$C$38:$BB$66,1,MATCH(B101,MaGv!$C$66:$BB$66,0))," ")</f>
        <v> </v>
      </c>
      <c r="K109" s="323"/>
      <c r="L109" s="127"/>
      <c r="M109" s="444">
        <v>3.0</v>
      </c>
      <c r="N109" s="543" t="s">
        <v>630</v>
      </c>
      <c r="O109" s="444" t="str">
        <f t="array" ref="O109">IF(COUNTIF(MaGv!$C$41:$BB$41,L101)&gt;0,INDEX(MaGv!$C$38:$BB$41,1,MATCH(L101,MaGv!$C$41:$BB$41,0))," ")</f>
        <v> </v>
      </c>
      <c r="P109" s="444" t="str">
        <f t="array" ref="P109">IF(COUNTIF(MaGv!$C$46:$BB$46,L101)&gt;0,INDEX(MaGv!$C$38:$BB$46,1,MATCH(L101,MaGv!$C$46:$BB$46,0))," ")</f>
        <v> </v>
      </c>
      <c r="Q109" s="446" t="str">
        <f t="array" ref="Q109">IF(COUNTIF(MaGv!$C$51:$BB$51,L101)&gt;0,INDEX(MaGv!$C$38:$BB$51,1,MATCH(L101,MaGv!$C$51:$BB$51,0))," ")</f>
        <v>A5</v>
      </c>
      <c r="R109" s="444" t="str">
        <f t="array" ref="R109">IF(COUNTIF(MaGv!$C$56:$BB$56,L101)&gt;0,INDEX(MaGv!$C$38:$BB$56,1,MATCH(L101,MaGv!$C$56:$BB$56,0))," ")</f>
        <v> </v>
      </c>
      <c r="S109" s="444" t="str">
        <f t="array" ref="S109">IF(COUNTIF(MaGv!$C$61:$BB$61,L101)&gt;0,INDEX(MaGv!$C$38:$BB$61,1,MATCH(L101,MaGv!$C$61:$BB$61,0))," ")</f>
        <v> </v>
      </c>
      <c r="T109" s="444" t="str">
        <f t="array" ref="T109">IF(COUNTIF(MaGv!$C$66:$BB$66,L101)&gt;0,INDEX(MaGv!$C$38:$BB$66,1,MATCH(L101,MaGv!$C$66:$BB$66,0))," ")</f>
        <v> </v>
      </c>
      <c r="U109" s="323"/>
      <c r="V109" s="323"/>
      <c r="W109" s="540">
        <v>105.0</v>
      </c>
      <c r="X109" s="58" t="s">
        <v>463</v>
      </c>
    </row>
    <row r="110" ht="12.75" customHeight="1">
      <c r="A110" s="323"/>
      <c r="B110" s="127"/>
      <c r="C110" s="444">
        <v>4.0</v>
      </c>
      <c r="D110" s="543" t="s">
        <v>631</v>
      </c>
      <c r="E110" s="444" t="str">
        <f t="array" ref="E110">IF(COUNTIF(MaGv!$C$42:$BB$42,B101)&gt;0,INDEX(MaGv!$C$38:$BB$42,1,MATCH(B101,MaGv!$C$42:$BB$42,0))," ")</f>
        <v> </v>
      </c>
      <c r="F110" s="444" t="str">
        <f t="array" ref="F110">IF(COUNTIF(MaGv!$C$47:$BB$47,B101)&gt;0,INDEX(MaGv!$C$38:$BB$47,1,MATCH(B101,MaGv!$C$47:$BB$47,0))," ")</f>
        <v> </v>
      </c>
      <c r="G110" s="444" t="str">
        <f t="array" ref="G110">IF(COUNTIF(MaGv!$C$52:$BB$52,B101)&gt;0,INDEX(MaGv!$C$38:$BB$52,1,MATCH(B101,MaGv!$C$52:$BB$52,0))," ")</f>
        <v> </v>
      </c>
      <c r="H110" s="444" t="str">
        <f t="array" ref="H110">IF(COUNTIF(MaGv!$C$57:$BB$57,B101)&gt;0,INDEX(MaGv!$C$38:$BB$57,1,MATCH(B101,MaGv!$C$57:$BB$57,0))," ")</f>
        <v> </v>
      </c>
      <c r="I110" s="444" t="str">
        <f t="array" ref="I110">IF(COUNTIF(MaGv!$C$62:$BB$62,B101)&gt;0,INDEX(MaGv!$C$38:$BB$62,1,MATCH(B101,MaGv!$C$62:$BB$62,0))," ")</f>
        <v> </v>
      </c>
      <c r="J110" s="444" t="str">
        <f t="array" ref="J110">IF(COUNTIF(MaGv!$C$66:$BB$67,B101)&gt;0,INDEX(MaGv!$C$38:$BB$67,1,MATCH(B101,MaGv!$C$67:$BB$67,0))," ")</f>
        <v> </v>
      </c>
      <c r="K110" s="323"/>
      <c r="L110" s="127"/>
      <c r="M110" s="444">
        <v>4.0</v>
      </c>
      <c r="N110" s="543" t="s">
        <v>631</v>
      </c>
      <c r="O110" s="444" t="str">
        <f t="array" ref="O110">IF(COUNTIF(MaGv!$C$42:$BB$42,L101)&gt;0,INDEX(MaGv!$C$38:$BB$42,1,MATCH(L101,MaGv!$C$42:$BB$42,0))," ")</f>
        <v> </v>
      </c>
      <c r="P110" s="444" t="str">
        <f t="array" ref="P110">IF(COUNTIF(MaGv!$C$47:$BB$47,L101)&gt;0,INDEX(MaGv!$C$38:$BB$47,1,MATCH(L101,MaGv!$C$47:$BB$47,0))," ")</f>
        <v> </v>
      </c>
      <c r="Q110" s="446" t="str">
        <f t="array" ref="Q110">IF(COUNTIF(MaGv!$C$52:$BB$52,L101)&gt;0,INDEX(MaGv!$C$38:$BB$52,1,MATCH(L101,MaGv!$C$52:$BB$52,0))," ")</f>
        <v>A13</v>
      </c>
      <c r="R110" s="444" t="str">
        <f t="array" ref="R110">IF(COUNTIF(MaGv!$C$57:$BB$57,L101)&gt;0,INDEX(MaGv!$C$38:$BB$57,1,MATCH(L101,MaGv!$C$57:$BB$57,0))," ")</f>
        <v> </v>
      </c>
      <c r="S110" s="444" t="str">
        <f t="array" ref="S110">IF(COUNTIF(MaGv!$C$62:$BB$62,L101)&gt;0,INDEX(MaGv!$C$38:$BB$62,1,MATCH(L101,MaGv!$C$62:$BB$62,0))," ")</f>
        <v> </v>
      </c>
      <c r="T110" s="444" t="str">
        <f t="array" ref="T110">IF(COUNTIF(MaGv!$C$66:$BB$67,L101)&gt;0,INDEX(MaGv!$C$38:$BB$67,1,MATCH(L101,MaGv!$C$67:$BB$67,0))," ")</f>
        <v> </v>
      </c>
      <c r="U110" s="323"/>
      <c r="V110" s="323"/>
      <c r="W110" s="529">
        <v>106.0</v>
      </c>
      <c r="X110" s="72" t="s">
        <v>465</v>
      </c>
    </row>
    <row r="111" ht="12.75" customHeight="1">
      <c r="A111" s="323"/>
      <c r="B111" s="396"/>
      <c r="C111" s="450">
        <v>5.0</v>
      </c>
      <c r="D111" s="550" t="s">
        <v>632</v>
      </c>
      <c r="E111" s="450" t="str">
        <f t="array" ref="E111">IF(COUNTIF(MaGv!$C$43:$BB$43,B101)&gt;0,INDEX(MaGv!$C$38:$BB$43,1,MATCH(B101,MaGv!$C$43:$BB$43,0))," ")</f>
        <v> </v>
      </c>
      <c r="F111" s="450" t="str">
        <f t="array" ref="F111">IF(COUNTIF(MaGv!$C$48:$BB$48,B101)&gt;0,INDEX(MaGv!$C$38:$BB$48,1,MATCH(B101,MaGv!$C$48:$BB$48,0))," ")</f>
        <v> </v>
      </c>
      <c r="G111" s="450" t="str">
        <f t="array" ref="G111">IF(COUNTIF(MaGv!$C$53:$BB$53,B101)&gt;0,INDEX(MaGv!$C$38:$BB$53,1,MATCH(B101,MaGv!$C$53:$BB$53,0))," ")</f>
        <v> </v>
      </c>
      <c r="H111" s="450" t="str">
        <f t="array" ref="H111">IF(COUNTIF(MaGv!$C$58:$BB$58,B101)&gt;0,INDEX(MaGv!$C$38:$BB$58,1,MATCH(B101,MaGv!$C$58:$BB$58,0))," ")</f>
        <v> </v>
      </c>
      <c r="I111" s="450" t="str">
        <f t="array" ref="I111">IF(COUNTIF(MaGv!$C$63:$BB$63,B101)&gt;0,INDEX(MaGv!$C$38:$BB$63,1,MATCH(B101,MaGv!$C$63:$BB$63,0))," ")</f>
        <v> </v>
      </c>
      <c r="J111" s="450" t="str">
        <f t="array" ref="J111">IF(COUNTIF(MaGv!$C$68:$BB$68,B101)&gt;0,INDEX(MaGv!$C$38:$BB$68,1,MATCH(B101,MaGv!$C$68:$BB$68,0))," ")</f>
        <v> </v>
      </c>
      <c r="K111" s="323"/>
      <c r="L111" s="396"/>
      <c r="M111" s="450">
        <v>5.0</v>
      </c>
      <c r="N111" s="550" t="s">
        <v>632</v>
      </c>
      <c r="O111" s="450" t="str">
        <f t="array" ref="O111">IF(COUNTIF(MaGv!$C$43:$BB$43,L101)&gt;0,INDEX(MaGv!$C$38:$BB$43,1,MATCH(L101,MaGv!$C$43:$BB$43,0))," ")</f>
        <v> </v>
      </c>
      <c r="P111" s="450" t="str">
        <f t="array" ref="P111">IF(COUNTIF(MaGv!$C$48:$BB$48,L101)&gt;0,INDEX(MaGv!$C$38:$BB$48,1,MATCH(L101,MaGv!$C$48:$BB$48,0))," ")</f>
        <v> </v>
      </c>
      <c r="Q111" s="449" t="str">
        <f t="array" ref="Q111">IF(COUNTIF(MaGv!$C$53:$BB$53,L101)&gt;0,INDEX(MaGv!$C$38:$BB$53,1,MATCH(L101,MaGv!$C$53:$BB$53,0))," ")</f>
        <v>A13</v>
      </c>
      <c r="R111" s="450" t="str">
        <f t="array" ref="R111">IF(COUNTIF(MaGv!$C$58:$BB$58,L101)&gt;0,INDEX(MaGv!$C$38:$BB$58,1,MATCH(L101,MaGv!$C$58:$BB$58,0))," ")</f>
        <v> </v>
      </c>
      <c r="S111" s="450" t="str">
        <f t="array" ref="S111">IF(COUNTIF(MaGv!$C$63:$BB$63,L101)&gt;0,INDEX(MaGv!$C$38:$BB$63,1,MATCH(L101,MaGv!$C$63:$BB$63,0))," ")</f>
        <v> </v>
      </c>
      <c r="T111" s="450" t="str">
        <f t="array" ref="T111">IF(COUNTIF(MaGv!$C$68:$BB$68,L101)&gt;0,INDEX(MaGv!$C$38:$BB$68,1,MATCH(L101,MaGv!$C$68:$BB$68,0))," ")</f>
        <v> </v>
      </c>
      <c r="U111" s="323"/>
      <c r="V111" s="323"/>
      <c r="W111" s="540">
        <v>107.0</v>
      </c>
      <c r="X111" s="58" t="s">
        <v>466</v>
      </c>
    </row>
    <row r="112" ht="12.75" customHeight="1">
      <c r="A112" s="323"/>
      <c r="B112" s="551"/>
      <c r="C112" s="529"/>
      <c r="D112" s="75"/>
      <c r="E112" s="529"/>
      <c r="F112" s="529"/>
      <c r="G112" s="529"/>
      <c r="H112" s="529"/>
      <c r="I112" s="529"/>
      <c r="J112" s="529"/>
      <c r="K112" s="323"/>
      <c r="L112" s="551"/>
      <c r="M112" s="529"/>
      <c r="N112" s="75"/>
      <c r="O112" s="529"/>
      <c r="P112" s="529"/>
      <c r="Q112" s="529"/>
      <c r="R112" s="529"/>
      <c r="S112" s="529"/>
      <c r="T112" s="529"/>
      <c r="U112" s="323"/>
      <c r="V112" s="323"/>
      <c r="W112" s="529">
        <v>108.0</v>
      </c>
      <c r="X112" s="58" t="s">
        <v>468</v>
      </c>
    </row>
    <row r="113" ht="6.75" customHeight="1">
      <c r="A113" s="552"/>
      <c r="B113" s="553"/>
      <c r="C113" s="554"/>
      <c r="D113" s="554"/>
      <c r="E113" s="555"/>
      <c r="F113" s="555"/>
      <c r="G113" s="555"/>
      <c r="H113" s="555"/>
      <c r="I113" s="555"/>
      <c r="J113" s="555"/>
      <c r="K113" s="555"/>
      <c r="L113" s="553"/>
      <c r="M113" s="554"/>
      <c r="N113" s="554"/>
      <c r="O113" s="555"/>
      <c r="P113" s="555"/>
      <c r="Q113" s="555"/>
      <c r="R113" s="555"/>
      <c r="S113" s="555"/>
      <c r="T113" s="555"/>
      <c r="U113" s="16"/>
      <c r="V113" s="16"/>
      <c r="W113" s="540">
        <v>109.0</v>
      </c>
      <c r="X113" s="58" t="s">
        <v>469</v>
      </c>
    </row>
    <row r="114" ht="13.5" customHeight="1">
      <c r="A114" s="323"/>
      <c r="B114" s="528" t="str">
        <f>MaGv!$N$1</f>
        <v>THỜI KHÓA BIỂU ÔN TẬP KHỐI 12 - Áp dụng từ 04/05/2021</v>
      </c>
      <c r="C114" s="528"/>
      <c r="D114" s="360"/>
      <c r="E114" s="360"/>
      <c r="F114" s="360"/>
      <c r="G114" s="360"/>
      <c r="H114" s="323"/>
      <c r="I114" s="360"/>
      <c r="J114" s="360"/>
      <c r="K114" s="323"/>
      <c r="L114" s="528" t="str">
        <f>MaGv!$N$1</f>
        <v>THỜI KHÓA BIỂU ÔN TẬP KHỐI 12 - Áp dụng từ 04/05/2021</v>
      </c>
      <c r="M114" s="360"/>
      <c r="N114" s="360"/>
      <c r="O114" s="360"/>
      <c r="P114" s="360"/>
      <c r="Q114" s="360"/>
      <c r="R114" s="323"/>
      <c r="S114" s="360"/>
      <c r="T114" s="360"/>
      <c r="U114" s="323"/>
      <c r="V114" s="323"/>
      <c r="W114" s="529">
        <v>110.0</v>
      </c>
      <c r="X114" s="79" t="s">
        <v>470</v>
      </c>
    </row>
    <row r="115" ht="12.75" customHeight="1">
      <c r="A115" s="16"/>
      <c r="B115" s="530" t="s">
        <v>615</v>
      </c>
      <c r="C115" s="531" t="str">
        <f>VLOOKUP(B117,dsma,3,0)&amp;"-"&amp;VLOOKUP(B117,dsma,5,0)</f>
        <v>Trịnh Thị Kim Hương-Lý</v>
      </c>
      <c r="D115" s="532"/>
      <c r="E115" s="532"/>
      <c r="F115" s="533"/>
      <c r="G115" s="323"/>
      <c r="H115" s="534"/>
      <c r="I115" s="535" t="s">
        <v>616</v>
      </c>
      <c r="J115" s="17" t="str">
        <f>60-COUNTIF(E118:J127," ")</f>
        <v>8</v>
      </c>
      <c r="K115" s="323"/>
      <c r="L115" s="530" t="s">
        <v>615</v>
      </c>
      <c r="M115" s="531" t="str">
        <f>VLOOKUP(L117,dsma,3,0)&amp;"-"&amp;VLOOKUP(L117,dsma,5,0)</f>
        <v>Sử Khắc Dũng-Lý</v>
      </c>
      <c r="N115" s="532"/>
      <c r="O115" s="532"/>
      <c r="P115" s="533"/>
      <c r="Q115" s="323"/>
      <c r="R115" s="534"/>
      <c r="S115" s="535" t="s">
        <v>616</v>
      </c>
      <c r="T115" s="17" t="str">
        <f>60-COUNTIF(O118:T127," ")</f>
        <v>0</v>
      </c>
      <c r="U115" s="16"/>
      <c r="V115" s="16"/>
      <c r="W115" s="540">
        <v>111.0</v>
      </c>
      <c r="X115" s="79" t="s">
        <v>473</v>
      </c>
    </row>
    <row r="116" ht="3.0" customHeight="1">
      <c r="A116" s="16"/>
      <c r="B116" s="526"/>
      <c r="C116" s="323"/>
      <c r="D116" s="323"/>
      <c r="E116" s="529"/>
      <c r="F116" s="323"/>
      <c r="G116" s="323"/>
      <c r="H116" s="323"/>
      <c r="I116" s="323"/>
      <c r="J116" s="323"/>
      <c r="K116" s="323"/>
      <c r="L116" s="526"/>
      <c r="M116" s="323"/>
      <c r="N116" s="323"/>
      <c r="O116" s="529"/>
      <c r="P116" s="323"/>
      <c r="Q116" s="323"/>
      <c r="R116" s="323"/>
      <c r="S116" s="323"/>
      <c r="T116" s="323"/>
      <c r="U116" s="16"/>
      <c r="V116" s="16"/>
      <c r="W116" s="529">
        <v>112.0</v>
      </c>
      <c r="X116" s="79" t="s">
        <v>475</v>
      </c>
    </row>
    <row r="117" ht="12.75" customHeight="1">
      <c r="A117" s="536"/>
      <c r="B117" s="537" t="str">
        <f>X19</f>
        <v>BL01</v>
      </c>
      <c r="C117" s="538" t="s">
        <v>617</v>
      </c>
      <c r="D117" s="538" t="s">
        <v>618</v>
      </c>
      <c r="E117" s="538" t="s">
        <v>591</v>
      </c>
      <c r="F117" s="538" t="s">
        <v>592</v>
      </c>
      <c r="G117" s="538" t="s">
        <v>593</v>
      </c>
      <c r="H117" s="538" t="s">
        <v>594</v>
      </c>
      <c r="I117" s="538" t="s">
        <v>595</v>
      </c>
      <c r="J117" s="538" t="s">
        <v>596</v>
      </c>
      <c r="K117" s="539"/>
      <c r="L117" s="537" t="str">
        <f>X20</f>
        <v>BL02</v>
      </c>
      <c r="M117" s="538" t="s">
        <v>617</v>
      </c>
      <c r="N117" s="538" t="s">
        <v>618</v>
      </c>
      <c r="O117" s="538" t="s">
        <v>591</v>
      </c>
      <c r="P117" s="538" t="s">
        <v>592</v>
      </c>
      <c r="Q117" s="538" t="s">
        <v>593</v>
      </c>
      <c r="R117" s="538" t="s">
        <v>594</v>
      </c>
      <c r="S117" s="538" t="s">
        <v>595</v>
      </c>
      <c r="T117" s="538" t="s">
        <v>596</v>
      </c>
      <c r="U117" s="536"/>
      <c r="V117" s="536">
        <v>16.0</v>
      </c>
      <c r="W117" s="540">
        <v>113.0</v>
      </c>
      <c r="X117" s="79" t="s">
        <v>477</v>
      </c>
    </row>
    <row r="118" ht="12.75" customHeight="1">
      <c r="A118" s="323"/>
      <c r="B118" s="541" t="s">
        <v>597</v>
      </c>
      <c r="C118" s="452">
        <v>1.0</v>
      </c>
      <c r="D118" s="542" t="s">
        <v>619</v>
      </c>
      <c r="E118" s="452" t="str">
        <f t="array" ref="E118">IF(COUNTIF(MaGv!$C$4:$BB$4,B117)&gt;0,INDEX(MaGv!$C$3:$BB$4,1,MATCH(B117,MaGv!$C$4:$BB$4,0))," ")</f>
        <v> </v>
      </c>
      <c r="F118" s="452" t="str">
        <f t="array" ref="F118">IF(COUNTIF(MaGv!$C$9:$BB$9,B117)&gt;0,INDEX(MaGv!$C$3:$BB$9,1,MATCH(B117,MaGv!$C$9:$BB$9,0))," ")</f>
        <v> </v>
      </c>
      <c r="G118" s="452" t="str">
        <f t="array" ref="G118">IF(COUNTIF(MaGv!$C$14:$BB$14,B117)&gt;0,INDEX(MaGv!$C$3:$BB$14,1,MATCH(B117,MaGv!$C$14:$BB$14,0))," ")</f>
        <v> </v>
      </c>
      <c r="H118" s="452" t="str">
        <f t="array" ref="H118">IF(COUNTIF(MaGv!$C$19:$BB$19,B117)&gt;0,INDEX(MaGv!$C$3:$BB$19,1,MATCH(B117,MaGv!$C$19:$BB$19,0))," ")</f>
        <v> </v>
      </c>
      <c r="I118" s="451" t="str">
        <f t="array" ref="I118">IF(COUNTIF(MaGv!$C$24:$BB$24,B117)&gt;0,INDEX(MaGv!$C$3:$BB$24,1,MATCH(B117,MaGv!$C$24:$BB$24,0))," ")</f>
        <v>A7</v>
      </c>
      <c r="J118" s="452" t="str">
        <f t="array" ref="J118">IF(COUNTIF(MaGv!$C$29:$BB$29,B117)&gt;0,INDEX(MaGv!$C$3:$BB$29,1,MATCH(B117,MaGv!$C$29:$BB$29,0))," ")</f>
        <v> </v>
      </c>
      <c r="K118" s="323"/>
      <c r="L118" s="541" t="s">
        <v>597</v>
      </c>
      <c r="M118" s="452">
        <v>1.0</v>
      </c>
      <c r="N118" s="542" t="s">
        <v>619</v>
      </c>
      <c r="O118" s="452" t="str">
        <f t="array" ref="O118">IF(COUNTIF(MaGv!$C$4:$BB$4,L117)&gt;0,INDEX(MaGv!$C$3:$BB$4,1,MATCH(L117,MaGv!$C$4:$BB$4,0))," ")</f>
        <v> </v>
      </c>
      <c r="P118" s="452" t="str">
        <f t="array" ref="P118">IF(COUNTIF(MaGv!$C$9:$BB$9,L117)&gt;0,INDEX(MaGv!$C$3:$BB$9,1,MATCH(L117,MaGv!$C$9:$BB$9,0))," ")</f>
        <v> </v>
      </c>
      <c r="Q118" s="452" t="str">
        <f t="array" ref="Q118">IF(COUNTIF(MaGv!$C$14:$BB$14,L117)&gt;0,INDEX(MaGv!$C$3:$BB$14,1,MATCH(L117,MaGv!$C$14:$BB$14,0))," ")</f>
        <v> </v>
      </c>
      <c r="R118" s="452" t="str">
        <f t="array" ref="R118">IF(COUNTIF(MaGv!$C$19:$BB$19,L117)&gt;0,INDEX(MaGv!$C$3:$BB$19,1,MATCH(L117,MaGv!$C$19:$BB$19,0))," ")</f>
        <v> </v>
      </c>
      <c r="S118" s="452" t="str">
        <f t="array" ref="S118">IF(COUNTIF(MaGv!$C$24:$BB$24,L117)&gt;0,INDEX(MaGv!$C$3:$BB$24,1,MATCH(L117,MaGv!$C$24:$BB$24,0))," ")</f>
        <v> </v>
      </c>
      <c r="T118" s="452" t="str">
        <f t="array" ref="T118">IF(COUNTIF(MaGv!$C$29:$BB$29,L117)&gt;0,INDEX(MaGv!$C$3:$BB$29,1,MATCH(L117,MaGv!$C$29:$BB$29,0))," ")</f>
        <v> </v>
      </c>
      <c r="U118" s="323"/>
      <c r="V118" s="323"/>
      <c r="W118" s="529">
        <v>114.0</v>
      </c>
      <c r="X118" s="79" t="s">
        <v>480</v>
      </c>
    </row>
    <row r="119" ht="12.75" customHeight="1">
      <c r="A119" s="323"/>
      <c r="B119" s="127"/>
      <c r="C119" s="444">
        <v>2.0</v>
      </c>
      <c r="D119" s="543" t="s">
        <v>620</v>
      </c>
      <c r="E119" s="444" t="str">
        <f t="array" ref="E119">IF(COUNTIF(MaGv!$C$5:$BB$5,B117)&gt;0,INDEX(MaGv!$C$3:$BB$5,1,MATCH(B117,MaGv!$C$5:$BB$5,0))," ")</f>
        <v> </v>
      </c>
      <c r="F119" s="444" t="str">
        <f t="array" ref="F119">IF(COUNTIF(MaGv!$C$10:$BB$10,B117)&gt;0,INDEX(MaGv!$C$3:$BB$10,1,MATCH(B117,MaGv!$C$10:$BB$10,0))," ")</f>
        <v> </v>
      </c>
      <c r="G119" s="444" t="str">
        <f t="array" ref="G119">IF(COUNTIF(MaGv!$C$15:$BB$15,B117)&gt;0,INDEX(MaGv!$C$3:$BB$15,1,MATCH(B117,MaGv!$C$15:$BB$15,0))," ")</f>
        <v> </v>
      </c>
      <c r="H119" s="444" t="str">
        <f t="array" ref="H119">IF(COUNTIF(MaGv!$C$20:$BB$20,B117)&gt;0,INDEX(MaGv!$C$3:$BB$20,1,MATCH(B117,MaGv!$C$20:$BB$20,0))," ")</f>
        <v> </v>
      </c>
      <c r="I119" s="446" t="str">
        <f t="array" ref="I119">IF(COUNTIF(MaGv!$C$25:$BB$25,B117)&gt;0,INDEX(MaGv!$C$3:$BB$25,1,MATCH(B117,MaGv!$C$25:$BB$25,0))," ")</f>
        <v>A3</v>
      </c>
      <c r="J119" s="444" t="str">
        <f t="array" ref="J119">IF(COUNTIF(MaGv!$C$30:$BB$30,B117)&gt;0,INDEX(MaGv!$C$3:$BB$30,1,MATCH(B117,MaGv!$C$30:$BB$30,0))," ")</f>
        <v> </v>
      </c>
      <c r="K119" s="323"/>
      <c r="L119" s="127"/>
      <c r="M119" s="444">
        <v>2.0</v>
      </c>
      <c r="N119" s="543" t="s">
        <v>620</v>
      </c>
      <c r="O119" s="444" t="str">
        <f t="array" ref="O119">IF(COUNTIF(MaGv!$C$5:$BB$5,L117)&gt;0,INDEX(MaGv!$C$3:$BB$5,1,MATCH(L117,MaGv!$C$5:$BB$5,0))," ")</f>
        <v> </v>
      </c>
      <c r="P119" s="444" t="str">
        <f t="array" ref="P119">IF(COUNTIF(MaGv!$C$10:$BB$10,L117)&gt;0,INDEX(MaGv!$C$3:$BB$10,1,MATCH(L117,MaGv!$C$10:$BB$10,0))," ")</f>
        <v> </v>
      </c>
      <c r="Q119" s="444" t="str">
        <f t="array" ref="Q119">IF(COUNTIF(MaGv!$C$15:$BB$15,L117)&gt;0,INDEX(MaGv!$C$3:$BB$15,1,MATCH(L117,MaGv!$C$15:$BB$15,0))," ")</f>
        <v> </v>
      </c>
      <c r="R119" s="444" t="str">
        <f t="array" ref="R119">IF(COUNTIF(MaGv!$C$20:$BB$20,L117)&gt;0,INDEX(MaGv!$C$3:$BB$20,1,MATCH(L117,MaGv!$C$20:$BB$20,0))," ")</f>
        <v> </v>
      </c>
      <c r="S119" s="444" t="str">
        <f t="array" ref="S119">IF(COUNTIF(MaGv!$C$25:$BB$25,L117)&gt;0,INDEX(MaGv!$C$3:$BB$25,1,MATCH(L117,MaGv!$C$25:$BB$25,0))," ")</f>
        <v> </v>
      </c>
      <c r="T119" s="444" t="str">
        <f t="array" ref="T119">IF(COUNTIF(MaGv!$C$30:$BB$30,L117)&gt;0,INDEX(MaGv!$C$3:$BB$30,1,MATCH(L117,MaGv!$C$30:$BB$30,0))," ")</f>
        <v> </v>
      </c>
      <c r="U119" s="323"/>
      <c r="V119" s="323"/>
      <c r="W119" s="540">
        <v>115.0</v>
      </c>
      <c r="X119" s="79" t="s">
        <v>483</v>
      </c>
    </row>
    <row r="120" ht="12.75" customHeight="1">
      <c r="A120" s="323"/>
      <c r="B120" s="127"/>
      <c r="C120" s="444">
        <v>3.0</v>
      </c>
      <c r="D120" s="543" t="s">
        <v>621</v>
      </c>
      <c r="E120" s="444" t="str">
        <f t="array" ref="E120">IF(COUNTIF(MaGv!$C$6:$BB$6,B117)&gt;0,INDEX(MaGv!$C$3:$BB$6,1,MATCH(B117,MaGv!$C$6:$BB$6,0))," ")</f>
        <v> </v>
      </c>
      <c r="F120" s="444" t="str">
        <f t="array" ref="F120">IF(COUNTIF(MaGv!$C$11:$BB$11,B117)&gt;0,INDEX(MaGv!$C$3:$BB$11,1,MATCH(B117,MaGv!$C$11:$BB$11,0))," ")</f>
        <v> </v>
      </c>
      <c r="G120" s="444" t="str">
        <f t="array" ref="G120">IF(COUNTIF(MaGv!$C$16:$BB$16,B117)&gt;0,INDEX(MaGv!$C$3:$BB$16,1,MATCH(B117,MaGv!$C$16:$BB$16,0))," ")</f>
        <v> </v>
      </c>
      <c r="H120" s="444" t="str">
        <f t="array" ref="H120">IF(COUNTIF(MaGv!$C$21:$BB$21,B117)&gt;0,INDEX(MaGv!$C$3:$BB$21,1,MATCH(B117,MaGv!$C$21:$BB$21,0))," ")</f>
        <v> </v>
      </c>
      <c r="I120" s="446" t="str">
        <f t="array" ref="I120">IF(COUNTIF(MaGv!$C$26:$BB$26,B117)&gt;0,INDEX(MaGv!$C$3:$BB$26,1,MATCH(B117,MaGv!$C$26:$BB$26,0))," ")</f>
        <v>A6</v>
      </c>
      <c r="J120" s="444" t="str">
        <f t="array" ref="J120">IF(COUNTIF(MaGv!$C$31:$BB$31,B117)&gt;0,INDEX(MaGv!$C$3:$BB$31,1,MATCH(B117,MaGv!$C$31:$BB$31,0))," ")</f>
        <v> </v>
      </c>
      <c r="K120" s="323"/>
      <c r="L120" s="127"/>
      <c r="M120" s="444">
        <v>3.0</v>
      </c>
      <c r="N120" s="543" t="s">
        <v>621</v>
      </c>
      <c r="O120" s="444" t="str">
        <f t="array" ref="O120">IF(COUNTIF(MaGv!$C$6:$BB$6,L117)&gt;0,INDEX(MaGv!$C$3:$BB$6,1,MATCH(L117,MaGv!$C$6:$BB$6,0))," ")</f>
        <v> </v>
      </c>
      <c r="P120" s="444" t="str">
        <f t="array" ref="P120">IF(COUNTIF(MaGv!$C$11:$BB$11,L117)&gt;0,INDEX(MaGv!$C$3:$BB$11,1,MATCH(L117,MaGv!$C$11:$BB$11,0))," ")</f>
        <v> </v>
      </c>
      <c r="Q120" s="444" t="str">
        <f t="array" ref="Q120">IF(COUNTIF(MaGv!$C$16:$BB$16,L117)&gt;0,INDEX(MaGv!$C$3:$BB$16,1,MATCH(L117,MaGv!$C$16:$BB$16,0))," ")</f>
        <v> </v>
      </c>
      <c r="R120" s="444" t="str">
        <f t="array" ref="R120">IF(COUNTIF(MaGv!$C$21:$BB$21,L117)&gt;0,INDEX(MaGv!$C$3:$BB$21,1,MATCH(L117,MaGv!$C$21:$BB$21,0))," ")</f>
        <v> </v>
      </c>
      <c r="S120" s="444" t="str">
        <f t="array" ref="S120">IF(COUNTIF(MaGv!$C$26:$BB$26,L117)&gt;0,INDEX(MaGv!$C$3:$BB$26,1,MATCH(L117,MaGv!$C$26:$BB$26,0))," ")</f>
        <v> </v>
      </c>
      <c r="T120" s="444" t="str">
        <f t="array" ref="T120">IF(COUNTIF(MaGv!$C$31:$BB$31,L117)&gt;0,INDEX(MaGv!$C$3:$BB$31,1,MATCH(L117,MaGv!$C$31:$BB$31,0))," ")</f>
        <v> </v>
      </c>
      <c r="U120" s="323"/>
      <c r="V120" s="323"/>
      <c r="W120" s="529">
        <v>116.0</v>
      </c>
      <c r="X120" s="22" t="s">
        <v>485</v>
      </c>
    </row>
    <row r="121" ht="12.75" customHeight="1">
      <c r="A121" s="323"/>
      <c r="B121" s="127"/>
      <c r="C121" s="444">
        <v>4.0</v>
      </c>
      <c r="D121" s="543" t="s">
        <v>622</v>
      </c>
      <c r="E121" s="444" t="str">
        <f t="array" ref="E121">IF(COUNTIF(MaGv!$C$7:$BB$7,B117)&gt;0,INDEX(MaGv!$C$3:$BB$7,1,MATCH(B117,MaGv!$C$7:$BB$7,0))," ")</f>
        <v> </v>
      </c>
      <c r="F121" s="444" t="str">
        <f t="array" ref="F121">IF(COUNTIF(MaGv!$C$12:$BB$12,B117)&gt;0,INDEX(MaGv!$C$3:$BB$12,1,MATCH(B117,MaGv!$C$12:$BB$12,0))," ")</f>
        <v> </v>
      </c>
      <c r="G121" s="444" t="str">
        <f t="array" ref="G121">IF(COUNTIF(MaGv!$C$17:$BB$17,B117)&gt;0,INDEX(MaGv!$C$3:$BB$17,1,MATCH(B117,MaGv!$C$17:$BB$17,0))," ")</f>
        <v> </v>
      </c>
      <c r="H121" s="444" t="str">
        <f t="array" ref="H121">IF(COUNTIF(MaGv!$C$22:$BB$22,B117)&gt;0,INDEX(MaGv!$C$3:$BB$22,1,MATCH(B117,MaGv!$C$22:$BB$22,0))," ")</f>
        <v> </v>
      </c>
      <c r="I121" s="446" t="str">
        <f t="array" ref="I121">IF(COUNTIF(MaGv!$C$27:$BB$27,B117)&gt;0,INDEX(MaGv!$C$3:$BB$27,1,MATCH(B117,MaGv!$C$27:$BB$27,0))," ")</f>
        <v>A13</v>
      </c>
      <c r="J121" s="444" t="str">
        <f t="array" ref="J121">IF(COUNTIF(MaGv!$C$32:$BB$32,B117)&gt;0,INDEX(MaGv!$C$3:$BB$32,1,MATCH(B117,MaGv!$C$32:$BB$32,0))," ")</f>
        <v> </v>
      </c>
      <c r="K121" s="323"/>
      <c r="L121" s="127"/>
      <c r="M121" s="444">
        <v>4.0</v>
      </c>
      <c r="N121" s="543" t="s">
        <v>622</v>
      </c>
      <c r="O121" s="444" t="str">
        <f t="array" ref="O121">IF(COUNTIF(MaGv!$C$7:$BB$7,L117)&gt;0,INDEX(MaGv!$C$3:$BB$7,1,MATCH(L117,MaGv!$C$7:$BB$7,0))," ")</f>
        <v> </v>
      </c>
      <c r="P121" s="444" t="str">
        <f t="array" ref="P121">IF(COUNTIF(MaGv!$C$12:$BB$12,L117)&gt;0,INDEX(MaGv!$C$3:$BB$12,1,MATCH(L117,MaGv!$C$12:$BB$12,0))," ")</f>
        <v> </v>
      </c>
      <c r="Q121" s="444" t="str">
        <f t="array" ref="Q121">IF(COUNTIF(MaGv!$C$17:$BB$17,L117)&gt;0,INDEX(MaGv!$C$3:$BB$17,1,MATCH(L117,MaGv!$C$17:$BB$17,0))," ")</f>
        <v> </v>
      </c>
      <c r="R121" s="444" t="str">
        <f t="array" ref="R121">IF(COUNTIF(MaGv!$C$22:$BB$22,L117)&gt;0,INDEX(MaGv!$C$3:$BB$22,1,MATCH(L117,MaGv!$C$22:$BB$22,0))," ")</f>
        <v> </v>
      </c>
      <c r="S121" s="444" t="str">
        <f t="array" ref="S121">IF(COUNTIF(MaGv!$C$27:$BB$27,L117)&gt;0,INDEX(MaGv!$C$3:$BB$27,1,MATCH(L117,MaGv!$C$27:$BB$27,0))," ")</f>
        <v> </v>
      </c>
      <c r="T121" s="444" t="str">
        <f t="array" ref="T121">IF(COUNTIF(MaGv!$C$32:$BB$32,L117)&gt;0,INDEX(MaGv!$C$3:$BB$32,1,MATCH(L117,MaGv!$C$32:$BB$32,0))," ")</f>
        <v> </v>
      </c>
      <c r="U121" s="323"/>
      <c r="V121" s="323"/>
      <c r="W121" s="540">
        <v>117.0</v>
      </c>
      <c r="X121" s="22"/>
    </row>
    <row r="122" ht="12.75" customHeight="1">
      <c r="A122" s="323"/>
      <c r="B122" s="447"/>
      <c r="C122" s="544">
        <v>5.0</v>
      </c>
      <c r="D122" s="545" t="s">
        <v>623</v>
      </c>
      <c r="E122" s="544" t="str">
        <f t="array" ref="E122">IF(COUNTIF(MaGv!$C$8:$BB$8,B117)&gt;0,INDEX(MaGv!$C$3:$BB$8,1,MATCH(B117,MaGv!$C$8:$BB$8,0))," ")</f>
        <v> </v>
      </c>
      <c r="F122" s="544" t="str">
        <f t="array" ref="F122">IF(COUNTIF(MaGv!$C$13:$BB$13,B117)&gt;0,INDEX(MaGv!$C$3:$BB$13,1,MATCH(B117,MaGv!$C$13:$BB$13,0))," ")</f>
        <v> </v>
      </c>
      <c r="G122" s="544" t="str">
        <f t="array" ref="G122">IF(COUNTIF(MaGv!$C$18:$BB$18,B117)&gt;0,INDEX(MaGv!$C$3:$BB$18,1,MATCH(B117,MaGv!$C$18:$BB$18,0))," ")</f>
        <v> </v>
      </c>
      <c r="H122" s="544" t="str">
        <f t="array" ref="H122">IF(COUNTIF(MaGv!$C$23:$BB$23,B117)&gt;0,INDEX(MaGv!$C$3:$BB$23,1,MATCH(B117,MaGv!$C$23:$BB$23,0))," ")</f>
        <v> </v>
      </c>
      <c r="I122" s="544" t="str">
        <f t="array" ref="I122">IF(COUNTIF(MaGv!$C$28:$BB$28,B117)&gt;0,INDEX(MaGv!$C$3:$BB$28,1,MATCH(B117,MaGv!$C$28:$BB$28,0))," ")</f>
        <v> </v>
      </c>
      <c r="J122" s="544" t="str">
        <f t="array" ref="J122">IF(COUNTIF(MaGv!$C$33:$BB$33,B117)&gt;0,INDEX(MaGv!$C$3:$BB$33,1,MATCH(B117,MaGv!$C$33:$BB$33,0))," ")</f>
        <v> </v>
      </c>
      <c r="K122" s="323"/>
      <c r="L122" s="447"/>
      <c r="M122" s="544">
        <v>5.0</v>
      </c>
      <c r="N122" s="545" t="s">
        <v>623</v>
      </c>
      <c r="O122" s="544" t="str">
        <f t="array" ref="O122">IF(COUNTIF(MaGv!$C$8:$BB$8,L117)&gt;0,INDEX(MaGv!$C$3:$BB$8,1,MATCH(L117,MaGv!$C$8:$BB$8,0))," ")</f>
        <v> </v>
      </c>
      <c r="P122" s="544" t="str">
        <f t="array" ref="P122">IF(COUNTIF(MaGv!$C$13:$BB$13,L117)&gt;0,INDEX(MaGv!$C$3:$BB$13,1,MATCH(L117,MaGv!$C$13:$BB$13,0))," ")</f>
        <v> </v>
      </c>
      <c r="Q122" s="544" t="str">
        <f t="array" ref="Q122">IF(COUNTIF(MaGv!$C$18:$BB$18,L117)&gt;0,INDEX(MaGv!$C$3:$BB$18,1,MATCH(L117,MaGv!$C$18:$BB$18,0))," ")</f>
        <v> </v>
      </c>
      <c r="R122" s="544" t="str">
        <f t="array" ref="R122">IF(COUNTIF(MaGv!$C$23:$BB$23,L117)&gt;0,INDEX(MaGv!$C$3:$BB$23,1,MATCH(L117,MaGv!$C$23:$BB$23,0))," ")</f>
        <v> </v>
      </c>
      <c r="S122" s="544" t="str">
        <f t="array" ref="S122">IF(COUNTIF(MaGv!$C$28:$BB$28,L117)&gt;0,INDEX(MaGv!$C$3:$BB$28,1,MATCH(L117,MaGv!$C$28:$BB$28,0))," ")</f>
        <v> </v>
      </c>
      <c r="T122" s="544" t="str">
        <f t="array" ref="T122">IF(COUNTIF(MaGv!$C$33:$BB$33,L117)&gt;0,INDEX(MaGv!$C$3:$BB$33,1,MATCH(L117,MaGv!$C$33:$BB$33,0))," ")</f>
        <v> </v>
      </c>
      <c r="U122" s="323"/>
      <c r="V122" s="323"/>
      <c r="W122" s="529">
        <v>118.0</v>
      </c>
      <c r="X122" s="22"/>
    </row>
    <row r="123" ht="12.75" customHeight="1">
      <c r="A123" s="323"/>
      <c r="B123" s="547" t="s">
        <v>606</v>
      </c>
      <c r="C123" s="548">
        <v>1.0</v>
      </c>
      <c r="D123" s="549" t="s">
        <v>624</v>
      </c>
      <c r="E123" s="548" t="str">
        <f t="array" ref="E123">IF(COUNTIF(MaGv!$C$39:$BB$39,B117)&gt;0,INDEX(MaGv!$C$38:$BB$39,1,MATCH(B117,MaGv!$C$39:$BB$39,0))," ")</f>
        <v> </v>
      </c>
      <c r="F123" s="548" t="str">
        <f t="array" ref="F123">IF(COUNTIF(MaGv!$C$44:$BB$44,B117)&gt;0,INDEX(MaGv!$C$38:$BB$44,1,MATCH(B117,MaGv!$C$44:$BB$44,0))," ")</f>
        <v> </v>
      </c>
      <c r="G123" s="548" t="str">
        <f t="array" ref="G123">IF(COUNTIF(MaGv!$C$49:$BB$49,B117)&gt;0,INDEX(MaGv!$C$38:$BB$49,1,MATCH(B117,MaGv!$C$49:$BB$49,0))," ")</f>
        <v> </v>
      </c>
      <c r="H123" s="548" t="str">
        <f t="array" ref="H123">IF(COUNTIF(MaGv!$C$54:$BB$54,B117)&gt;0,INDEX(MaGv!$C$38:$BB$54,1,MATCH(B117,MaGv!$C$54:$BB$54,0))," ")</f>
        <v> </v>
      </c>
      <c r="I123" s="548" t="str">
        <f t="array" ref="I123">IF(COUNTIF(MaGv!$C$59:$BB$59,B117)&gt;0,INDEX(MaGv!$C$38:$BB$59,1,MATCH(B117,MaGv!$C$59:$BB$59,0))," ")</f>
        <v> </v>
      </c>
      <c r="J123" s="548" t="str">
        <f t="array" ref="J123">IF(COUNTIF(MaGv!$C$64:$BB$64,B117)&gt;0,INDEX(MaGv!$C$38:$BB$64,1,MATCH(B117,MaGv!$C$64:$BB$64,0))," ")</f>
        <v> </v>
      </c>
      <c r="K123" s="323"/>
      <c r="L123" s="547" t="s">
        <v>606</v>
      </c>
      <c r="M123" s="548">
        <v>1.0</v>
      </c>
      <c r="N123" s="549" t="s">
        <v>624</v>
      </c>
      <c r="O123" s="548" t="str">
        <f t="array" ref="O123">IF(COUNTIF(MaGv!$C$39:$BB$39,L117)&gt;0,INDEX(MaGv!$C$38:$BB$39,1,MATCH(L117,MaGv!$C$39:$BB$39,0))," ")</f>
        <v> </v>
      </c>
      <c r="P123" s="548" t="str">
        <f t="array" ref="P123">IF(COUNTIF(MaGv!$C$44:$BB$44,L117)&gt;0,INDEX(MaGv!$C$38:$BB$44,1,MATCH(L117,MaGv!$C$44:$BB$44,0))," ")</f>
        <v> </v>
      </c>
      <c r="Q123" s="548" t="str">
        <f t="array" ref="Q123">IF(COUNTIF(MaGv!$C$49:$BB$49,L117)&gt;0,INDEX(MaGv!$C$38:$BB$49,1,MATCH(L117,MaGv!$C$49:$BB$49,0))," ")</f>
        <v> </v>
      </c>
      <c r="R123" s="548" t="str">
        <f t="array" ref="R123">IF(COUNTIF(MaGv!$C$54:$BB$54,L117)&gt;0,INDEX(MaGv!$C$38:$BB$54,1,MATCH(L117,MaGv!$C$54:$BB$54,0))," ")</f>
        <v> </v>
      </c>
      <c r="S123" s="548" t="str">
        <f t="array" ref="S123">IF(COUNTIF(MaGv!$C$59:$BB$59,L117)&gt;0,INDEX(MaGv!$C$38:$BB$59,1,MATCH(L117,MaGv!$C$59:$BB$59,0))," ")</f>
        <v> </v>
      </c>
      <c r="T123" s="548" t="str">
        <f t="array" ref="T123">IF(COUNTIF(MaGv!$C$64:$BB$64,L117)&gt;0,INDEX(MaGv!$C$38:$BB$64,1,MATCH(L117,MaGv!$C$64:$BB$64,0))," ")</f>
        <v> </v>
      </c>
      <c r="U123" s="323"/>
      <c r="V123" s="323"/>
      <c r="W123" s="540">
        <v>119.0</v>
      </c>
      <c r="X123" s="22"/>
    </row>
    <row r="124" ht="12.75" customHeight="1">
      <c r="A124" s="323"/>
      <c r="B124" s="127"/>
      <c r="C124" s="444">
        <v>2.0</v>
      </c>
      <c r="D124" s="543" t="s">
        <v>625</v>
      </c>
      <c r="E124" s="446" t="str">
        <f t="array" ref="E124">IF(COUNTIF(MaGv!$C$40:$BB$40,B117)&gt;0,INDEX(MaGv!$C$38:$BB$40,1,MATCH(B117,MaGv!$C$40:$BB$40,0))," ")</f>
        <v>A7</v>
      </c>
      <c r="F124" s="444" t="str">
        <f t="array" ref="F124">IF(COUNTIF(MaGv!$C$45:$BB$45,B117)&gt;0,INDEX(MaGv!$C$38:$BB$45,1,MATCH(B117,MaGv!$C$45:$BB$45,0))," ")</f>
        <v> </v>
      </c>
      <c r="G124" s="444" t="str">
        <f t="array" ref="G124">IF(COUNTIF(MaGv!$C$50:$BB$50,B117)&gt;0,INDEX(MaGv!$C$38:$BB$50,1,MATCH(B117,MaGv!$C$50:$BB$50,0))," ")</f>
        <v> </v>
      </c>
      <c r="H124" s="444" t="str">
        <f t="array" ref="H124">IF(COUNTIF(MaGv!$C$55:$BB$55,B117)&gt;0,INDEX(MaGv!$C$38:$BB$55,1,MATCH(B117,MaGv!$C$55:$BB$55,0))," ")</f>
        <v> </v>
      </c>
      <c r="I124" s="444" t="str">
        <f t="array" ref="I124">IF(COUNTIF(MaGv!$C$60:$BB$60,B117)&gt;0,INDEX(MaGv!$C$38:$BB$60,1,MATCH(B117,MaGv!$C$60:$BB$60,0))," ")</f>
        <v> </v>
      </c>
      <c r="J124" s="444" t="str">
        <f t="array" ref="J124">IF(COUNTIF(MaGv!$C$65:$BB$65,B117)&gt;0,INDEX(MaGv!$C$38:$BB$65,1,MATCH(B117,MaGv!$C$65:$BB$65,0))," ")</f>
        <v> </v>
      </c>
      <c r="K124" s="323"/>
      <c r="L124" s="127"/>
      <c r="M124" s="444">
        <v>2.0</v>
      </c>
      <c r="N124" s="543" t="s">
        <v>625</v>
      </c>
      <c r="O124" s="444" t="str">
        <f t="array" ref="O124">IF(COUNTIF(MaGv!$C$40:$BB$40,L117)&gt;0,INDEX(MaGv!$C$38:$BB$40,1,MATCH(L117,MaGv!$C$40:$BB$40,0))," ")</f>
        <v> </v>
      </c>
      <c r="P124" s="444" t="str">
        <f t="array" ref="P124">IF(COUNTIF(MaGv!$C$45:$BB$45,L117)&gt;0,INDEX(MaGv!$C$38:$BB$45,1,MATCH(L117,MaGv!$C$45:$BB$45,0))," ")</f>
        <v> </v>
      </c>
      <c r="Q124" s="444" t="str">
        <f t="array" ref="Q124">IF(COUNTIF(MaGv!$C$50:$BB$50,L117)&gt;0,INDEX(MaGv!$C$38:$BB$50,1,MATCH(L117,MaGv!$C$50:$BB$50,0))," ")</f>
        <v> </v>
      </c>
      <c r="R124" s="444" t="str">
        <f t="array" ref="R124">IF(COUNTIF(MaGv!$C$55:$BB$55,L117)&gt;0,INDEX(MaGv!$C$38:$BB$55,1,MATCH(L117,MaGv!$C$55:$BB$55,0))," ")</f>
        <v> </v>
      </c>
      <c r="S124" s="444" t="str">
        <f t="array" ref="S124">IF(COUNTIF(MaGv!$C$60:$BB$60,L117)&gt;0,INDEX(MaGv!$C$38:$BB$60,1,MATCH(L117,MaGv!$C$60:$BB$60,0))," ")</f>
        <v> </v>
      </c>
      <c r="T124" s="444" t="str">
        <f t="array" ref="T124">IF(COUNTIF(MaGv!$C$65:$BB$65,L117)&gt;0,INDEX(MaGv!$C$38:$BB$65,1,MATCH(L117,MaGv!$C$65:$BB$65,0))," ")</f>
        <v> </v>
      </c>
      <c r="U124" s="323"/>
      <c r="V124" s="323"/>
      <c r="W124" s="529">
        <v>120.0</v>
      </c>
      <c r="X124" s="22"/>
    </row>
    <row r="125" ht="12.75" customHeight="1">
      <c r="A125" s="323"/>
      <c r="B125" s="127"/>
      <c r="C125" s="444">
        <v>3.0</v>
      </c>
      <c r="D125" s="543" t="s">
        <v>626</v>
      </c>
      <c r="E125" s="446" t="str">
        <f t="array" ref="E125">IF(COUNTIF(MaGv!$C$41:$BB$41,B117)&gt;0,INDEX(MaGv!$C$38:$BB$41,1,MATCH(B117,MaGv!$C$41:$BB$41,0))," ")</f>
        <v>A3</v>
      </c>
      <c r="F125" s="444" t="str">
        <f t="array" ref="F125">IF(COUNTIF(MaGv!$C$46:$BB$46,B117)&gt;0,INDEX(MaGv!$C$38:$BB$46,1,MATCH(B117,MaGv!$C$46:$BB$46,0))," ")</f>
        <v> </v>
      </c>
      <c r="G125" s="444" t="str">
        <f t="array" ref="G125">IF(COUNTIF(MaGv!$C$51:$BB$51,B117)&gt;0,INDEX(MaGv!$C$38:$BB$51,1,MATCH(B117,MaGv!$C$51:$BB$51,0))," ")</f>
        <v> </v>
      </c>
      <c r="H125" s="444" t="str">
        <f t="array" ref="H125">IF(COUNTIF(MaGv!$C$56:$BB$56,B117)&gt;0,INDEX(MaGv!$C$38:$BB$56,1,MATCH(B117,MaGv!$C$56:$BB$56,0))," ")</f>
        <v> </v>
      </c>
      <c r="I125" s="444" t="str">
        <f t="array" ref="I125">IF(COUNTIF(MaGv!$C$61:$BB$61,B117)&gt;0,INDEX(MaGv!$C$38:$BB$61,1,MATCH(B117,MaGv!$C$61:$BB$61,0))," ")</f>
        <v> </v>
      </c>
      <c r="J125" s="444" t="str">
        <f t="array" ref="J125">IF(COUNTIF(MaGv!$C$66:$BB$66,B117)&gt;0,INDEX(MaGv!$C$38:$BB$66,1,MATCH(B117,MaGv!$C$66:$BB$66,0))," ")</f>
        <v> </v>
      </c>
      <c r="K125" s="323"/>
      <c r="L125" s="127"/>
      <c r="M125" s="444">
        <v>3.0</v>
      </c>
      <c r="N125" s="543" t="s">
        <v>626</v>
      </c>
      <c r="O125" s="444" t="str">
        <f t="array" ref="O125">IF(COUNTIF(MaGv!$C$41:$BB$41,L117)&gt;0,INDEX(MaGv!$C$38:$BB$41,1,MATCH(L117,MaGv!$C$41:$BB$41,0))," ")</f>
        <v> </v>
      </c>
      <c r="P125" s="444" t="str">
        <f t="array" ref="P125">IF(COUNTIF(MaGv!$C$46:$BB$46,L117)&gt;0,INDEX(MaGv!$C$38:$BB$46,1,MATCH(L117,MaGv!$C$46:$BB$46,0))," ")</f>
        <v> </v>
      </c>
      <c r="Q125" s="444" t="str">
        <f t="array" ref="Q125">IF(COUNTIF(MaGv!$C$51:$BB$51,L117)&gt;0,INDEX(MaGv!$C$38:$BB$51,1,MATCH(L117,MaGv!$C$51:$BB$51,0))," ")</f>
        <v> </v>
      </c>
      <c r="R125" s="444" t="str">
        <f t="array" ref="R125">IF(COUNTIF(MaGv!$C$56:$BB$56,L117)&gt;0,INDEX(MaGv!$C$38:$BB$56,1,MATCH(L117,MaGv!$C$56:$BB$56,0))," ")</f>
        <v> </v>
      </c>
      <c r="S125" s="444" t="str">
        <f t="array" ref="S125">IF(COUNTIF(MaGv!$C$61:$BB$61,L117)&gt;0,INDEX(MaGv!$C$38:$BB$61,1,MATCH(L117,MaGv!$C$61:$BB$61,0))," ")</f>
        <v> </v>
      </c>
      <c r="T125" s="444" t="str">
        <f t="array" ref="T125">IF(COUNTIF(MaGv!$C$66:$BB$66,L117)&gt;0,INDEX(MaGv!$C$38:$BB$66,1,MATCH(L117,MaGv!$C$66:$BB$66,0))," ")</f>
        <v> </v>
      </c>
      <c r="U125" s="323"/>
      <c r="V125" s="323"/>
      <c r="W125" s="540">
        <v>121.0</v>
      </c>
      <c r="X125" s="22"/>
    </row>
    <row r="126" ht="12.75" customHeight="1">
      <c r="A126" s="323"/>
      <c r="B126" s="127"/>
      <c r="C126" s="444">
        <v>4.0</v>
      </c>
      <c r="D126" s="543" t="s">
        <v>627</v>
      </c>
      <c r="E126" s="446" t="str">
        <f t="array" ref="E126">IF(COUNTIF(MaGv!$C$42:$BB$42,B117)&gt;0,INDEX(MaGv!$C$38:$BB$42,1,MATCH(B117,MaGv!$C$42:$BB$42,0))," ")</f>
        <v>A13</v>
      </c>
      <c r="F126" s="444" t="str">
        <f t="array" ref="F126">IF(COUNTIF(MaGv!$C$47:$BB$47,B117)&gt;0,INDEX(MaGv!$C$38:$BB$47,1,MATCH(B117,MaGv!$C$47:$BB$47,0))," ")</f>
        <v> </v>
      </c>
      <c r="G126" s="444" t="str">
        <f t="array" ref="G126">IF(COUNTIF(MaGv!$C$52:$BB$52,B117)&gt;0,INDEX(MaGv!$C$38:$BB$52,1,MATCH(B117,MaGv!$C$52:$BB$52,0))," ")</f>
        <v> </v>
      </c>
      <c r="H126" s="444" t="str">
        <f t="array" ref="H126">IF(COUNTIF(MaGv!$C$57:$BB$57,B117)&gt;0,INDEX(MaGv!$C$38:$BB$57,1,MATCH(B117,MaGv!$C$57:$BB$57,0))," ")</f>
        <v> </v>
      </c>
      <c r="I126" s="444" t="str">
        <f t="array" ref="I126">IF(COUNTIF(MaGv!$C$62:$BB$62,B117)&gt;0,INDEX(MaGv!$C$38:$BB$62,1,MATCH(B117,MaGv!$C$62:$BB$62,0))," ")</f>
        <v> </v>
      </c>
      <c r="J126" s="444" t="str">
        <f t="array" ref="J126">IF(COUNTIF(MaGv!$C$66:$BB$67,B117)&gt;0,INDEX(MaGv!$C$38:$BB$67,1,MATCH(B117,MaGv!$C$67:$BB$67,0))," ")</f>
        <v> </v>
      </c>
      <c r="K126" s="323"/>
      <c r="L126" s="127"/>
      <c r="M126" s="444">
        <v>4.0</v>
      </c>
      <c r="N126" s="543" t="s">
        <v>627</v>
      </c>
      <c r="O126" s="444" t="str">
        <f t="array" ref="O126">IF(COUNTIF(MaGv!$C$42:$BB$42,L117)&gt;0,INDEX(MaGv!$C$38:$BB$42,1,MATCH(L117,MaGv!$C$42:$BB$42,0))," ")</f>
        <v> </v>
      </c>
      <c r="P126" s="444" t="str">
        <f t="array" ref="P126">IF(COUNTIF(MaGv!$C$47:$BB$47,L117)&gt;0,INDEX(MaGv!$C$38:$BB$47,1,MATCH(L117,MaGv!$C$47:$BB$47,0))," ")</f>
        <v> </v>
      </c>
      <c r="Q126" s="444" t="str">
        <f t="array" ref="Q126">IF(COUNTIF(MaGv!$C$52:$BB$52,L117)&gt;0,INDEX(MaGv!$C$38:$BB$52,1,MATCH(L117,MaGv!$C$52:$BB$52,0))," ")</f>
        <v> </v>
      </c>
      <c r="R126" s="444" t="str">
        <f t="array" ref="R126">IF(COUNTIF(MaGv!$C$57:$BB$57,L117)&gt;0,INDEX(MaGv!$C$38:$BB$57,1,MATCH(L117,MaGv!$C$57:$BB$57,0))," ")</f>
        <v> </v>
      </c>
      <c r="S126" s="444" t="str">
        <f t="array" ref="S126">IF(COUNTIF(MaGv!$C$62:$BB$62,L117)&gt;0,INDEX(MaGv!$C$38:$BB$62,1,MATCH(L117,MaGv!$C$62:$BB$62,0))," ")</f>
        <v> </v>
      </c>
      <c r="T126" s="444" t="str">
        <f t="array" ref="T126">IF(COUNTIF(MaGv!$C$66:$BB$67,L117)&gt;0,INDEX(MaGv!$C$38:$BB$67,1,MATCH(L117,MaGv!$C$67:$BB$67,0))," ")</f>
        <v> </v>
      </c>
      <c r="U126" s="323"/>
      <c r="V126" s="323"/>
      <c r="W126" s="529">
        <v>122.0</v>
      </c>
      <c r="X126" s="22"/>
    </row>
    <row r="127" ht="12.75" customHeight="1">
      <c r="A127" s="323"/>
      <c r="B127" s="396"/>
      <c r="C127" s="450">
        <v>5.0</v>
      </c>
      <c r="D127" s="550" t="s">
        <v>628</v>
      </c>
      <c r="E127" s="449" t="str">
        <f t="array" ref="E127">IF(COUNTIF(MaGv!$C$43:$BB$43,B117)&gt;0,INDEX(MaGv!$C$38:$BB$43,1,MATCH(B117,MaGv!$C$43:$BB$43,0))," ")</f>
        <v>A6</v>
      </c>
      <c r="F127" s="450" t="str">
        <f t="array" ref="F127">IF(COUNTIF(MaGv!$C$48:$BB$48,B117)&gt;0,INDEX(MaGv!$C$38:$BB$48,1,MATCH(B117,MaGv!$C$48:$BB$48,0))," ")</f>
        <v> </v>
      </c>
      <c r="G127" s="450" t="str">
        <f t="array" ref="G127">IF(COUNTIF(MaGv!$C$53:$BB$53,B117)&gt;0,INDEX(MaGv!$C$38:$BB$53,1,MATCH(B117,MaGv!$C$53:$BB$53,0))," ")</f>
        <v> </v>
      </c>
      <c r="H127" s="450" t="str">
        <f t="array" ref="H127">IF(COUNTIF(MaGv!$C$58:$BB$58,B117)&gt;0,INDEX(MaGv!$C$38:$BB$58,1,MATCH(B117,MaGv!$C$58:$BB$58,0))," ")</f>
        <v> </v>
      </c>
      <c r="I127" s="450" t="str">
        <f t="array" ref="I127">IF(COUNTIF(MaGv!$C$63:$BB$63,B117)&gt;0,INDEX(MaGv!$C$38:$BB$63,1,MATCH(B117,MaGv!$C$63:$BB$63,0))," ")</f>
        <v> </v>
      </c>
      <c r="J127" s="450" t="str">
        <f t="array" ref="J127">IF(COUNTIF(MaGv!$C$68:$BB$68,B117)&gt;0,INDEX(MaGv!$C$38:$BB$68,1,MATCH(B117,MaGv!$C$68:$BB$68,0))," ")</f>
        <v> </v>
      </c>
      <c r="K127" s="323"/>
      <c r="L127" s="396"/>
      <c r="M127" s="450">
        <v>5.0</v>
      </c>
      <c r="N127" s="550" t="s">
        <v>628</v>
      </c>
      <c r="O127" s="450" t="str">
        <f t="array" ref="O127">IF(COUNTIF(MaGv!$C$43:$BB$43,L117)&gt;0,INDEX(MaGv!$C$38:$BB$43,1,MATCH(L117,MaGv!$C$43:$BB$43,0))," ")</f>
        <v> </v>
      </c>
      <c r="P127" s="450" t="str">
        <f t="array" ref="P127">IF(COUNTIF(MaGv!$C$48:$BB$48,L117)&gt;0,INDEX(MaGv!$C$38:$BB$48,1,MATCH(L117,MaGv!$C$48:$BB$48,0))," ")</f>
        <v> </v>
      </c>
      <c r="Q127" s="450" t="str">
        <f t="array" ref="Q127">IF(COUNTIF(MaGv!$C$53:$BB$53,L117)&gt;0,INDEX(MaGv!$C$38:$BB$53,1,MATCH(L117,MaGv!$C$53:$BB$53,0))," ")</f>
        <v> </v>
      </c>
      <c r="R127" s="450" t="str">
        <f t="array" ref="R127">IF(COUNTIF(MaGv!$C$58:$BB$58,L117)&gt;0,INDEX(MaGv!$C$38:$BB$58,1,MATCH(L117,MaGv!$C$58:$BB$58,0))," ")</f>
        <v> </v>
      </c>
      <c r="S127" s="450" t="str">
        <f t="array" ref="S127">IF(COUNTIF(MaGv!$C$63:$BB$63,L117)&gt;0,INDEX(MaGv!$C$38:$BB$63,1,MATCH(L117,MaGv!$C$63:$BB$63,0))," ")</f>
        <v> </v>
      </c>
      <c r="T127" s="450" t="str">
        <f t="array" ref="T127">IF(COUNTIF(MaGv!$C$68:$BB$68,L117)&gt;0,INDEX(MaGv!$C$38:$BB$68,1,MATCH(L117,MaGv!$C$68:$BB$68,0))," ")</f>
        <v> </v>
      </c>
      <c r="U127" s="323"/>
      <c r="V127" s="323"/>
      <c r="W127" s="540">
        <v>123.0</v>
      </c>
      <c r="X127" s="22"/>
    </row>
    <row r="128" ht="12.75" customHeight="1">
      <c r="A128" s="16"/>
      <c r="B128" s="558"/>
      <c r="C128" s="16"/>
      <c r="D128" s="16"/>
      <c r="E128" s="16"/>
      <c r="F128" s="16"/>
      <c r="G128" s="16"/>
      <c r="H128" s="16"/>
      <c r="I128" s="16"/>
      <c r="J128" s="16"/>
      <c r="K128" s="16"/>
      <c r="L128" s="558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529">
        <v>124.0</v>
      </c>
      <c r="X128" s="22"/>
    </row>
    <row r="129" ht="6.75" customHeight="1">
      <c r="A129" s="16"/>
      <c r="B129" s="558"/>
      <c r="C129" s="16"/>
      <c r="D129" s="16"/>
      <c r="E129" s="16"/>
      <c r="F129" s="16"/>
      <c r="G129" s="16"/>
      <c r="H129" s="16"/>
      <c r="I129" s="16"/>
      <c r="J129" s="16"/>
      <c r="K129" s="16"/>
      <c r="L129" s="558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540">
        <v>125.0</v>
      </c>
      <c r="X129" s="22"/>
    </row>
    <row r="130" ht="13.5" customHeight="1">
      <c r="A130" s="323"/>
      <c r="B130" s="528" t="str">
        <f>MaGv!$N$1</f>
        <v>THỜI KHÓA BIỂU ÔN TẬP KHỐI 12 - Áp dụng từ 04/05/2021</v>
      </c>
      <c r="C130" s="528"/>
      <c r="D130" s="360"/>
      <c r="E130" s="360"/>
      <c r="F130" s="360"/>
      <c r="G130" s="360"/>
      <c r="H130" s="323"/>
      <c r="I130" s="360"/>
      <c r="J130" s="360"/>
      <c r="K130" s="323"/>
      <c r="L130" s="528" t="str">
        <f>MaGv!$N$1</f>
        <v>THỜI KHÓA BIỂU ÔN TẬP KHỐI 12 - Áp dụng từ 04/05/2021</v>
      </c>
      <c r="M130" s="360"/>
      <c r="N130" s="360"/>
      <c r="O130" s="360"/>
      <c r="P130" s="360"/>
      <c r="Q130" s="360"/>
      <c r="R130" s="323"/>
      <c r="S130" s="360"/>
      <c r="T130" s="360"/>
      <c r="U130" s="16"/>
      <c r="V130" s="16"/>
      <c r="W130" s="529">
        <v>126.0</v>
      </c>
      <c r="X130" s="22"/>
    </row>
    <row r="131" ht="12.75" customHeight="1">
      <c r="A131" s="16"/>
      <c r="B131" s="530" t="s">
        <v>615</v>
      </c>
      <c r="C131" s="531" t="str">
        <f>VLOOKUP(B133,dsma,3,0)&amp;"-"&amp;VLOOKUP(B133,dsma,5,0)</f>
        <v>Lưu Diễm Miên-Lý</v>
      </c>
      <c r="D131" s="532"/>
      <c r="E131" s="532"/>
      <c r="F131" s="533"/>
      <c r="G131" s="323"/>
      <c r="H131" s="534"/>
      <c r="I131" s="535" t="s">
        <v>616</v>
      </c>
      <c r="J131" s="17" t="str">
        <f>60-COUNTIF(E134:J143," ")</f>
        <v>8</v>
      </c>
      <c r="K131" s="323"/>
      <c r="L131" s="530" t="s">
        <v>615</v>
      </c>
      <c r="M131" s="531" t="str">
        <f>VLOOKUP(L133,dsma,3,0)&amp;"-"&amp;VLOOKUP(L133,dsma,5,0)</f>
        <v>Trần Quang Ánh Nguyệt-Lý</v>
      </c>
      <c r="N131" s="532"/>
      <c r="O131" s="532"/>
      <c r="P131" s="533"/>
      <c r="Q131" s="323"/>
      <c r="R131" s="534"/>
      <c r="S131" s="535" t="s">
        <v>616</v>
      </c>
      <c r="T131" s="17" t="str">
        <f>60-COUNTIF(O134:T143," ")</f>
        <v>0</v>
      </c>
      <c r="U131" s="16"/>
      <c r="V131" s="16"/>
      <c r="W131" s="17"/>
      <c r="X131" s="22"/>
    </row>
    <row r="132" ht="3.0" customHeight="1">
      <c r="A132" s="16"/>
      <c r="B132" s="526"/>
      <c r="C132" s="323"/>
      <c r="D132" s="323"/>
      <c r="E132" s="529"/>
      <c r="F132" s="323"/>
      <c r="G132" s="323"/>
      <c r="H132" s="323"/>
      <c r="I132" s="323"/>
      <c r="J132" s="323"/>
      <c r="K132" s="323"/>
      <c r="L132" s="526"/>
      <c r="M132" s="323"/>
      <c r="N132" s="323"/>
      <c r="O132" s="529"/>
      <c r="P132" s="323"/>
      <c r="Q132" s="323"/>
      <c r="R132" s="323"/>
      <c r="S132" s="323"/>
      <c r="T132" s="323"/>
      <c r="U132" s="16"/>
      <c r="V132" s="16"/>
      <c r="W132" s="17"/>
      <c r="X132" s="22"/>
    </row>
    <row r="133" ht="12.75" customHeight="1">
      <c r="A133" s="536"/>
      <c r="B133" s="537" t="str">
        <f>X21</f>
        <v>BL03</v>
      </c>
      <c r="C133" s="538" t="s">
        <v>617</v>
      </c>
      <c r="D133" s="538" t="s">
        <v>618</v>
      </c>
      <c r="E133" s="538" t="s">
        <v>591</v>
      </c>
      <c r="F133" s="538" t="s">
        <v>592</v>
      </c>
      <c r="G133" s="538" t="s">
        <v>593</v>
      </c>
      <c r="H133" s="538" t="s">
        <v>594</v>
      </c>
      <c r="I133" s="538" t="s">
        <v>595</v>
      </c>
      <c r="J133" s="538" t="s">
        <v>596</v>
      </c>
      <c r="K133" s="539"/>
      <c r="L133" s="537" t="str">
        <f>X22</f>
        <v>BL04</v>
      </c>
      <c r="M133" s="538" t="s">
        <v>617</v>
      </c>
      <c r="N133" s="538" t="s">
        <v>618</v>
      </c>
      <c r="O133" s="538" t="s">
        <v>591</v>
      </c>
      <c r="P133" s="538" t="s">
        <v>592</v>
      </c>
      <c r="Q133" s="538" t="s">
        <v>593</v>
      </c>
      <c r="R133" s="538" t="s">
        <v>594</v>
      </c>
      <c r="S133" s="538" t="s">
        <v>595</v>
      </c>
      <c r="T133" s="538" t="s">
        <v>596</v>
      </c>
      <c r="U133" s="16"/>
      <c r="V133" s="16">
        <v>18.0</v>
      </c>
      <c r="W133" s="17"/>
      <c r="X133" s="22"/>
    </row>
    <row r="134" ht="12.75" customHeight="1">
      <c r="A134" s="323"/>
      <c r="B134" s="541" t="s">
        <v>597</v>
      </c>
      <c r="C134" s="452">
        <v>1.0</v>
      </c>
      <c r="D134" s="542" t="s">
        <v>619</v>
      </c>
      <c r="E134" s="452" t="str">
        <f t="array" ref="E134">IF(COUNTIF(MaGv!$C$4:$BB$4,B133)&gt;0,INDEX(MaGv!$C$3:$BB$4,1,MATCH(B133,MaGv!$C$4:$BB$4,0))," ")</f>
        <v> </v>
      </c>
      <c r="F134" s="452" t="str">
        <f t="array" ref="F134">IF(COUNTIF(MaGv!$C$9:$BB$9,B133)&gt;0,INDEX(MaGv!$C$3:$BB$9,1,MATCH(B133,MaGv!$C$9:$BB$9,0))," ")</f>
        <v> </v>
      </c>
      <c r="G134" s="452" t="str">
        <f t="array" ref="G134">IF(COUNTIF(MaGv!$C$14:$BB$14,B133)&gt;0,INDEX(MaGv!$C$3:$BB$14,1,MATCH(B133,MaGv!$C$14:$BB$14,0))," ")</f>
        <v> </v>
      </c>
      <c r="H134" s="452" t="str">
        <f t="array" ref="H134">IF(COUNTIF(MaGv!$C$19:$BB$19,B133)&gt;0,INDEX(MaGv!$C$3:$BB$19,1,MATCH(B133,MaGv!$C$19:$BB$19,0))," ")</f>
        <v> </v>
      </c>
      <c r="I134" s="451" t="str">
        <f t="array" ref="I134">IF(COUNTIF(MaGv!$C$24:$BB$24,B133)&gt;0,INDEX(MaGv!$C$3:$BB$24,1,MATCH(B133,MaGv!$C$24:$BB$24,0))," ")</f>
        <v>A1</v>
      </c>
      <c r="J134" s="452" t="str">
        <f t="array" ref="J134">IF(COUNTIF(MaGv!$C$29:$BB$29,B133)&gt;0,INDEX(MaGv!$C$3:$BB$29,1,MATCH(B133,MaGv!$C$29:$BB$29,0))," ")</f>
        <v> </v>
      </c>
      <c r="K134" s="323"/>
      <c r="L134" s="541" t="s">
        <v>597</v>
      </c>
      <c r="M134" s="452">
        <v>1.0</v>
      </c>
      <c r="N134" s="542" t="s">
        <v>619</v>
      </c>
      <c r="O134" s="452" t="str">
        <f t="array" ref="O134">IF(COUNTIF(MaGv!$C$4:$BB$4,L133)&gt;0,INDEX(MaGv!$C$3:$BB$4,1,MATCH(L133,MaGv!$C$4:$BB$4,0))," ")</f>
        <v> </v>
      </c>
      <c r="P134" s="452" t="str">
        <f t="array" ref="P134">IF(COUNTIF(MaGv!$C$9:$BB$9,L133)&gt;0,INDEX(MaGv!$C$3:$BB$9,1,MATCH(L133,MaGv!$C$9:$BB$9,0))," ")</f>
        <v> </v>
      </c>
      <c r="Q134" s="452" t="str">
        <f t="array" ref="Q134">IF(COUNTIF(MaGv!$C$14:$BB$14,L133)&gt;0,INDEX(MaGv!$C$3:$BB$14,1,MATCH(L133,MaGv!$C$14:$BB$14,0))," ")</f>
        <v> </v>
      </c>
      <c r="R134" s="452" t="str">
        <f t="array" ref="R134">IF(COUNTIF(MaGv!$C$19:$BB$19,L133)&gt;0,INDEX(MaGv!$C$3:$BB$19,1,MATCH(L133,MaGv!$C$19:$BB$19,0))," ")</f>
        <v> </v>
      </c>
      <c r="S134" s="452" t="str">
        <f t="array" ref="S134">IF(COUNTIF(MaGv!$C$24:$BB$24,L133)&gt;0,INDEX(MaGv!$C$3:$BB$24,1,MATCH(L133,MaGv!$C$24:$BB$24,0))," ")</f>
        <v> </v>
      </c>
      <c r="T134" s="452" t="str">
        <f t="array" ref="T134">IF(COUNTIF(MaGv!$C$29:$BB$29,L133)&gt;0,INDEX(MaGv!$C$3:$BB$29,1,MATCH(L133,MaGv!$C$29:$BB$29,0))," ")</f>
        <v> </v>
      </c>
      <c r="U134" s="16"/>
      <c r="V134" s="16"/>
      <c r="W134" s="17"/>
      <c r="X134" s="527"/>
    </row>
    <row r="135" ht="12.75" customHeight="1">
      <c r="A135" s="323"/>
      <c r="B135" s="127"/>
      <c r="C135" s="444">
        <v>2.0</v>
      </c>
      <c r="D135" s="543" t="s">
        <v>620</v>
      </c>
      <c r="E135" s="444" t="str">
        <f t="array" ref="E135">IF(COUNTIF(MaGv!$C$5:$BB$5,B133)&gt;0,INDEX(MaGv!$C$3:$BB$5,1,MATCH(B133,MaGv!$C$5:$BB$5,0))," ")</f>
        <v> </v>
      </c>
      <c r="F135" s="444" t="str">
        <f t="array" ref="F135">IF(COUNTIF(MaGv!$C$10:$BB$10,B133)&gt;0,INDEX(MaGv!$C$3:$BB$10,1,MATCH(B133,MaGv!$C$10:$BB$10,0))," ")</f>
        <v> </v>
      </c>
      <c r="G135" s="444" t="str">
        <f t="array" ref="G135">IF(COUNTIF(MaGv!$C$15:$BB$15,B133)&gt;0,INDEX(MaGv!$C$3:$BB$15,1,MATCH(B133,MaGv!$C$15:$BB$15,0))," ")</f>
        <v> </v>
      </c>
      <c r="H135" s="444" t="str">
        <f t="array" ref="H135">IF(COUNTIF(MaGv!$C$20:$BB$20,B133)&gt;0,INDEX(MaGv!$C$3:$BB$20,1,MATCH(B133,MaGv!$C$20:$BB$20,0))," ")</f>
        <v> </v>
      </c>
      <c r="I135" s="446" t="str">
        <f t="array" ref="I135">IF(COUNTIF(MaGv!$C$25:$BB$25,B133)&gt;0,INDEX(MaGv!$C$3:$BB$25,1,MATCH(B133,MaGv!$C$25:$BB$25,0))," ")</f>
        <v>A12</v>
      </c>
      <c r="J135" s="444" t="str">
        <f t="array" ref="J135">IF(COUNTIF(MaGv!$C$30:$BB$30,B133)&gt;0,INDEX(MaGv!$C$3:$BB$30,1,MATCH(B133,MaGv!$C$30:$BB$30,0))," ")</f>
        <v> </v>
      </c>
      <c r="K135" s="323"/>
      <c r="L135" s="127"/>
      <c r="M135" s="444">
        <v>2.0</v>
      </c>
      <c r="N135" s="543" t="s">
        <v>620</v>
      </c>
      <c r="O135" s="444" t="str">
        <f t="array" ref="O135">IF(COUNTIF(MaGv!$C$5:$BB$5,L133)&gt;0,INDEX(MaGv!$C$3:$BB$5,1,MATCH(L133,MaGv!$C$5:$BB$5,0))," ")</f>
        <v> </v>
      </c>
      <c r="P135" s="444" t="str">
        <f t="array" ref="P135">IF(COUNTIF(MaGv!$C$10:$BB$10,L133)&gt;0,INDEX(MaGv!$C$3:$BB$10,1,MATCH(L133,MaGv!$C$10:$BB$10,0))," ")</f>
        <v> </v>
      </c>
      <c r="Q135" s="444" t="str">
        <f t="array" ref="Q135">IF(COUNTIF(MaGv!$C$15:$BB$15,L133)&gt;0,INDEX(MaGv!$C$3:$BB$15,1,MATCH(L133,MaGv!$C$15:$BB$15,0))," ")</f>
        <v> </v>
      </c>
      <c r="R135" s="444" t="str">
        <f t="array" ref="R135">IF(COUNTIF(MaGv!$C$20:$BB$20,L133)&gt;0,INDEX(MaGv!$C$3:$BB$20,1,MATCH(L133,MaGv!$C$20:$BB$20,0))," ")</f>
        <v> </v>
      </c>
      <c r="S135" s="444" t="str">
        <f t="array" ref="S135">IF(COUNTIF(MaGv!$C$25:$BB$25,L133)&gt;0,INDEX(MaGv!$C$3:$BB$25,1,MATCH(L133,MaGv!$C$25:$BB$25,0))," ")</f>
        <v> </v>
      </c>
      <c r="T135" s="444" t="str">
        <f t="array" ref="T135">IF(COUNTIF(MaGv!$C$30:$BB$30,L133)&gt;0,INDEX(MaGv!$C$3:$BB$30,1,MATCH(L133,MaGv!$C$30:$BB$30,0))," ")</f>
        <v> </v>
      </c>
      <c r="U135" s="16"/>
      <c r="V135" s="16"/>
      <c r="W135" s="17"/>
      <c r="X135" s="527"/>
    </row>
    <row r="136" ht="12.75" customHeight="1">
      <c r="A136" s="323"/>
      <c r="B136" s="127"/>
      <c r="C136" s="444">
        <v>3.0</v>
      </c>
      <c r="D136" s="543" t="s">
        <v>621</v>
      </c>
      <c r="E136" s="444" t="str">
        <f t="array" ref="E136">IF(COUNTIF(MaGv!$C$6:$BB$6,B133)&gt;0,INDEX(MaGv!$C$3:$BB$6,1,MATCH(B133,MaGv!$C$6:$BB$6,0))," ")</f>
        <v> </v>
      </c>
      <c r="F136" s="444" t="str">
        <f t="array" ref="F136">IF(COUNTIF(MaGv!$C$11:$BB$11,B133)&gt;0,INDEX(MaGv!$C$3:$BB$11,1,MATCH(B133,MaGv!$C$11:$BB$11,0))," ")</f>
        <v> </v>
      </c>
      <c r="G136" s="444" t="str">
        <f t="array" ref="G136">IF(COUNTIF(MaGv!$C$16:$BB$16,B133)&gt;0,INDEX(MaGv!$C$3:$BB$16,1,MATCH(B133,MaGv!$C$16:$BB$16,0))," ")</f>
        <v> </v>
      </c>
      <c r="H136" s="444" t="str">
        <f t="array" ref="H136">IF(COUNTIF(MaGv!$C$21:$BB$21,B133)&gt;0,INDEX(MaGv!$C$3:$BB$21,1,MATCH(B133,MaGv!$C$21:$BB$21,0))," ")</f>
        <v> </v>
      </c>
      <c r="I136" s="446" t="str">
        <f t="array" ref="I136">IF(COUNTIF(MaGv!$C$26:$BB$26,B133)&gt;0,INDEX(MaGv!$C$3:$BB$26,1,MATCH(B133,MaGv!$C$26:$BB$26,0))," ")</f>
        <v>A10</v>
      </c>
      <c r="J136" s="444" t="str">
        <f t="array" ref="J136">IF(COUNTIF(MaGv!$C$31:$BB$31,B133)&gt;0,INDEX(MaGv!$C$3:$BB$31,1,MATCH(B133,MaGv!$C$31:$BB$31,0))," ")</f>
        <v> </v>
      </c>
      <c r="K136" s="323"/>
      <c r="L136" s="127"/>
      <c r="M136" s="444">
        <v>3.0</v>
      </c>
      <c r="N136" s="543" t="s">
        <v>621</v>
      </c>
      <c r="O136" s="444" t="str">
        <f t="array" ref="O136">IF(COUNTIF(MaGv!$C$6:$BB$6,L133)&gt;0,INDEX(MaGv!$C$3:$BB$6,1,MATCH(L133,MaGv!$C$6:$BB$6,0))," ")</f>
        <v> </v>
      </c>
      <c r="P136" s="444" t="str">
        <f t="array" ref="P136">IF(COUNTIF(MaGv!$C$11:$BB$11,L133)&gt;0,INDEX(MaGv!$C$3:$BB$11,1,MATCH(L133,MaGv!$C$11:$BB$11,0))," ")</f>
        <v> </v>
      </c>
      <c r="Q136" s="444" t="str">
        <f t="array" ref="Q136">IF(COUNTIF(MaGv!$C$16:$BB$16,L133)&gt;0,INDEX(MaGv!$C$3:$BB$16,1,MATCH(L133,MaGv!$C$16:$BB$16,0))," ")</f>
        <v> </v>
      </c>
      <c r="R136" s="444" t="str">
        <f t="array" ref="R136">IF(COUNTIF(MaGv!$C$21:$BB$21,L133)&gt;0,INDEX(MaGv!$C$3:$BB$21,1,MATCH(L133,MaGv!$C$21:$BB$21,0))," ")</f>
        <v> </v>
      </c>
      <c r="S136" s="444" t="str">
        <f t="array" ref="S136">IF(COUNTIF(MaGv!$C$26:$BB$26,L133)&gt;0,INDEX(MaGv!$C$3:$BB$26,1,MATCH(L133,MaGv!$C$26:$BB$26,0))," ")</f>
        <v> </v>
      </c>
      <c r="T136" s="444" t="str">
        <f t="array" ref="T136">IF(COUNTIF(MaGv!$C$31:$BB$31,L133)&gt;0,INDEX(MaGv!$C$3:$BB$31,1,MATCH(L133,MaGv!$C$31:$BB$31,0))," ")</f>
        <v> </v>
      </c>
      <c r="U136" s="16"/>
      <c r="V136" s="16"/>
      <c r="W136" s="17"/>
      <c r="X136" s="527"/>
    </row>
    <row r="137" ht="12.75" customHeight="1">
      <c r="A137" s="323"/>
      <c r="B137" s="127"/>
      <c r="C137" s="444">
        <v>4.0</v>
      </c>
      <c r="D137" s="543" t="s">
        <v>622</v>
      </c>
      <c r="E137" s="444" t="str">
        <f t="array" ref="E137">IF(COUNTIF(MaGv!$C$7:$BB$7,B133)&gt;0,INDEX(MaGv!$C$3:$BB$7,1,MATCH(B133,MaGv!$C$7:$BB$7,0))," ")</f>
        <v> </v>
      </c>
      <c r="F137" s="444" t="str">
        <f t="array" ref="F137">IF(COUNTIF(MaGv!$C$12:$BB$12,B133)&gt;0,INDEX(MaGv!$C$3:$BB$12,1,MATCH(B133,MaGv!$C$12:$BB$12,0))," ")</f>
        <v> </v>
      </c>
      <c r="G137" s="444" t="str">
        <f t="array" ref="G137">IF(COUNTIF(MaGv!$C$17:$BB$17,B133)&gt;0,INDEX(MaGv!$C$3:$BB$17,1,MATCH(B133,MaGv!$C$17:$BB$17,0))," ")</f>
        <v> </v>
      </c>
      <c r="H137" s="444" t="str">
        <f t="array" ref="H137">IF(COUNTIF(MaGv!$C$22:$BB$22,B133)&gt;0,INDEX(MaGv!$C$3:$BB$22,1,MATCH(B133,MaGv!$C$22:$BB$22,0))," ")</f>
        <v> </v>
      </c>
      <c r="I137" s="446" t="str">
        <f t="array" ref="I137">IF(COUNTIF(MaGv!$C$27:$BB$27,B133)&gt;0,INDEX(MaGv!$C$3:$BB$27,1,MATCH(B133,MaGv!$C$27:$BB$27,0))," ")</f>
        <v>A11</v>
      </c>
      <c r="J137" s="444" t="str">
        <f t="array" ref="J137">IF(COUNTIF(MaGv!$C$32:$BB$32,B133)&gt;0,INDEX(MaGv!$C$3:$BB$32,1,MATCH(B133,MaGv!$C$32:$BB$32,0))," ")</f>
        <v> </v>
      </c>
      <c r="K137" s="323"/>
      <c r="L137" s="127"/>
      <c r="M137" s="444">
        <v>4.0</v>
      </c>
      <c r="N137" s="543" t="s">
        <v>622</v>
      </c>
      <c r="O137" s="444" t="str">
        <f t="array" ref="O137">IF(COUNTIF(MaGv!$C$7:$BB$7,L133)&gt;0,INDEX(MaGv!$C$3:$BB$7,1,MATCH(L133,MaGv!$C$7:$BB$7,0))," ")</f>
        <v> </v>
      </c>
      <c r="P137" s="444" t="str">
        <f t="array" ref="P137">IF(COUNTIF(MaGv!$C$12:$BB$12,L133)&gt;0,INDEX(MaGv!$C$3:$BB$12,1,MATCH(L133,MaGv!$C$12:$BB$12,0))," ")</f>
        <v> </v>
      </c>
      <c r="Q137" s="444" t="str">
        <f t="array" ref="Q137">IF(COUNTIF(MaGv!$C$17:$BB$17,L133)&gt;0,INDEX(MaGv!$C$3:$BB$17,1,MATCH(L133,MaGv!$C$17:$BB$17,0))," ")</f>
        <v> </v>
      </c>
      <c r="R137" s="444" t="str">
        <f t="array" ref="R137">IF(COUNTIF(MaGv!$C$22:$BB$22,L133)&gt;0,INDEX(MaGv!$C$3:$BB$22,1,MATCH(L133,MaGv!$C$22:$BB$22,0))," ")</f>
        <v> </v>
      </c>
      <c r="S137" s="444" t="str">
        <f t="array" ref="S137">IF(COUNTIF(MaGv!$C$27:$BB$27,L133)&gt;0,INDEX(MaGv!$C$3:$BB$27,1,MATCH(L133,MaGv!$C$27:$BB$27,0))," ")</f>
        <v> </v>
      </c>
      <c r="T137" s="444" t="str">
        <f t="array" ref="T137">IF(COUNTIF(MaGv!$C$32:$BB$32,L133)&gt;0,INDEX(MaGv!$C$3:$BB$32,1,MATCH(L133,MaGv!$C$32:$BB$32,0))," ")</f>
        <v> </v>
      </c>
      <c r="U137" s="16"/>
      <c r="V137" s="16"/>
      <c r="W137" s="17"/>
      <c r="X137" s="527"/>
    </row>
    <row r="138" ht="12.75" customHeight="1">
      <c r="A138" s="323"/>
      <c r="B138" s="447"/>
      <c r="C138" s="544">
        <v>5.0</v>
      </c>
      <c r="D138" s="545" t="s">
        <v>623</v>
      </c>
      <c r="E138" s="544" t="str">
        <f t="array" ref="E138">IF(COUNTIF(MaGv!$C$8:$BB$8,B133)&gt;0,INDEX(MaGv!$C$3:$BB$8,1,MATCH(B133,MaGv!$C$8:$BB$8,0))," ")</f>
        <v> </v>
      </c>
      <c r="F138" s="544" t="str">
        <f t="array" ref="F138">IF(COUNTIF(MaGv!$C$13:$BB$13,B133)&gt;0,INDEX(MaGv!$C$3:$BB$13,1,MATCH(B133,MaGv!$C$13:$BB$13,0))," ")</f>
        <v> </v>
      </c>
      <c r="G138" s="544" t="str">
        <f t="array" ref="G138">IF(COUNTIF(MaGv!$C$18:$BB$18,B133)&gt;0,INDEX(MaGv!$C$3:$BB$18,1,MATCH(B133,MaGv!$C$18:$BB$18,0))," ")</f>
        <v> </v>
      </c>
      <c r="H138" s="544" t="str">
        <f t="array" ref="H138">IF(COUNTIF(MaGv!$C$23:$BB$23,B133)&gt;0,INDEX(MaGv!$C$3:$BB$23,1,MATCH(B133,MaGv!$C$23:$BB$23,0))," ")</f>
        <v> </v>
      </c>
      <c r="I138" s="544" t="str">
        <f t="array" ref="I138">IF(COUNTIF(MaGv!$C$28:$BB$28,B133)&gt;0,INDEX(MaGv!$C$3:$BB$28,1,MATCH(B133,MaGv!$C$28:$BB$28,0))," ")</f>
        <v> </v>
      </c>
      <c r="J138" s="544" t="str">
        <f t="array" ref="J138">IF(COUNTIF(MaGv!$C$33:$BB$33,B133)&gt;0,INDEX(MaGv!$C$3:$BB$33,1,MATCH(B133,MaGv!$C$33:$BB$33,0))," ")</f>
        <v> </v>
      </c>
      <c r="K138" s="323"/>
      <c r="L138" s="447"/>
      <c r="M138" s="544">
        <v>5.0</v>
      </c>
      <c r="N138" s="545" t="s">
        <v>623</v>
      </c>
      <c r="O138" s="544" t="str">
        <f t="array" ref="O138">IF(COUNTIF(MaGv!$C$8:$BB$8,L133)&gt;0,INDEX(MaGv!$C$3:$BB$8,1,MATCH(L133,MaGv!$C$8:$BB$8,0))," ")</f>
        <v> </v>
      </c>
      <c r="P138" s="544" t="str">
        <f t="array" ref="P138">IF(COUNTIF(MaGv!$C$13:$BB$13,L133)&gt;0,INDEX(MaGv!$C$3:$BB$13,1,MATCH(L133,MaGv!$C$13:$BB$13,0))," ")</f>
        <v> </v>
      </c>
      <c r="Q138" s="544" t="str">
        <f t="array" ref="Q138">IF(COUNTIF(MaGv!$C$18:$BB$18,L133)&gt;0,INDEX(MaGv!$C$3:$BB$18,1,MATCH(L133,MaGv!$C$18:$BB$18,0))," ")</f>
        <v> </v>
      </c>
      <c r="R138" s="544" t="str">
        <f t="array" ref="R138">IF(COUNTIF(MaGv!$C$23:$BB$23,L133)&gt;0,INDEX(MaGv!$C$3:$BB$23,1,MATCH(L133,MaGv!$C$23:$BB$23,0))," ")</f>
        <v> </v>
      </c>
      <c r="S138" s="544" t="str">
        <f t="array" ref="S138">IF(COUNTIF(MaGv!$C$28:$BB$28,L133)&gt;0,INDEX(MaGv!$C$3:$BB$28,1,MATCH(L133,MaGv!$C$28:$BB$28,0))," ")</f>
        <v> </v>
      </c>
      <c r="T138" s="544" t="str">
        <f t="array" ref="T138">IF(COUNTIF(MaGv!$C$33:$BB$33,L133)&gt;0,INDEX(MaGv!$C$3:$BB$33,1,MATCH(L133,MaGv!$C$33:$BB$33,0))," ")</f>
        <v> </v>
      </c>
      <c r="U138" s="16"/>
      <c r="V138" s="16"/>
      <c r="W138" s="17"/>
      <c r="X138" s="527"/>
    </row>
    <row r="139" ht="12.75" customHeight="1">
      <c r="A139" s="323"/>
      <c r="B139" s="547" t="s">
        <v>606</v>
      </c>
      <c r="C139" s="548">
        <v>1.0</v>
      </c>
      <c r="D139" s="549" t="s">
        <v>624</v>
      </c>
      <c r="E139" s="548" t="str">
        <f t="array" ref="E139">IF(COUNTIF(MaGv!$C$39:$BB$39,B133)&gt;0,INDEX(MaGv!$C$38:$BB$39,1,MATCH(B133,MaGv!$C$39:$BB$39,0))," ")</f>
        <v> </v>
      </c>
      <c r="F139" s="548" t="str">
        <f t="array" ref="F139">IF(COUNTIF(MaGv!$C$44:$BB$44,B133)&gt;0,INDEX(MaGv!$C$38:$BB$44,1,MATCH(B133,MaGv!$C$44:$BB$44,0))," ")</f>
        <v> </v>
      </c>
      <c r="G139" s="548" t="str">
        <f t="array" ref="G139">IF(COUNTIF(MaGv!$C$49:$BB$49,B133)&gt;0,INDEX(MaGv!$C$38:$BB$49,1,MATCH(B133,MaGv!$C$49:$BB$49,0))," ")</f>
        <v> </v>
      </c>
      <c r="H139" s="548" t="str">
        <f t="array" ref="H139">IF(COUNTIF(MaGv!$C$54:$BB$54,B133)&gt;0,INDEX(MaGv!$C$38:$BB$54,1,MATCH(B133,MaGv!$C$54:$BB$54,0))," ")</f>
        <v> </v>
      </c>
      <c r="I139" s="548" t="str">
        <f t="array" ref="I139">IF(COUNTIF(MaGv!$C$59:$BB$59,B133)&gt;0,INDEX(MaGv!$C$38:$BB$59,1,MATCH(B133,MaGv!$C$59:$BB$59,0))," ")</f>
        <v> </v>
      </c>
      <c r="J139" s="548" t="str">
        <f t="array" ref="J139">IF(COUNTIF(MaGv!$C$64:$BB$64,B133)&gt;0,INDEX(MaGv!$C$38:$BB$64,1,MATCH(B133,MaGv!$C$64:$BB$64,0))," ")</f>
        <v> </v>
      </c>
      <c r="K139" s="323"/>
      <c r="L139" s="547" t="s">
        <v>606</v>
      </c>
      <c r="M139" s="548">
        <v>1.0</v>
      </c>
      <c r="N139" s="549" t="s">
        <v>624</v>
      </c>
      <c r="O139" s="548" t="str">
        <f t="array" ref="O139">IF(COUNTIF(MaGv!$C$39:$BB$39,L133)&gt;0,INDEX(MaGv!$C$38:$BB$39,1,MATCH(L133,MaGv!$C$39:$BB$39,0))," ")</f>
        <v> </v>
      </c>
      <c r="P139" s="548" t="str">
        <f t="array" ref="P139">IF(COUNTIF(MaGv!$C$44:$BB$44,L133)&gt;0,INDEX(MaGv!$C$38:$BB$44,1,MATCH(L133,MaGv!$C$44:$BB$44,0))," ")</f>
        <v> </v>
      </c>
      <c r="Q139" s="548" t="str">
        <f t="array" ref="Q139">IF(COUNTIF(MaGv!$C$49:$BB$49,L133)&gt;0,INDEX(MaGv!$C$38:$BB$49,1,MATCH(L133,MaGv!$C$49:$BB$49,0))," ")</f>
        <v> </v>
      </c>
      <c r="R139" s="548" t="str">
        <f t="array" ref="R139">IF(COUNTIF(MaGv!$C$54:$BB$54,L133)&gt;0,INDEX(MaGv!$C$38:$BB$54,1,MATCH(L133,MaGv!$C$54:$BB$54,0))," ")</f>
        <v> </v>
      </c>
      <c r="S139" s="548" t="str">
        <f t="array" ref="S139">IF(COUNTIF(MaGv!$C$59:$BB$59,L133)&gt;0,INDEX(MaGv!$C$38:$BB$59,1,MATCH(L133,MaGv!$C$59:$BB$59,0))," ")</f>
        <v> </v>
      </c>
      <c r="T139" s="548" t="str">
        <f t="array" ref="T139">IF(COUNTIF(MaGv!$C$64:$BB$64,L133)&gt;0,INDEX(MaGv!$C$38:$BB$64,1,MATCH(L133,MaGv!$C$64:$BB$64,0))," ")</f>
        <v> </v>
      </c>
      <c r="U139" s="16"/>
      <c r="V139" s="16"/>
      <c r="W139" s="17"/>
      <c r="X139" s="527"/>
    </row>
    <row r="140" ht="12.75" customHeight="1">
      <c r="A140" s="323"/>
      <c r="B140" s="127"/>
      <c r="C140" s="444">
        <v>2.0</v>
      </c>
      <c r="D140" s="543" t="s">
        <v>625</v>
      </c>
      <c r="E140" s="446" t="str">
        <f t="array" ref="E140">IF(COUNTIF(MaGv!$C$40:$BB$40,B133)&gt;0,INDEX(MaGv!$C$38:$BB$40,1,MATCH(B133,MaGv!$C$40:$BB$40,0))," ")</f>
        <v>A1</v>
      </c>
      <c r="F140" s="444" t="str">
        <f t="array" ref="F140">IF(COUNTIF(MaGv!$C$45:$BB$45,B133)&gt;0,INDEX(MaGv!$C$38:$BB$45,1,MATCH(B133,MaGv!$C$45:$BB$45,0))," ")</f>
        <v> </v>
      </c>
      <c r="G140" s="444" t="str">
        <f t="array" ref="G140">IF(COUNTIF(MaGv!$C$50:$BB$50,B133)&gt;0,INDEX(MaGv!$C$38:$BB$50,1,MATCH(B133,MaGv!$C$50:$BB$50,0))," ")</f>
        <v> </v>
      </c>
      <c r="H140" s="444" t="str">
        <f t="array" ref="H140">IF(COUNTIF(MaGv!$C$55:$BB$55,B133)&gt;0,INDEX(MaGv!$C$38:$BB$55,1,MATCH(B133,MaGv!$C$55:$BB$55,0))," ")</f>
        <v> </v>
      </c>
      <c r="I140" s="444" t="str">
        <f t="array" ref="I140">IF(COUNTIF(MaGv!$C$60:$BB$60,B133)&gt;0,INDEX(MaGv!$C$38:$BB$60,1,MATCH(B133,MaGv!$C$60:$BB$60,0))," ")</f>
        <v> </v>
      </c>
      <c r="J140" s="444" t="str">
        <f t="array" ref="J140">IF(COUNTIF(MaGv!$C$65:$BB$65,B133)&gt;0,INDEX(MaGv!$C$38:$BB$65,1,MATCH(B133,MaGv!$C$65:$BB$65,0))," ")</f>
        <v> </v>
      </c>
      <c r="K140" s="323"/>
      <c r="L140" s="127"/>
      <c r="M140" s="444">
        <v>2.0</v>
      </c>
      <c r="N140" s="543" t="s">
        <v>625</v>
      </c>
      <c r="O140" s="444" t="str">
        <f t="array" ref="O140">IF(COUNTIF(MaGv!$C$40:$BB$40,L133)&gt;0,INDEX(MaGv!$C$38:$BB$40,1,MATCH(L133,MaGv!$C$40:$BB$40,0))," ")</f>
        <v> </v>
      </c>
      <c r="P140" s="444" t="str">
        <f t="array" ref="P140">IF(COUNTIF(MaGv!$C$45:$BB$45,L133)&gt;0,INDEX(MaGv!$C$38:$BB$45,1,MATCH(L133,MaGv!$C$45:$BB$45,0))," ")</f>
        <v> </v>
      </c>
      <c r="Q140" s="444" t="str">
        <f t="array" ref="Q140">IF(COUNTIF(MaGv!$C$50:$BB$50,L133)&gt;0,INDEX(MaGv!$C$38:$BB$50,1,MATCH(L133,MaGv!$C$50:$BB$50,0))," ")</f>
        <v> </v>
      </c>
      <c r="R140" s="444" t="str">
        <f t="array" ref="R140">IF(COUNTIF(MaGv!$C$55:$BB$55,L133)&gt;0,INDEX(MaGv!$C$38:$BB$55,1,MATCH(L133,MaGv!$C$55:$BB$55,0))," ")</f>
        <v> </v>
      </c>
      <c r="S140" s="444" t="str">
        <f t="array" ref="S140">IF(COUNTIF(MaGv!$C$60:$BB$60,L133)&gt;0,INDEX(MaGv!$C$38:$BB$60,1,MATCH(L133,MaGv!$C$60:$BB$60,0))," ")</f>
        <v> </v>
      </c>
      <c r="T140" s="444" t="str">
        <f t="array" ref="T140">IF(COUNTIF(MaGv!$C$65:$BB$65,L133)&gt;0,INDEX(MaGv!$C$38:$BB$65,1,MATCH(L133,MaGv!$C$65:$BB$65,0))," ")</f>
        <v> </v>
      </c>
      <c r="U140" s="16"/>
      <c r="V140" s="16"/>
      <c r="W140" s="17"/>
      <c r="X140" s="527"/>
    </row>
    <row r="141" ht="12.75" customHeight="1">
      <c r="A141" s="323"/>
      <c r="B141" s="127"/>
      <c r="C141" s="444">
        <v>3.0</v>
      </c>
      <c r="D141" s="543" t="s">
        <v>626</v>
      </c>
      <c r="E141" s="446" t="str">
        <f t="array" ref="E141">IF(COUNTIF(MaGv!$C$41:$BB$41,B133)&gt;0,INDEX(MaGv!$C$38:$BB$41,1,MATCH(B133,MaGv!$C$41:$BB$41,0))," ")</f>
        <v>A12</v>
      </c>
      <c r="F141" s="444" t="str">
        <f t="array" ref="F141">IF(COUNTIF(MaGv!$C$46:$BB$46,B133)&gt;0,INDEX(MaGv!$C$38:$BB$46,1,MATCH(B133,MaGv!$C$46:$BB$46,0))," ")</f>
        <v> </v>
      </c>
      <c r="G141" s="444" t="str">
        <f t="array" ref="G141">IF(COUNTIF(MaGv!$C$51:$BB$51,B133)&gt;0,INDEX(MaGv!$C$38:$BB$51,1,MATCH(B133,MaGv!$C$51:$BB$51,0))," ")</f>
        <v> </v>
      </c>
      <c r="H141" s="444" t="str">
        <f t="array" ref="H141">IF(COUNTIF(MaGv!$C$56:$BB$56,B133)&gt;0,INDEX(MaGv!$C$38:$BB$56,1,MATCH(B133,MaGv!$C$56:$BB$56,0))," ")</f>
        <v> </v>
      </c>
      <c r="I141" s="444" t="str">
        <f t="array" ref="I141">IF(COUNTIF(MaGv!$C$61:$BB$61,B133)&gt;0,INDEX(MaGv!$C$38:$BB$61,1,MATCH(B133,MaGv!$C$61:$BB$61,0))," ")</f>
        <v> </v>
      </c>
      <c r="J141" s="444" t="str">
        <f t="array" ref="J141">IF(COUNTIF(MaGv!$C$66:$BB$66,B133)&gt;0,INDEX(MaGv!$C$38:$BB$66,1,MATCH(B133,MaGv!$C$66:$BB$66,0))," ")</f>
        <v> </v>
      </c>
      <c r="K141" s="323"/>
      <c r="L141" s="127"/>
      <c r="M141" s="444">
        <v>3.0</v>
      </c>
      <c r="N141" s="543" t="s">
        <v>626</v>
      </c>
      <c r="O141" s="444" t="str">
        <f t="array" ref="O141">IF(COUNTIF(MaGv!$C$41:$BB$41,L133)&gt;0,INDEX(MaGv!$C$38:$BB$41,1,MATCH(L133,MaGv!$C$41:$BB$41,0))," ")</f>
        <v> </v>
      </c>
      <c r="P141" s="444" t="str">
        <f t="array" ref="P141">IF(COUNTIF(MaGv!$C$46:$BB$46,L133)&gt;0,INDEX(MaGv!$C$38:$BB$46,1,MATCH(L133,MaGv!$C$46:$BB$46,0))," ")</f>
        <v> </v>
      </c>
      <c r="Q141" s="444" t="str">
        <f t="array" ref="Q141">IF(COUNTIF(MaGv!$C$51:$BB$51,L133)&gt;0,INDEX(MaGv!$C$38:$BB$51,1,MATCH(L133,MaGv!$C$51:$BB$51,0))," ")</f>
        <v> </v>
      </c>
      <c r="R141" s="444" t="str">
        <f t="array" ref="R141">IF(COUNTIF(MaGv!$C$56:$BB$56,L133)&gt;0,INDEX(MaGv!$C$38:$BB$56,1,MATCH(L133,MaGv!$C$56:$BB$56,0))," ")</f>
        <v> </v>
      </c>
      <c r="S141" s="444" t="str">
        <f t="array" ref="S141">IF(COUNTIF(MaGv!$C$61:$BB$61,L133)&gt;0,INDEX(MaGv!$C$38:$BB$61,1,MATCH(L133,MaGv!$C$61:$BB$61,0))," ")</f>
        <v> </v>
      </c>
      <c r="T141" s="444" t="str">
        <f t="array" ref="T141">IF(COUNTIF(MaGv!$C$66:$BB$66,L133)&gt;0,INDEX(MaGv!$C$38:$BB$66,1,MATCH(L133,MaGv!$C$66:$BB$66,0))," ")</f>
        <v> </v>
      </c>
      <c r="U141" s="16"/>
      <c r="V141" s="16"/>
      <c r="W141" s="17"/>
      <c r="X141" s="527"/>
    </row>
    <row r="142" ht="12.75" customHeight="1">
      <c r="A142" s="323"/>
      <c r="B142" s="127"/>
      <c r="C142" s="444">
        <v>4.0</v>
      </c>
      <c r="D142" s="543" t="s">
        <v>627</v>
      </c>
      <c r="E142" s="446" t="str">
        <f t="array" ref="E142">IF(COUNTIF(MaGv!$C$42:$BB$42,B133)&gt;0,INDEX(MaGv!$C$38:$BB$42,1,MATCH(B133,MaGv!$C$42:$BB$42,0))," ")</f>
        <v>A11</v>
      </c>
      <c r="F142" s="444" t="str">
        <f t="array" ref="F142">IF(COUNTIF(MaGv!$C$47:$BB$47,B133)&gt;0,INDEX(MaGv!$C$38:$BB$47,1,MATCH(B133,MaGv!$C$47:$BB$47,0))," ")</f>
        <v> </v>
      </c>
      <c r="G142" s="444" t="str">
        <f t="array" ref="G142">IF(COUNTIF(MaGv!$C$52:$BB$52,B133)&gt;0,INDEX(MaGv!$C$38:$BB$52,1,MATCH(B133,MaGv!$C$52:$BB$52,0))," ")</f>
        <v> </v>
      </c>
      <c r="H142" s="444" t="str">
        <f t="array" ref="H142">IF(COUNTIF(MaGv!$C$57:$BB$57,B133)&gt;0,INDEX(MaGv!$C$38:$BB$57,1,MATCH(B133,MaGv!$C$57:$BB$57,0))," ")</f>
        <v> </v>
      </c>
      <c r="I142" s="444" t="str">
        <f t="array" ref="I142">IF(COUNTIF(MaGv!$C$62:$BB$62,B133)&gt;0,INDEX(MaGv!$C$38:$BB$62,1,MATCH(B133,MaGv!$C$62:$BB$62,0))," ")</f>
        <v> </v>
      </c>
      <c r="J142" s="444" t="str">
        <f t="array" ref="J142">IF(COUNTIF(MaGv!$C$66:$BB$67,B133)&gt;0,INDEX(MaGv!$C$38:$BB$67,1,MATCH(B133,MaGv!$C$67:$BB$67,0))," ")</f>
        <v> </v>
      </c>
      <c r="K142" s="323"/>
      <c r="L142" s="127"/>
      <c r="M142" s="444">
        <v>4.0</v>
      </c>
      <c r="N142" s="543" t="s">
        <v>627</v>
      </c>
      <c r="O142" s="444" t="str">
        <f t="array" ref="O142">IF(COUNTIF(MaGv!$C$42:$BB$42,L133)&gt;0,INDEX(MaGv!$C$38:$BB$42,1,MATCH(L133,MaGv!$C$42:$BB$42,0))," ")</f>
        <v> </v>
      </c>
      <c r="P142" s="444" t="str">
        <f t="array" ref="P142">IF(COUNTIF(MaGv!$C$47:$BB$47,L133)&gt;0,INDEX(MaGv!$C$38:$BB$47,1,MATCH(L133,MaGv!$C$47:$BB$47,0))," ")</f>
        <v> </v>
      </c>
      <c r="Q142" s="444" t="str">
        <f t="array" ref="Q142">IF(COUNTIF(MaGv!$C$52:$BB$52,L133)&gt;0,INDEX(MaGv!$C$38:$BB$52,1,MATCH(L133,MaGv!$C$52:$BB$52,0))," ")</f>
        <v> </v>
      </c>
      <c r="R142" s="444" t="str">
        <f t="array" ref="R142">IF(COUNTIF(MaGv!$C$57:$BB$57,L133)&gt;0,INDEX(MaGv!$C$38:$BB$57,1,MATCH(L133,MaGv!$C$57:$BB$57,0))," ")</f>
        <v> </v>
      </c>
      <c r="S142" s="444" t="str">
        <f t="array" ref="S142">IF(COUNTIF(MaGv!$C$62:$BB$62,L133)&gt;0,INDEX(MaGv!$C$38:$BB$62,1,MATCH(L133,MaGv!$C$62:$BB$62,0))," ")</f>
        <v> </v>
      </c>
      <c r="T142" s="444" t="str">
        <f t="array" ref="T142">IF(COUNTIF(MaGv!$C$66:$BB$67,L133)&gt;0,INDEX(MaGv!$C$38:$BB$67,1,MATCH(L133,MaGv!$C$67:$BB$67,0))," ")</f>
        <v> </v>
      </c>
      <c r="U142" s="16"/>
      <c r="V142" s="16"/>
      <c r="W142" s="17"/>
      <c r="X142" s="527"/>
    </row>
    <row r="143" ht="12.75" customHeight="1">
      <c r="A143" s="323"/>
      <c r="B143" s="396"/>
      <c r="C143" s="450">
        <v>5.0</v>
      </c>
      <c r="D143" s="550" t="s">
        <v>628</v>
      </c>
      <c r="E143" s="449" t="str">
        <f t="array" ref="E143">IF(COUNTIF(MaGv!$C$43:$BB$43,B133)&gt;0,INDEX(MaGv!$C$38:$BB$43,1,MATCH(B133,MaGv!$C$43:$BB$43,0))," ")</f>
        <v>A10</v>
      </c>
      <c r="F143" s="450" t="str">
        <f t="array" ref="F143">IF(COUNTIF(MaGv!$C$48:$BB$48,B133)&gt;0,INDEX(MaGv!$C$38:$BB$48,1,MATCH(B133,MaGv!$C$48:$BB$48,0))," ")</f>
        <v> </v>
      </c>
      <c r="G143" s="450" t="str">
        <f t="array" ref="G143">IF(COUNTIF(MaGv!$C$53:$BB$53,B133)&gt;0,INDEX(MaGv!$C$38:$BB$53,1,MATCH(B133,MaGv!$C$53:$BB$53,0))," ")</f>
        <v> </v>
      </c>
      <c r="H143" s="450" t="str">
        <f t="array" ref="H143">IF(COUNTIF(MaGv!$C$58:$BB$58,B133)&gt;0,INDEX(MaGv!$C$38:$BB$58,1,MATCH(B133,MaGv!$C$58:$BB$58,0))," ")</f>
        <v> </v>
      </c>
      <c r="I143" s="450" t="str">
        <f t="array" ref="I143">IF(COUNTIF(MaGv!$C$63:$BB$63,B133)&gt;0,INDEX(MaGv!$C$38:$BB$63,1,MATCH(B133,MaGv!$C$63:$BB$63,0))," ")</f>
        <v> </v>
      </c>
      <c r="J143" s="450" t="str">
        <f t="array" ref="J143">IF(COUNTIF(MaGv!$C$68:$BB$68,B133)&gt;0,INDEX(MaGv!$C$38:$BB$68,1,MATCH(B133,MaGv!$C$68:$BB$68,0))," ")</f>
        <v> </v>
      </c>
      <c r="K143" s="323"/>
      <c r="L143" s="396"/>
      <c r="M143" s="450">
        <v>5.0</v>
      </c>
      <c r="N143" s="550" t="s">
        <v>628</v>
      </c>
      <c r="O143" s="450" t="str">
        <f t="array" ref="O143">IF(COUNTIF(MaGv!$C$43:$BB$43,L133)&gt;0,INDEX(MaGv!$C$38:$BB$43,1,MATCH(L133,MaGv!$C$43:$BB$43,0))," ")</f>
        <v> </v>
      </c>
      <c r="P143" s="450" t="str">
        <f t="array" ref="P143">IF(COUNTIF(MaGv!$C$48:$BB$48,L133)&gt;0,INDEX(MaGv!$C$38:$BB$48,1,MATCH(L133,MaGv!$C$48:$BB$48,0))," ")</f>
        <v> </v>
      </c>
      <c r="Q143" s="450" t="str">
        <f t="array" ref="Q143">IF(COUNTIF(MaGv!$C$53:$BB$53,L133)&gt;0,INDEX(MaGv!$C$38:$BB$53,1,MATCH(L133,MaGv!$C$53:$BB$53,0))," ")</f>
        <v> </v>
      </c>
      <c r="R143" s="450" t="str">
        <f t="array" ref="R143">IF(COUNTIF(MaGv!$C$58:$BB$58,L133)&gt;0,INDEX(MaGv!$C$38:$BB$58,1,MATCH(L133,MaGv!$C$58:$BB$58,0))," ")</f>
        <v> </v>
      </c>
      <c r="S143" s="450" t="str">
        <f t="array" ref="S143">IF(COUNTIF(MaGv!$C$63:$BB$63,L133)&gt;0,INDEX(MaGv!$C$38:$BB$63,1,MATCH(L133,MaGv!$C$63:$BB$63,0))," ")</f>
        <v> </v>
      </c>
      <c r="T143" s="450" t="str">
        <f t="array" ref="T143">IF(COUNTIF(MaGv!$C$68:$BB$68,L133)&gt;0,INDEX(MaGv!$C$38:$BB$68,1,MATCH(L133,MaGv!$C$68:$BB$68,0))," ")</f>
        <v> </v>
      </c>
      <c r="U143" s="16"/>
      <c r="V143" s="16"/>
      <c r="W143" s="17"/>
      <c r="X143" s="527"/>
    </row>
    <row r="144" ht="12.75" customHeight="1">
      <c r="A144" s="323"/>
      <c r="B144" s="551"/>
      <c r="C144" s="529"/>
      <c r="D144" s="75"/>
      <c r="E144" s="529"/>
      <c r="F144" s="529"/>
      <c r="G144" s="529"/>
      <c r="H144" s="529"/>
      <c r="I144" s="529"/>
      <c r="J144" s="529"/>
      <c r="K144" s="323"/>
      <c r="L144" s="551"/>
      <c r="M144" s="529"/>
      <c r="N144" s="75"/>
      <c r="O144" s="529"/>
      <c r="P144" s="529"/>
      <c r="Q144" s="529"/>
      <c r="R144" s="529"/>
      <c r="S144" s="529"/>
      <c r="T144" s="529"/>
      <c r="U144" s="16"/>
      <c r="V144" s="16"/>
      <c r="W144" s="17"/>
      <c r="X144" s="527"/>
    </row>
    <row r="145" ht="6.75" customHeight="1">
      <c r="A145" s="552"/>
      <c r="B145" s="553"/>
      <c r="C145" s="554"/>
      <c r="D145" s="554"/>
      <c r="E145" s="555"/>
      <c r="F145" s="555"/>
      <c r="G145" s="555"/>
      <c r="H145" s="555"/>
      <c r="I145" s="555"/>
      <c r="J145" s="555"/>
      <c r="K145" s="555"/>
      <c r="L145" s="553"/>
      <c r="M145" s="554"/>
      <c r="N145" s="554"/>
      <c r="O145" s="555"/>
      <c r="P145" s="555"/>
      <c r="Q145" s="555"/>
      <c r="R145" s="555"/>
      <c r="S145" s="555"/>
      <c r="T145" s="555"/>
      <c r="U145" s="16"/>
      <c r="V145" s="16"/>
      <c r="W145" s="17"/>
      <c r="X145" s="527"/>
    </row>
    <row r="146" ht="13.5" customHeight="1">
      <c r="A146" s="323"/>
      <c r="B146" s="528" t="str">
        <f>MaGv!$N$1</f>
        <v>THỜI KHÓA BIỂU ÔN TẬP KHỐI 12 - Áp dụng từ 04/05/2021</v>
      </c>
      <c r="C146" s="528"/>
      <c r="D146" s="360"/>
      <c r="E146" s="360"/>
      <c r="F146" s="360"/>
      <c r="G146" s="360"/>
      <c r="H146" s="323"/>
      <c r="I146" s="360"/>
      <c r="J146" s="360"/>
      <c r="K146" s="323"/>
      <c r="L146" s="528" t="str">
        <f>MaGv!$N$1</f>
        <v>THỜI KHÓA BIỂU ÔN TẬP KHỐI 12 - Áp dụng từ 04/05/2021</v>
      </c>
      <c r="M146" s="360"/>
      <c r="N146" s="360"/>
      <c r="O146" s="360"/>
      <c r="P146" s="360"/>
      <c r="Q146" s="360"/>
      <c r="R146" s="323"/>
      <c r="S146" s="360"/>
      <c r="T146" s="360"/>
      <c r="U146" s="16"/>
      <c r="V146" s="16"/>
      <c r="W146" s="17"/>
      <c r="X146" s="527"/>
    </row>
    <row r="147" ht="12.75" customHeight="1">
      <c r="A147" s="16"/>
      <c r="B147" s="530" t="s">
        <v>615</v>
      </c>
      <c r="C147" s="531" t="str">
        <f>VLOOKUP(B149,dsma,3,0)&amp;"-"&amp;VLOOKUP(B149,dsma,5,0)</f>
        <v>Lê Thị Hồng Nhung-Lý</v>
      </c>
      <c r="D147" s="532"/>
      <c r="E147" s="532"/>
      <c r="F147" s="533"/>
      <c r="G147" s="323"/>
      <c r="H147" s="534"/>
      <c r="I147" s="535" t="s">
        <v>616</v>
      </c>
      <c r="J147" s="17" t="str">
        <f>60-COUNTIF(E150:J159," ")</f>
        <v>0</v>
      </c>
      <c r="K147" s="323"/>
      <c r="L147" s="530" t="s">
        <v>615</v>
      </c>
      <c r="M147" s="531" t="str">
        <f>VLOOKUP(L149,dsma,3,0)&amp;"-"&amp;VLOOKUP(L149,dsma,5,0)</f>
        <v>Nguyễn Thị Tường Minh-Lý</v>
      </c>
      <c r="N147" s="532"/>
      <c r="O147" s="532"/>
      <c r="P147" s="533"/>
      <c r="Q147" s="556"/>
      <c r="R147" s="534"/>
      <c r="S147" s="535" t="s">
        <v>616</v>
      </c>
      <c r="T147" s="17" t="str">
        <f>60-COUNTIF(O150:T159," ")</f>
        <v>0</v>
      </c>
      <c r="U147" s="16"/>
      <c r="V147" s="16"/>
      <c r="W147" s="17"/>
      <c r="X147" s="527"/>
    </row>
    <row r="148" ht="3.0" customHeight="1">
      <c r="A148" s="16"/>
      <c r="B148" s="526"/>
      <c r="C148" s="323"/>
      <c r="D148" s="323"/>
      <c r="E148" s="529"/>
      <c r="F148" s="323"/>
      <c r="G148" s="323"/>
      <c r="H148" s="323"/>
      <c r="I148" s="323"/>
      <c r="J148" s="323"/>
      <c r="K148" s="323"/>
      <c r="L148" s="526"/>
      <c r="M148" s="323"/>
      <c r="N148" s="323"/>
      <c r="O148" s="529"/>
      <c r="P148" s="323"/>
      <c r="Q148" s="323"/>
      <c r="R148" s="323"/>
      <c r="S148" s="323"/>
      <c r="T148" s="323"/>
      <c r="U148" s="16"/>
      <c r="V148" s="16"/>
      <c r="W148" s="17"/>
      <c r="X148" s="527"/>
    </row>
    <row r="149" ht="12.75" customHeight="1">
      <c r="A149" s="536"/>
      <c r="B149" s="537" t="str">
        <f>X23</f>
        <v>BL05</v>
      </c>
      <c r="C149" s="538" t="s">
        <v>617</v>
      </c>
      <c r="D149" s="538" t="s">
        <v>618</v>
      </c>
      <c r="E149" s="538" t="s">
        <v>591</v>
      </c>
      <c r="F149" s="538" t="s">
        <v>592</v>
      </c>
      <c r="G149" s="538" t="s">
        <v>593</v>
      </c>
      <c r="H149" s="538" t="s">
        <v>594</v>
      </c>
      <c r="I149" s="538" t="s">
        <v>595</v>
      </c>
      <c r="J149" s="538" t="s">
        <v>596</v>
      </c>
      <c r="K149" s="539"/>
      <c r="L149" s="537" t="str">
        <f>X24</f>
        <v>BL06</v>
      </c>
      <c r="M149" s="538" t="s">
        <v>617</v>
      </c>
      <c r="N149" s="538" t="s">
        <v>618</v>
      </c>
      <c r="O149" s="538" t="s">
        <v>591</v>
      </c>
      <c r="P149" s="538" t="s">
        <v>592</v>
      </c>
      <c r="Q149" s="538" t="s">
        <v>593</v>
      </c>
      <c r="R149" s="538" t="s">
        <v>594</v>
      </c>
      <c r="S149" s="538" t="s">
        <v>595</v>
      </c>
      <c r="T149" s="538" t="s">
        <v>596</v>
      </c>
      <c r="U149" s="16"/>
      <c r="V149" s="16">
        <v>20.0</v>
      </c>
      <c r="W149" s="17"/>
      <c r="X149" s="527"/>
    </row>
    <row r="150" ht="12.75" customHeight="1">
      <c r="A150" s="323"/>
      <c r="B150" s="541" t="s">
        <v>597</v>
      </c>
      <c r="C150" s="452">
        <v>1.0</v>
      </c>
      <c r="D150" s="542" t="s">
        <v>619</v>
      </c>
      <c r="E150" s="452" t="str">
        <f t="array" ref="E150">IF(COUNTIF(MaGv!$C$4:$BB$4,B149)&gt;0,INDEX(MaGv!$C$3:$BB$4,1,MATCH(B149,MaGv!$C$4:$BB$4,0))," ")</f>
        <v> </v>
      </c>
      <c r="F150" s="452" t="str">
        <f t="array" ref="F150">IF(COUNTIF(MaGv!$C$9:$BB$9,B149)&gt;0,INDEX(MaGv!$C$3:$BB$9,1,MATCH(B149,MaGv!$C$9:$BB$9,0))," ")</f>
        <v> </v>
      </c>
      <c r="G150" s="452" t="str">
        <f t="array" ref="G150">IF(COUNTIF(MaGv!$C$14:$BB$14,B149)&gt;0,INDEX(MaGv!$C$3:$BB$14,1,MATCH(B149,MaGv!$C$14:$BB$14,0))," ")</f>
        <v> </v>
      </c>
      <c r="H150" s="452" t="str">
        <f t="array" ref="H150">IF(COUNTIF(MaGv!$C$19:$BB$19,B149)&gt;0,INDEX(MaGv!$C$3:$BB$19,1,MATCH(B149,MaGv!$C$19:$BB$19,0))," ")</f>
        <v> </v>
      </c>
      <c r="I150" s="452" t="str">
        <f t="array" ref="I150">IF(COUNTIF(MaGv!$C$24:$BB$24,B149)&gt;0,INDEX(MaGv!$C$3:$BB$24,1,MATCH(B149,MaGv!$C$24:$BB$24,0))," ")</f>
        <v> </v>
      </c>
      <c r="J150" s="452" t="str">
        <f t="array" ref="J150">IF(COUNTIF(MaGv!$C$29:$BB$29,B149)&gt;0,INDEX(MaGv!$C$3:$BB$29,1,MATCH(B149,MaGv!$C$29:$BB$29,0))," ")</f>
        <v> </v>
      </c>
      <c r="K150" s="323"/>
      <c r="L150" s="541" t="s">
        <v>597</v>
      </c>
      <c r="M150" s="452">
        <v>1.0</v>
      </c>
      <c r="N150" s="542" t="s">
        <v>619</v>
      </c>
      <c r="O150" s="452" t="str">
        <f t="array" ref="O150">IF(COUNTIF(MaGv!$C$4:$BB$4,L149)&gt;0,INDEX(MaGv!$C$3:$BB$4,1,MATCH(L149,MaGv!$C$4:$BB$4,0))," ")</f>
        <v> </v>
      </c>
      <c r="P150" s="452" t="str">
        <f t="array" ref="P150">IF(COUNTIF(MaGv!$C$9:$BB$9,L149)&gt;0,INDEX(MaGv!$C$3:$BB$9,1,MATCH(L149,MaGv!$C$9:$BB$9,0))," ")</f>
        <v> </v>
      </c>
      <c r="Q150" s="452" t="str">
        <f t="array" ref="Q150">IF(COUNTIF(MaGv!$C$14:$BB$14,L149)&gt;0,INDEX(MaGv!$C$3:$BB$14,1,MATCH(L149,MaGv!$C$14:$BB$14,0))," ")</f>
        <v> </v>
      </c>
      <c r="R150" s="452" t="str">
        <f t="array" ref="R150">IF(COUNTIF(MaGv!$C$19:$BB$19,L149)&gt;0,INDEX(MaGv!$C$3:$BB$19,1,MATCH(L149,MaGv!$C$19:$BB$19,0))," ")</f>
        <v> </v>
      </c>
      <c r="S150" s="452" t="str">
        <f t="array" ref="S150">IF(COUNTIF(MaGv!$C$24:$BB$24,L149)&gt;0,INDEX(MaGv!$C$3:$BB$24,1,MATCH(L149,MaGv!$C$24:$BB$24,0))," ")</f>
        <v> </v>
      </c>
      <c r="T150" s="452" t="str">
        <f t="array" ref="T150">IF(COUNTIF(MaGv!$C$29:$BB$29,L149)&gt;0,INDEX(MaGv!$C$3:$BB$29,1,MATCH(L149,MaGv!$C$29:$BB$29,0))," ")</f>
        <v> </v>
      </c>
      <c r="U150" s="16"/>
      <c r="V150" s="16"/>
      <c r="W150" s="17"/>
      <c r="X150" s="527"/>
    </row>
    <row r="151" ht="12.75" customHeight="1">
      <c r="A151" s="323"/>
      <c r="B151" s="127"/>
      <c r="C151" s="444">
        <v>2.0</v>
      </c>
      <c r="D151" s="543" t="s">
        <v>620</v>
      </c>
      <c r="E151" s="444" t="str">
        <f t="array" ref="E151">IF(COUNTIF(MaGv!$C$5:$BB$5,B149)&gt;0,INDEX(MaGv!$C$3:$BB$5,1,MATCH(B149,MaGv!$C$5:$BB$5,0))," ")</f>
        <v> </v>
      </c>
      <c r="F151" s="444" t="str">
        <f t="array" ref="F151">IF(COUNTIF(MaGv!$C$10:$BB$10,B149)&gt;0,INDEX(MaGv!$C$3:$BB$10,1,MATCH(B149,MaGv!$C$10:$BB$10,0))," ")</f>
        <v> </v>
      </c>
      <c r="G151" s="444" t="str">
        <f t="array" ref="G151">IF(COUNTIF(MaGv!$C$15:$BB$15,B149)&gt;0,INDEX(MaGv!$C$3:$BB$15,1,MATCH(B149,MaGv!$C$15:$BB$15,0))," ")</f>
        <v> </v>
      </c>
      <c r="H151" s="444" t="str">
        <f t="array" ref="H151">IF(COUNTIF(MaGv!$C$20:$BB$20,B149)&gt;0,INDEX(MaGv!$C$3:$BB$20,1,MATCH(B149,MaGv!$C$20:$BB$20,0))," ")</f>
        <v> </v>
      </c>
      <c r="I151" s="444" t="str">
        <f t="array" ref="I151">IF(COUNTIF(MaGv!$C$25:$BB$25,B149)&gt;0,INDEX(MaGv!$C$3:$BB$25,1,MATCH(B149,MaGv!$C$25:$BB$25,0))," ")</f>
        <v> </v>
      </c>
      <c r="J151" s="444" t="str">
        <f t="array" ref="J151">IF(COUNTIF(MaGv!$C$30:$BB$30,B149)&gt;0,INDEX(MaGv!$C$3:$BB$30,1,MATCH(B149,MaGv!$C$30:$BB$30,0))," ")</f>
        <v> </v>
      </c>
      <c r="K151" s="323"/>
      <c r="L151" s="127"/>
      <c r="M151" s="444">
        <v>2.0</v>
      </c>
      <c r="N151" s="543" t="s">
        <v>620</v>
      </c>
      <c r="O151" s="444" t="str">
        <f t="array" ref="O151">IF(COUNTIF(MaGv!$C$5:$BB$5,L149)&gt;0,INDEX(MaGv!$C$3:$BB$5,1,MATCH(L149,MaGv!$C$5:$BB$5,0))," ")</f>
        <v> </v>
      </c>
      <c r="P151" s="444" t="str">
        <f t="array" ref="P151">IF(COUNTIF(MaGv!$C$10:$BB$10,L149)&gt;0,INDEX(MaGv!$C$3:$BB$10,1,MATCH(L149,MaGv!$C$10:$BB$10,0))," ")</f>
        <v> </v>
      </c>
      <c r="Q151" s="444" t="str">
        <f t="array" ref="Q151">IF(COUNTIF(MaGv!$C$15:$BB$15,L149)&gt;0,INDEX(MaGv!$C$3:$BB$15,1,MATCH(L149,MaGv!$C$15:$BB$15,0))," ")</f>
        <v> </v>
      </c>
      <c r="R151" s="444" t="str">
        <f t="array" ref="R151">IF(COUNTIF(MaGv!$C$20:$BB$20,L149)&gt;0,INDEX(MaGv!$C$3:$BB$20,1,MATCH(L149,MaGv!$C$20:$BB$20,0))," ")</f>
        <v> </v>
      </c>
      <c r="S151" s="444" t="str">
        <f t="array" ref="S151">IF(COUNTIF(MaGv!$C$25:$BB$25,L149)&gt;0,INDEX(MaGv!$C$3:$BB$25,1,MATCH(L149,MaGv!$C$25:$BB$25,0))," ")</f>
        <v> </v>
      </c>
      <c r="T151" s="444" t="str">
        <f t="array" ref="T151">IF(COUNTIF(MaGv!$C$30:$BB$30,L149)&gt;0,INDEX(MaGv!$C$3:$BB$30,1,MATCH(L149,MaGv!$C$30:$BB$30,0))," ")</f>
        <v> </v>
      </c>
      <c r="U151" s="16"/>
      <c r="V151" s="16"/>
      <c r="W151" s="17"/>
      <c r="X151" s="527"/>
    </row>
    <row r="152" ht="12.75" customHeight="1">
      <c r="A152" s="323"/>
      <c r="B152" s="127"/>
      <c r="C152" s="444">
        <v>3.0</v>
      </c>
      <c r="D152" s="543" t="s">
        <v>621</v>
      </c>
      <c r="E152" s="444" t="str">
        <f t="array" ref="E152">IF(COUNTIF(MaGv!$C$6:$BB$6,B149)&gt;0,INDEX(MaGv!$C$3:$BB$6,1,MATCH(B149,MaGv!$C$6:$BB$6,0))," ")</f>
        <v> </v>
      </c>
      <c r="F152" s="444" t="str">
        <f t="array" ref="F152">IF(COUNTIF(MaGv!$C$11:$BB$11,B149)&gt;0,INDEX(MaGv!$C$3:$BB$11,1,MATCH(B149,MaGv!$C$11:$BB$11,0))," ")</f>
        <v> </v>
      </c>
      <c r="G152" s="444" t="str">
        <f t="array" ref="G152">IF(COUNTIF(MaGv!$C$16:$BB$16,B149)&gt;0,INDEX(MaGv!$C$3:$BB$16,1,MATCH(B149,MaGv!$C$16:$BB$16,0))," ")</f>
        <v> </v>
      </c>
      <c r="H152" s="444" t="str">
        <f t="array" ref="H152">IF(COUNTIF(MaGv!$C$21:$BB$21,B149)&gt;0,INDEX(MaGv!$C$3:$BB$21,1,MATCH(B149,MaGv!$C$21:$BB$21,0))," ")</f>
        <v> </v>
      </c>
      <c r="I152" s="444" t="str">
        <f t="array" ref="I152">IF(COUNTIF(MaGv!$C$26:$BB$26,B149)&gt;0,INDEX(MaGv!$C$3:$BB$26,1,MATCH(B149,MaGv!$C$26:$BB$26,0))," ")</f>
        <v> </v>
      </c>
      <c r="J152" s="444" t="str">
        <f t="array" ref="J152">IF(COUNTIF(MaGv!$C$31:$BB$31,B149)&gt;0,INDEX(MaGv!$C$3:$BB$31,1,MATCH(B149,MaGv!$C$31:$BB$31,0))," ")</f>
        <v> </v>
      </c>
      <c r="K152" s="323"/>
      <c r="L152" s="127"/>
      <c r="M152" s="444">
        <v>3.0</v>
      </c>
      <c r="N152" s="543" t="s">
        <v>621</v>
      </c>
      <c r="O152" s="444" t="str">
        <f t="array" ref="O152">IF(COUNTIF(MaGv!$C$6:$BB$6,L149)&gt;0,INDEX(MaGv!$C$3:$BB$6,1,MATCH(L149,MaGv!$C$6:$BB$6,0))," ")</f>
        <v> </v>
      </c>
      <c r="P152" s="444" t="str">
        <f t="array" ref="P152">IF(COUNTIF(MaGv!$C$11:$BB$11,L149)&gt;0,INDEX(MaGv!$C$3:$BB$11,1,MATCH(L149,MaGv!$C$11:$BB$11,0))," ")</f>
        <v> </v>
      </c>
      <c r="Q152" s="444" t="str">
        <f t="array" ref="Q152">IF(COUNTIF(MaGv!$C$16:$BB$16,L149)&gt;0,INDEX(MaGv!$C$3:$BB$16,1,MATCH(L149,MaGv!$C$16:$BB$16,0))," ")</f>
        <v> </v>
      </c>
      <c r="R152" s="444" t="str">
        <f t="array" ref="R152">IF(COUNTIF(MaGv!$C$21:$BB$21,L149)&gt;0,INDEX(MaGv!$C$3:$BB$21,1,MATCH(L149,MaGv!$C$21:$BB$21,0))," ")</f>
        <v> </v>
      </c>
      <c r="S152" s="444" t="str">
        <f t="array" ref="S152">IF(COUNTIF(MaGv!$C$26:$BB$26,L149)&gt;0,INDEX(MaGv!$C$3:$BB$26,1,MATCH(L149,MaGv!$C$26:$BB$26,0))," ")</f>
        <v> </v>
      </c>
      <c r="T152" s="444" t="str">
        <f t="array" ref="T152">IF(COUNTIF(MaGv!$C$31:$BB$31,L149)&gt;0,INDEX(MaGv!$C$3:$BB$31,1,MATCH(L149,MaGv!$C$31:$BB$31,0))," ")</f>
        <v> </v>
      </c>
      <c r="U152" s="16"/>
      <c r="V152" s="16"/>
      <c r="W152" s="17"/>
      <c r="X152" s="527"/>
    </row>
    <row r="153" ht="12.75" customHeight="1">
      <c r="A153" s="323"/>
      <c r="B153" s="127"/>
      <c r="C153" s="444">
        <v>4.0</v>
      </c>
      <c r="D153" s="543" t="s">
        <v>622</v>
      </c>
      <c r="E153" s="444" t="str">
        <f t="array" ref="E153">IF(COUNTIF(MaGv!$C$7:$BB$7,B149)&gt;0,INDEX(MaGv!$C$3:$BB$7,1,MATCH(B149,MaGv!$C$7:$BB$7,0))," ")</f>
        <v> </v>
      </c>
      <c r="F153" s="444" t="str">
        <f t="array" ref="F153">IF(COUNTIF(MaGv!$C$12:$BB$12,B149)&gt;0,INDEX(MaGv!$C$3:$BB$12,1,MATCH(B149,MaGv!$C$12:$BB$12,0))," ")</f>
        <v> </v>
      </c>
      <c r="G153" s="444" t="str">
        <f t="array" ref="G153">IF(COUNTIF(MaGv!$C$17:$BB$17,B149)&gt;0,INDEX(MaGv!$C$3:$BB$17,1,MATCH(B149,MaGv!$C$17:$BB$17,0))," ")</f>
        <v> </v>
      </c>
      <c r="H153" s="444" t="str">
        <f t="array" ref="H153">IF(COUNTIF(MaGv!$C$22:$BB$22,B149)&gt;0,INDEX(MaGv!$C$3:$BB$22,1,MATCH(B149,MaGv!$C$22:$BB$22,0))," ")</f>
        <v> </v>
      </c>
      <c r="I153" s="444" t="str">
        <f t="array" ref="I153">IF(COUNTIF(MaGv!$C$27:$BB$27,B149)&gt;0,INDEX(MaGv!$C$3:$BB$27,1,MATCH(B149,MaGv!$C$27:$BB$27,0))," ")</f>
        <v> </v>
      </c>
      <c r="J153" s="444" t="str">
        <f t="array" ref="J153">IF(COUNTIF(MaGv!$C$32:$BB$32,B149)&gt;0,INDEX(MaGv!$C$3:$BB$32,1,MATCH(B149,MaGv!$C$32:$BB$32,0))," ")</f>
        <v> </v>
      </c>
      <c r="K153" s="323"/>
      <c r="L153" s="127"/>
      <c r="M153" s="444">
        <v>4.0</v>
      </c>
      <c r="N153" s="543" t="s">
        <v>622</v>
      </c>
      <c r="O153" s="444" t="str">
        <f t="array" ref="O153">IF(COUNTIF(MaGv!$C$7:$BB$7,L149)&gt;0,INDEX(MaGv!$C$3:$BB$7,1,MATCH(L149,MaGv!$C$7:$BB$7,0))," ")</f>
        <v> </v>
      </c>
      <c r="P153" s="444" t="str">
        <f t="array" ref="P153">IF(COUNTIF(MaGv!$C$12:$BB$12,L149)&gt;0,INDEX(MaGv!$C$3:$BB$12,1,MATCH(L149,MaGv!$C$12:$BB$12,0))," ")</f>
        <v> </v>
      </c>
      <c r="Q153" s="444" t="str">
        <f t="array" ref="Q153">IF(COUNTIF(MaGv!$C$17:$BB$17,L149)&gt;0,INDEX(MaGv!$C$3:$BB$17,1,MATCH(L149,MaGv!$C$17:$BB$17,0))," ")</f>
        <v> </v>
      </c>
      <c r="R153" s="444" t="str">
        <f t="array" ref="R153">IF(COUNTIF(MaGv!$C$22:$BB$22,L149)&gt;0,INDEX(MaGv!$C$3:$BB$22,1,MATCH(L149,MaGv!$C$22:$BB$22,0))," ")</f>
        <v> </v>
      </c>
      <c r="S153" s="444" t="str">
        <f t="array" ref="S153">IF(COUNTIF(MaGv!$C$27:$BB$27,L149)&gt;0,INDEX(MaGv!$C$3:$BB$27,1,MATCH(L149,MaGv!$C$27:$BB$27,0))," ")</f>
        <v> </v>
      </c>
      <c r="T153" s="444" t="str">
        <f t="array" ref="T153">IF(COUNTIF(MaGv!$C$32:$BB$32,L149)&gt;0,INDEX(MaGv!$C$3:$BB$32,1,MATCH(L149,MaGv!$C$32:$BB$32,0))," ")</f>
        <v> </v>
      </c>
      <c r="U153" s="16"/>
      <c r="V153" s="16"/>
      <c r="W153" s="17"/>
      <c r="X153" s="527"/>
    </row>
    <row r="154" ht="12.75" customHeight="1">
      <c r="A154" s="323"/>
      <c r="B154" s="447"/>
      <c r="C154" s="544">
        <v>5.0</v>
      </c>
      <c r="D154" s="545" t="s">
        <v>623</v>
      </c>
      <c r="E154" s="544" t="str">
        <f t="array" ref="E154">IF(COUNTIF(MaGv!$C$8:$BB$8,B149)&gt;0,INDEX(MaGv!$C$3:$BB$8,1,MATCH(B149,MaGv!$C$8:$BB$8,0))," ")</f>
        <v> </v>
      </c>
      <c r="F154" s="544" t="str">
        <f t="array" ref="F154">IF(COUNTIF(MaGv!$C$13:$BB$13,B149)&gt;0,INDEX(MaGv!$C$3:$BB$13,1,MATCH(B149,MaGv!$C$13:$BB$13,0))," ")</f>
        <v> </v>
      </c>
      <c r="G154" s="544" t="str">
        <f t="array" ref="G154">IF(COUNTIF(MaGv!$C$18:$BB$18,B149)&gt;0,INDEX(MaGv!$C$3:$BB$18,1,MATCH(B149,MaGv!$C$18:$BB$18,0))," ")</f>
        <v> </v>
      </c>
      <c r="H154" s="544" t="str">
        <f t="array" ref="H154">IF(COUNTIF(MaGv!$C$23:$BB$23,B149)&gt;0,INDEX(MaGv!$C$3:$BB$23,1,MATCH(B149,MaGv!$C$23:$BB$23,0))," ")</f>
        <v> </v>
      </c>
      <c r="I154" s="544" t="str">
        <f t="array" ref="I154">IF(COUNTIF(MaGv!$C$28:$BB$28,B149)&gt;0,INDEX(MaGv!$C$3:$BB$28,1,MATCH(B149,MaGv!$C$28:$BB$28,0))," ")</f>
        <v> </v>
      </c>
      <c r="J154" s="544" t="str">
        <f t="array" ref="J154">IF(COUNTIF(MaGv!$C$33:$BB$33,B149)&gt;0,INDEX(MaGv!$C$3:$BB$33,1,MATCH(B149,MaGv!$C$33:$BB$33,0))," ")</f>
        <v> </v>
      </c>
      <c r="K154" s="323"/>
      <c r="L154" s="447"/>
      <c r="M154" s="544">
        <v>5.0</v>
      </c>
      <c r="N154" s="545" t="s">
        <v>623</v>
      </c>
      <c r="O154" s="544" t="str">
        <f t="array" ref="O154">IF(COUNTIF(MaGv!$C$8:$BB$8,L149)&gt;0,INDEX(MaGv!$C$3:$BB$8,1,MATCH(L149,MaGv!$C$8:$BB$8,0))," ")</f>
        <v> </v>
      </c>
      <c r="P154" s="544" t="str">
        <f t="array" ref="P154">IF(COUNTIF(MaGv!$C$13:$BB$13,L149)&gt;0,INDEX(MaGv!$C$3:$BB$13,1,MATCH(L149,MaGv!$C$13:$BB$13,0))," ")</f>
        <v> </v>
      </c>
      <c r="Q154" s="544" t="str">
        <f t="array" ref="Q154">IF(COUNTIF(MaGv!$C$18:$BB$18,L149)&gt;0,INDEX(MaGv!$C$3:$BB$18,1,MATCH(L149,MaGv!$C$18:$BB$18,0))," ")</f>
        <v> </v>
      </c>
      <c r="R154" s="544" t="str">
        <f t="array" ref="R154">IF(COUNTIF(MaGv!$C$23:$BB$23,L149)&gt;0,INDEX(MaGv!$C$3:$BB$23,1,MATCH(L149,MaGv!$C$23:$BB$23,0))," ")</f>
        <v> </v>
      </c>
      <c r="S154" s="544" t="str">
        <f t="array" ref="S154">IF(COUNTIF(MaGv!$C$28:$BB$28,L149)&gt;0,INDEX(MaGv!$C$3:$BB$28,1,MATCH(L149,MaGv!$C$28:$BB$28,0))," ")</f>
        <v> </v>
      </c>
      <c r="T154" s="544" t="str">
        <f t="array" ref="T154">IF(COUNTIF(MaGv!$C$33:$BB$33,L149)&gt;0,INDEX(MaGv!$C$3:$BB$33,1,MATCH(L149,MaGv!$C$33:$BB$33,0))," ")</f>
        <v> </v>
      </c>
      <c r="U154" s="16"/>
      <c r="V154" s="16"/>
      <c r="W154" s="17"/>
      <c r="X154" s="527"/>
    </row>
    <row r="155" ht="12.75" customHeight="1">
      <c r="A155" s="323"/>
      <c r="B155" s="547" t="s">
        <v>606</v>
      </c>
      <c r="C155" s="548">
        <v>1.0</v>
      </c>
      <c r="D155" s="549" t="s">
        <v>624</v>
      </c>
      <c r="E155" s="548" t="str">
        <f t="array" ref="E155">IF(COUNTIF(MaGv!$C$39:$BB$39,B149)&gt;0,INDEX(MaGv!$C$38:$BB$39,1,MATCH(B149,MaGv!$C$39:$BB$39,0))," ")</f>
        <v> </v>
      </c>
      <c r="F155" s="548" t="str">
        <f t="array" ref="F155">IF(COUNTIF(MaGv!$C$44:$BB$44,B149)&gt;0,INDEX(MaGv!$C$38:$BB$44,1,MATCH(B149,MaGv!$C$44:$BB$44,0))," ")</f>
        <v> </v>
      </c>
      <c r="G155" s="548" t="str">
        <f t="array" ref="G155">IF(COUNTIF(MaGv!$C$49:$BB$49,B149)&gt;0,INDEX(MaGv!$C$38:$BB$49,1,MATCH(B149,MaGv!$C$49:$BB$49,0))," ")</f>
        <v> </v>
      </c>
      <c r="H155" s="548" t="str">
        <f t="array" ref="H155">IF(COUNTIF(MaGv!$C$54:$BB$54,B149)&gt;0,INDEX(MaGv!$C$38:$BB$54,1,MATCH(B149,MaGv!$C$54:$BB$54,0))," ")</f>
        <v> </v>
      </c>
      <c r="I155" s="548" t="str">
        <f t="array" ref="I155">IF(COUNTIF(MaGv!$C$59:$BB$59,B149)&gt;0,INDEX(MaGv!$C$38:$BB$59,1,MATCH(B149,MaGv!$C$59:$BB$59,0))," ")</f>
        <v> </v>
      </c>
      <c r="J155" s="548" t="str">
        <f t="array" ref="J155">IF(COUNTIF(MaGv!$C$64:$BB$64,B149)&gt;0,INDEX(MaGv!$C$38:$BB$64,1,MATCH(B149,MaGv!$C$64:$BB$64,0))," ")</f>
        <v> </v>
      </c>
      <c r="K155" s="323"/>
      <c r="L155" s="547" t="s">
        <v>606</v>
      </c>
      <c r="M155" s="548">
        <v>1.0</v>
      </c>
      <c r="N155" s="549" t="s">
        <v>624</v>
      </c>
      <c r="O155" s="548" t="str">
        <f t="array" ref="O155">IF(COUNTIF(MaGv!$C$39:$BB$39,L149)&gt;0,INDEX(MaGv!$C$38:$BB$39,1,MATCH(L149,MaGv!$C$39:$BB$39,0))," ")</f>
        <v> </v>
      </c>
      <c r="P155" s="548" t="str">
        <f t="array" ref="P155">IF(COUNTIF(MaGv!$C$44:$BB$44,L149)&gt;0,INDEX(MaGv!$C$38:$BB$44,1,MATCH(L149,MaGv!$C$44:$BB$44,0))," ")</f>
        <v> </v>
      </c>
      <c r="Q155" s="548" t="str">
        <f t="array" ref="Q155">IF(COUNTIF(MaGv!$C$49:$BB$49,L149)&gt;0,INDEX(MaGv!$C$38:$BB$49,1,MATCH(L149,MaGv!$C$49:$BB$49,0))," ")</f>
        <v> </v>
      </c>
      <c r="R155" s="548" t="str">
        <f t="array" ref="R155">IF(COUNTIF(MaGv!$C$54:$BB$54,L149)&gt;0,INDEX(MaGv!$C$38:$BB$54,1,MATCH(L149,MaGv!$C$54:$BB$54,0))," ")</f>
        <v> </v>
      </c>
      <c r="S155" s="548" t="str">
        <f t="array" ref="S155">IF(COUNTIF(MaGv!$C$59:$BB$59,L149)&gt;0,INDEX(MaGv!$C$38:$BB$59,1,MATCH(L149,MaGv!$C$59:$BB$59,0))," ")</f>
        <v> </v>
      </c>
      <c r="T155" s="548" t="str">
        <f t="array" ref="T155">IF(COUNTIF(MaGv!$C$64:$BB$64,L149)&gt;0,INDEX(MaGv!$C$38:$BB$64,1,MATCH(L149,MaGv!$C$64:$BB$64,0))," ")</f>
        <v> </v>
      </c>
      <c r="U155" s="16"/>
      <c r="V155" s="16"/>
      <c r="W155" s="17"/>
      <c r="X155" s="527"/>
    </row>
    <row r="156" ht="12.75" customHeight="1">
      <c r="A156" s="323"/>
      <c r="B156" s="127"/>
      <c r="C156" s="444">
        <v>2.0</v>
      </c>
      <c r="D156" s="543" t="s">
        <v>625</v>
      </c>
      <c r="E156" s="444" t="str">
        <f t="array" ref="E156">IF(COUNTIF(MaGv!$C$40:$BB$40,B149)&gt;0,INDEX(MaGv!$C$38:$BB$40,1,MATCH(B149,MaGv!$C$40:$BB$40,0))," ")</f>
        <v> </v>
      </c>
      <c r="F156" s="444" t="str">
        <f t="array" ref="F156">IF(COUNTIF(MaGv!$C$45:$BB$45,B149)&gt;0,INDEX(MaGv!$C$38:$BB$45,1,MATCH(B149,MaGv!$C$45:$BB$45,0))," ")</f>
        <v> </v>
      </c>
      <c r="G156" s="444" t="str">
        <f t="array" ref="G156">IF(COUNTIF(MaGv!$C$50:$BB$50,B149)&gt;0,INDEX(MaGv!$C$38:$BB$50,1,MATCH(B149,MaGv!$C$50:$BB$50,0))," ")</f>
        <v> </v>
      </c>
      <c r="H156" s="444" t="str">
        <f t="array" ref="H156">IF(COUNTIF(MaGv!$C$55:$BB$55,B149)&gt;0,INDEX(MaGv!$C$38:$BB$55,1,MATCH(B149,MaGv!$C$55:$BB$55,0))," ")</f>
        <v> </v>
      </c>
      <c r="I156" s="444" t="str">
        <f t="array" ref="I156">IF(COUNTIF(MaGv!$C$60:$BB$60,B149)&gt;0,INDEX(MaGv!$C$38:$BB$60,1,MATCH(B149,MaGv!$C$60:$BB$60,0))," ")</f>
        <v> </v>
      </c>
      <c r="J156" s="444" t="str">
        <f t="array" ref="J156">IF(COUNTIF(MaGv!$C$65:$BB$65,B149)&gt;0,INDEX(MaGv!$C$38:$BB$65,1,MATCH(B149,MaGv!$C$65:$BB$65,0))," ")</f>
        <v> </v>
      </c>
      <c r="K156" s="323"/>
      <c r="L156" s="127"/>
      <c r="M156" s="444">
        <v>2.0</v>
      </c>
      <c r="N156" s="543" t="s">
        <v>625</v>
      </c>
      <c r="O156" s="444" t="str">
        <f t="array" ref="O156">IF(COUNTIF(MaGv!$C$40:$BB$40,L149)&gt;0,INDEX(MaGv!$C$38:$BB$40,1,MATCH(L149,MaGv!$C$40:$BB$40,0))," ")</f>
        <v> </v>
      </c>
      <c r="P156" s="444" t="str">
        <f t="array" ref="P156">IF(COUNTIF(MaGv!$C$45:$BB$45,L149)&gt;0,INDEX(MaGv!$C$38:$BB$45,1,MATCH(L149,MaGv!$C$45:$BB$45,0))," ")</f>
        <v> </v>
      </c>
      <c r="Q156" s="444" t="str">
        <f t="array" ref="Q156">IF(COUNTIF(MaGv!$C$50:$BB$50,L149)&gt;0,INDEX(MaGv!$C$38:$BB$50,1,MATCH(L149,MaGv!$C$50:$BB$50,0))," ")</f>
        <v> </v>
      </c>
      <c r="R156" s="444" t="str">
        <f t="array" ref="R156">IF(COUNTIF(MaGv!$C$55:$BB$55,L149)&gt;0,INDEX(MaGv!$C$38:$BB$55,1,MATCH(L149,MaGv!$C$55:$BB$55,0))," ")</f>
        <v> </v>
      </c>
      <c r="S156" s="444" t="str">
        <f t="array" ref="S156">IF(COUNTIF(MaGv!$C$60:$BB$60,L149)&gt;0,INDEX(MaGv!$C$38:$BB$60,1,MATCH(L149,MaGv!$C$60:$BB$60,0))," ")</f>
        <v> </v>
      </c>
      <c r="T156" s="444" t="str">
        <f t="array" ref="T156">IF(COUNTIF(MaGv!$C$65:$BB$65,L149)&gt;0,INDEX(MaGv!$C$38:$BB$65,1,MATCH(L149,MaGv!$C$65:$BB$65,0))," ")</f>
        <v> </v>
      </c>
      <c r="U156" s="16"/>
      <c r="V156" s="16"/>
      <c r="W156" s="17"/>
      <c r="X156" s="527"/>
    </row>
    <row r="157" ht="12.75" customHeight="1">
      <c r="A157" s="323"/>
      <c r="B157" s="127"/>
      <c r="C157" s="444">
        <v>3.0</v>
      </c>
      <c r="D157" s="543" t="s">
        <v>626</v>
      </c>
      <c r="E157" s="444" t="str">
        <f t="array" ref="E157">IF(COUNTIF(MaGv!$C$41:$BB$41,B149)&gt;0,INDEX(MaGv!$C$38:$BB$41,1,MATCH(B149,MaGv!$C$41:$BB$41,0))," ")</f>
        <v> </v>
      </c>
      <c r="F157" s="444" t="str">
        <f t="array" ref="F157">IF(COUNTIF(MaGv!$C$46:$BB$46,B149)&gt;0,INDEX(MaGv!$C$38:$BB$46,1,MATCH(B149,MaGv!$C$46:$BB$46,0))," ")</f>
        <v> </v>
      </c>
      <c r="G157" s="444" t="str">
        <f t="array" ref="G157">IF(COUNTIF(MaGv!$C$51:$BB$51,B149)&gt;0,INDEX(MaGv!$C$38:$BB$51,1,MATCH(B149,MaGv!$C$51:$BB$51,0))," ")</f>
        <v> </v>
      </c>
      <c r="H157" s="444" t="str">
        <f t="array" ref="H157">IF(COUNTIF(MaGv!$C$56:$BB$56,B149)&gt;0,INDEX(MaGv!$C$38:$BB$56,1,MATCH(B149,MaGv!$C$56:$BB$56,0))," ")</f>
        <v> </v>
      </c>
      <c r="I157" s="444" t="str">
        <f t="array" ref="I157">IF(COUNTIF(MaGv!$C$61:$BB$61,B149)&gt;0,INDEX(MaGv!$C$38:$BB$61,1,MATCH(B149,MaGv!$C$61:$BB$61,0))," ")</f>
        <v> </v>
      </c>
      <c r="J157" s="444" t="str">
        <f t="array" ref="J157">IF(COUNTIF(MaGv!$C$66:$BB$66,B149)&gt;0,INDEX(MaGv!$C$38:$BB$66,1,MATCH(B149,MaGv!$C$66:$BB$66,0))," ")</f>
        <v> </v>
      </c>
      <c r="K157" s="323"/>
      <c r="L157" s="127"/>
      <c r="M157" s="444">
        <v>3.0</v>
      </c>
      <c r="N157" s="543" t="s">
        <v>626</v>
      </c>
      <c r="O157" s="444" t="str">
        <f t="array" ref="O157">IF(COUNTIF(MaGv!$C$41:$BB$41,L149)&gt;0,INDEX(MaGv!$C$38:$BB$41,1,MATCH(L149,MaGv!$C$41:$BB$41,0))," ")</f>
        <v> </v>
      </c>
      <c r="P157" s="444" t="str">
        <f t="array" ref="P157">IF(COUNTIF(MaGv!$C$46:$BB$46,L149)&gt;0,INDEX(MaGv!$C$38:$BB$46,1,MATCH(L149,MaGv!$C$46:$BB$46,0))," ")</f>
        <v> </v>
      </c>
      <c r="Q157" s="444" t="str">
        <f t="array" ref="Q157">IF(COUNTIF(MaGv!$C$51:$BB$51,L149)&gt;0,INDEX(MaGv!$C$38:$BB$51,1,MATCH(L149,MaGv!$C$51:$BB$51,0))," ")</f>
        <v> </v>
      </c>
      <c r="R157" s="444" t="str">
        <f t="array" ref="R157">IF(COUNTIF(MaGv!$C$56:$BB$56,L149)&gt;0,INDEX(MaGv!$C$38:$BB$56,1,MATCH(L149,MaGv!$C$56:$BB$56,0))," ")</f>
        <v> </v>
      </c>
      <c r="S157" s="444" t="str">
        <f t="array" ref="S157">IF(COUNTIF(MaGv!$C$61:$BB$61,L149)&gt;0,INDEX(MaGv!$C$38:$BB$61,1,MATCH(L149,MaGv!$C$61:$BB$61,0))," ")</f>
        <v> </v>
      </c>
      <c r="T157" s="444" t="str">
        <f t="array" ref="T157">IF(COUNTIF(MaGv!$C$66:$BB$66,L149)&gt;0,INDEX(MaGv!$C$38:$BB$66,1,MATCH(L149,MaGv!$C$66:$BB$66,0))," ")</f>
        <v> </v>
      </c>
      <c r="U157" s="16"/>
      <c r="V157" s="16"/>
      <c r="W157" s="17"/>
      <c r="X157" s="527"/>
    </row>
    <row r="158" ht="12.75" customHeight="1">
      <c r="A158" s="323"/>
      <c r="B158" s="127"/>
      <c r="C158" s="444">
        <v>4.0</v>
      </c>
      <c r="D158" s="543" t="s">
        <v>627</v>
      </c>
      <c r="E158" s="444" t="str">
        <f t="array" ref="E158">IF(COUNTIF(MaGv!$C$42:$BB$42,B149)&gt;0,INDEX(MaGv!$C$38:$BB$42,1,MATCH(B149,MaGv!$C$42:$BB$42,0))," ")</f>
        <v> </v>
      </c>
      <c r="F158" s="444" t="str">
        <f t="array" ref="F158">IF(COUNTIF(MaGv!$C$47:$BB$47,B149)&gt;0,INDEX(MaGv!$C$38:$BB$47,1,MATCH(B149,MaGv!$C$47:$BB$47,0))," ")</f>
        <v> </v>
      </c>
      <c r="G158" s="444" t="str">
        <f t="array" ref="G158">IF(COUNTIF(MaGv!$C$52:$BB$52,B149)&gt;0,INDEX(MaGv!$C$38:$BB$52,1,MATCH(B149,MaGv!$C$52:$BB$52,0))," ")</f>
        <v> </v>
      </c>
      <c r="H158" s="444" t="str">
        <f t="array" ref="H158">IF(COUNTIF(MaGv!$C$57:$BB$57,B149)&gt;0,INDEX(MaGv!$C$38:$BB$57,1,MATCH(B149,MaGv!$C$57:$BB$57,0))," ")</f>
        <v> </v>
      </c>
      <c r="I158" s="444" t="str">
        <f t="array" ref="I158">IF(COUNTIF(MaGv!$C$62:$BB$62,B149)&gt;0,INDEX(MaGv!$C$38:$BB$62,1,MATCH(B149,MaGv!$C$62:$BB$62,0))," ")</f>
        <v> </v>
      </c>
      <c r="J158" s="444" t="str">
        <f t="array" ref="J158">IF(COUNTIF(MaGv!$C$66:$BB$67,B149)&gt;0,INDEX(MaGv!$C$38:$BB$67,1,MATCH(B149,MaGv!$C$67:$BB$67,0))," ")</f>
        <v> </v>
      </c>
      <c r="K158" s="323"/>
      <c r="L158" s="127"/>
      <c r="M158" s="444">
        <v>4.0</v>
      </c>
      <c r="N158" s="543" t="s">
        <v>627</v>
      </c>
      <c r="O158" s="444" t="str">
        <f t="array" ref="O158">IF(COUNTIF(MaGv!$C$42:$BB$42,L149)&gt;0,INDEX(MaGv!$C$38:$BB$42,1,MATCH(L149,MaGv!$C$42:$BB$42,0))," ")</f>
        <v> </v>
      </c>
      <c r="P158" s="444" t="str">
        <f t="array" ref="P158">IF(COUNTIF(MaGv!$C$47:$BB$47,L149)&gt;0,INDEX(MaGv!$C$38:$BB$47,1,MATCH(L149,MaGv!$C$47:$BB$47,0))," ")</f>
        <v> </v>
      </c>
      <c r="Q158" s="444" t="str">
        <f t="array" ref="Q158">IF(COUNTIF(MaGv!$C$52:$BB$52,L149)&gt;0,INDEX(MaGv!$C$38:$BB$52,1,MATCH(L149,MaGv!$C$52:$BB$52,0))," ")</f>
        <v> </v>
      </c>
      <c r="R158" s="444" t="str">
        <f t="array" ref="R158">IF(COUNTIF(MaGv!$C$57:$BB$57,L149)&gt;0,INDEX(MaGv!$C$38:$BB$57,1,MATCH(L149,MaGv!$C$57:$BB$57,0))," ")</f>
        <v> </v>
      </c>
      <c r="S158" s="444" t="str">
        <f t="array" ref="S158">IF(COUNTIF(MaGv!$C$62:$BB$62,L149)&gt;0,INDEX(MaGv!$C$38:$BB$62,1,MATCH(L149,MaGv!$C$62:$BB$62,0))," ")</f>
        <v> </v>
      </c>
      <c r="T158" s="444" t="str">
        <f t="array" ref="T158">IF(COUNTIF(MaGv!$C$66:$BB$67,L149)&gt;0,INDEX(MaGv!$C$38:$BB$67,1,MATCH(L149,MaGv!$C$67:$BB$67,0))," ")</f>
        <v> </v>
      </c>
      <c r="U158" s="16"/>
      <c r="V158" s="16"/>
      <c r="W158" s="17"/>
      <c r="X158" s="527"/>
    </row>
    <row r="159" ht="12.75" customHeight="1">
      <c r="A159" s="323"/>
      <c r="B159" s="396"/>
      <c r="C159" s="450">
        <v>5.0</v>
      </c>
      <c r="D159" s="550" t="s">
        <v>628</v>
      </c>
      <c r="E159" s="450" t="str">
        <f t="array" ref="E159">IF(COUNTIF(MaGv!$C$43:$BB$43,B149)&gt;0,INDEX(MaGv!$C$38:$BB$43,1,MATCH(B149,MaGv!$C$43:$BB$43,0))," ")</f>
        <v> </v>
      </c>
      <c r="F159" s="450" t="str">
        <f t="array" ref="F159">IF(COUNTIF(MaGv!$C$48:$BB$48,B149)&gt;0,INDEX(MaGv!$C$38:$BB$48,1,MATCH(B149,MaGv!$C$48:$BB$48,0))," ")</f>
        <v> </v>
      </c>
      <c r="G159" s="450" t="str">
        <f t="array" ref="G159">IF(COUNTIF(MaGv!$C$53:$BB$53,B149)&gt;0,INDEX(MaGv!$C$38:$BB$53,1,MATCH(B149,MaGv!$C$53:$BB$53,0))," ")</f>
        <v> </v>
      </c>
      <c r="H159" s="450" t="str">
        <f t="array" ref="H159">IF(COUNTIF(MaGv!$C$58:$BB$58,B149)&gt;0,INDEX(MaGv!$C$38:$BB$58,1,MATCH(B149,MaGv!$C$58:$BB$58,0))," ")</f>
        <v> </v>
      </c>
      <c r="I159" s="450" t="str">
        <f t="array" ref="I159">IF(COUNTIF(MaGv!$C$63:$BB$63,B149)&gt;0,INDEX(MaGv!$C$38:$BB$63,1,MATCH(B149,MaGv!$C$63:$BB$63,0))," ")</f>
        <v> </v>
      </c>
      <c r="J159" s="450" t="str">
        <f t="array" ref="J159">IF(COUNTIF(MaGv!$C$68:$BB$68,B149)&gt;0,INDEX(MaGv!$C$38:$BB$68,1,MATCH(B149,MaGv!$C$68:$BB$68,0))," ")</f>
        <v> </v>
      </c>
      <c r="K159" s="323"/>
      <c r="L159" s="396"/>
      <c r="M159" s="450">
        <v>5.0</v>
      </c>
      <c r="N159" s="550" t="s">
        <v>628</v>
      </c>
      <c r="O159" s="450" t="str">
        <f t="array" ref="O159">IF(COUNTIF(MaGv!$C$43:$BB$43,L149)&gt;0,INDEX(MaGv!$C$38:$BB$43,1,MATCH(L149,MaGv!$C$43:$BB$43,0))," ")</f>
        <v> </v>
      </c>
      <c r="P159" s="450" t="str">
        <f t="array" ref="P159">IF(COUNTIF(MaGv!$C$48:$BB$48,L149)&gt;0,INDEX(MaGv!$C$38:$BB$48,1,MATCH(L149,MaGv!$C$48:$BB$48,0))," ")</f>
        <v> </v>
      </c>
      <c r="Q159" s="450" t="str">
        <f t="array" ref="Q159">IF(COUNTIF(MaGv!$C$53:$BB$53,L149)&gt;0,INDEX(MaGv!$C$38:$BB$53,1,MATCH(L149,MaGv!$C$53:$BB$53,0))," ")</f>
        <v> </v>
      </c>
      <c r="R159" s="450" t="str">
        <f t="array" ref="R159">IF(COUNTIF(MaGv!$C$58:$BB$58,L149)&gt;0,INDEX(MaGv!$C$38:$BB$58,1,MATCH(L149,MaGv!$C$58:$BB$58,0))," ")</f>
        <v> </v>
      </c>
      <c r="S159" s="450" t="str">
        <f t="array" ref="S159">IF(COUNTIF(MaGv!$C$63:$BB$63,L149)&gt;0,INDEX(MaGv!$C$38:$BB$63,1,MATCH(L149,MaGv!$C$63:$BB$63,0))," ")</f>
        <v> </v>
      </c>
      <c r="T159" s="450" t="str">
        <f t="array" ref="T159">IF(COUNTIF(MaGv!$C$68:$BB$68,L149)&gt;0,INDEX(MaGv!$C$38:$BB$68,1,MATCH(L149,MaGv!$C$68:$BB$68,0))," ")</f>
        <v> </v>
      </c>
      <c r="U159" s="16"/>
      <c r="V159" s="16"/>
      <c r="W159" s="17"/>
      <c r="X159" s="527"/>
    </row>
    <row r="160" ht="12.75" customHeight="1">
      <c r="A160" s="323"/>
      <c r="B160" s="551"/>
      <c r="C160" s="529"/>
      <c r="D160" s="75"/>
      <c r="E160" s="529"/>
      <c r="F160" s="529"/>
      <c r="G160" s="529"/>
      <c r="H160" s="529"/>
      <c r="I160" s="529"/>
      <c r="J160" s="529"/>
      <c r="K160" s="323"/>
      <c r="L160" s="551"/>
      <c r="M160" s="529"/>
      <c r="N160" s="75"/>
      <c r="O160" s="529"/>
      <c r="P160" s="529"/>
      <c r="Q160" s="529"/>
      <c r="R160" s="529"/>
      <c r="S160" s="529"/>
      <c r="T160" s="529"/>
      <c r="U160" s="16"/>
      <c r="V160" s="16"/>
      <c r="W160" s="17"/>
      <c r="X160" s="527"/>
    </row>
    <row r="161" ht="6.75" customHeight="1">
      <c r="A161" s="552"/>
      <c r="B161" s="553"/>
      <c r="C161" s="554"/>
      <c r="D161" s="554"/>
      <c r="E161" s="555"/>
      <c r="F161" s="555"/>
      <c r="G161" s="555"/>
      <c r="H161" s="555"/>
      <c r="I161" s="555"/>
      <c r="J161" s="555"/>
      <c r="K161" s="555"/>
      <c r="L161" s="553"/>
      <c r="M161" s="554"/>
      <c r="N161" s="554"/>
      <c r="O161" s="555"/>
      <c r="P161" s="555"/>
      <c r="Q161" s="555"/>
      <c r="R161" s="555"/>
      <c r="S161" s="555"/>
      <c r="T161" s="555"/>
      <c r="U161" s="16"/>
      <c r="V161" s="16"/>
      <c r="W161" s="17"/>
      <c r="X161" s="527"/>
    </row>
    <row r="162" ht="13.5" customHeight="1">
      <c r="A162" s="323"/>
      <c r="B162" s="528" t="str">
        <f>MaGv!$N$1</f>
        <v>THỜI KHÓA BIỂU ÔN TẬP KHỐI 12 - Áp dụng từ 04/05/2021</v>
      </c>
      <c r="C162" s="528"/>
      <c r="D162" s="360"/>
      <c r="E162" s="360"/>
      <c r="F162" s="360"/>
      <c r="G162" s="360"/>
      <c r="H162" s="323"/>
      <c r="I162" s="360"/>
      <c r="J162" s="360"/>
      <c r="K162" s="323"/>
      <c r="L162" s="528" t="str">
        <f>MaGv!$N$1</f>
        <v>THỜI KHÓA BIỂU ÔN TẬP KHỐI 12 - Áp dụng từ 04/05/2021</v>
      </c>
      <c r="M162" s="360"/>
      <c r="N162" s="360"/>
      <c r="O162" s="360"/>
      <c r="P162" s="360"/>
      <c r="Q162" s="360"/>
      <c r="R162" s="323"/>
      <c r="S162" s="360"/>
      <c r="T162" s="360"/>
      <c r="U162" s="16"/>
      <c r="V162" s="16"/>
      <c r="W162" s="17"/>
      <c r="X162" s="527"/>
    </row>
    <row r="163" ht="12.75" customHeight="1">
      <c r="A163" s="16"/>
      <c r="B163" s="530" t="s">
        <v>615</v>
      </c>
      <c r="C163" s="531" t="str">
        <f>VLOOKUP(B165,dsma,3,0)&amp;"-"&amp;VLOOKUP(B165,dsma,5,0)</f>
        <v>Nguyễn Khánh Toàn-Lý</v>
      </c>
      <c r="D163" s="532"/>
      <c r="E163" s="532"/>
      <c r="F163" s="533"/>
      <c r="G163" s="323"/>
      <c r="H163" s="534"/>
      <c r="I163" s="535" t="s">
        <v>616</v>
      </c>
      <c r="J163" s="17" t="str">
        <f>60-COUNTIF(E166:J175," ")</f>
        <v>0</v>
      </c>
      <c r="K163" s="323"/>
      <c r="L163" s="530" t="s">
        <v>615</v>
      </c>
      <c r="M163" s="531" t="str">
        <f>VLOOKUP(L165,dsma,3,0)&amp;"-"&amp;VLOOKUP(L165,dsma,5,0)</f>
        <v>Nguyễn Thanh Hà-Lý</v>
      </c>
      <c r="N163" s="532"/>
      <c r="O163" s="532"/>
      <c r="P163" s="533"/>
      <c r="Q163" s="323"/>
      <c r="R163" s="534"/>
      <c r="S163" s="535" t="s">
        <v>616</v>
      </c>
      <c r="T163" s="17" t="str">
        <f>60-COUNTIF(O166:T175," ")</f>
        <v>4</v>
      </c>
      <c r="U163" s="16"/>
      <c r="V163" s="16"/>
      <c r="W163" s="17"/>
      <c r="X163" s="527"/>
    </row>
    <row r="164" ht="3.0" customHeight="1">
      <c r="A164" s="16"/>
      <c r="B164" s="526"/>
      <c r="C164" s="323"/>
      <c r="D164" s="323"/>
      <c r="E164" s="529"/>
      <c r="F164" s="323"/>
      <c r="G164" s="323"/>
      <c r="H164" s="323"/>
      <c r="I164" s="323"/>
      <c r="J164" s="323"/>
      <c r="K164" s="323"/>
      <c r="L164" s="526"/>
      <c r="M164" s="323"/>
      <c r="N164" s="323"/>
      <c r="O164" s="529"/>
      <c r="P164" s="323"/>
      <c r="Q164" s="323"/>
      <c r="R164" s="323"/>
      <c r="S164" s="323"/>
      <c r="T164" s="323"/>
      <c r="U164" s="16"/>
      <c r="V164" s="16"/>
      <c r="W164" s="17"/>
      <c r="X164" s="527"/>
    </row>
    <row r="165" ht="12.75" customHeight="1">
      <c r="A165" s="536"/>
      <c r="B165" s="537" t="str">
        <f>X25</f>
        <v>BL07</v>
      </c>
      <c r="C165" s="538" t="s">
        <v>617</v>
      </c>
      <c r="D165" s="538" t="s">
        <v>618</v>
      </c>
      <c r="E165" s="538" t="s">
        <v>591</v>
      </c>
      <c r="F165" s="538" t="s">
        <v>592</v>
      </c>
      <c r="G165" s="538" t="s">
        <v>593</v>
      </c>
      <c r="H165" s="538" t="s">
        <v>594</v>
      </c>
      <c r="I165" s="538" t="s">
        <v>595</v>
      </c>
      <c r="J165" s="538" t="s">
        <v>596</v>
      </c>
      <c r="K165" s="539"/>
      <c r="L165" s="537" t="str">
        <f>X26</f>
        <v>BL08</v>
      </c>
      <c r="M165" s="538" t="s">
        <v>617</v>
      </c>
      <c r="N165" s="538" t="s">
        <v>618</v>
      </c>
      <c r="O165" s="538" t="s">
        <v>591</v>
      </c>
      <c r="P165" s="538" t="s">
        <v>592</v>
      </c>
      <c r="Q165" s="538" t="s">
        <v>593</v>
      </c>
      <c r="R165" s="538" t="s">
        <v>594</v>
      </c>
      <c r="S165" s="538" t="s">
        <v>595</v>
      </c>
      <c r="T165" s="538" t="s">
        <v>596</v>
      </c>
      <c r="U165" s="16"/>
      <c r="V165" s="16">
        <v>22.0</v>
      </c>
      <c r="W165" s="17"/>
      <c r="X165" s="527"/>
    </row>
    <row r="166" ht="12.75" customHeight="1">
      <c r="A166" s="323"/>
      <c r="B166" s="541" t="s">
        <v>597</v>
      </c>
      <c r="C166" s="452">
        <v>1.0</v>
      </c>
      <c r="D166" s="542" t="s">
        <v>619</v>
      </c>
      <c r="E166" s="452" t="str">
        <f t="array" ref="E166">IF(COUNTIF(MaGv!$C$4:$BB$4,B165)&gt;0,INDEX(MaGv!$C$3:$BB$4,1,MATCH(B165,MaGv!$C$4:$BB$4,0))," ")</f>
        <v> </v>
      </c>
      <c r="F166" s="452" t="str">
        <f t="array" ref="F166">IF(COUNTIF(MaGv!$C$9:$BB$9,B165)&gt;0,INDEX(MaGv!$C$3:$BB$9,1,MATCH(B165,MaGv!$C$9:$BB$9,0))," ")</f>
        <v> </v>
      </c>
      <c r="G166" s="452" t="str">
        <f t="array" ref="G166">IF(COUNTIF(MaGv!$C$14:$BB$14,B165)&gt;0,INDEX(MaGv!$C$3:$BB$14,1,MATCH(B165,MaGv!$C$14:$BB$14,0))," ")</f>
        <v> </v>
      </c>
      <c r="H166" s="452" t="str">
        <f t="array" ref="H166">IF(COUNTIF(MaGv!$C$19:$BB$19,B165)&gt;0,INDEX(MaGv!$C$3:$BB$19,1,MATCH(B165,MaGv!$C$19:$BB$19,0))," ")</f>
        <v> </v>
      </c>
      <c r="I166" s="452" t="str">
        <f t="array" ref="I166">IF(COUNTIF(MaGv!$C$24:$BB$24,B165)&gt;0,INDEX(MaGv!$C$3:$BB$24,1,MATCH(B165,MaGv!$C$24:$BB$24,0))," ")</f>
        <v> </v>
      </c>
      <c r="J166" s="452" t="str">
        <f t="array" ref="J166">IF(COUNTIF(MaGv!$C$29:$BB$29,B165)&gt;0,INDEX(MaGv!$C$3:$BB$29,1,MATCH(B165,MaGv!$C$29:$BB$29,0))," ")</f>
        <v> </v>
      </c>
      <c r="K166" s="323"/>
      <c r="L166" s="541" t="s">
        <v>597</v>
      </c>
      <c r="M166" s="452">
        <v>1.0</v>
      </c>
      <c r="N166" s="542" t="s">
        <v>619</v>
      </c>
      <c r="O166" s="452" t="str">
        <f t="array" ref="O166">IF(COUNTIF(MaGv!$C$4:$BB$4,L165)&gt;0,INDEX(MaGv!$C$3:$BB$4,1,MATCH(L165,MaGv!$C$4:$BB$4,0))," ")</f>
        <v> </v>
      </c>
      <c r="P166" s="452" t="str">
        <f t="array" ref="P166">IF(COUNTIF(MaGv!$C$9:$BB$9,L165)&gt;0,INDEX(MaGv!$C$3:$BB$9,1,MATCH(L165,MaGv!$C$9:$BB$9,0))," ")</f>
        <v> </v>
      </c>
      <c r="Q166" s="452" t="str">
        <f t="array" ref="Q166">IF(COUNTIF(MaGv!$C$14:$BB$14,L165)&gt;0,INDEX(MaGv!$C$3:$BB$14,1,MATCH(L165,MaGv!$C$14:$BB$14,0))," ")</f>
        <v> </v>
      </c>
      <c r="R166" s="452" t="str">
        <f t="array" ref="R166">IF(COUNTIF(MaGv!$C$19:$BB$19,L165)&gt;0,INDEX(MaGv!$C$3:$BB$19,1,MATCH(L165,MaGv!$C$19:$BB$19,0))," ")</f>
        <v> </v>
      </c>
      <c r="S166" s="451" t="str">
        <f t="array" ref="S166">IF(COUNTIF(MaGv!$C$24:$BB$24,L165)&gt;0,INDEX(MaGv!$C$3:$BB$24,1,MATCH(L165,MaGv!$C$24:$BB$24,0))," ")</f>
        <v>A8</v>
      </c>
      <c r="T166" s="452" t="str">
        <f t="array" ref="T166">IF(COUNTIF(MaGv!$C$29:$BB$29,L165)&gt;0,INDEX(MaGv!$C$3:$BB$29,1,MATCH(L165,MaGv!$C$29:$BB$29,0))," ")</f>
        <v> </v>
      </c>
      <c r="U166" s="16"/>
      <c r="V166" s="16"/>
      <c r="W166" s="17"/>
      <c r="X166" s="527"/>
    </row>
    <row r="167" ht="12.75" customHeight="1">
      <c r="A167" s="323"/>
      <c r="B167" s="127"/>
      <c r="C167" s="444">
        <v>2.0</v>
      </c>
      <c r="D167" s="543" t="s">
        <v>620</v>
      </c>
      <c r="E167" s="444" t="str">
        <f t="array" ref="E167">IF(COUNTIF(MaGv!$C$5:$BB$5,B165)&gt;0,INDEX(MaGv!$C$3:$BB$5,1,MATCH(B165,MaGv!$C$5:$BB$5,0))," ")</f>
        <v> </v>
      </c>
      <c r="F167" s="444" t="str">
        <f t="array" ref="F167">IF(COUNTIF(MaGv!$C$10:$BB$10,B165)&gt;0,INDEX(MaGv!$C$3:$BB$10,1,MATCH(B165,MaGv!$C$10:$BB$10,0))," ")</f>
        <v> </v>
      </c>
      <c r="G167" s="444" t="str">
        <f t="array" ref="G167">IF(COUNTIF(MaGv!$C$15:$BB$15,B165)&gt;0,INDEX(MaGv!$C$3:$BB$15,1,MATCH(B165,MaGv!$C$15:$BB$15,0))," ")</f>
        <v> </v>
      </c>
      <c r="H167" s="444" t="str">
        <f t="array" ref="H167">IF(COUNTIF(MaGv!$C$20:$BB$20,B165)&gt;0,INDEX(MaGv!$C$3:$BB$20,1,MATCH(B165,MaGv!$C$20:$BB$20,0))," ")</f>
        <v> </v>
      </c>
      <c r="I167" s="444" t="str">
        <f t="array" ref="I167">IF(COUNTIF(MaGv!$C$25:$BB$25,B165)&gt;0,INDEX(MaGv!$C$3:$BB$25,1,MATCH(B165,MaGv!$C$25:$BB$25,0))," ")</f>
        <v> </v>
      </c>
      <c r="J167" s="444" t="str">
        <f t="array" ref="J167">IF(COUNTIF(MaGv!$C$30:$BB$30,B165)&gt;0,INDEX(MaGv!$C$3:$BB$30,1,MATCH(B165,MaGv!$C$30:$BB$30,0))," ")</f>
        <v> </v>
      </c>
      <c r="K167" s="323"/>
      <c r="L167" s="127"/>
      <c r="M167" s="444">
        <v>2.0</v>
      </c>
      <c r="N167" s="543" t="s">
        <v>620</v>
      </c>
      <c r="O167" s="444" t="str">
        <f t="array" ref="O167">IF(COUNTIF(MaGv!$C$5:$BB$5,L165)&gt;0,INDEX(MaGv!$C$3:$BB$5,1,MATCH(L165,MaGv!$C$5:$BB$5,0))," ")</f>
        <v> </v>
      </c>
      <c r="P167" s="444" t="str">
        <f t="array" ref="P167">IF(COUNTIF(MaGv!$C$10:$BB$10,L165)&gt;0,INDEX(MaGv!$C$3:$BB$10,1,MATCH(L165,MaGv!$C$10:$BB$10,0))," ")</f>
        <v> </v>
      </c>
      <c r="Q167" s="444" t="str">
        <f t="array" ref="Q167">IF(COUNTIF(MaGv!$C$15:$BB$15,L165)&gt;0,INDEX(MaGv!$C$3:$BB$15,1,MATCH(L165,MaGv!$C$15:$BB$15,0))," ")</f>
        <v> </v>
      </c>
      <c r="R167" s="444" t="str">
        <f t="array" ref="R167">IF(COUNTIF(MaGv!$C$20:$BB$20,L165)&gt;0,INDEX(MaGv!$C$3:$BB$20,1,MATCH(L165,MaGv!$C$20:$BB$20,0))," ")</f>
        <v> </v>
      </c>
      <c r="S167" s="446" t="str">
        <f t="array" ref="S167">IF(COUNTIF(MaGv!$C$25:$BB$25,L165)&gt;0,INDEX(MaGv!$C$3:$BB$25,1,MATCH(L165,MaGv!$C$25:$BB$25,0))," ")</f>
        <v>A5</v>
      </c>
      <c r="T167" s="444" t="str">
        <f t="array" ref="T167">IF(COUNTIF(MaGv!$C$30:$BB$30,L165)&gt;0,INDEX(MaGv!$C$3:$BB$30,1,MATCH(L165,MaGv!$C$30:$BB$30,0))," ")</f>
        <v> </v>
      </c>
      <c r="U167" s="16"/>
      <c r="V167" s="16"/>
      <c r="W167" s="17"/>
      <c r="X167" s="527"/>
    </row>
    <row r="168" ht="12.75" customHeight="1">
      <c r="A168" s="323"/>
      <c r="B168" s="127"/>
      <c r="C168" s="444">
        <v>3.0</v>
      </c>
      <c r="D168" s="543" t="s">
        <v>621</v>
      </c>
      <c r="E168" s="444" t="str">
        <f t="array" ref="E168">IF(COUNTIF(MaGv!$C$6:$BB$6,B165)&gt;0,INDEX(MaGv!$C$3:$BB$6,1,MATCH(B165,MaGv!$C$6:$BB$6,0))," ")</f>
        <v> </v>
      </c>
      <c r="F168" s="444" t="str">
        <f t="array" ref="F168">IF(COUNTIF(MaGv!$C$11:$BB$11,B165)&gt;0,INDEX(MaGv!$C$3:$BB$11,1,MATCH(B165,MaGv!$C$11:$BB$11,0))," ")</f>
        <v> </v>
      </c>
      <c r="G168" s="444" t="str">
        <f t="array" ref="G168">IF(COUNTIF(MaGv!$C$16:$BB$16,B165)&gt;0,INDEX(MaGv!$C$3:$BB$16,1,MATCH(B165,MaGv!$C$16:$BB$16,0))," ")</f>
        <v> </v>
      </c>
      <c r="H168" s="444" t="str">
        <f t="array" ref="H168">IF(COUNTIF(MaGv!$C$21:$BB$21,B165)&gt;0,INDEX(MaGv!$C$3:$BB$21,1,MATCH(B165,MaGv!$C$21:$BB$21,0))," ")</f>
        <v> </v>
      </c>
      <c r="I168" s="444" t="str">
        <f t="array" ref="I168">IF(COUNTIF(MaGv!$C$26:$BB$26,B165)&gt;0,INDEX(MaGv!$C$3:$BB$26,1,MATCH(B165,MaGv!$C$26:$BB$26,0))," ")</f>
        <v> </v>
      </c>
      <c r="J168" s="444" t="str">
        <f t="array" ref="J168">IF(COUNTIF(MaGv!$C$31:$BB$31,B165)&gt;0,INDEX(MaGv!$C$3:$BB$31,1,MATCH(B165,MaGv!$C$31:$BB$31,0))," ")</f>
        <v> </v>
      </c>
      <c r="K168" s="323"/>
      <c r="L168" s="127"/>
      <c r="M168" s="444">
        <v>3.0</v>
      </c>
      <c r="N168" s="543" t="s">
        <v>621</v>
      </c>
      <c r="O168" s="444" t="str">
        <f t="array" ref="O168">IF(COUNTIF(MaGv!$C$6:$BB$6,L165)&gt;0,INDEX(MaGv!$C$3:$BB$6,1,MATCH(L165,MaGv!$C$6:$BB$6,0))," ")</f>
        <v> </v>
      </c>
      <c r="P168" s="444" t="str">
        <f t="array" ref="P168">IF(COUNTIF(MaGv!$C$11:$BB$11,L165)&gt;0,INDEX(MaGv!$C$3:$BB$11,1,MATCH(L165,MaGv!$C$11:$BB$11,0))," ")</f>
        <v> </v>
      </c>
      <c r="Q168" s="444" t="str">
        <f t="array" ref="Q168">IF(COUNTIF(MaGv!$C$16:$BB$16,L165)&gt;0,INDEX(MaGv!$C$3:$BB$16,1,MATCH(L165,MaGv!$C$16:$BB$16,0))," ")</f>
        <v> </v>
      </c>
      <c r="R168" s="444" t="str">
        <f t="array" ref="R168">IF(COUNTIF(MaGv!$C$21:$BB$21,L165)&gt;0,INDEX(MaGv!$C$3:$BB$21,1,MATCH(L165,MaGv!$C$21:$BB$21,0))," ")</f>
        <v> </v>
      </c>
      <c r="S168" s="444" t="str">
        <f t="array" ref="S168">IF(COUNTIF(MaGv!$C$26:$BB$26,L165)&gt;0,INDEX(MaGv!$C$3:$BB$26,1,MATCH(L165,MaGv!$C$26:$BB$26,0))," ")</f>
        <v> </v>
      </c>
      <c r="T168" s="444" t="str">
        <f t="array" ref="T168">IF(COUNTIF(MaGv!$C$31:$BB$31,L165)&gt;0,INDEX(MaGv!$C$3:$BB$31,1,MATCH(L165,MaGv!$C$31:$BB$31,0))," ")</f>
        <v> </v>
      </c>
      <c r="U168" s="16"/>
      <c r="V168" s="16"/>
      <c r="W168" s="17"/>
      <c r="X168" s="527"/>
    </row>
    <row r="169" ht="12.75" customHeight="1">
      <c r="A169" s="323"/>
      <c r="B169" s="127"/>
      <c r="C169" s="444">
        <v>4.0</v>
      </c>
      <c r="D169" s="543" t="s">
        <v>622</v>
      </c>
      <c r="E169" s="444" t="str">
        <f t="array" ref="E169">IF(COUNTIF(MaGv!$C$7:$BB$7,B165)&gt;0,INDEX(MaGv!$C$3:$BB$7,1,MATCH(B165,MaGv!$C$7:$BB$7,0))," ")</f>
        <v> </v>
      </c>
      <c r="F169" s="444" t="str">
        <f t="array" ref="F169">IF(COUNTIF(MaGv!$C$12:$BB$12,B165)&gt;0,INDEX(MaGv!$C$3:$BB$12,1,MATCH(B165,MaGv!$C$12:$BB$12,0))," ")</f>
        <v> </v>
      </c>
      <c r="G169" s="444" t="str">
        <f t="array" ref="G169">IF(COUNTIF(MaGv!$C$17:$BB$17,B165)&gt;0,INDEX(MaGv!$C$3:$BB$17,1,MATCH(B165,MaGv!$C$17:$BB$17,0))," ")</f>
        <v> </v>
      </c>
      <c r="H169" s="444" t="str">
        <f t="array" ref="H169">IF(COUNTIF(MaGv!$C$22:$BB$22,B165)&gt;0,INDEX(MaGv!$C$3:$BB$22,1,MATCH(B165,MaGv!$C$22:$BB$22,0))," ")</f>
        <v> </v>
      </c>
      <c r="I169" s="444" t="str">
        <f t="array" ref="I169">IF(COUNTIF(MaGv!$C$27:$BB$27,B165)&gt;0,INDEX(MaGv!$C$3:$BB$27,1,MATCH(B165,MaGv!$C$27:$BB$27,0))," ")</f>
        <v> </v>
      </c>
      <c r="J169" s="444" t="str">
        <f t="array" ref="J169">IF(COUNTIF(MaGv!$C$32:$BB$32,B165)&gt;0,INDEX(MaGv!$C$3:$BB$32,1,MATCH(B165,MaGv!$C$32:$BB$32,0))," ")</f>
        <v> </v>
      </c>
      <c r="K169" s="323"/>
      <c r="L169" s="127"/>
      <c r="M169" s="444">
        <v>4.0</v>
      </c>
      <c r="N169" s="543" t="s">
        <v>622</v>
      </c>
      <c r="O169" s="444" t="str">
        <f t="array" ref="O169">IF(COUNTIF(MaGv!$C$7:$BB$7,L165)&gt;0,INDEX(MaGv!$C$3:$BB$7,1,MATCH(L165,MaGv!$C$7:$BB$7,0))," ")</f>
        <v> </v>
      </c>
      <c r="P169" s="444" t="str">
        <f t="array" ref="P169">IF(COUNTIF(MaGv!$C$12:$BB$12,L165)&gt;0,INDEX(MaGv!$C$3:$BB$12,1,MATCH(L165,MaGv!$C$12:$BB$12,0))," ")</f>
        <v> </v>
      </c>
      <c r="Q169" s="444" t="str">
        <f t="array" ref="Q169">IF(COUNTIF(MaGv!$C$17:$BB$17,L165)&gt;0,INDEX(MaGv!$C$3:$BB$17,1,MATCH(L165,MaGv!$C$17:$BB$17,0))," ")</f>
        <v> </v>
      </c>
      <c r="R169" s="444" t="str">
        <f t="array" ref="R169">IF(COUNTIF(MaGv!$C$22:$BB$22,L165)&gt;0,INDEX(MaGv!$C$3:$BB$22,1,MATCH(L165,MaGv!$C$22:$BB$22,0))," ")</f>
        <v> </v>
      </c>
      <c r="S169" s="444" t="str">
        <f t="array" ref="S169">IF(COUNTIF(MaGv!$C$27:$BB$27,L165)&gt;0,INDEX(MaGv!$C$3:$BB$27,1,MATCH(L165,MaGv!$C$27:$BB$27,0))," ")</f>
        <v> </v>
      </c>
      <c r="T169" s="444" t="str">
        <f t="array" ref="T169">IF(COUNTIF(MaGv!$C$32:$BB$32,L165)&gt;0,INDEX(MaGv!$C$3:$BB$32,1,MATCH(L165,MaGv!$C$32:$BB$32,0))," ")</f>
        <v> </v>
      </c>
      <c r="U169" s="16"/>
      <c r="V169" s="16"/>
      <c r="W169" s="17"/>
      <c r="X169" s="527"/>
    </row>
    <row r="170" ht="12.75" customHeight="1">
      <c r="A170" s="323"/>
      <c r="B170" s="447"/>
      <c r="C170" s="544">
        <v>5.0</v>
      </c>
      <c r="D170" s="545" t="s">
        <v>623</v>
      </c>
      <c r="E170" s="544" t="str">
        <f t="array" ref="E170">IF(COUNTIF(MaGv!$C$8:$BB$8,B165)&gt;0,INDEX(MaGv!$C$3:$BB$8,1,MATCH(B165,MaGv!$C$8:$BB$8,0))," ")</f>
        <v> </v>
      </c>
      <c r="F170" s="544" t="str">
        <f t="array" ref="F170">IF(COUNTIF(MaGv!$C$13:$BB$13,B165)&gt;0,INDEX(MaGv!$C$3:$BB$13,1,MATCH(B165,MaGv!$C$13:$BB$13,0))," ")</f>
        <v> </v>
      </c>
      <c r="G170" s="544" t="str">
        <f t="array" ref="G170">IF(COUNTIF(MaGv!$C$18:$BB$18,B165)&gt;0,INDEX(MaGv!$C$3:$BB$18,1,MATCH(B165,MaGv!$C$18:$BB$18,0))," ")</f>
        <v> </v>
      </c>
      <c r="H170" s="544" t="str">
        <f t="array" ref="H170">IF(COUNTIF(MaGv!$C$23:$BB$23,B165)&gt;0,INDEX(MaGv!$C$3:$BB$23,1,MATCH(B165,MaGv!$C$23:$BB$23,0))," ")</f>
        <v> </v>
      </c>
      <c r="I170" s="544" t="str">
        <f t="array" ref="I170">IF(COUNTIF(MaGv!$C$28:$BB$28,B165)&gt;0,INDEX(MaGv!$C$3:$BB$28,1,MATCH(B165,MaGv!$C$28:$BB$28,0))," ")</f>
        <v> </v>
      </c>
      <c r="J170" s="544" t="str">
        <f t="array" ref="J170">IF(COUNTIF(MaGv!$C$33:$BB$33,B165)&gt;0,INDEX(MaGv!$C$3:$BB$33,1,MATCH(B165,MaGv!$C$33:$BB$33,0))," ")</f>
        <v> </v>
      </c>
      <c r="K170" s="323"/>
      <c r="L170" s="447"/>
      <c r="M170" s="544">
        <v>5.0</v>
      </c>
      <c r="N170" s="545" t="s">
        <v>623</v>
      </c>
      <c r="O170" s="544" t="str">
        <f t="array" ref="O170">IF(COUNTIF(MaGv!$C$8:$BB$8,L165)&gt;0,INDEX(MaGv!$C$3:$BB$8,1,MATCH(L165,MaGv!$C$8:$BB$8,0))," ")</f>
        <v> </v>
      </c>
      <c r="P170" s="544" t="str">
        <f t="array" ref="P170">IF(COUNTIF(MaGv!$C$13:$BB$13,L165)&gt;0,INDEX(MaGv!$C$3:$BB$13,1,MATCH(L165,MaGv!$C$13:$BB$13,0))," ")</f>
        <v> </v>
      </c>
      <c r="Q170" s="544" t="str">
        <f t="array" ref="Q170">IF(COUNTIF(MaGv!$C$18:$BB$18,L165)&gt;0,INDEX(MaGv!$C$3:$BB$18,1,MATCH(L165,MaGv!$C$18:$BB$18,0))," ")</f>
        <v> </v>
      </c>
      <c r="R170" s="544" t="str">
        <f t="array" ref="R170">IF(COUNTIF(MaGv!$C$23:$BB$23,L165)&gt;0,INDEX(MaGv!$C$3:$BB$23,1,MATCH(L165,MaGv!$C$23:$BB$23,0))," ")</f>
        <v> </v>
      </c>
      <c r="S170" s="544" t="str">
        <f t="array" ref="S170">IF(COUNTIF(MaGv!$C$28:$BB$28,L165)&gt;0,INDEX(MaGv!$C$3:$BB$28,1,MATCH(L165,MaGv!$C$28:$BB$28,0))," ")</f>
        <v> </v>
      </c>
      <c r="T170" s="544" t="str">
        <f t="array" ref="T170">IF(COUNTIF(MaGv!$C$33:$BB$33,L165)&gt;0,INDEX(MaGv!$C$3:$BB$33,1,MATCH(L165,MaGv!$C$33:$BB$33,0))," ")</f>
        <v> </v>
      </c>
      <c r="U170" s="16"/>
      <c r="V170" s="16"/>
      <c r="W170" s="17"/>
      <c r="X170" s="527"/>
    </row>
    <row r="171" ht="12.75" customHeight="1">
      <c r="A171" s="323"/>
      <c r="B171" s="547" t="s">
        <v>606</v>
      </c>
      <c r="C171" s="548">
        <v>1.0</v>
      </c>
      <c r="D171" s="549" t="s">
        <v>624</v>
      </c>
      <c r="E171" s="548" t="str">
        <f t="array" ref="E171">IF(COUNTIF(MaGv!$C$39:$BB$39,B165)&gt;0,INDEX(MaGv!$C$38:$BB$39,1,MATCH(B165,MaGv!$C$39:$BB$39,0))," ")</f>
        <v> </v>
      </c>
      <c r="F171" s="548" t="str">
        <f t="array" ref="F171">IF(COUNTIF(MaGv!$C$44:$BB$44,B165)&gt;0,INDEX(MaGv!$C$38:$BB$44,1,MATCH(B165,MaGv!$C$44:$BB$44,0))," ")</f>
        <v> </v>
      </c>
      <c r="G171" s="548" t="str">
        <f t="array" ref="G171">IF(COUNTIF(MaGv!$C$49:$BB$49,B165)&gt;0,INDEX(MaGv!$C$38:$BB$49,1,MATCH(B165,MaGv!$C$49:$BB$49,0))," ")</f>
        <v> </v>
      </c>
      <c r="H171" s="548" t="str">
        <f t="array" ref="H171">IF(COUNTIF(MaGv!$C$54:$BB$54,B165)&gt;0,INDEX(MaGv!$C$38:$BB$54,1,MATCH(B165,MaGv!$C$54:$BB$54,0))," ")</f>
        <v> </v>
      </c>
      <c r="I171" s="548" t="str">
        <f t="array" ref="I171">IF(COUNTIF(MaGv!$C$59:$BB$59,B165)&gt;0,INDEX(MaGv!$C$38:$BB$59,1,MATCH(B165,MaGv!$C$59:$BB$59,0))," ")</f>
        <v> </v>
      </c>
      <c r="J171" s="548" t="str">
        <f t="array" ref="J171">IF(COUNTIF(MaGv!$C$64:$BB$64,B165)&gt;0,INDEX(MaGv!$C$38:$BB$64,1,MATCH(B165,MaGv!$C$64:$BB$64,0))," ")</f>
        <v> </v>
      </c>
      <c r="K171" s="323"/>
      <c r="L171" s="547" t="s">
        <v>606</v>
      </c>
      <c r="M171" s="548">
        <v>1.0</v>
      </c>
      <c r="N171" s="549" t="s">
        <v>624</v>
      </c>
      <c r="O171" s="548" t="str">
        <f t="array" ref="O171">IF(COUNTIF(MaGv!$C$39:$BB$39,L165)&gt;0,INDEX(MaGv!$C$38:$BB$39,1,MATCH(L165,MaGv!$C$39:$BB$39,0))," ")</f>
        <v> </v>
      </c>
      <c r="P171" s="548" t="str">
        <f t="array" ref="P171">IF(COUNTIF(MaGv!$C$44:$BB$44,L165)&gt;0,INDEX(MaGv!$C$38:$BB$44,1,MATCH(L165,MaGv!$C$44:$BB$44,0))," ")</f>
        <v> </v>
      </c>
      <c r="Q171" s="548" t="str">
        <f t="array" ref="Q171">IF(COUNTIF(MaGv!$C$49:$BB$49,L165)&gt;0,INDEX(MaGv!$C$38:$BB$49,1,MATCH(L165,MaGv!$C$49:$BB$49,0))," ")</f>
        <v> </v>
      </c>
      <c r="R171" s="548" t="str">
        <f t="array" ref="R171">IF(COUNTIF(MaGv!$C$54:$BB$54,L165)&gt;0,INDEX(MaGv!$C$38:$BB$54,1,MATCH(L165,MaGv!$C$54:$BB$54,0))," ")</f>
        <v> </v>
      </c>
      <c r="S171" s="548" t="str">
        <f t="array" ref="S171">IF(COUNTIF(MaGv!$C$59:$BB$59,L165)&gt;0,INDEX(MaGv!$C$38:$BB$59,1,MATCH(L165,MaGv!$C$59:$BB$59,0))," ")</f>
        <v> </v>
      </c>
      <c r="T171" s="548" t="str">
        <f t="array" ref="T171">IF(COUNTIF(MaGv!$C$64:$BB$64,L165)&gt;0,INDEX(MaGv!$C$38:$BB$64,1,MATCH(L165,MaGv!$C$64:$BB$64,0))," ")</f>
        <v> </v>
      </c>
      <c r="U171" s="16"/>
      <c r="V171" s="16"/>
      <c r="W171" s="17"/>
      <c r="X171" s="527"/>
    </row>
    <row r="172" ht="12.75" customHeight="1">
      <c r="A172" s="323"/>
      <c r="B172" s="127"/>
      <c r="C172" s="444">
        <v>2.0</v>
      </c>
      <c r="D172" s="543" t="s">
        <v>625</v>
      </c>
      <c r="E172" s="444" t="str">
        <f t="array" ref="E172">IF(COUNTIF(MaGv!$C$40:$BB$40,B165)&gt;0,INDEX(MaGv!$C$38:$BB$40,1,MATCH(B165,MaGv!$C$40:$BB$40,0))," ")</f>
        <v> </v>
      </c>
      <c r="F172" s="444" t="str">
        <f t="array" ref="F172">IF(COUNTIF(MaGv!$C$45:$BB$45,B165)&gt;0,INDEX(MaGv!$C$38:$BB$45,1,MATCH(B165,MaGv!$C$45:$BB$45,0))," ")</f>
        <v> </v>
      </c>
      <c r="G172" s="444" t="str">
        <f t="array" ref="G172">IF(COUNTIF(MaGv!$C$50:$BB$50,B165)&gt;0,INDEX(MaGv!$C$38:$BB$50,1,MATCH(B165,MaGv!$C$50:$BB$50,0))," ")</f>
        <v> </v>
      </c>
      <c r="H172" s="444" t="str">
        <f t="array" ref="H172">IF(COUNTIF(MaGv!$C$55:$BB$55,B165)&gt;0,INDEX(MaGv!$C$38:$BB$55,1,MATCH(B165,MaGv!$C$55:$BB$55,0))," ")</f>
        <v> </v>
      </c>
      <c r="I172" s="444" t="str">
        <f t="array" ref="I172">IF(COUNTIF(MaGv!$C$60:$BB$60,B165)&gt;0,INDEX(MaGv!$C$38:$BB$60,1,MATCH(B165,MaGv!$C$60:$BB$60,0))," ")</f>
        <v> </v>
      </c>
      <c r="J172" s="444" t="str">
        <f t="array" ref="J172">IF(COUNTIF(MaGv!$C$65:$BB$65,B165)&gt;0,INDEX(MaGv!$C$38:$BB$65,1,MATCH(B165,MaGv!$C$65:$BB$65,0))," ")</f>
        <v> </v>
      </c>
      <c r="K172" s="323"/>
      <c r="L172" s="127"/>
      <c r="M172" s="444">
        <v>2.0</v>
      </c>
      <c r="N172" s="543" t="s">
        <v>625</v>
      </c>
      <c r="O172" s="446" t="str">
        <f t="array" ref="O172">IF(COUNTIF(MaGv!$C$40:$BB$40,L165)&gt;0,INDEX(MaGv!$C$38:$BB$40,1,MATCH(L165,MaGv!$C$40:$BB$40,0))," ")</f>
        <v>A8</v>
      </c>
      <c r="P172" s="444" t="str">
        <f t="array" ref="P172">IF(COUNTIF(MaGv!$C$45:$BB$45,L165)&gt;0,INDEX(MaGv!$C$38:$BB$45,1,MATCH(L165,MaGv!$C$45:$BB$45,0))," ")</f>
        <v> </v>
      </c>
      <c r="Q172" s="444" t="str">
        <f t="array" ref="Q172">IF(COUNTIF(MaGv!$C$50:$BB$50,L165)&gt;0,INDEX(MaGv!$C$38:$BB$50,1,MATCH(L165,MaGv!$C$50:$BB$50,0))," ")</f>
        <v> </v>
      </c>
      <c r="R172" s="444" t="str">
        <f t="array" ref="R172">IF(COUNTIF(MaGv!$C$55:$BB$55,L165)&gt;0,INDEX(MaGv!$C$38:$BB$55,1,MATCH(L165,MaGv!$C$55:$BB$55,0))," ")</f>
        <v> </v>
      </c>
      <c r="S172" s="444" t="str">
        <f t="array" ref="S172">IF(COUNTIF(MaGv!$C$60:$BB$60,L165)&gt;0,INDEX(MaGv!$C$38:$BB$60,1,MATCH(L165,MaGv!$C$60:$BB$60,0))," ")</f>
        <v> </v>
      </c>
      <c r="T172" s="444" t="str">
        <f t="array" ref="T172">IF(COUNTIF(MaGv!$C$65:$BB$65,L165)&gt;0,INDEX(MaGv!$C$38:$BB$65,1,MATCH(L165,MaGv!$C$65:$BB$65,0))," ")</f>
        <v> </v>
      </c>
      <c r="U172" s="16"/>
      <c r="V172" s="16"/>
      <c r="W172" s="17"/>
      <c r="X172" s="527"/>
    </row>
    <row r="173" ht="12.75" customHeight="1">
      <c r="A173" s="323"/>
      <c r="B173" s="127"/>
      <c r="C173" s="444">
        <v>3.0</v>
      </c>
      <c r="D173" s="543" t="s">
        <v>626</v>
      </c>
      <c r="E173" s="444" t="str">
        <f t="array" ref="E173">IF(COUNTIF(MaGv!$C$41:$BB$41,B165)&gt;0,INDEX(MaGv!$C$38:$BB$41,1,MATCH(B165,MaGv!$C$41:$BB$41,0))," ")</f>
        <v> </v>
      </c>
      <c r="F173" s="444" t="str">
        <f t="array" ref="F173">IF(COUNTIF(MaGv!$C$46:$BB$46,B165)&gt;0,INDEX(MaGv!$C$38:$BB$46,1,MATCH(B165,MaGv!$C$46:$BB$46,0))," ")</f>
        <v> </v>
      </c>
      <c r="G173" s="444" t="str">
        <f t="array" ref="G173">IF(COUNTIF(MaGv!$C$51:$BB$51,B165)&gt;0,INDEX(MaGv!$C$38:$BB$51,1,MATCH(B165,MaGv!$C$51:$BB$51,0))," ")</f>
        <v> </v>
      </c>
      <c r="H173" s="444" t="str">
        <f t="array" ref="H173">IF(COUNTIF(MaGv!$C$56:$BB$56,B165)&gt;0,INDEX(MaGv!$C$38:$BB$56,1,MATCH(B165,MaGv!$C$56:$BB$56,0))," ")</f>
        <v> </v>
      </c>
      <c r="I173" s="444" t="str">
        <f t="array" ref="I173">IF(COUNTIF(MaGv!$C$61:$BB$61,B165)&gt;0,INDEX(MaGv!$C$38:$BB$61,1,MATCH(B165,MaGv!$C$61:$BB$61,0))," ")</f>
        <v> </v>
      </c>
      <c r="J173" s="444" t="str">
        <f t="array" ref="J173">IF(COUNTIF(MaGv!$C$66:$BB$66,B165)&gt;0,INDEX(MaGv!$C$38:$BB$66,1,MATCH(B165,MaGv!$C$66:$BB$66,0))," ")</f>
        <v> </v>
      </c>
      <c r="K173" s="323"/>
      <c r="L173" s="127"/>
      <c r="M173" s="444">
        <v>3.0</v>
      </c>
      <c r="N173" s="543" t="s">
        <v>626</v>
      </c>
      <c r="O173" s="446" t="str">
        <f t="array" ref="O173">IF(COUNTIF(MaGv!$C$41:$BB$41,L165)&gt;0,INDEX(MaGv!$C$38:$BB$41,1,MATCH(L165,MaGv!$C$41:$BB$41,0))," ")</f>
        <v>A5</v>
      </c>
      <c r="P173" s="444" t="str">
        <f t="array" ref="P173">IF(COUNTIF(MaGv!$C$46:$BB$46,L165)&gt;0,INDEX(MaGv!$C$38:$BB$46,1,MATCH(L165,MaGv!$C$46:$BB$46,0))," ")</f>
        <v> </v>
      </c>
      <c r="Q173" s="444" t="str">
        <f t="array" ref="Q173">IF(COUNTIF(MaGv!$C$51:$BB$51,L165)&gt;0,INDEX(MaGv!$C$38:$BB$51,1,MATCH(L165,MaGv!$C$51:$BB$51,0))," ")</f>
        <v> </v>
      </c>
      <c r="R173" s="444" t="str">
        <f t="array" ref="R173">IF(COUNTIF(MaGv!$C$56:$BB$56,L165)&gt;0,INDEX(MaGv!$C$38:$BB$56,1,MATCH(L165,MaGv!$C$56:$BB$56,0))," ")</f>
        <v> </v>
      </c>
      <c r="S173" s="444" t="str">
        <f t="array" ref="S173">IF(COUNTIF(MaGv!$C$61:$BB$61,L165)&gt;0,INDEX(MaGv!$C$38:$BB$61,1,MATCH(L165,MaGv!$C$61:$BB$61,0))," ")</f>
        <v> </v>
      </c>
      <c r="T173" s="444" t="str">
        <f t="array" ref="T173">IF(COUNTIF(MaGv!$C$66:$BB$66,L165)&gt;0,INDEX(MaGv!$C$38:$BB$66,1,MATCH(L165,MaGv!$C$66:$BB$66,0))," ")</f>
        <v> </v>
      </c>
      <c r="U173" s="16"/>
      <c r="V173" s="16"/>
      <c r="W173" s="17"/>
      <c r="X173" s="527"/>
    </row>
    <row r="174" ht="12.75" customHeight="1">
      <c r="A174" s="323"/>
      <c r="B174" s="127"/>
      <c r="C174" s="444">
        <v>4.0</v>
      </c>
      <c r="D174" s="543" t="s">
        <v>627</v>
      </c>
      <c r="E174" s="444" t="str">
        <f t="array" ref="E174">IF(COUNTIF(MaGv!$C$42:$BB$42,B165)&gt;0,INDEX(MaGv!$C$38:$BB$42,1,MATCH(B165,MaGv!$C$42:$BB$42,0))," ")</f>
        <v> </v>
      </c>
      <c r="F174" s="444" t="str">
        <f t="array" ref="F174">IF(COUNTIF(MaGv!$C$47:$BB$47,B165)&gt;0,INDEX(MaGv!$C$38:$BB$47,1,MATCH(B165,MaGv!$C$47:$BB$47,0))," ")</f>
        <v> </v>
      </c>
      <c r="G174" s="444" t="str">
        <f t="array" ref="G174">IF(COUNTIF(MaGv!$C$52:$BB$52,B165)&gt;0,INDEX(MaGv!$C$38:$BB$52,1,MATCH(B165,MaGv!$C$52:$BB$52,0))," ")</f>
        <v> </v>
      </c>
      <c r="H174" s="444" t="str">
        <f t="array" ref="H174">IF(COUNTIF(MaGv!$C$57:$BB$57,B165)&gt;0,INDEX(MaGv!$C$38:$BB$57,1,MATCH(B165,MaGv!$C$57:$BB$57,0))," ")</f>
        <v> </v>
      </c>
      <c r="I174" s="444" t="str">
        <f t="array" ref="I174">IF(COUNTIF(MaGv!$C$62:$BB$62,B165)&gt;0,INDEX(MaGv!$C$38:$BB$62,1,MATCH(B165,MaGv!$C$62:$BB$62,0))," ")</f>
        <v> </v>
      </c>
      <c r="J174" s="444" t="str">
        <f t="array" ref="J174">IF(COUNTIF(MaGv!$C$66:$BB$67,B165)&gt;0,INDEX(MaGv!$C$38:$BB$67,1,MATCH(B165,MaGv!$C$67:$BB$67,0))," ")</f>
        <v> </v>
      </c>
      <c r="K174" s="323"/>
      <c r="L174" s="127"/>
      <c r="M174" s="444">
        <v>4.0</v>
      </c>
      <c r="N174" s="543" t="s">
        <v>627</v>
      </c>
      <c r="O174" s="444" t="str">
        <f t="array" ref="O174">IF(COUNTIF(MaGv!$C$42:$BB$42,L165)&gt;0,INDEX(MaGv!$C$38:$BB$42,1,MATCH(L165,MaGv!$C$42:$BB$42,0))," ")</f>
        <v> </v>
      </c>
      <c r="P174" s="444" t="str">
        <f t="array" ref="P174">IF(COUNTIF(MaGv!$C$47:$BB$47,L165)&gt;0,INDEX(MaGv!$C$38:$BB$47,1,MATCH(L165,MaGv!$C$47:$BB$47,0))," ")</f>
        <v> </v>
      </c>
      <c r="Q174" s="444" t="str">
        <f t="array" ref="Q174">IF(COUNTIF(MaGv!$C$52:$BB$52,L165)&gt;0,INDEX(MaGv!$C$38:$BB$52,1,MATCH(L165,MaGv!$C$52:$BB$52,0))," ")</f>
        <v> </v>
      </c>
      <c r="R174" s="444" t="str">
        <f t="array" ref="R174">IF(COUNTIF(MaGv!$C$57:$BB$57,L165)&gt;0,INDEX(MaGv!$C$38:$BB$57,1,MATCH(L165,MaGv!$C$57:$BB$57,0))," ")</f>
        <v> </v>
      </c>
      <c r="S174" s="444" t="str">
        <f t="array" ref="S174">IF(COUNTIF(MaGv!$C$62:$BB$62,L165)&gt;0,INDEX(MaGv!$C$38:$BB$62,1,MATCH(L165,MaGv!$C$62:$BB$62,0))," ")</f>
        <v> </v>
      </c>
      <c r="T174" s="444" t="str">
        <f t="array" ref="T174">IF(COUNTIF(MaGv!$C$66:$BB$67,L165)&gt;0,INDEX(MaGv!$C$38:$BB$67,1,MATCH(L165,MaGv!$C$67:$BB$67,0))," ")</f>
        <v> </v>
      </c>
      <c r="U174" s="16"/>
      <c r="V174" s="16"/>
      <c r="W174" s="17"/>
      <c r="X174" s="527"/>
    </row>
    <row r="175" ht="12.75" customHeight="1">
      <c r="A175" s="323"/>
      <c r="B175" s="396"/>
      <c r="C175" s="450">
        <v>5.0</v>
      </c>
      <c r="D175" s="550" t="s">
        <v>628</v>
      </c>
      <c r="E175" s="450" t="str">
        <f t="array" ref="E175">IF(COUNTIF(MaGv!$C$43:$BB$43,B165)&gt;0,INDEX(MaGv!$C$38:$BB$43,1,MATCH(B165,MaGv!$C$43:$BB$43,0))," ")</f>
        <v> </v>
      </c>
      <c r="F175" s="450" t="str">
        <f t="array" ref="F175">IF(COUNTIF(MaGv!$C$48:$BB$48,B165)&gt;0,INDEX(MaGv!$C$38:$BB$48,1,MATCH(B165,MaGv!$C$48:$BB$48,0))," ")</f>
        <v> </v>
      </c>
      <c r="G175" s="450" t="str">
        <f t="array" ref="G175">IF(COUNTIF(MaGv!$C$53:$BB$53,B165)&gt;0,INDEX(MaGv!$C$38:$BB$53,1,MATCH(B165,MaGv!$C$53:$BB$53,0))," ")</f>
        <v> </v>
      </c>
      <c r="H175" s="450" t="str">
        <f t="array" ref="H175">IF(COUNTIF(MaGv!$C$58:$BB$58,B165)&gt;0,INDEX(MaGv!$C$38:$BB$58,1,MATCH(B165,MaGv!$C$58:$BB$58,0))," ")</f>
        <v> </v>
      </c>
      <c r="I175" s="450" t="str">
        <f t="array" ref="I175">IF(COUNTIF(MaGv!$C$63:$BB$63,B165)&gt;0,INDEX(MaGv!$C$38:$BB$63,1,MATCH(B165,MaGv!$C$63:$BB$63,0))," ")</f>
        <v> </v>
      </c>
      <c r="J175" s="450" t="str">
        <f t="array" ref="J175">IF(COUNTIF(MaGv!$C$68:$BB$68,B165)&gt;0,INDEX(MaGv!$C$38:$BB$68,1,MATCH(B165,MaGv!$C$68:$BB$68,0))," ")</f>
        <v> </v>
      </c>
      <c r="K175" s="323"/>
      <c r="L175" s="396"/>
      <c r="M175" s="450">
        <v>5.0</v>
      </c>
      <c r="N175" s="550" t="s">
        <v>628</v>
      </c>
      <c r="O175" s="450" t="str">
        <f t="array" ref="O175">IF(COUNTIF(MaGv!$C$43:$BB$43,L165)&gt;0,INDEX(MaGv!$C$38:$BB$43,1,MATCH(L165,MaGv!$C$43:$BB$43,0))," ")</f>
        <v> </v>
      </c>
      <c r="P175" s="450" t="str">
        <f t="array" ref="P175">IF(COUNTIF(MaGv!$C$48:$BB$48,L165)&gt;0,INDEX(MaGv!$C$38:$BB$48,1,MATCH(L165,MaGv!$C$48:$BB$48,0))," ")</f>
        <v> </v>
      </c>
      <c r="Q175" s="450" t="str">
        <f t="array" ref="Q175">IF(COUNTIF(MaGv!$C$53:$BB$53,L165)&gt;0,INDEX(MaGv!$C$38:$BB$53,1,MATCH(L165,MaGv!$C$53:$BB$53,0))," ")</f>
        <v> </v>
      </c>
      <c r="R175" s="450" t="str">
        <f t="array" ref="R175">IF(COUNTIF(MaGv!$C$58:$BB$58,L165)&gt;0,INDEX(MaGv!$C$38:$BB$58,1,MATCH(L165,MaGv!$C$58:$BB$58,0))," ")</f>
        <v> </v>
      </c>
      <c r="S175" s="450" t="str">
        <f t="array" ref="S175">IF(COUNTIF(MaGv!$C$63:$BB$63,L165)&gt;0,INDEX(MaGv!$C$38:$BB$63,1,MATCH(L165,MaGv!$C$63:$BB$63,0))," ")</f>
        <v> </v>
      </c>
      <c r="T175" s="450" t="str">
        <f t="array" ref="T175">IF(COUNTIF(MaGv!$C$68:$BB$68,L165)&gt;0,INDEX(MaGv!$C$38:$BB$68,1,MATCH(L165,MaGv!$C$68:$BB$68,0))," ")</f>
        <v> </v>
      </c>
      <c r="U175" s="16"/>
      <c r="V175" s="16"/>
      <c r="W175" s="17"/>
      <c r="X175" s="527"/>
    </row>
    <row r="176" ht="12.75" customHeight="1">
      <c r="A176" s="323"/>
      <c r="B176" s="551"/>
      <c r="C176" s="529"/>
      <c r="D176" s="75"/>
      <c r="E176" s="529"/>
      <c r="F176" s="529"/>
      <c r="G176" s="529"/>
      <c r="H176" s="529"/>
      <c r="I176" s="529"/>
      <c r="J176" s="529"/>
      <c r="K176" s="323"/>
      <c r="L176" s="551"/>
      <c r="M176" s="529"/>
      <c r="N176" s="75"/>
      <c r="O176" s="529"/>
      <c r="P176" s="529"/>
      <c r="Q176" s="529"/>
      <c r="R176" s="529"/>
      <c r="S176" s="529"/>
      <c r="T176" s="529"/>
      <c r="U176" s="16"/>
      <c r="V176" s="16"/>
      <c r="W176" s="17"/>
      <c r="X176" s="527"/>
    </row>
    <row r="177" ht="6.75" customHeight="1">
      <c r="A177" s="552"/>
      <c r="B177" s="553"/>
      <c r="C177" s="554"/>
      <c r="D177" s="554"/>
      <c r="E177" s="555"/>
      <c r="F177" s="555"/>
      <c r="G177" s="555"/>
      <c r="H177" s="555"/>
      <c r="I177" s="555"/>
      <c r="J177" s="555"/>
      <c r="K177" s="555"/>
      <c r="L177" s="553"/>
      <c r="M177" s="554"/>
      <c r="N177" s="554"/>
      <c r="O177" s="555"/>
      <c r="P177" s="555"/>
      <c r="Q177" s="555"/>
      <c r="R177" s="555"/>
      <c r="S177" s="555"/>
      <c r="T177" s="555"/>
      <c r="U177" s="16"/>
      <c r="V177" s="16"/>
      <c r="W177" s="17"/>
      <c r="X177" s="527"/>
    </row>
    <row r="178" ht="13.5" customHeight="1">
      <c r="A178" s="323"/>
      <c r="B178" s="528" t="str">
        <f>MaGv!$N$1</f>
        <v>THỜI KHÓA BIỂU ÔN TẬP KHỐI 12 - Áp dụng từ 04/05/2021</v>
      </c>
      <c r="C178" s="528"/>
      <c r="D178" s="360"/>
      <c r="E178" s="360"/>
      <c r="F178" s="360"/>
      <c r="G178" s="360"/>
      <c r="H178" s="323"/>
      <c r="I178" s="360"/>
      <c r="J178" s="360"/>
      <c r="K178" s="323"/>
      <c r="L178" s="528" t="str">
        <f>MaGv!$N$1</f>
        <v>THỜI KHÓA BIỂU ÔN TẬP KHỐI 12 - Áp dụng từ 04/05/2021</v>
      </c>
      <c r="M178" s="360"/>
      <c r="N178" s="360"/>
      <c r="O178" s="360"/>
      <c r="P178" s="360"/>
      <c r="Q178" s="360"/>
      <c r="R178" s="323"/>
      <c r="S178" s="360"/>
      <c r="T178" s="360"/>
      <c r="U178" s="16"/>
      <c r="V178" s="16"/>
      <c r="W178" s="17"/>
      <c r="X178" s="527"/>
    </row>
    <row r="179" ht="12.75" customHeight="1">
      <c r="A179" s="16"/>
      <c r="B179" s="530" t="s">
        <v>615</v>
      </c>
      <c r="C179" s="531" t="str">
        <f>VLOOKUP(B181,dsma,3,0)&amp;"-"&amp;VLOOKUP(B181,dsma,5,0)</f>
        <v>Đoàn Minh Thông-Lý</v>
      </c>
      <c r="D179" s="532"/>
      <c r="E179" s="532"/>
      <c r="F179" s="533"/>
      <c r="G179" s="323"/>
      <c r="H179" s="534"/>
      <c r="I179" s="535" t="s">
        <v>616</v>
      </c>
      <c r="J179" s="17" t="str">
        <f>60-COUNTIF(E182:J191," ")</f>
        <v>4</v>
      </c>
      <c r="K179" s="323"/>
      <c r="L179" s="530" t="s">
        <v>615</v>
      </c>
      <c r="M179" s="531" t="str">
        <f>VLOOKUP(L181,dsma,3,0)&amp;"-"&amp;VLOOKUP(L181,dsma,5,0)</f>
        <v>Nguyễn Trường SƠN-Lý</v>
      </c>
      <c r="N179" s="532"/>
      <c r="O179" s="532"/>
      <c r="P179" s="533"/>
      <c r="Q179" s="323"/>
      <c r="R179" s="534"/>
      <c r="S179" s="535" t="s">
        <v>616</v>
      </c>
      <c r="T179" s="17" t="str">
        <f>60-COUNTIF(O182:T191," ")</f>
        <v>0</v>
      </c>
      <c r="U179" s="16"/>
      <c r="V179" s="16"/>
      <c r="W179" s="17"/>
      <c r="X179" s="527"/>
    </row>
    <row r="180" ht="3.0" customHeight="1">
      <c r="A180" s="16"/>
      <c r="B180" s="526"/>
      <c r="C180" s="323"/>
      <c r="D180" s="323"/>
      <c r="E180" s="529"/>
      <c r="F180" s="323"/>
      <c r="G180" s="323"/>
      <c r="H180" s="323"/>
      <c r="I180" s="323"/>
      <c r="J180" s="323"/>
      <c r="K180" s="323"/>
      <c r="L180" s="526"/>
      <c r="M180" s="323"/>
      <c r="N180" s="323"/>
      <c r="O180" s="529"/>
      <c r="P180" s="323"/>
      <c r="Q180" s="323"/>
      <c r="R180" s="323"/>
      <c r="S180" s="323"/>
      <c r="T180" s="323"/>
      <c r="U180" s="16"/>
      <c r="V180" s="16"/>
      <c r="W180" s="17"/>
      <c r="X180" s="527"/>
    </row>
    <row r="181" ht="12.75" customHeight="1">
      <c r="A181" s="536"/>
      <c r="B181" s="537" t="str">
        <f>X27</f>
        <v>BL09</v>
      </c>
      <c r="C181" s="538" t="s">
        <v>617</v>
      </c>
      <c r="D181" s="538" t="s">
        <v>618</v>
      </c>
      <c r="E181" s="538" t="s">
        <v>591</v>
      </c>
      <c r="F181" s="538" t="s">
        <v>592</v>
      </c>
      <c r="G181" s="538" t="s">
        <v>593</v>
      </c>
      <c r="H181" s="538" t="s">
        <v>594</v>
      </c>
      <c r="I181" s="538" t="s">
        <v>595</v>
      </c>
      <c r="J181" s="538" t="s">
        <v>596</v>
      </c>
      <c r="K181" s="539"/>
      <c r="L181" s="537" t="str">
        <f>X28</f>
        <v>BL10</v>
      </c>
      <c r="M181" s="538" t="s">
        <v>617</v>
      </c>
      <c r="N181" s="538" t="s">
        <v>618</v>
      </c>
      <c r="O181" s="538" t="s">
        <v>591</v>
      </c>
      <c r="P181" s="538" t="s">
        <v>592</v>
      </c>
      <c r="Q181" s="538" t="s">
        <v>593</v>
      </c>
      <c r="R181" s="538" t="s">
        <v>594</v>
      </c>
      <c r="S181" s="538" t="s">
        <v>595</v>
      </c>
      <c r="T181" s="538" t="s">
        <v>596</v>
      </c>
      <c r="U181" s="16"/>
      <c r="V181" s="16">
        <v>24.0</v>
      </c>
      <c r="W181" s="17"/>
      <c r="X181" s="527"/>
    </row>
    <row r="182" ht="12.75" customHeight="1">
      <c r="A182" s="323"/>
      <c r="B182" s="541" t="s">
        <v>597</v>
      </c>
      <c r="C182" s="452">
        <v>1.0</v>
      </c>
      <c r="D182" s="542" t="s">
        <v>619</v>
      </c>
      <c r="E182" s="452" t="str">
        <f t="array" ref="E182">IF(COUNTIF(MaGv!$C$4:$BB$4,B181)&gt;0,INDEX(MaGv!$C$3:$BB$4,1,MATCH(B181,MaGv!$C$4:$BB$4,0))," ")</f>
        <v> </v>
      </c>
      <c r="F182" s="451" t="str">
        <f t="array" ref="F182">IF(COUNTIF(MaGv!$C$9:$BB$9,B181)&gt;0,INDEX(MaGv!$C$3:$BB$9,1,MATCH(B181,MaGv!$C$9:$BB$9,0))," ")</f>
        <v>A2</v>
      </c>
      <c r="G182" s="452" t="str">
        <f t="array" ref="G182">IF(COUNTIF(MaGv!$C$14:$BB$14,B181)&gt;0,INDEX(MaGv!$C$3:$BB$14,1,MATCH(B181,MaGv!$C$14:$BB$14,0))," ")</f>
        <v> </v>
      </c>
      <c r="H182" s="452" t="str">
        <f t="array" ref="H182">IF(COUNTIF(MaGv!$C$19:$BB$19,B181)&gt;0,INDEX(MaGv!$C$3:$BB$19,1,MATCH(B181,MaGv!$C$19:$BB$19,0))," ")</f>
        <v> </v>
      </c>
      <c r="I182" s="452" t="str">
        <f t="array" ref="I182">IF(COUNTIF(MaGv!$C$24:$BB$24,B181)&gt;0,INDEX(MaGv!$C$3:$BB$24,1,MATCH(B181,MaGv!$C$24:$BB$24,0))," ")</f>
        <v> </v>
      </c>
      <c r="J182" s="452" t="str">
        <f t="array" ref="J182">IF(COUNTIF(MaGv!$C$29:$BB$29,B181)&gt;0,INDEX(MaGv!$C$3:$BB$29,1,MATCH(B181,MaGv!$C$29:$BB$29,0))," ")</f>
        <v> </v>
      </c>
      <c r="K182" s="323"/>
      <c r="L182" s="541" t="s">
        <v>597</v>
      </c>
      <c r="M182" s="452">
        <v>1.0</v>
      </c>
      <c r="N182" s="542" t="s">
        <v>619</v>
      </c>
      <c r="O182" s="452" t="str">
        <f t="array" ref="O182">IF(COUNTIF(MaGv!$C$4:$BB$4,L181)&gt;0,INDEX(MaGv!$C$3:$BB$4,1,MATCH(L181,MaGv!$C$4:$BB$4,0))," ")</f>
        <v> </v>
      </c>
      <c r="P182" s="452" t="str">
        <f t="array" ref="P182">IF(COUNTIF(MaGv!$C$9:$BB$9,L181)&gt;0,INDEX(MaGv!$C$3:$BB$9,1,MATCH(L181,MaGv!$C$9:$BB$9,0))," ")</f>
        <v> </v>
      </c>
      <c r="Q182" s="452" t="str">
        <f t="array" ref="Q182">IF(COUNTIF(MaGv!$C$14:$BB$14,L181)&gt;0,INDEX(MaGv!$C$3:$BB$14,1,MATCH(L181,MaGv!$C$14:$BB$14,0))," ")</f>
        <v> </v>
      </c>
      <c r="R182" s="452" t="str">
        <f t="array" ref="R182">IF(COUNTIF(MaGv!$C$19:$BB$19,L181)&gt;0,INDEX(MaGv!$C$3:$BB$19,1,MATCH(L181,MaGv!$C$19:$BB$19,0))," ")</f>
        <v> </v>
      </c>
      <c r="S182" s="452" t="str">
        <f t="array" ref="S182">IF(COUNTIF(MaGv!$C$24:$BB$24,L181)&gt;0,INDEX(MaGv!$C$3:$BB$24,1,MATCH(L181,MaGv!$C$24:$BB$24,0))," ")</f>
        <v> </v>
      </c>
      <c r="T182" s="452" t="str">
        <f t="array" ref="T182">IF(COUNTIF(MaGv!$C$29:$BB$29,L181)&gt;0,INDEX(MaGv!$C$3:$BB$29,1,MATCH(L181,MaGv!$C$29:$BB$29,0))," ")</f>
        <v> </v>
      </c>
      <c r="U182" s="16"/>
      <c r="V182" s="16"/>
      <c r="W182" s="17"/>
      <c r="X182" s="527"/>
    </row>
    <row r="183" ht="12.75" customHeight="1">
      <c r="A183" s="323"/>
      <c r="B183" s="127"/>
      <c r="C183" s="444">
        <v>2.0</v>
      </c>
      <c r="D183" s="543" t="s">
        <v>620</v>
      </c>
      <c r="E183" s="444" t="str">
        <f t="array" ref="E183">IF(COUNTIF(MaGv!$C$5:$BB$5,B181)&gt;0,INDEX(MaGv!$C$3:$BB$5,1,MATCH(B181,MaGv!$C$5:$BB$5,0))," ")</f>
        <v> </v>
      </c>
      <c r="F183" s="446" t="str">
        <f t="array" ref="F183">IF(COUNTIF(MaGv!$C$10:$BB$10,B181)&gt;0,INDEX(MaGv!$C$3:$BB$10,1,MATCH(B181,MaGv!$C$10:$BB$10,0))," ")</f>
        <v>A4</v>
      </c>
      <c r="G183" s="444" t="str">
        <f t="array" ref="G183">IF(COUNTIF(MaGv!$C$15:$BB$15,B181)&gt;0,INDEX(MaGv!$C$3:$BB$15,1,MATCH(B181,MaGv!$C$15:$BB$15,0))," ")</f>
        <v> </v>
      </c>
      <c r="H183" s="444" t="str">
        <f t="array" ref="H183">IF(COUNTIF(MaGv!$C$20:$BB$20,B181)&gt;0,INDEX(MaGv!$C$3:$BB$20,1,MATCH(B181,MaGv!$C$20:$BB$20,0))," ")</f>
        <v> </v>
      </c>
      <c r="I183" s="444" t="str">
        <f t="array" ref="I183">IF(COUNTIF(MaGv!$C$25:$BB$25,B181)&gt;0,INDEX(MaGv!$C$3:$BB$25,1,MATCH(B181,MaGv!$C$25:$BB$25,0))," ")</f>
        <v> </v>
      </c>
      <c r="J183" s="444" t="str">
        <f t="array" ref="J183">IF(COUNTIF(MaGv!$C$30:$BB$30,B181)&gt;0,INDEX(MaGv!$C$3:$BB$30,1,MATCH(B181,MaGv!$C$30:$BB$30,0))," ")</f>
        <v> </v>
      </c>
      <c r="K183" s="323"/>
      <c r="L183" s="127"/>
      <c r="M183" s="444">
        <v>2.0</v>
      </c>
      <c r="N183" s="543" t="s">
        <v>620</v>
      </c>
      <c r="O183" s="444" t="str">
        <f t="array" ref="O183">IF(COUNTIF(MaGv!$C$5:$BB$5,L181)&gt;0,INDEX(MaGv!$C$3:$BB$5,1,MATCH(L181,MaGv!$C$5:$BB$5,0))," ")</f>
        <v> </v>
      </c>
      <c r="P183" s="444" t="str">
        <f t="array" ref="P183">IF(COUNTIF(MaGv!$C$10:$BB$10,L181)&gt;0,INDEX(MaGv!$C$3:$BB$10,1,MATCH(L181,MaGv!$C$10:$BB$10,0))," ")</f>
        <v> </v>
      </c>
      <c r="Q183" s="444" t="str">
        <f t="array" ref="Q183">IF(COUNTIF(MaGv!$C$15:$BB$15,L181)&gt;0,INDEX(MaGv!$C$3:$BB$15,1,MATCH(L181,MaGv!$C$15:$BB$15,0))," ")</f>
        <v> </v>
      </c>
      <c r="R183" s="444" t="str">
        <f t="array" ref="R183">IF(COUNTIF(MaGv!$C$20:$BB$20,L181)&gt;0,INDEX(MaGv!$C$3:$BB$20,1,MATCH(L181,MaGv!$C$20:$BB$20,0))," ")</f>
        <v> </v>
      </c>
      <c r="S183" s="444" t="str">
        <f t="array" ref="S183">IF(COUNTIF(MaGv!$C$25:$BB$25,L181)&gt;0,INDEX(MaGv!$C$3:$BB$25,1,MATCH(L181,MaGv!$C$25:$BB$25,0))," ")</f>
        <v> </v>
      </c>
      <c r="T183" s="444" t="str">
        <f t="array" ref="T183">IF(COUNTIF(MaGv!$C$30:$BB$30,L181)&gt;0,INDEX(MaGv!$C$3:$BB$30,1,MATCH(L181,MaGv!$C$30:$BB$30,0))," ")</f>
        <v> </v>
      </c>
      <c r="U183" s="16"/>
      <c r="V183" s="16"/>
      <c r="W183" s="17"/>
      <c r="X183" s="527"/>
    </row>
    <row r="184" ht="12.75" customHeight="1">
      <c r="A184" s="323"/>
      <c r="B184" s="127"/>
      <c r="C184" s="444">
        <v>3.0</v>
      </c>
      <c r="D184" s="543" t="s">
        <v>621</v>
      </c>
      <c r="E184" s="444" t="str">
        <f t="array" ref="E184">IF(COUNTIF(MaGv!$C$6:$BB$6,B181)&gt;0,INDEX(MaGv!$C$3:$BB$6,1,MATCH(B181,MaGv!$C$6:$BB$6,0))," ")</f>
        <v> </v>
      </c>
      <c r="F184" s="444" t="str">
        <f t="array" ref="F184">IF(COUNTIF(MaGv!$C$11:$BB$11,B181)&gt;0,INDEX(MaGv!$C$3:$BB$11,1,MATCH(B181,MaGv!$C$11:$BB$11,0))," ")</f>
        <v> </v>
      </c>
      <c r="G184" s="444" t="str">
        <f t="array" ref="G184">IF(COUNTIF(MaGv!$C$16:$BB$16,B181)&gt;0,INDEX(MaGv!$C$3:$BB$16,1,MATCH(B181,MaGv!$C$16:$BB$16,0))," ")</f>
        <v> </v>
      </c>
      <c r="H184" s="444" t="str">
        <f t="array" ref="H184">IF(COUNTIF(MaGv!$C$21:$BB$21,B181)&gt;0,INDEX(MaGv!$C$3:$BB$21,1,MATCH(B181,MaGv!$C$21:$BB$21,0))," ")</f>
        <v> </v>
      </c>
      <c r="I184" s="444" t="str">
        <f t="array" ref="I184">IF(COUNTIF(MaGv!$C$26:$BB$26,B181)&gt;0,INDEX(MaGv!$C$3:$BB$26,1,MATCH(B181,MaGv!$C$26:$BB$26,0))," ")</f>
        <v> </v>
      </c>
      <c r="J184" s="444" t="str">
        <f t="array" ref="J184">IF(COUNTIF(MaGv!$C$31:$BB$31,B181)&gt;0,INDEX(MaGv!$C$3:$BB$31,1,MATCH(B181,MaGv!$C$31:$BB$31,0))," ")</f>
        <v> </v>
      </c>
      <c r="K184" s="323"/>
      <c r="L184" s="127"/>
      <c r="M184" s="444">
        <v>3.0</v>
      </c>
      <c r="N184" s="543" t="s">
        <v>621</v>
      </c>
      <c r="O184" s="444" t="str">
        <f t="array" ref="O184">IF(COUNTIF(MaGv!$C$6:$BB$6,L181)&gt;0,INDEX(MaGv!$C$3:$BB$6,1,MATCH(L181,MaGv!$C$6:$BB$6,0))," ")</f>
        <v> </v>
      </c>
      <c r="P184" s="444" t="str">
        <f t="array" ref="P184">IF(COUNTIF(MaGv!$C$11:$BB$11,L181)&gt;0,INDEX(MaGv!$C$3:$BB$11,1,MATCH(L181,MaGv!$C$11:$BB$11,0))," ")</f>
        <v> </v>
      </c>
      <c r="Q184" s="444" t="str">
        <f t="array" ref="Q184">IF(COUNTIF(MaGv!$C$16:$BB$16,L181)&gt;0,INDEX(MaGv!$C$3:$BB$16,1,MATCH(L181,MaGv!$C$16:$BB$16,0))," ")</f>
        <v> </v>
      </c>
      <c r="R184" s="444" t="str">
        <f t="array" ref="R184">IF(COUNTIF(MaGv!$C$21:$BB$21,L181)&gt;0,INDEX(MaGv!$C$3:$BB$21,1,MATCH(L181,MaGv!$C$21:$BB$21,0))," ")</f>
        <v> </v>
      </c>
      <c r="S184" s="444" t="str">
        <f t="array" ref="S184">IF(COUNTIF(MaGv!$C$26:$BB$26,L181)&gt;0,INDEX(MaGv!$C$3:$BB$26,1,MATCH(L181,MaGv!$C$26:$BB$26,0))," ")</f>
        <v> </v>
      </c>
      <c r="T184" s="444" t="str">
        <f t="array" ref="T184">IF(COUNTIF(MaGv!$C$31:$BB$31,L181)&gt;0,INDEX(MaGv!$C$3:$BB$31,1,MATCH(L181,MaGv!$C$31:$BB$31,0))," ")</f>
        <v> </v>
      </c>
      <c r="U184" s="16"/>
      <c r="V184" s="16"/>
      <c r="W184" s="17"/>
      <c r="X184" s="527"/>
    </row>
    <row r="185" ht="12.75" customHeight="1">
      <c r="A185" s="323"/>
      <c r="B185" s="127"/>
      <c r="C185" s="444">
        <v>4.0</v>
      </c>
      <c r="D185" s="543" t="s">
        <v>622</v>
      </c>
      <c r="E185" s="444" t="str">
        <f t="array" ref="E185">IF(COUNTIF(MaGv!$C$7:$BB$7,B181)&gt;0,INDEX(MaGv!$C$3:$BB$7,1,MATCH(B181,MaGv!$C$7:$BB$7,0))," ")</f>
        <v> </v>
      </c>
      <c r="F185" s="444" t="str">
        <f t="array" ref="F185">IF(COUNTIF(MaGv!$C$12:$BB$12,B181)&gt;0,INDEX(MaGv!$C$3:$BB$12,1,MATCH(B181,MaGv!$C$12:$BB$12,0))," ")</f>
        <v> </v>
      </c>
      <c r="G185" s="444" t="str">
        <f t="array" ref="G185">IF(COUNTIF(MaGv!$C$17:$BB$17,B181)&gt;0,INDEX(MaGv!$C$3:$BB$17,1,MATCH(B181,MaGv!$C$17:$BB$17,0))," ")</f>
        <v> </v>
      </c>
      <c r="H185" s="444" t="str">
        <f t="array" ref="H185">IF(COUNTIF(MaGv!$C$22:$BB$22,B181)&gt;0,INDEX(MaGv!$C$3:$BB$22,1,MATCH(B181,MaGv!$C$22:$BB$22,0))," ")</f>
        <v> </v>
      </c>
      <c r="I185" s="444" t="str">
        <f t="array" ref="I185">IF(COUNTIF(MaGv!$C$27:$BB$27,B181)&gt;0,INDEX(MaGv!$C$3:$BB$27,1,MATCH(B181,MaGv!$C$27:$BB$27,0))," ")</f>
        <v> </v>
      </c>
      <c r="J185" s="444" t="str">
        <f t="array" ref="J185">IF(COUNTIF(MaGv!$C$32:$BB$32,B181)&gt;0,INDEX(MaGv!$C$3:$BB$32,1,MATCH(B181,MaGv!$C$32:$BB$32,0))," ")</f>
        <v> </v>
      </c>
      <c r="K185" s="323"/>
      <c r="L185" s="127"/>
      <c r="M185" s="444">
        <v>4.0</v>
      </c>
      <c r="N185" s="543" t="s">
        <v>622</v>
      </c>
      <c r="O185" s="444" t="str">
        <f t="array" ref="O185">IF(COUNTIF(MaGv!$C$7:$BB$7,L181)&gt;0,INDEX(MaGv!$C$3:$BB$7,1,MATCH(L181,MaGv!$C$7:$BB$7,0))," ")</f>
        <v> </v>
      </c>
      <c r="P185" s="444" t="str">
        <f t="array" ref="P185">IF(COUNTIF(MaGv!$C$12:$BB$12,L181)&gt;0,INDEX(MaGv!$C$3:$BB$12,1,MATCH(L181,MaGv!$C$12:$BB$12,0))," ")</f>
        <v> </v>
      </c>
      <c r="Q185" s="444" t="str">
        <f t="array" ref="Q185">IF(COUNTIF(MaGv!$C$17:$BB$17,L181)&gt;0,INDEX(MaGv!$C$3:$BB$17,1,MATCH(L181,MaGv!$C$17:$BB$17,0))," ")</f>
        <v> </v>
      </c>
      <c r="R185" s="444" t="str">
        <f t="array" ref="R185">IF(COUNTIF(MaGv!$C$22:$BB$22,L181)&gt;0,INDEX(MaGv!$C$3:$BB$22,1,MATCH(L181,MaGv!$C$22:$BB$22,0))," ")</f>
        <v> </v>
      </c>
      <c r="S185" s="444" t="str">
        <f t="array" ref="S185">IF(COUNTIF(MaGv!$C$27:$BB$27,L181)&gt;0,INDEX(MaGv!$C$3:$BB$27,1,MATCH(L181,MaGv!$C$27:$BB$27,0))," ")</f>
        <v> </v>
      </c>
      <c r="T185" s="444" t="str">
        <f t="array" ref="T185">IF(COUNTIF(MaGv!$C$32:$BB$32,L181)&gt;0,INDEX(MaGv!$C$3:$BB$32,1,MATCH(L181,MaGv!$C$32:$BB$32,0))," ")</f>
        <v> </v>
      </c>
      <c r="U185" s="16"/>
      <c r="V185" s="16"/>
      <c r="W185" s="17"/>
      <c r="X185" s="527"/>
    </row>
    <row r="186" ht="12.75" customHeight="1">
      <c r="A186" s="323"/>
      <c r="B186" s="447"/>
      <c r="C186" s="544">
        <v>5.0</v>
      </c>
      <c r="D186" s="545" t="s">
        <v>623</v>
      </c>
      <c r="E186" s="544" t="str">
        <f t="array" ref="E186">IF(COUNTIF(MaGv!$C$8:$BB$8,B181)&gt;0,INDEX(MaGv!$C$3:$BB$8,1,MATCH(B181,MaGv!$C$8:$BB$8,0))," ")</f>
        <v> </v>
      </c>
      <c r="F186" s="544" t="str">
        <f t="array" ref="F186">IF(COUNTIF(MaGv!$C$13:$BB$13,B181)&gt;0,INDEX(MaGv!$C$3:$BB$13,1,MATCH(B181,MaGv!$C$13:$BB$13,0))," ")</f>
        <v> </v>
      </c>
      <c r="G186" s="544" t="str">
        <f t="array" ref="G186">IF(COUNTIF(MaGv!$C$18:$BB$18,B181)&gt;0,INDEX(MaGv!$C$3:$BB$18,1,MATCH(B181,MaGv!$C$18:$BB$18,0))," ")</f>
        <v> </v>
      </c>
      <c r="H186" s="544" t="str">
        <f t="array" ref="H186">IF(COUNTIF(MaGv!$C$23:$BB$23,B181)&gt;0,INDEX(MaGv!$C$3:$BB$23,1,MATCH(B181,MaGv!$C$23:$BB$23,0))," ")</f>
        <v> </v>
      </c>
      <c r="I186" s="544" t="str">
        <f t="array" ref="I186">IF(COUNTIF(MaGv!$C$28:$BB$28,B181)&gt;0,INDEX(MaGv!$C$3:$BB$28,1,MATCH(B181,MaGv!$C$28:$BB$28,0))," ")</f>
        <v> </v>
      </c>
      <c r="J186" s="544" t="str">
        <f t="array" ref="J186">IF(COUNTIF(MaGv!$C$33:$BB$33,B181)&gt;0,INDEX(MaGv!$C$3:$BB$33,1,MATCH(B181,MaGv!$C$33:$BB$33,0))," ")</f>
        <v> </v>
      </c>
      <c r="K186" s="323"/>
      <c r="L186" s="447"/>
      <c r="M186" s="544">
        <v>5.0</v>
      </c>
      <c r="N186" s="545" t="s">
        <v>623</v>
      </c>
      <c r="O186" s="544" t="str">
        <f t="array" ref="O186">IF(COUNTIF(MaGv!$C$8:$BB$8,L181)&gt;0,INDEX(MaGv!$C$3:$BB$8,1,MATCH(L181,MaGv!$C$8:$BB$8,0))," ")</f>
        <v> </v>
      </c>
      <c r="P186" s="544" t="str">
        <f t="array" ref="P186">IF(COUNTIF(MaGv!$C$13:$BB$13,L181)&gt;0,INDEX(MaGv!$C$3:$BB$13,1,MATCH(L181,MaGv!$C$13:$BB$13,0))," ")</f>
        <v> </v>
      </c>
      <c r="Q186" s="544" t="str">
        <f t="array" ref="Q186">IF(COUNTIF(MaGv!$C$18:$BB$18,L181)&gt;0,INDEX(MaGv!$C$3:$BB$18,1,MATCH(L181,MaGv!$C$18:$BB$18,0))," ")</f>
        <v> </v>
      </c>
      <c r="R186" s="544" t="str">
        <f t="array" ref="R186">IF(COUNTIF(MaGv!$C$23:$BB$23,L181)&gt;0,INDEX(MaGv!$C$3:$BB$23,1,MATCH(L181,MaGv!$C$23:$BB$23,0))," ")</f>
        <v> </v>
      </c>
      <c r="S186" s="544" t="str">
        <f t="array" ref="S186">IF(COUNTIF(MaGv!$C$28:$BB$28,L181)&gt;0,INDEX(MaGv!$C$3:$BB$28,1,MATCH(L181,MaGv!$C$28:$BB$28,0))," ")</f>
        <v> </v>
      </c>
      <c r="T186" s="544" t="str">
        <f t="array" ref="T186">IF(COUNTIF(MaGv!$C$33:$BB$33,L181)&gt;0,INDEX(MaGv!$C$3:$BB$33,1,MATCH(L181,MaGv!$C$33:$BB$33,0))," ")</f>
        <v> </v>
      </c>
      <c r="U186" s="16"/>
      <c r="V186" s="16"/>
      <c r="W186" s="17"/>
      <c r="X186" s="527"/>
    </row>
    <row r="187" ht="12.75" customHeight="1">
      <c r="A187" s="323"/>
      <c r="B187" s="547" t="s">
        <v>606</v>
      </c>
      <c r="C187" s="548">
        <v>1.0</v>
      </c>
      <c r="D187" s="549" t="s">
        <v>624</v>
      </c>
      <c r="E187" s="548" t="str">
        <f t="array" ref="E187">IF(COUNTIF(MaGv!$C$39:$BB$39,B181)&gt;0,INDEX(MaGv!$C$38:$BB$39,1,MATCH(B181,MaGv!$C$39:$BB$39,0))," ")</f>
        <v> </v>
      </c>
      <c r="F187" s="548" t="str">
        <f t="array" ref="F187">IF(COUNTIF(MaGv!$C$44:$BB$44,B181)&gt;0,INDEX(MaGv!$C$38:$BB$44,1,MATCH(B181,MaGv!$C$44:$BB$44,0))," ")</f>
        <v> </v>
      </c>
      <c r="G187" s="548" t="str">
        <f t="array" ref="G187">IF(COUNTIF(MaGv!$C$49:$BB$49,B181)&gt;0,INDEX(MaGv!$C$38:$BB$49,1,MATCH(B181,MaGv!$C$49:$BB$49,0))," ")</f>
        <v> </v>
      </c>
      <c r="H187" s="548" t="str">
        <f t="array" ref="H187">IF(COUNTIF(MaGv!$C$54:$BB$54,B181)&gt;0,INDEX(MaGv!$C$38:$BB$54,1,MATCH(B181,MaGv!$C$54:$BB$54,0))," ")</f>
        <v> </v>
      </c>
      <c r="I187" s="548" t="str">
        <f t="array" ref="I187">IF(COUNTIF(MaGv!$C$59:$BB$59,B181)&gt;0,INDEX(MaGv!$C$38:$BB$59,1,MATCH(B181,MaGv!$C$59:$BB$59,0))," ")</f>
        <v> </v>
      </c>
      <c r="J187" s="548" t="str">
        <f t="array" ref="J187">IF(COUNTIF(MaGv!$C$64:$BB$64,B181)&gt;0,INDEX(MaGv!$C$38:$BB$64,1,MATCH(B181,MaGv!$C$64:$BB$64,0))," ")</f>
        <v> </v>
      </c>
      <c r="K187" s="323"/>
      <c r="L187" s="547" t="s">
        <v>606</v>
      </c>
      <c r="M187" s="548">
        <v>1.0</v>
      </c>
      <c r="N187" s="549" t="s">
        <v>624</v>
      </c>
      <c r="O187" s="548" t="str">
        <f t="array" ref="O187">IF(COUNTIF(MaGv!$C$39:$BB$39,L181)&gt;0,INDEX(MaGv!$C$38:$BB$39,1,MATCH(L181,MaGv!$C$39:$BB$39,0))," ")</f>
        <v> </v>
      </c>
      <c r="P187" s="548" t="str">
        <f t="array" ref="P187">IF(COUNTIF(MaGv!$C$44:$BB$44,L181)&gt;0,INDEX(MaGv!$C$38:$BB$44,1,MATCH(L181,MaGv!$C$44:$BB$44,0))," ")</f>
        <v> </v>
      </c>
      <c r="Q187" s="548" t="str">
        <f t="array" ref="Q187">IF(COUNTIF(MaGv!$C$49:$BB$49,L181)&gt;0,INDEX(MaGv!$C$38:$BB$49,1,MATCH(L181,MaGv!$C$49:$BB$49,0))," ")</f>
        <v> </v>
      </c>
      <c r="R187" s="548" t="str">
        <f t="array" ref="R187">IF(COUNTIF(MaGv!$C$54:$BB$54,L181)&gt;0,INDEX(MaGv!$C$38:$BB$54,1,MATCH(L181,MaGv!$C$54:$BB$54,0))," ")</f>
        <v> </v>
      </c>
      <c r="S187" s="548" t="str">
        <f t="array" ref="S187">IF(COUNTIF(MaGv!$C$59:$BB$59,L181)&gt;0,INDEX(MaGv!$C$38:$BB$59,1,MATCH(L181,MaGv!$C$59:$BB$59,0))," ")</f>
        <v> </v>
      </c>
      <c r="T187" s="548" t="str">
        <f t="array" ref="T187">IF(COUNTIF(MaGv!$C$64:$BB$64,L181)&gt;0,INDEX(MaGv!$C$38:$BB$64,1,MATCH(L181,MaGv!$C$64:$BB$64,0))," ")</f>
        <v> </v>
      </c>
      <c r="U187" s="16"/>
      <c r="V187" s="16"/>
      <c r="W187" s="17"/>
      <c r="X187" s="527"/>
    </row>
    <row r="188" ht="12.75" customHeight="1">
      <c r="A188" s="323"/>
      <c r="B188" s="127"/>
      <c r="C188" s="444">
        <v>2.0</v>
      </c>
      <c r="D188" s="543" t="s">
        <v>625</v>
      </c>
      <c r="E188" s="444" t="str">
        <f t="array" ref="E188">IF(COUNTIF(MaGv!$C$40:$BB$40,B181)&gt;0,INDEX(MaGv!$C$38:$BB$40,1,MATCH(B181,MaGv!$C$40:$BB$40,0))," ")</f>
        <v> </v>
      </c>
      <c r="F188" s="444" t="str">
        <f t="array" ref="F188">IF(COUNTIF(MaGv!$C$45:$BB$45,B181)&gt;0,INDEX(MaGv!$C$38:$BB$45,1,MATCH(B181,MaGv!$C$45:$BB$45,0))," ")</f>
        <v> </v>
      </c>
      <c r="G188" s="444" t="str">
        <f t="array" ref="G188">IF(COUNTIF(MaGv!$C$50:$BB$50,B181)&gt;0,INDEX(MaGv!$C$38:$BB$50,1,MATCH(B181,MaGv!$C$50:$BB$50,0))," ")</f>
        <v> </v>
      </c>
      <c r="H188" s="444" t="str">
        <f t="array" ref="H188">IF(COUNTIF(MaGv!$C$55:$BB$55,B181)&gt;0,INDEX(MaGv!$C$38:$BB$55,1,MATCH(B181,MaGv!$C$55:$BB$55,0))," ")</f>
        <v> </v>
      </c>
      <c r="I188" s="446" t="str">
        <f t="array" ref="I188">IF(COUNTIF(MaGv!$C$60:$BB$60,B181)&gt;0,INDEX(MaGv!$C$38:$BB$60,1,MATCH(B181,MaGv!$C$60:$BB$60,0))," ")</f>
        <v>A2</v>
      </c>
      <c r="J188" s="444" t="str">
        <f t="array" ref="J188">IF(COUNTIF(MaGv!$C$65:$BB$65,B181)&gt;0,INDEX(MaGv!$C$38:$BB$65,1,MATCH(B181,MaGv!$C$65:$BB$65,0))," ")</f>
        <v> </v>
      </c>
      <c r="K188" s="323"/>
      <c r="L188" s="127"/>
      <c r="M188" s="444">
        <v>2.0</v>
      </c>
      <c r="N188" s="543" t="s">
        <v>625</v>
      </c>
      <c r="O188" s="444" t="str">
        <f t="array" ref="O188">IF(COUNTIF(MaGv!$C$40:$BB$40,L181)&gt;0,INDEX(MaGv!$C$38:$BB$40,1,MATCH(L181,MaGv!$C$40:$BB$40,0))," ")</f>
        <v> </v>
      </c>
      <c r="P188" s="444" t="str">
        <f t="array" ref="P188">IF(COUNTIF(MaGv!$C$45:$BB$45,L181)&gt;0,INDEX(MaGv!$C$38:$BB$45,1,MATCH(L181,MaGv!$C$45:$BB$45,0))," ")</f>
        <v> </v>
      </c>
      <c r="Q188" s="444" t="str">
        <f t="array" ref="Q188">IF(COUNTIF(MaGv!$C$50:$BB$50,L181)&gt;0,INDEX(MaGv!$C$38:$BB$50,1,MATCH(L181,MaGv!$C$50:$BB$50,0))," ")</f>
        <v> </v>
      </c>
      <c r="R188" s="444" t="str">
        <f t="array" ref="R188">IF(COUNTIF(MaGv!$C$55:$BB$55,L181)&gt;0,INDEX(MaGv!$C$38:$BB$55,1,MATCH(L181,MaGv!$C$55:$BB$55,0))," ")</f>
        <v> </v>
      </c>
      <c r="S188" s="444" t="str">
        <f t="array" ref="S188">IF(COUNTIF(MaGv!$C$60:$BB$60,L181)&gt;0,INDEX(MaGv!$C$38:$BB$60,1,MATCH(L181,MaGv!$C$60:$BB$60,0))," ")</f>
        <v> </v>
      </c>
      <c r="T188" s="444" t="str">
        <f t="array" ref="T188">IF(COUNTIF(MaGv!$C$65:$BB$65,L181)&gt;0,INDEX(MaGv!$C$38:$BB$65,1,MATCH(L181,MaGv!$C$65:$BB$65,0))," ")</f>
        <v> </v>
      </c>
      <c r="U188" s="16"/>
      <c r="V188" s="16"/>
      <c r="W188" s="17"/>
      <c r="X188" s="527"/>
    </row>
    <row r="189" ht="12.75" customHeight="1">
      <c r="A189" s="323"/>
      <c r="B189" s="127"/>
      <c r="C189" s="444">
        <v>3.0</v>
      </c>
      <c r="D189" s="543" t="s">
        <v>626</v>
      </c>
      <c r="E189" s="444" t="str">
        <f t="array" ref="E189">IF(COUNTIF(MaGv!$C$41:$BB$41,B181)&gt;0,INDEX(MaGv!$C$38:$BB$41,1,MATCH(B181,MaGv!$C$41:$BB$41,0))," ")</f>
        <v> </v>
      </c>
      <c r="F189" s="444" t="str">
        <f t="array" ref="F189">IF(COUNTIF(MaGv!$C$46:$BB$46,B181)&gt;0,INDEX(MaGv!$C$38:$BB$46,1,MATCH(B181,MaGv!$C$46:$BB$46,0))," ")</f>
        <v> </v>
      </c>
      <c r="G189" s="444" t="str">
        <f t="array" ref="G189">IF(COUNTIF(MaGv!$C$51:$BB$51,B181)&gt;0,INDEX(MaGv!$C$38:$BB$51,1,MATCH(B181,MaGv!$C$51:$BB$51,0))," ")</f>
        <v> </v>
      </c>
      <c r="H189" s="444" t="str">
        <f t="array" ref="H189">IF(COUNTIF(MaGv!$C$56:$BB$56,B181)&gt;0,INDEX(MaGv!$C$38:$BB$56,1,MATCH(B181,MaGv!$C$56:$BB$56,0))," ")</f>
        <v> </v>
      </c>
      <c r="I189" s="446" t="str">
        <f t="array" ref="I189">IF(COUNTIF(MaGv!$C$61:$BB$61,B181)&gt;0,INDEX(MaGv!$C$38:$BB$61,1,MATCH(B181,MaGv!$C$61:$BB$61,0))," ")</f>
        <v>A4</v>
      </c>
      <c r="J189" s="444" t="str">
        <f t="array" ref="J189">IF(COUNTIF(MaGv!$C$66:$BB$66,B181)&gt;0,INDEX(MaGv!$C$38:$BB$66,1,MATCH(B181,MaGv!$C$66:$BB$66,0))," ")</f>
        <v> </v>
      </c>
      <c r="K189" s="323"/>
      <c r="L189" s="127"/>
      <c r="M189" s="444">
        <v>3.0</v>
      </c>
      <c r="N189" s="543" t="s">
        <v>626</v>
      </c>
      <c r="O189" s="444" t="str">
        <f t="array" ref="O189">IF(COUNTIF(MaGv!$C$41:$BB$41,L181)&gt;0,INDEX(MaGv!$C$38:$BB$41,1,MATCH(L181,MaGv!$C$41:$BB$41,0))," ")</f>
        <v> </v>
      </c>
      <c r="P189" s="444" t="str">
        <f t="array" ref="P189">IF(COUNTIF(MaGv!$C$46:$BB$46,L181)&gt;0,INDEX(MaGv!$C$38:$BB$46,1,MATCH(L181,MaGv!$C$46:$BB$46,0))," ")</f>
        <v> </v>
      </c>
      <c r="Q189" s="444" t="str">
        <f t="array" ref="Q189">IF(COUNTIF(MaGv!$C$51:$BB$51,L181)&gt;0,INDEX(MaGv!$C$38:$BB$51,1,MATCH(L181,MaGv!$C$51:$BB$51,0))," ")</f>
        <v> </v>
      </c>
      <c r="R189" s="444" t="str">
        <f t="array" ref="R189">IF(COUNTIF(MaGv!$C$56:$BB$56,L181)&gt;0,INDEX(MaGv!$C$38:$BB$56,1,MATCH(L181,MaGv!$C$56:$BB$56,0))," ")</f>
        <v> </v>
      </c>
      <c r="S189" s="444" t="str">
        <f t="array" ref="S189">IF(COUNTIF(MaGv!$C$61:$BB$61,L181)&gt;0,INDEX(MaGv!$C$38:$BB$61,1,MATCH(L181,MaGv!$C$61:$BB$61,0))," ")</f>
        <v> </v>
      </c>
      <c r="T189" s="444" t="str">
        <f t="array" ref="T189">IF(COUNTIF(MaGv!$C$66:$BB$66,L181)&gt;0,INDEX(MaGv!$C$38:$BB$66,1,MATCH(L181,MaGv!$C$66:$BB$66,0))," ")</f>
        <v> </v>
      </c>
      <c r="U189" s="16"/>
      <c r="V189" s="16"/>
      <c r="W189" s="17"/>
      <c r="X189" s="527"/>
    </row>
    <row r="190" ht="12.75" customHeight="1">
      <c r="A190" s="323"/>
      <c r="B190" s="127"/>
      <c r="C190" s="444">
        <v>4.0</v>
      </c>
      <c r="D190" s="543" t="s">
        <v>627</v>
      </c>
      <c r="E190" s="444" t="str">
        <f t="array" ref="E190">IF(COUNTIF(MaGv!$C$42:$BB$42,B181)&gt;0,INDEX(MaGv!$C$38:$BB$42,1,MATCH(B181,MaGv!$C$42:$BB$42,0))," ")</f>
        <v> </v>
      </c>
      <c r="F190" s="444" t="str">
        <f t="array" ref="F190">IF(COUNTIF(MaGv!$C$47:$BB$47,B181)&gt;0,INDEX(MaGv!$C$38:$BB$47,1,MATCH(B181,MaGv!$C$47:$BB$47,0))," ")</f>
        <v> </v>
      </c>
      <c r="G190" s="444" t="str">
        <f t="array" ref="G190">IF(COUNTIF(MaGv!$C$52:$BB$52,B181)&gt;0,INDEX(MaGv!$C$38:$BB$52,1,MATCH(B181,MaGv!$C$52:$BB$52,0))," ")</f>
        <v> </v>
      </c>
      <c r="H190" s="444" t="str">
        <f t="array" ref="H190">IF(COUNTIF(MaGv!$C$57:$BB$57,B181)&gt;0,INDEX(MaGv!$C$38:$BB$57,1,MATCH(B181,MaGv!$C$57:$BB$57,0))," ")</f>
        <v> </v>
      </c>
      <c r="I190" s="444" t="str">
        <f t="array" ref="I190">IF(COUNTIF(MaGv!$C$62:$BB$62,B181)&gt;0,INDEX(MaGv!$C$38:$BB$62,1,MATCH(B181,MaGv!$C$62:$BB$62,0))," ")</f>
        <v> </v>
      </c>
      <c r="J190" s="444" t="str">
        <f t="array" ref="J190">IF(COUNTIF(MaGv!$C$66:$BB$67,B181)&gt;0,INDEX(MaGv!$C$38:$BB$67,1,MATCH(B181,MaGv!$C$67:$BB$67,0))," ")</f>
        <v> </v>
      </c>
      <c r="K190" s="323"/>
      <c r="L190" s="127"/>
      <c r="M190" s="444">
        <v>4.0</v>
      </c>
      <c r="N190" s="543" t="s">
        <v>627</v>
      </c>
      <c r="O190" s="444" t="str">
        <f t="array" ref="O190">IF(COUNTIF(MaGv!$C$42:$BB$42,L181)&gt;0,INDEX(MaGv!$C$38:$BB$42,1,MATCH(L181,MaGv!$C$42:$BB$42,0))," ")</f>
        <v> </v>
      </c>
      <c r="P190" s="444" t="str">
        <f t="array" ref="P190">IF(COUNTIF(MaGv!$C$47:$BB$47,L181)&gt;0,INDEX(MaGv!$C$38:$BB$47,1,MATCH(L181,MaGv!$C$47:$BB$47,0))," ")</f>
        <v> </v>
      </c>
      <c r="Q190" s="444" t="str">
        <f t="array" ref="Q190">IF(COUNTIF(MaGv!$C$52:$BB$52,L181)&gt;0,INDEX(MaGv!$C$38:$BB$52,1,MATCH(L181,MaGv!$C$52:$BB$52,0))," ")</f>
        <v> </v>
      </c>
      <c r="R190" s="444" t="str">
        <f t="array" ref="R190">IF(COUNTIF(MaGv!$C$57:$BB$57,L181)&gt;0,INDEX(MaGv!$C$38:$BB$57,1,MATCH(L181,MaGv!$C$57:$BB$57,0))," ")</f>
        <v> </v>
      </c>
      <c r="S190" s="444" t="str">
        <f t="array" ref="S190">IF(COUNTIF(MaGv!$C$62:$BB$62,L181)&gt;0,INDEX(MaGv!$C$38:$BB$62,1,MATCH(L181,MaGv!$C$62:$BB$62,0))," ")</f>
        <v> </v>
      </c>
      <c r="T190" s="444" t="str">
        <f t="array" ref="T190">IF(COUNTIF(MaGv!$C$66:$BB$67,L181)&gt;0,INDEX(MaGv!$C$38:$BB$67,1,MATCH(L181,MaGv!$C$67:$BB$67,0))," ")</f>
        <v> </v>
      </c>
      <c r="U190" s="16"/>
      <c r="V190" s="16"/>
      <c r="W190" s="17"/>
      <c r="X190" s="527"/>
    </row>
    <row r="191" ht="12.75" customHeight="1">
      <c r="A191" s="323"/>
      <c r="B191" s="396"/>
      <c r="C191" s="450">
        <v>5.0</v>
      </c>
      <c r="D191" s="550" t="s">
        <v>628</v>
      </c>
      <c r="E191" s="450" t="str">
        <f t="array" ref="E191">IF(COUNTIF(MaGv!$C$43:$BB$43,B181)&gt;0,INDEX(MaGv!$C$38:$BB$43,1,MATCH(B181,MaGv!$C$43:$BB$43,0))," ")</f>
        <v> </v>
      </c>
      <c r="F191" s="450" t="str">
        <f t="array" ref="F191">IF(COUNTIF(MaGv!$C$48:$BB$48,B181)&gt;0,INDEX(MaGv!$C$38:$BB$48,1,MATCH(B181,MaGv!$C$48:$BB$48,0))," ")</f>
        <v> </v>
      </c>
      <c r="G191" s="450" t="str">
        <f t="array" ref="G191">IF(COUNTIF(MaGv!$C$53:$BB$53,B181)&gt;0,INDEX(MaGv!$C$38:$BB$53,1,MATCH(B181,MaGv!$C$53:$BB$53,0))," ")</f>
        <v> </v>
      </c>
      <c r="H191" s="450" t="str">
        <f t="array" ref="H191">IF(COUNTIF(MaGv!$C$58:$BB$58,B181)&gt;0,INDEX(MaGv!$C$38:$BB$58,1,MATCH(B181,MaGv!$C$58:$BB$58,0))," ")</f>
        <v> </v>
      </c>
      <c r="I191" s="450" t="str">
        <f t="array" ref="I191">IF(COUNTIF(MaGv!$C$63:$BB$63,B181)&gt;0,INDEX(MaGv!$C$38:$BB$63,1,MATCH(B181,MaGv!$C$63:$BB$63,0))," ")</f>
        <v> </v>
      </c>
      <c r="J191" s="450" t="str">
        <f t="array" ref="J191">IF(COUNTIF(MaGv!$C$68:$BB$68,B181)&gt;0,INDEX(MaGv!$C$38:$BB$68,1,MATCH(B181,MaGv!$C$68:$BB$68,0))," ")</f>
        <v> </v>
      </c>
      <c r="K191" s="323"/>
      <c r="L191" s="396"/>
      <c r="M191" s="450">
        <v>5.0</v>
      </c>
      <c r="N191" s="550" t="s">
        <v>628</v>
      </c>
      <c r="O191" s="450" t="str">
        <f t="array" ref="O191">IF(COUNTIF(MaGv!$C$43:$BB$43,L181)&gt;0,INDEX(MaGv!$C$38:$BB$43,1,MATCH(L181,MaGv!$C$43:$BB$43,0))," ")</f>
        <v> </v>
      </c>
      <c r="P191" s="450" t="str">
        <f t="array" ref="P191">IF(COUNTIF(MaGv!$C$48:$BB$48,L181)&gt;0,INDEX(MaGv!$C$38:$BB$48,1,MATCH(L181,MaGv!$C$48:$BB$48,0))," ")</f>
        <v> </v>
      </c>
      <c r="Q191" s="450" t="str">
        <f t="array" ref="Q191">IF(COUNTIF(MaGv!$C$53:$BB$53,L181)&gt;0,INDEX(MaGv!$C$38:$BB$53,1,MATCH(L181,MaGv!$C$53:$BB$53,0))," ")</f>
        <v> </v>
      </c>
      <c r="R191" s="450" t="str">
        <f t="array" ref="R191">IF(COUNTIF(MaGv!$C$58:$BB$58,L181)&gt;0,INDEX(MaGv!$C$38:$BB$58,1,MATCH(L181,MaGv!$C$58:$BB$58,0))," ")</f>
        <v> </v>
      </c>
      <c r="S191" s="450" t="str">
        <f t="array" ref="S191">IF(COUNTIF(MaGv!$C$63:$BB$63,L181)&gt;0,INDEX(MaGv!$C$38:$BB$63,1,MATCH(L181,MaGv!$C$63:$BB$63,0))," ")</f>
        <v> </v>
      </c>
      <c r="T191" s="450" t="str">
        <f t="array" ref="T191">IF(COUNTIF(MaGv!$C$68:$BB$68,L181)&gt;0,INDEX(MaGv!$C$38:$BB$68,1,MATCH(L181,MaGv!$C$68:$BB$68,0))," ")</f>
        <v> </v>
      </c>
      <c r="U191" s="16"/>
      <c r="V191" s="16"/>
      <c r="W191" s="17"/>
      <c r="X191" s="527"/>
    </row>
    <row r="192" ht="12.75" customHeight="1">
      <c r="A192" s="16"/>
      <c r="B192" s="558"/>
      <c r="C192" s="16"/>
      <c r="D192" s="16"/>
      <c r="E192" s="16"/>
      <c r="F192" s="16"/>
      <c r="G192" s="16"/>
      <c r="H192" s="16"/>
      <c r="I192" s="16"/>
      <c r="J192" s="16"/>
      <c r="K192" s="16"/>
      <c r="L192" s="558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7"/>
      <c r="X192" s="527"/>
    </row>
    <row r="193" ht="12.75" customHeight="1">
      <c r="A193" s="16"/>
      <c r="B193" s="558"/>
      <c r="C193" s="16"/>
      <c r="D193" s="16"/>
      <c r="E193" s="16"/>
      <c r="F193" s="16"/>
      <c r="G193" s="16"/>
      <c r="H193" s="16"/>
      <c r="I193" s="16"/>
      <c r="J193" s="16"/>
      <c r="K193" s="16"/>
      <c r="L193" s="558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7"/>
      <c r="X193" s="527"/>
    </row>
    <row r="194" ht="12.75" customHeight="1">
      <c r="A194" s="323"/>
      <c r="B194" s="528" t="str">
        <f>MaGv!$N$1</f>
        <v>THỜI KHÓA BIỂU ÔN TẬP KHỐI 12 - Áp dụng từ 04/05/2021</v>
      </c>
      <c r="C194" s="528"/>
      <c r="D194" s="360"/>
      <c r="E194" s="360"/>
      <c r="F194" s="360"/>
      <c r="G194" s="360"/>
      <c r="H194" s="323"/>
      <c r="I194" s="360"/>
      <c r="J194" s="360"/>
      <c r="K194" s="323"/>
      <c r="L194" s="528" t="str">
        <f>MaGv!$N$1</f>
        <v>THỜI KHÓA BIỂU ÔN TẬP KHỐI 12 - Áp dụng từ 04/05/2021</v>
      </c>
      <c r="M194" s="360"/>
      <c r="N194" s="360"/>
      <c r="O194" s="360"/>
      <c r="P194" s="360"/>
      <c r="Q194" s="360"/>
      <c r="R194" s="323"/>
      <c r="S194" s="360"/>
      <c r="T194" s="360"/>
      <c r="U194" s="16"/>
      <c r="V194" s="16"/>
      <c r="W194" s="17"/>
      <c r="X194" s="527"/>
    </row>
    <row r="195" ht="12.75" customHeight="1">
      <c r="A195" s="16"/>
      <c r="B195" s="530" t="s">
        <v>615</v>
      </c>
      <c r="C195" s="531" t="str">
        <f>VLOOKUP(B197,dsma,3,0)&amp;"-"&amp;VLOOKUP(B197,dsma,5,0)</f>
        <v>Vũ Thị Hồng Châu-Hóa</v>
      </c>
      <c r="D195" s="532"/>
      <c r="E195" s="532"/>
      <c r="F195" s="533"/>
      <c r="G195" s="323"/>
      <c r="H195" s="534"/>
      <c r="I195" s="535" t="s">
        <v>616</v>
      </c>
      <c r="J195" s="17" t="str">
        <f>60-COUNTIF(E198:J207," ")</f>
        <v>0</v>
      </c>
      <c r="K195" s="323"/>
      <c r="L195" s="530" t="s">
        <v>615</v>
      </c>
      <c r="M195" s="531" t="str">
        <f>VLOOKUP(L197,dsma,3,0)&amp;"-"&amp;VLOOKUP(L197,dsma,5,0)</f>
        <v>Võ Thị Đông Nghi-Hóa</v>
      </c>
      <c r="N195" s="532"/>
      <c r="O195" s="532"/>
      <c r="P195" s="533"/>
      <c r="Q195" s="323"/>
      <c r="R195" s="534"/>
      <c r="S195" s="535" t="s">
        <v>616</v>
      </c>
      <c r="T195" s="17" t="str">
        <f>60-COUNTIF(O198:T207," ")</f>
        <v>4</v>
      </c>
      <c r="U195" s="16"/>
      <c r="V195" s="16"/>
      <c r="W195" s="17"/>
      <c r="X195" s="527"/>
    </row>
    <row r="196" ht="3.0" customHeight="1">
      <c r="A196" s="16"/>
      <c r="B196" s="526"/>
      <c r="C196" s="323"/>
      <c r="D196" s="323"/>
      <c r="E196" s="529"/>
      <c r="F196" s="323"/>
      <c r="G196" s="323"/>
      <c r="H196" s="323"/>
      <c r="I196" s="323"/>
      <c r="J196" s="323"/>
      <c r="K196" s="323"/>
      <c r="L196" s="526"/>
      <c r="M196" s="323"/>
      <c r="N196" s="323"/>
      <c r="O196" s="529"/>
      <c r="P196" s="323"/>
      <c r="Q196" s="323"/>
      <c r="R196" s="323"/>
      <c r="S196" s="323"/>
      <c r="T196" s="323"/>
      <c r="U196" s="16"/>
      <c r="V196" s="16"/>
      <c r="W196" s="17"/>
      <c r="X196" s="527"/>
    </row>
    <row r="197" ht="12.75" customHeight="1">
      <c r="A197" s="536"/>
      <c r="B197" s="537" t="str">
        <f>X29</f>
        <v>BH01</v>
      </c>
      <c r="C197" s="538" t="s">
        <v>617</v>
      </c>
      <c r="D197" s="538" t="s">
        <v>618</v>
      </c>
      <c r="E197" s="538" t="s">
        <v>591</v>
      </c>
      <c r="F197" s="538" t="s">
        <v>592</v>
      </c>
      <c r="G197" s="538" t="s">
        <v>593</v>
      </c>
      <c r="H197" s="538" t="s">
        <v>594</v>
      </c>
      <c r="I197" s="538" t="s">
        <v>595</v>
      </c>
      <c r="J197" s="538" t="s">
        <v>596</v>
      </c>
      <c r="K197" s="539"/>
      <c r="L197" s="537" t="str">
        <f>X30</f>
        <v>BH02</v>
      </c>
      <c r="M197" s="538" t="s">
        <v>617</v>
      </c>
      <c r="N197" s="538" t="s">
        <v>618</v>
      </c>
      <c r="O197" s="538" t="s">
        <v>591</v>
      </c>
      <c r="P197" s="538" t="s">
        <v>592</v>
      </c>
      <c r="Q197" s="538" t="s">
        <v>593</v>
      </c>
      <c r="R197" s="538" t="s">
        <v>594</v>
      </c>
      <c r="S197" s="538" t="s">
        <v>595</v>
      </c>
      <c r="T197" s="538" t="s">
        <v>596</v>
      </c>
      <c r="U197" s="16"/>
      <c r="V197" s="16">
        <v>26.0</v>
      </c>
      <c r="W197" s="17"/>
      <c r="X197" s="527"/>
    </row>
    <row r="198" ht="12.75" customHeight="1">
      <c r="A198" s="323"/>
      <c r="B198" s="541" t="s">
        <v>597</v>
      </c>
      <c r="C198" s="452">
        <v>1.0</v>
      </c>
      <c r="D198" s="542" t="s">
        <v>619</v>
      </c>
      <c r="E198" s="452" t="str">
        <f t="array" ref="E198">IF(COUNTIF(MaGv!$C$4:$BB$4,B197)&gt;0,INDEX(MaGv!$C$3:$BB$4,1,MATCH(B197,MaGv!$C$4:$BB$4,0))," ")</f>
        <v> </v>
      </c>
      <c r="F198" s="452" t="str">
        <f t="array" ref="F198">IF(COUNTIF(MaGv!$C$9:$BB$9,B197)&gt;0,INDEX(MaGv!$C$3:$BB$9,1,MATCH(B197,MaGv!$C$9:$BB$9,0))," ")</f>
        <v> </v>
      </c>
      <c r="G198" s="452" t="str">
        <f t="array" ref="G198">IF(COUNTIF(MaGv!$C$14:$BB$14,B197)&gt;0,INDEX(MaGv!$C$3:$BB$14,1,MATCH(B197,MaGv!$C$14:$BB$14,0))," ")</f>
        <v> </v>
      </c>
      <c r="H198" s="452" t="str">
        <f t="array" ref="H198">IF(COUNTIF(MaGv!$C$19:$BB$19,B197)&gt;0,INDEX(MaGv!$C$3:$BB$19,1,MATCH(B197,MaGv!$C$19:$BB$19,0))," ")</f>
        <v> </v>
      </c>
      <c r="I198" s="452" t="str">
        <f t="array" ref="I198">IF(COUNTIF(MaGv!$C$24:$BB$24,B197)&gt;0,INDEX(MaGv!$C$3:$BB$24,1,MATCH(B197,MaGv!$C$24:$BB$24,0))," ")</f>
        <v> </v>
      </c>
      <c r="J198" s="452" t="str">
        <f t="array" ref="J198">IF(COUNTIF(MaGv!$C$29:$BB$29,B197)&gt;0,INDEX(MaGv!$C$3:$BB$29,1,MATCH(B197,MaGv!$C$29:$BB$29,0))," ")</f>
        <v> </v>
      </c>
      <c r="K198" s="323"/>
      <c r="L198" s="541" t="s">
        <v>597</v>
      </c>
      <c r="M198" s="452">
        <v>1.0</v>
      </c>
      <c r="N198" s="542" t="s">
        <v>619</v>
      </c>
      <c r="O198" s="452" t="str">
        <f t="array" ref="O198">IF(COUNTIF(MaGv!$C$4:$BB$4,L197)&gt;0,INDEX(MaGv!$C$3:$BB$4,1,MATCH(L197,MaGv!$C$4:$BB$4,0))," ")</f>
        <v> </v>
      </c>
      <c r="P198" s="452" t="str">
        <f t="array" ref="P198">IF(COUNTIF(MaGv!$C$9:$BB$9,L197)&gt;0,INDEX(MaGv!$C$3:$BB$9,1,MATCH(L197,MaGv!$C$9:$BB$9,0))," ")</f>
        <v> </v>
      </c>
      <c r="Q198" s="452" t="str">
        <f t="array" ref="Q198">IF(COUNTIF(MaGv!$C$14:$BB$14,L197)&gt;0,INDEX(MaGv!$C$3:$BB$14,1,MATCH(L197,MaGv!$C$14:$BB$14,0))," ")</f>
        <v> </v>
      </c>
      <c r="R198" s="452" t="str">
        <f t="array" ref="R198">IF(COUNTIF(MaGv!$C$19:$BB$19,L197)&gt;0,INDEX(MaGv!$C$3:$BB$19,1,MATCH(L197,MaGv!$C$19:$BB$19,0))," ")</f>
        <v> </v>
      </c>
      <c r="S198" s="452" t="str">
        <f t="array" ref="S198">IF(COUNTIF(MaGv!$C$24:$BB$24,L197)&gt;0,INDEX(MaGv!$C$3:$BB$24,1,MATCH(L197,MaGv!$C$24:$BB$24,0))," ")</f>
        <v> </v>
      </c>
      <c r="T198" s="452" t="str">
        <f t="array" ref="T198">IF(COUNTIF(MaGv!$C$29:$BB$29,L197)&gt;0,INDEX(MaGv!$C$3:$BB$29,1,MATCH(L197,MaGv!$C$29:$BB$29,0))," ")</f>
        <v> </v>
      </c>
      <c r="U198" s="16"/>
      <c r="V198" s="16"/>
      <c r="W198" s="17"/>
      <c r="X198" s="527"/>
    </row>
    <row r="199" ht="12.75" customHeight="1">
      <c r="A199" s="323"/>
      <c r="B199" s="127"/>
      <c r="C199" s="444">
        <v>2.0</v>
      </c>
      <c r="D199" s="543" t="s">
        <v>620</v>
      </c>
      <c r="E199" s="444" t="str">
        <f t="array" ref="E199">IF(COUNTIF(MaGv!$C$5:$BB$5,B197)&gt;0,INDEX(MaGv!$C$3:$BB$5,1,MATCH(B197,MaGv!$C$5:$BB$5,0))," ")</f>
        <v> </v>
      </c>
      <c r="F199" s="444" t="str">
        <f t="array" ref="F199">IF(COUNTIF(MaGv!$C$10:$BB$10,B197)&gt;0,INDEX(MaGv!$C$3:$BB$10,1,MATCH(B197,MaGv!$C$10:$BB$10,0))," ")</f>
        <v> </v>
      </c>
      <c r="G199" s="444" t="str">
        <f t="array" ref="G199">IF(COUNTIF(MaGv!$C$15:$BB$15,B197)&gt;0,INDEX(MaGv!$C$3:$BB$15,1,MATCH(B197,MaGv!$C$15:$BB$15,0))," ")</f>
        <v> </v>
      </c>
      <c r="H199" s="444" t="str">
        <f t="array" ref="H199">IF(COUNTIF(MaGv!$C$20:$BB$20,B197)&gt;0,INDEX(MaGv!$C$3:$BB$20,1,MATCH(B197,MaGv!$C$20:$BB$20,0))," ")</f>
        <v> </v>
      </c>
      <c r="I199" s="444" t="str">
        <f t="array" ref="I199">IF(COUNTIF(MaGv!$C$25:$BB$25,B197)&gt;0,INDEX(MaGv!$C$3:$BB$25,1,MATCH(B197,MaGv!$C$25:$BB$25,0))," ")</f>
        <v> </v>
      </c>
      <c r="J199" s="444" t="str">
        <f t="array" ref="J199">IF(COUNTIF(MaGv!$C$30:$BB$30,B197)&gt;0,INDEX(MaGv!$C$3:$BB$30,1,MATCH(B197,MaGv!$C$30:$BB$30,0))," ")</f>
        <v> </v>
      </c>
      <c r="K199" s="323"/>
      <c r="L199" s="127"/>
      <c r="M199" s="444">
        <v>2.0</v>
      </c>
      <c r="N199" s="543" t="s">
        <v>620</v>
      </c>
      <c r="O199" s="444" t="str">
        <f t="array" ref="O199">IF(COUNTIF(MaGv!$C$5:$BB$5,L197)&gt;0,INDEX(MaGv!$C$3:$BB$5,1,MATCH(L197,MaGv!$C$5:$BB$5,0))," ")</f>
        <v> </v>
      </c>
      <c r="P199" s="444" t="str">
        <f t="array" ref="P199">IF(COUNTIF(MaGv!$C$10:$BB$10,L197)&gt;0,INDEX(MaGv!$C$3:$BB$10,1,MATCH(L197,MaGv!$C$10:$BB$10,0))," ")</f>
        <v> </v>
      </c>
      <c r="Q199" s="444" t="str">
        <f t="array" ref="Q199">IF(COUNTIF(MaGv!$C$15:$BB$15,L197)&gt;0,INDEX(MaGv!$C$3:$BB$15,1,MATCH(L197,MaGv!$C$15:$BB$15,0))," ")</f>
        <v> </v>
      </c>
      <c r="R199" s="444" t="str">
        <f t="array" ref="R199">IF(COUNTIF(MaGv!$C$20:$BB$20,L197)&gt;0,INDEX(MaGv!$C$3:$BB$20,1,MATCH(L197,MaGv!$C$20:$BB$20,0))," ")</f>
        <v> </v>
      </c>
      <c r="S199" s="444" t="str">
        <f t="array" ref="S199">IF(COUNTIF(MaGv!$C$25:$BB$25,L197)&gt;0,INDEX(MaGv!$C$3:$BB$25,1,MATCH(L197,MaGv!$C$25:$BB$25,0))," ")</f>
        <v> </v>
      </c>
      <c r="T199" s="444" t="str">
        <f t="array" ref="T199">IF(COUNTIF(MaGv!$C$30:$BB$30,L197)&gt;0,INDEX(MaGv!$C$3:$BB$30,1,MATCH(L197,MaGv!$C$30:$BB$30,0))," ")</f>
        <v> </v>
      </c>
      <c r="U199" s="16"/>
      <c r="V199" s="16"/>
      <c r="W199" s="17"/>
      <c r="X199" s="527"/>
    </row>
    <row r="200" ht="12.75" customHeight="1">
      <c r="A200" s="323"/>
      <c r="B200" s="127"/>
      <c r="C200" s="444">
        <v>3.0</v>
      </c>
      <c r="D200" s="543" t="s">
        <v>621</v>
      </c>
      <c r="E200" s="444" t="str">
        <f t="array" ref="E200">IF(COUNTIF(MaGv!$C$6:$BB$6,B197)&gt;0,INDEX(MaGv!$C$3:$BB$6,1,MATCH(B197,MaGv!$C$6:$BB$6,0))," ")</f>
        <v> </v>
      </c>
      <c r="F200" s="444" t="str">
        <f t="array" ref="F200">IF(COUNTIF(MaGv!$C$11:$BB$11,B197)&gt;0,INDEX(MaGv!$C$3:$BB$11,1,MATCH(B197,MaGv!$C$11:$BB$11,0))," ")</f>
        <v> </v>
      </c>
      <c r="G200" s="444" t="str">
        <f t="array" ref="G200">IF(COUNTIF(MaGv!$C$16:$BB$16,B197)&gt;0,INDEX(MaGv!$C$3:$BB$16,1,MATCH(B197,MaGv!$C$16:$BB$16,0))," ")</f>
        <v> </v>
      </c>
      <c r="H200" s="444" t="str">
        <f t="array" ref="H200">IF(COUNTIF(MaGv!$C$21:$BB$21,B197)&gt;0,INDEX(MaGv!$C$3:$BB$21,1,MATCH(B197,MaGv!$C$21:$BB$21,0))," ")</f>
        <v> </v>
      </c>
      <c r="I200" s="444" t="str">
        <f t="array" ref="I200">IF(COUNTIF(MaGv!$C$26:$BB$26,B197)&gt;0,INDEX(MaGv!$C$3:$BB$26,1,MATCH(B197,MaGv!$C$26:$BB$26,0))," ")</f>
        <v> </v>
      </c>
      <c r="J200" s="444" t="str">
        <f t="array" ref="J200">IF(COUNTIF(MaGv!$C$31:$BB$31,B197)&gt;0,INDEX(MaGv!$C$3:$BB$31,1,MATCH(B197,MaGv!$C$31:$BB$31,0))," ")</f>
        <v> </v>
      </c>
      <c r="K200" s="323"/>
      <c r="L200" s="127"/>
      <c r="M200" s="444">
        <v>3.0</v>
      </c>
      <c r="N200" s="543" t="s">
        <v>621</v>
      </c>
      <c r="O200" s="444" t="str">
        <f t="array" ref="O200">IF(COUNTIF(MaGv!$C$6:$BB$6,L197)&gt;0,INDEX(MaGv!$C$3:$BB$6,1,MATCH(L197,MaGv!$C$6:$BB$6,0))," ")</f>
        <v> </v>
      </c>
      <c r="P200" s="446" t="str">
        <f t="array" ref="P200">IF(COUNTIF(MaGv!$C$11:$BB$11,L197)&gt;0,INDEX(MaGv!$C$3:$BB$11,1,MATCH(L197,MaGv!$C$11:$BB$11,0))," ")</f>
        <v>A5</v>
      </c>
      <c r="Q200" s="444" t="str">
        <f t="array" ref="Q200">IF(COUNTIF(MaGv!$C$16:$BB$16,L197)&gt;0,INDEX(MaGv!$C$3:$BB$16,1,MATCH(L197,MaGv!$C$16:$BB$16,0))," ")</f>
        <v> </v>
      </c>
      <c r="R200" s="444" t="str">
        <f t="array" ref="R200">IF(COUNTIF(MaGv!$C$21:$BB$21,L197)&gt;0,INDEX(MaGv!$C$3:$BB$21,1,MATCH(L197,MaGv!$C$21:$BB$21,0))," ")</f>
        <v> </v>
      </c>
      <c r="S200" s="444" t="str">
        <f t="array" ref="S200">IF(COUNTIF(MaGv!$C$26:$BB$26,L197)&gt;0,INDEX(MaGv!$C$3:$BB$26,1,MATCH(L197,MaGv!$C$26:$BB$26,0))," ")</f>
        <v> </v>
      </c>
      <c r="T200" s="444" t="str">
        <f t="array" ref="T200">IF(COUNTIF(MaGv!$C$31:$BB$31,L197)&gt;0,INDEX(MaGv!$C$3:$BB$31,1,MATCH(L197,MaGv!$C$31:$BB$31,0))," ")</f>
        <v> </v>
      </c>
      <c r="U200" s="16"/>
      <c r="V200" s="16"/>
      <c r="W200" s="17"/>
      <c r="X200" s="527"/>
    </row>
    <row r="201" ht="12.75" customHeight="1">
      <c r="A201" s="323"/>
      <c r="B201" s="127"/>
      <c r="C201" s="444">
        <v>4.0</v>
      </c>
      <c r="D201" s="543" t="s">
        <v>622</v>
      </c>
      <c r="E201" s="444" t="str">
        <f t="array" ref="E201">IF(COUNTIF(MaGv!$C$7:$BB$7,B197)&gt;0,INDEX(MaGv!$C$3:$BB$7,1,MATCH(B197,MaGv!$C$7:$BB$7,0))," ")</f>
        <v> </v>
      </c>
      <c r="F201" s="444" t="str">
        <f t="array" ref="F201">IF(COUNTIF(MaGv!$C$12:$BB$12,B197)&gt;0,INDEX(MaGv!$C$3:$BB$12,1,MATCH(B197,MaGv!$C$12:$BB$12,0))," ")</f>
        <v> </v>
      </c>
      <c r="G201" s="444" t="str">
        <f t="array" ref="G201">IF(COUNTIF(MaGv!$C$17:$BB$17,B197)&gt;0,INDEX(MaGv!$C$3:$BB$17,1,MATCH(B197,MaGv!$C$17:$BB$17,0))," ")</f>
        <v> </v>
      </c>
      <c r="H201" s="444" t="str">
        <f t="array" ref="H201">IF(COUNTIF(MaGv!$C$22:$BB$22,B197)&gt;0,INDEX(MaGv!$C$3:$BB$22,1,MATCH(B197,MaGv!$C$22:$BB$22,0))," ")</f>
        <v> </v>
      </c>
      <c r="I201" s="444" t="str">
        <f t="array" ref="I201">IF(COUNTIF(MaGv!$C$27:$BB$27,B197)&gt;0,INDEX(MaGv!$C$3:$BB$27,1,MATCH(B197,MaGv!$C$27:$BB$27,0))," ")</f>
        <v> </v>
      </c>
      <c r="J201" s="444" t="str">
        <f t="array" ref="J201">IF(COUNTIF(MaGv!$C$32:$BB$32,B197)&gt;0,INDEX(MaGv!$C$3:$BB$32,1,MATCH(B197,MaGv!$C$32:$BB$32,0))," ")</f>
        <v> </v>
      </c>
      <c r="K201" s="323"/>
      <c r="L201" s="127"/>
      <c r="M201" s="444">
        <v>4.0</v>
      </c>
      <c r="N201" s="543" t="s">
        <v>622</v>
      </c>
      <c r="O201" s="444" t="str">
        <f t="array" ref="O201">IF(COUNTIF(MaGv!$C$7:$BB$7,L197)&gt;0,INDEX(MaGv!$C$3:$BB$7,1,MATCH(L197,MaGv!$C$7:$BB$7,0))," ")</f>
        <v> </v>
      </c>
      <c r="P201" s="446" t="str">
        <f t="array" ref="P201">IF(COUNTIF(MaGv!$C$12:$BB$12,L197)&gt;0,INDEX(MaGv!$C$3:$BB$12,1,MATCH(L197,MaGv!$C$12:$BB$12,0))," ")</f>
        <v>A8</v>
      </c>
      <c r="Q201" s="444" t="str">
        <f t="array" ref="Q201">IF(COUNTIF(MaGv!$C$17:$BB$17,L197)&gt;0,INDEX(MaGv!$C$3:$BB$17,1,MATCH(L197,MaGv!$C$17:$BB$17,0))," ")</f>
        <v> </v>
      </c>
      <c r="R201" s="444" t="str">
        <f t="array" ref="R201">IF(COUNTIF(MaGv!$C$22:$BB$22,L197)&gt;0,INDEX(MaGv!$C$3:$BB$22,1,MATCH(L197,MaGv!$C$22:$BB$22,0))," ")</f>
        <v> </v>
      </c>
      <c r="S201" s="444" t="str">
        <f t="array" ref="S201">IF(COUNTIF(MaGv!$C$27:$BB$27,L197)&gt;0,INDEX(MaGv!$C$3:$BB$27,1,MATCH(L197,MaGv!$C$27:$BB$27,0))," ")</f>
        <v> </v>
      </c>
      <c r="T201" s="444" t="str">
        <f t="array" ref="T201">IF(COUNTIF(MaGv!$C$32:$BB$32,L197)&gt;0,INDEX(MaGv!$C$3:$BB$32,1,MATCH(L197,MaGv!$C$32:$BB$32,0))," ")</f>
        <v> </v>
      </c>
      <c r="U201" s="16"/>
      <c r="V201" s="16"/>
      <c r="W201" s="17"/>
      <c r="X201" s="527"/>
    </row>
    <row r="202" ht="12.75" customHeight="1">
      <c r="A202" s="323"/>
      <c r="B202" s="447"/>
      <c r="C202" s="544">
        <v>5.0</v>
      </c>
      <c r="D202" s="545" t="s">
        <v>623</v>
      </c>
      <c r="E202" s="544" t="str">
        <f t="array" ref="E202">IF(COUNTIF(MaGv!$C$8:$BB$8,B197)&gt;0,INDEX(MaGv!$C$3:$BB$8,1,MATCH(B197,MaGv!$C$8:$BB$8,0))," ")</f>
        <v> </v>
      </c>
      <c r="F202" s="544" t="str">
        <f t="array" ref="F202">IF(COUNTIF(MaGv!$C$13:$BB$13,B197)&gt;0,INDEX(MaGv!$C$3:$BB$13,1,MATCH(B197,MaGv!$C$13:$BB$13,0))," ")</f>
        <v> </v>
      </c>
      <c r="G202" s="544" t="str">
        <f t="array" ref="G202">IF(COUNTIF(MaGv!$C$18:$BB$18,B197)&gt;0,INDEX(MaGv!$C$3:$BB$18,1,MATCH(B197,MaGv!$C$18:$BB$18,0))," ")</f>
        <v> </v>
      </c>
      <c r="H202" s="544" t="str">
        <f t="array" ref="H202">IF(COUNTIF(MaGv!$C$23:$BB$23,B197)&gt;0,INDEX(MaGv!$C$3:$BB$23,1,MATCH(B197,MaGv!$C$23:$BB$23,0))," ")</f>
        <v> </v>
      </c>
      <c r="I202" s="544" t="str">
        <f t="array" ref="I202">IF(COUNTIF(MaGv!$C$28:$BB$28,B197)&gt;0,INDEX(MaGv!$C$3:$BB$28,1,MATCH(B197,MaGv!$C$28:$BB$28,0))," ")</f>
        <v> </v>
      </c>
      <c r="J202" s="544" t="str">
        <f t="array" ref="J202">IF(COUNTIF(MaGv!$C$33:$BB$33,B197)&gt;0,INDEX(MaGv!$C$3:$BB$33,1,MATCH(B197,MaGv!$C$33:$BB$33,0))," ")</f>
        <v> </v>
      </c>
      <c r="K202" s="323"/>
      <c r="L202" s="447"/>
      <c r="M202" s="544">
        <v>5.0</v>
      </c>
      <c r="N202" s="545" t="s">
        <v>623</v>
      </c>
      <c r="O202" s="544" t="str">
        <f t="array" ref="O202">IF(COUNTIF(MaGv!$C$8:$BB$8,L197)&gt;0,INDEX(MaGv!$C$3:$BB$8,1,MATCH(L197,MaGv!$C$8:$BB$8,0))," ")</f>
        <v> </v>
      </c>
      <c r="P202" s="544" t="str">
        <f t="array" ref="P202">IF(COUNTIF(MaGv!$C$13:$BB$13,L197)&gt;0,INDEX(MaGv!$C$3:$BB$13,1,MATCH(L197,MaGv!$C$13:$BB$13,0))," ")</f>
        <v> </v>
      </c>
      <c r="Q202" s="544" t="str">
        <f t="array" ref="Q202">IF(COUNTIF(MaGv!$C$18:$BB$18,L197)&gt;0,INDEX(MaGv!$C$3:$BB$18,1,MATCH(L197,MaGv!$C$18:$BB$18,0))," ")</f>
        <v> </v>
      </c>
      <c r="R202" s="544" t="str">
        <f t="array" ref="R202">IF(COUNTIF(MaGv!$C$23:$BB$23,L197)&gt;0,INDEX(MaGv!$C$3:$BB$23,1,MATCH(L197,MaGv!$C$23:$BB$23,0))," ")</f>
        <v> </v>
      </c>
      <c r="S202" s="544" t="str">
        <f t="array" ref="S202">IF(COUNTIF(MaGv!$C$28:$BB$28,L197)&gt;0,INDEX(MaGv!$C$3:$BB$28,1,MATCH(L197,MaGv!$C$28:$BB$28,0))," ")</f>
        <v> </v>
      </c>
      <c r="T202" s="544" t="str">
        <f t="array" ref="T202">IF(COUNTIF(MaGv!$C$33:$BB$33,L197)&gt;0,INDEX(MaGv!$C$3:$BB$33,1,MATCH(L197,MaGv!$C$33:$BB$33,0))," ")</f>
        <v> </v>
      </c>
      <c r="U202" s="16"/>
      <c r="V202" s="16"/>
      <c r="W202" s="17"/>
      <c r="X202" s="527"/>
    </row>
    <row r="203" ht="12.75" customHeight="1">
      <c r="A203" s="323"/>
      <c r="B203" s="547" t="s">
        <v>606</v>
      </c>
      <c r="C203" s="548">
        <v>1.0</v>
      </c>
      <c r="D203" s="549" t="s">
        <v>624</v>
      </c>
      <c r="E203" s="548" t="str">
        <f t="array" ref="E203">IF(COUNTIF(MaGv!$C$39:$BB$39,B197)&gt;0,INDEX(MaGv!$C$38:$BB$39,1,MATCH(B197,MaGv!$C$39:$BB$39,0))," ")</f>
        <v> </v>
      </c>
      <c r="F203" s="548" t="str">
        <f t="array" ref="F203">IF(COUNTIF(MaGv!$C$44:$BB$44,B197)&gt;0,INDEX(MaGv!$C$38:$BB$44,1,MATCH(B197,MaGv!$C$44:$BB$44,0))," ")</f>
        <v> </v>
      </c>
      <c r="G203" s="548" t="str">
        <f t="array" ref="G203">IF(COUNTIF(MaGv!$C$49:$BB$49,B197)&gt;0,INDEX(MaGv!$C$38:$BB$49,1,MATCH(B197,MaGv!$C$49:$BB$49,0))," ")</f>
        <v> </v>
      </c>
      <c r="H203" s="548" t="str">
        <f t="array" ref="H203">IF(COUNTIF(MaGv!$C$54:$BB$54,B197)&gt;0,INDEX(MaGv!$C$38:$BB$54,1,MATCH(B197,MaGv!$C$54:$BB$54,0))," ")</f>
        <v> </v>
      </c>
      <c r="I203" s="548" t="str">
        <f t="array" ref="I203">IF(COUNTIF(MaGv!$C$59:$BB$59,B197)&gt;0,INDEX(MaGv!$C$38:$BB$59,1,MATCH(B197,MaGv!$C$59:$BB$59,0))," ")</f>
        <v> </v>
      </c>
      <c r="J203" s="548" t="str">
        <f t="array" ref="J203">IF(COUNTIF(MaGv!$C$64:$BB$64,B197)&gt;0,INDEX(MaGv!$C$38:$BB$64,1,MATCH(B197,MaGv!$C$64:$BB$64,0))," ")</f>
        <v> </v>
      </c>
      <c r="K203" s="323"/>
      <c r="L203" s="547" t="s">
        <v>606</v>
      </c>
      <c r="M203" s="548">
        <v>1.0</v>
      </c>
      <c r="N203" s="549" t="s">
        <v>624</v>
      </c>
      <c r="O203" s="548" t="str">
        <f t="array" ref="O203">IF(COUNTIF(MaGv!$C$39:$BB$39,L197)&gt;0,INDEX(MaGv!$C$38:$BB$39,1,MATCH(L197,MaGv!$C$39:$BB$39,0))," ")</f>
        <v> </v>
      </c>
      <c r="P203" s="548" t="str">
        <f t="array" ref="P203">IF(COUNTIF(MaGv!$C$44:$BB$44,L197)&gt;0,INDEX(MaGv!$C$38:$BB$44,1,MATCH(L197,MaGv!$C$44:$BB$44,0))," ")</f>
        <v> </v>
      </c>
      <c r="Q203" s="548" t="str">
        <f t="array" ref="Q203">IF(COUNTIF(MaGv!$C$49:$BB$49,L197)&gt;0,INDEX(MaGv!$C$38:$BB$49,1,MATCH(L197,MaGv!$C$49:$BB$49,0))," ")</f>
        <v> </v>
      </c>
      <c r="R203" s="548" t="str">
        <f t="array" ref="R203">IF(COUNTIF(MaGv!$C$54:$BB$54,L197)&gt;0,INDEX(MaGv!$C$38:$BB$54,1,MATCH(L197,MaGv!$C$54:$BB$54,0))," ")</f>
        <v> </v>
      </c>
      <c r="S203" s="548" t="str">
        <f t="array" ref="S203">IF(COUNTIF(MaGv!$C$59:$BB$59,L197)&gt;0,INDEX(MaGv!$C$38:$BB$59,1,MATCH(L197,MaGv!$C$59:$BB$59,0))," ")</f>
        <v> </v>
      </c>
      <c r="T203" s="548" t="str">
        <f t="array" ref="T203">IF(COUNTIF(MaGv!$C$64:$BB$64,L197)&gt;0,INDEX(MaGv!$C$38:$BB$64,1,MATCH(L197,MaGv!$C$64:$BB$64,0))," ")</f>
        <v> </v>
      </c>
      <c r="U203" s="16"/>
      <c r="V203" s="16"/>
      <c r="W203" s="17"/>
      <c r="X203" s="527"/>
    </row>
    <row r="204" ht="12.75" customHeight="1">
      <c r="A204" s="323"/>
      <c r="B204" s="127"/>
      <c r="C204" s="444">
        <v>2.0</v>
      </c>
      <c r="D204" s="543" t="s">
        <v>625</v>
      </c>
      <c r="E204" s="444" t="str">
        <f t="array" ref="E204">IF(COUNTIF(MaGv!$C$40:$BB$40,B197)&gt;0,INDEX(MaGv!$C$38:$BB$40,1,MATCH(B197,MaGv!$C$40:$BB$40,0))," ")</f>
        <v> </v>
      </c>
      <c r="F204" s="444" t="str">
        <f t="array" ref="F204">IF(COUNTIF(MaGv!$C$45:$BB$45,B197)&gt;0,INDEX(MaGv!$C$38:$BB$45,1,MATCH(B197,MaGv!$C$45:$BB$45,0))," ")</f>
        <v> </v>
      </c>
      <c r="G204" s="444" t="str">
        <f t="array" ref="G204">IF(COUNTIF(MaGv!$C$50:$BB$50,B197)&gt;0,INDEX(MaGv!$C$38:$BB$50,1,MATCH(B197,MaGv!$C$50:$BB$50,0))," ")</f>
        <v> </v>
      </c>
      <c r="H204" s="444" t="str">
        <f t="array" ref="H204">IF(COUNTIF(MaGv!$C$55:$BB$55,B197)&gt;0,INDEX(MaGv!$C$38:$BB$55,1,MATCH(B197,MaGv!$C$55:$BB$55,0))," ")</f>
        <v> </v>
      </c>
      <c r="I204" s="444" t="str">
        <f t="array" ref="I204">IF(COUNTIF(MaGv!$C$60:$BB$60,B197)&gt;0,INDEX(MaGv!$C$38:$BB$60,1,MATCH(B197,MaGv!$C$60:$BB$60,0))," ")</f>
        <v> </v>
      </c>
      <c r="J204" s="444" t="str">
        <f t="array" ref="J204">IF(COUNTIF(MaGv!$C$65:$BB$65,B197)&gt;0,INDEX(MaGv!$C$38:$BB$65,1,MATCH(B197,MaGv!$C$65:$BB$65,0))," ")</f>
        <v> </v>
      </c>
      <c r="K204" s="323"/>
      <c r="L204" s="127"/>
      <c r="M204" s="444">
        <v>2.0</v>
      </c>
      <c r="N204" s="543" t="s">
        <v>625</v>
      </c>
      <c r="O204" s="444" t="str">
        <f t="array" ref="O204">IF(COUNTIF(MaGv!$C$40:$BB$40,L197)&gt;0,INDEX(MaGv!$C$38:$BB$40,1,MATCH(L197,MaGv!$C$40:$BB$40,0))," ")</f>
        <v> </v>
      </c>
      <c r="P204" s="444" t="str">
        <f t="array" ref="P204">IF(COUNTIF(MaGv!$C$45:$BB$45,L197)&gt;0,INDEX(MaGv!$C$38:$BB$45,1,MATCH(L197,MaGv!$C$45:$BB$45,0))," ")</f>
        <v> </v>
      </c>
      <c r="Q204" s="444" t="str">
        <f t="array" ref="Q204">IF(COUNTIF(MaGv!$C$50:$BB$50,L197)&gt;0,INDEX(MaGv!$C$38:$BB$50,1,MATCH(L197,MaGv!$C$50:$BB$50,0))," ")</f>
        <v> </v>
      </c>
      <c r="R204" s="444" t="str">
        <f t="array" ref="R204">IF(COUNTIF(MaGv!$C$55:$BB$55,L197)&gt;0,INDEX(MaGv!$C$38:$BB$55,1,MATCH(L197,MaGv!$C$55:$BB$55,0))," ")</f>
        <v> </v>
      </c>
      <c r="S204" s="444" t="str">
        <f t="array" ref="S204">IF(COUNTIF(MaGv!$C$60:$BB$60,L197)&gt;0,INDEX(MaGv!$C$38:$BB$60,1,MATCH(L197,MaGv!$C$60:$BB$60,0))," ")</f>
        <v> </v>
      </c>
      <c r="T204" s="444" t="str">
        <f t="array" ref="T204">IF(COUNTIF(MaGv!$C$65:$BB$65,L197)&gt;0,INDEX(MaGv!$C$38:$BB$65,1,MATCH(L197,MaGv!$C$65:$BB$65,0))," ")</f>
        <v> </v>
      </c>
      <c r="U204" s="16"/>
      <c r="V204" s="16"/>
      <c r="W204" s="17"/>
      <c r="X204" s="527"/>
    </row>
    <row r="205" ht="12.75" customHeight="1">
      <c r="A205" s="323"/>
      <c r="B205" s="127"/>
      <c r="C205" s="444">
        <v>3.0</v>
      </c>
      <c r="D205" s="543" t="s">
        <v>626</v>
      </c>
      <c r="E205" s="444" t="str">
        <f t="array" ref="E205">IF(COUNTIF(MaGv!$C$41:$BB$41,B197)&gt;0,INDEX(MaGv!$C$38:$BB$41,1,MATCH(B197,MaGv!$C$41:$BB$41,0))," ")</f>
        <v> </v>
      </c>
      <c r="F205" s="444" t="str">
        <f t="array" ref="F205">IF(COUNTIF(MaGv!$C$46:$BB$46,B197)&gt;0,INDEX(MaGv!$C$38:$BB$46,1,MATCH(B197,MaGv!$C$46:$BB$46,0))," ")</f>
        <v> </v>
      </c>
      <c r="G205" s="444" t="str">
        <f t="array" ref="G205">IF(COUNTIF(MaGv!$C$51:$BB$51,B197)&gt;0,INDEX(MaGv!$C$38:$BB$51,1,MATCH(B197,MaGv!$C$51:$BB$51,0))," ")</f>
        <v> </v>
      </c>
      <c r="H205" s="444" t="str">
        <f t="array" ref="H205">IF(COUNTIF(MaGv!$C$56:$BB$56,B197)&gt;0,INDEX(MaGv!$C$38:$BB$56,1,MATCH(B197,MaGv!$C$56:$BB$56,0))," ")</f>
        <v> </v>
      </c>
      <c r="I205" s="444" t="str">
        <f t="array" ref="I205">IF(COUNTIF(MaGv!$C$61:$BB$61,B197)&gt;0,INDEX(MaGv!$C$38:$BB$61,1,MATCH(B197,MaGv!$C$61:$BB$61,0))," ")</f>
        <v> </v>
      </c>
      <c r="J205" s="444" t="str">
        <f t="array" ref="J205">IF(COUNTIF(MaGv!$C$66:$BB$66,B197)&gt;0,INDEX(MaGv!$C$38:$BB$66,1,MATCH(B197,MaGv!$C$66:$BB$66,0))," ")</f>
        <v> </v>
      </c>
      <c r="K205" s="323"/>
      <c r="L205" s="127"/>
      <c r="M205" s="444">
        <v>3.0</v>
      </c>
      <c r="N205" s="543" t="s">
        <v>626</v>
      </c>
      <c r="O205" s="444" t="str">
        <f t="array" ref="O205">IF(COUNTIF(MaGv!$C$41:$BB$41,L197)&gt;0,INDEX(MaGv!$C$38:$BB$41,1,MATCH(L197,MaGv!$C$41:$BB$41,0))," ")</f>
        <v> </v>
      </c>
      <c r="P205" s="444" t="str">
        <f t="array" ref="P205">IF(COUNTIF(MaGv!$C$46:$BB$46,L197)&gt;0,INDEX(MaGv!$C$38:$BB$46,1,MATCH(L197,MaGv!$C$46:$BB$46,0))," ")</f>
        <v> </v>
      </c>
      <c r="Q205" s="444" t="str">
        <f t="array" ref="Q205">IF(COUNTIF(MaGv!$C$51:$BB$51,L197)&gt;0,INDEX(MaGv!$C$38:$BB$51,1,MATCH(L197,MaGv!$C$51:$BB$51,0))," ")</f>
        <v> </v>
      </c>
      <c r="R205" s="444" t="str">
        <f t="array" ref="R205">IF(COUNTIF(MaGv!$C$56:$BB$56,L197)&gt;0,INDEX(MaGv!$C$38:$BB$56,1,MATCH(L197,MaGv!$C$56:$BB$56,0))," ")</f>
        <v> </v>
      </c>
      <c r="S205" s="444" t="str">
        <f t="array" ref="S205">IF(COUNTIF(MaGv!$C$61:$BB$61,L197)&gt;0,INDEX(MaGv!$C$38:$BB$61,1,MATCH(L197,MaGv!$C$61:$BB$61,0))," ")</f>
        <v> </v>
      </c>
      <c r="T205" s="444" t="str">
        <f t="array" ref="T205">IF(COUNTIF(MaGv!$C$66:$BB$66,L197)&gt;0,INDEX(MaGv!$C$38:$BB$66,1,MATCH(L197,MaGv!$C$66:$BB$66,0))," ")</f>
        <v> </v>
      </c>
      <c r="U205" s="16"/>
      <c r="V205" s="16"/>
      <c r="W205" s="17"/>
      <c r="X205" s="527"/>
    </row>
    <row r="206" ht="12.75" customHeight="1">
      <c r="A206" s="323"/>
      <c r="B206" s="127"/>
      <c r="C206" s="444">
        <v>4.0</v>
      </c>
      <c r="D206" s="543" t="s">
        <v>627</v>
      </c>
      <c r="E206" s="444" t="str">
        <f t="array" ref="E206">IF(COUNTIF(MaGv!$C$42:$BB$42,B197)&gt;0,INDEX(MaGv!$C$38:$BB$42,1,MATCH(B197,MaGv!$C$42:$BB$42,0))," ")</f>
        <v> </v>
      </c>
      <c r="F206" s="444" t="str">
        <f t="array" ref="F206">IF(COUNTIF(MaGv!$C$47:$BB$47,B197)&gt;0,INDEX(MaGv!$C$38:$BB$47,1,MATCH(B197,MaGv!$C$47:$BB$47,0))," ")</f>
        <v> </v>
      </c>
      <c r="G206" s="444" t="str">
        <f t="array" ref="G206">IF(COUNTIF(MaGv!$C$52:$BB$52,B197)&gt;0,INDEX(MaGv!$C$38:$BB$52,1,MATCH(B197,MaGv!$C$52:$BB$52,0))," ")</f>
        <v> </v>
      </c>
      <c r="H206" s="444" t="str">
        <f t="array" ref="H206">IF(COUNTIF(MaGv!$C$57:$BB$57,B197)&gt;0,INDEX(MaGv!$C$38:$BB$57,1,MATCH(B197,MaGv!$C$57:$BB$57,0))," ")</f>
        <v> </v>
      </c>
      <c r="I206" s="444" t="str">
        <f t="array" ref="I206">IF(COUNTIF(MaGv!$C$62:$BB$62,B197)&gt;0,INDEX(MaGv!$C$38:$BB$62,1,MATCH(B197,MaGv!$C$62:$BB$62,0))," ")</f>
        <v> </v>
      </c>
      <c r="J206" s="444" t="str">
        <f t="array" ref="J206">IF(COUNTIF(MaGv!$C$66:$BB$67,B197)&gt;0,INDEX(MaGv!$C$38:$BB$67,1,MATCH(B197,MaGv!$C$67:$BB$67,0))," ")</f>
        <v> </v>
      </c>
      <c r="K206" s="323"/>
      <c r="L206" s="127"/>
      <c r="M206" s="444">
        <v>4.0</v>
      </c>
      <c r="N206" s="543" t="s">
        <v>627</v>
      </c>
      <c r="O206" s="446" t="str">
        <f t="array" ref="O206">IF(COUNTIF(MaGv!$C$42:$BB$42,L197)&gt;0,INDEX(MaGv!$C$38:$BB$42,1,MATCH(L197,MaGv!$C$42:$BB$42,0))," ")</f>
        <v>A8</v>
      </c>
      <c r="P206" s="444" t="str">
        <f t="array" ref="P206">IF(COUNTIF(MaGv!$C$47:$BB$47,L197)&gt;0,INDEX(MaGv!$C$38:$BB$47,1,MATCH(L197,MaGv!$C$47:$BB$47,0))," ")</f>
        <v> </v>
      </c>
      <c r="Q206" s="444" t="str">
        <f t="array" ref="Q206">IF(COUNTIF(MaGv!$C$52:$BB$52,L197)&gt;0,INDEX(MaGv!$C$38:$BB$52,1,MATCH(L197,MaGv!$C$52:$BB$52,0))," ")</f>
        <v> </v>
      </c>
      <c r="R206" s="444" t="str">
        <f t="array" ref="R206">IF(COUNTIF(MaGv!$C$57:$BB$57,L197)&gt;0,INDEX(MaGv!$C$38:$BB$57,1,MATCH(L197,MaGv!$C$57:$BB$57,0))," ")</f>
        <v> </v>
      </c>
      <c r="S206" s="444" t="str">
        <f t="array" ref="S206">IF(COUNTIF(MaGv!$C$62:$BB$62,L197)&gt;0,INDEX(MaGv!$C$38:$BB$62,1,MATCH(L197,MaGv!$C$62:$BB$62,0))," ")</f>
        <v> </v>
      </c>
      <c r="T206" s="444" t="str">
        <f t="array" ref="T206">IF(COUNTIF(MaGv!$C$66:$BB$67,L197)&gt;0,INDEX(MaGv!$C$38:$BB$67,1,MATCH(L197,MaGv!$C$67:$BB$67,0))," ")</f>
        <v> </v>
      </c>
      <c r="U206" s="16"/>
      <c r="V206" s="16"/>
      <c r="W206" s="17"/>
      <c r="X206" s="527"/>
    </row>
    <row r="207" ht="12.75" customHeight="1">
      <c r="A207" s="323"/>
      <c r="B207" s="396"/>
      <c r="C207" s="450">
        <v>5.0</v>
      </c>
      <c r="D207" s="550" t="s">
        <v>628</v>
      </c>
      <c r="E207" s="450" t="str">
        <f t="array" ref="E207">IF(COUNTIF(MaGv!$C$43:$BB$43,B197)&gt;0,INDEX(MaGv!$C$38:$BB$43,1,MATCH(B197,MaGv!$C$43:$BB$43,0))," ")</f>
        <v> </v>
      </c>
      <c r="F207" s="450" t="str">
        <f t="array" ref="F207">IF(COUNTIF(MaGv!$C$48:$BB$48,B197)&gt;0,INDEX(MaGv!$C$38:$BB$48,1,MATCH(B197,MaGv!$C$48:$BB$48,0))," ")</f>
        <v> </v>
      </c>
      <c r="G207" s="450" t="str">
        <f t="array" ref="G207">IF(COUNTIF(MaGv!$C$53:$BB$53,B197)&gt;0,INDEX(MaGv!$C$38:$BB$53,1,MATCH(B197,MaGv!$C$53:$BB$53,0))," ")</f>
        <v> </v>
      </c>
      <c r="H207" s="450" t="str">
        <f t="array" ref="H207">IF(COUNTIF(MaGv!$C$58:$BB$58,B197)&gt;0,INDEX(MaGv!$C$38:$BB$58,1,MATCH(B197,MaGv!$C$58:$BB$58,0))," ")</f>
        <v> </v>
      </c>
      <c r="I207" s="450" t="str">
        <f t="array" ref="I207">IF(COUNTIF(MaGv!$C$63:$BB$63,B197)&gt;0,INDEX(MaGv!$C$38:$BB$63,1,MATCH(B197,MaGv!$C$63:$BB$63,0))," ")</f>
        <v> </v>
      </c>
      <c r="J207" s="450" t="str">
        <f t="array" ref="J207">IF(COUNTIF(MaGv!$C$68:$BB$68,B197)&gt;0,INDEX(MaGv!$C$38:$BB$68,1,MATCH(B197,MaGv!$C$68:$BB$68,0))," ")</f>
        <v> </v>
      </c>
      <c r="K207" s="323"/>
      <c r="L207" s="396"/>
      <c r="M207" s="450">
        <v>5.0</v>
      </c>
      <c r="N207" s="550" t="s">
        <v>628</v>
      </c>
      <c r="O207" s="449" t="str">
        <f t="array" ref="O207">IF(COUNTIF(MaGv!$C$43:$BB$43,L197)&gt;0,INDEX(MaGv!$C$38:$BB$43,1,MATCH(L197,MaGv!$C$43:$BB$43,0))," ")</f>
        <v>A5</v>
      </c>
      <c r="P207" s="450" t="str">
        <f t="array" ref="P207">IF(COUNTIF(MaGv!$C$48:$BB$48,L197)&gt;0,INDEX(MaGv!$C$38:$BB$48,1,MATCH(L197,MaGv!$C$48:$BB$48,0))," ")</f>
        <v> </v>
      </c>
      <c r="Q207" s="450" t="str">
        <f t="array" ref="Q207">IF(COUNTIF(MaGv!$C$53:$BB$53,L197)&gt;0,INDEX(MaGv!$C$38:$BB$53,1,MATCH(L197,MaGv!$C$53:$BB$53,0))," ")</f>
        <v> </v>
      </c>
      <c r="R207" s="450" t="str">
        <f t="array" ref="R207">IF(COUNTIF(MaGv!$C$58:$BB$58,L197)&gt;0,INDEX(MaGv!$C$38:$BB$58,1,MATCH(L197,MaGv!$C$58:$BB$58,0))," ")</f>
        <v> </v>
      </c>
      <c r="S207" s="450" t="str">
        <f t="array" ref="S207">IF(COUNTIF(MaGv!$C$63:$BB$63,L197)&gt;0,INDEX(MaGv!$C$38:$BB$63,1,MATCH(L197,MaGv!$C$63:$BB$63,0))," ")</f>
        <v> </v>
      </c>
      <c r="T207" s="450" t="str">
        <f t="array" ref="T207">IF(COUNTIF(MaGv!$C$68:$BB$68,L197)&gt;0,INDEX(MaGv!$C$38:$BB$68,1,MATCH(L197,MaGv!$C$68:$BB$68,0))," ")</f>
        <v> </v>
      </c>
      <c r="U207" s="16"/>
      <c r="V207" s="16"/>
      <c r="W207" s="17"/>
      <c r="X207" s="527"/>
    </row>
    <row r="208" ht="12.75" customHeight="1">
      <c r="A208" s="323"/>
      <c r="B208" s="551"/>
      <c r="C208" s="529"/>
      <c r="D208" s="75"/>
      <c r="E208" s="529"/>
      <c r="F208" s="529"/>
      <c r="G208" s="529"/>
      <c r="H208" s="529"/>
      <c r="I208" s="529"/>
      <c r="J208" s="529"/>
      <c r="K208" s="323"/>
      <c r="L208" s="551"/>
      <c r="M208" s="529"/>
      <c r="N208" s="75"/>
      <c r="O208" s="529"/>
      <c r="P208" s="529"/>
      <c r="Q208" s="529"/>
      <c r="R208" s="529"/>
      <c r="S208" s="529"/>
      <c r="T208" s="529"/>
      <c r="U208" s="16"/>
      <c r="V208" s="16"/>
      <c r="W208" s="17"/>
      <c r="X208" s="527"/>
    </row>
    <row r="209" ht="12.75" customHeight="1">
      <c r="A209" s="552"/>
      <c r="B209" s="553"/>
      <c r="C209" s="554"/>
      <c r="D209" s="554"/>
      <c r="E209" s="555"/>
      <c r="F209" s="555"/>
      <c r="G209" s="555"/>
      <c r="H209" s="555"/>
      <c r="I209" s="555"/>
      <c r="J209" s="555"/>
      <c r="K209" s="555"/>
      <c r="L209" s="553"/>
      <c r="M209" s="554"/>
      <c r="N209" s="554"/>
      <c r="O209" s="555"/>
      <c r="P209" s="555"/>
      <c r="Q209" s="555"/>
      <c r="R209" s="555"/>
      <c r="S209" s="555"/>
      <c r="T209" s="555"/>
      <c r="U209" s="16"/>
      <c r="V209" s="16"/>
      <c r="W209" s="17"/>
      <c r="X209" s="527"/>
    </row>
    <row r="210" ht="12.75" customHeight="1">
      <c r="A210" s="323"/>
      <c r="B210" s="528" t="str">
        <f>MaGv!$N$1</f>
        <v>THỜI KHÓA BIỂU ÔN TẬP KHỐI 12 - Áp dụng từ 04/05/2021</v>
      </c>
      <c r="C210" s="528"/>
      <c r="D210" s="360"/>
      <c r="E210" s="360"/>
      <c r="F210" s="360"/>
      <c r="G210" s="360"/>
      <c r="H210" s="323"/>
      <c r="I210" s="360"/>
      <c r="J210" s="360"/>
      <c r="K210" s="323"/>
      <c r="L210" s="528" t="str">
        <f>MaGv!$N$1</f>
        <v>THỜI KHÓA BIỂU ÔN TẬP KHỐI 12 - Áp dụng từ 04/05/2021</v>
      </c>
      <c r="M210" s="360"/>
      <c r="N210" s="360"/>
      <c r="O210" s="360"/>
      <c r="P210" s="360"/>
      <c r="Q210" s="360"/>
      <c r="R210" s="323"/>
      <c r="S210" s="360"/>
      <c r="T210" s="360"/>
      <c r="U210" s="16"/>
      <c r="V210" s="16"/>
      <c r="W210" s="17"/>
      <c r="X210" s="527"/>
    </row>
    <row r="211" ht="12.75" customHeight="1">
      <c r="A211" s="16"/>
      <c r="B211" s="530" t="s">
        <v>615</v>
      </c>
      <c r="C211" s="531" t="str">
        <f>VLOOKUP(B213,dsma,3,0)&amp;"-"&amp;VLOOKUP(B213,dsma,5,0)</f>
        <v>Võ Tiến Thi-Hóa</v>
      </c>
      <c r="D211" s="532"/>
      <c r="E211" s="532"/>
      <c r="F211" s="533"/>
      <c r="G211" s="323"/>
      <c r="H211" s="534"/>
      <c r="I211" s="535" t="s">
        <v>616</v>
      </c>
      <c r="J211" s="17" t="str">
        <f>60-COUNTIF(E214:J223," ")</f>
        <v>5</v>
      </c>
      <c r="K211" s="323"/>
      <c r="L211" s="530" t="s">
        <v>615</v>
      </c>
      <c r="M211" s="531" t="str">
        <f>VLOOKUP(L213,dsma,3,0)&amp;"-"&amp;VLOOKUP(L213,dsma,5,0)</f>
        <v>Trương Văn Thiện-Hóa</v>
      </c>
      <c r="N211" s="532"/>
      <c r="O211" s="532"/>
      <c r="P211" s="533"/>
      <c r="Q211" s="556"/>
      <c r="R211" s="534"/>
      <c r="S211" s="535" t="s">
        <v>616</v>
      </c>
      <c r="T211" s="17" t="str">
        <f>60-COUNTIF(O214:T223," ")</f>
        <v>1</v>
      </c>
      <c r="U211" s="16"/>
      <c r="V211" s="16"/>
      <c r="W211" s="17"/>
      <c r="X211" s="527"/>
    </row>
    <row r="212" ht="3.0" customHeight="1">
      <c r="A212" s="16"/>
      <c r="B212" s="526"/>
      <c r="C212" s="323"/>
      <c r="D212" s="323"/>
      <c r="E212" s="529"/>
      <c r="F212" s="323"/>
      <c r="G212" s="323"/>
      <c r="H212" s="323"/>
      <c r="I212" s="323"/>
      <c r="J212" s="323"/>
      <c r="K212" s="323"/>
      <c r="L212" s="526"/>
      <c r="M212" s="323"/>
      <c r="N212" s="323"/>
      <c r="O212" s="529"/>
      <c r="P212" s="323"/>
      <c r="Q212" s="323"/>
      <c r="R212" s="323"/>
      <c r="S212" s="323"/>
      <c r="T212" s="323"/>
      <c r="U212" s="16"/>
      <c r="V212" s="16"/>
      <c r="W212" s="17"/>
      <c r="X212" s="527"/>
    </row>
    <row r="213" ht="12.75" customHeight="1">
      <c r="A213" s="536"/>
      <c r="B213" s="537" t="str">
        <f>X31</f>
        <v>BH03</v>
      </c>
      <c r="C213" s="538" t="s">
        <v>617</v>
      </c>
      <c r="D213" s="538" t="s">
        <v>618</v>
      </c>
      <c r="E213" s="538" t="s">
        <v>591</v>
      </c>
      <c r="F213" s="538" t="s">
        <v>592</v>
      </c>
      <c r="G213" s="538" t="s">
        <v>593</v>
      </c>
      <c r="H213" s="538" t="s">
        <v>594</v>
      </c>
      <c r="I213" s="538" t="s">
        <v>595</v>
      </c>
      <c r="J213" s="538" t="s">
        <v>596</v>
      </c>
      <c r="K213" s="539"/>
      <c r="L213" s="537" t="str">
        <f>X32</f>
        <v>BH04</v>
      </c>
      <c r="M213" s="538" t="s">
        <v>617</v>
      </c>
      <c r="N213" s="538" t="s">
        <v>618</v>
      </c>
      <c r="O213" s="538" t="s">
        <v>591</v>
      </c>
      <c r="P213" s="538" t="s">
        <v>592</v>
      </c>
      <c r="Q213" s="538" t="s">
        <v>593</v>
      </c>
      <c r="R213" s="538" t="s">
        <v>594</v>
      </c>
      <c r="S213" s="538" t="s">
        <v>595</v>
      </c>
      <c r="T213" s="538" t="s">
        <v>596</v>
      </c>
      <c r="U213" s="16"/>
      <c r="V213" s="16">
        <v>28.0</v>
      </c>
      <c r="W213" s="17"/>
      <c r="X213" s="527"/>
    </row>
    <row r="214" ht="12.75" customHeight="1">
      <c r="A214" s="323"/>
      <c r="B214" s="541" t="s">
        <v>597</v>
      </c>
      <c r="C214" s="452">
        <v>1.0</v>
      </c>
      <c r="D214" s="542" t="s">
        <v>619</v>
      </c>
      <c r="E214" s="452" t="str">
        <f t="array" ref="E214">IF(COUNTIF(MaGv!$C$4:$BB$4,B213)&gt;0,INDEX(MaGv!$C$3:$BB$4,1,MATCH(B213,MaGv!$C$4:$BB$4,0))," ")</f>
        <v> </v>
      </c>
      <c r="F214" s="452" t="str">
        <f t="array" ref="F214">IF(COUNTIF(MaGv!$C$9:$BB$9,B213)&gt;0,INDEX(MaGv!$C$3:$BB$9,1,MATCH(B213,MaGv!$C$9:$BB$9,0))," ")</f>
        <v> </v>
      </c>
      <c r="G214" s="452" t="str">
        <f t="array" ref="G214">IF(COUNTIF(MaGv!$C$14:$BB$14,B213)&gt;0,INDEX(MaGv!$C$3:$BB$14,1,MATCH(B213,MaGv!$C$14:$BB$14,0))," ")</f>
        <v> </v>
      </c>
      <c r="H214" s="452" t="str">
        <f t="array" ref="H214">IF(COUNTIF(MaGv!$C$19:$BB$19,B213)&gt;0,INDEX(MaGv!$C$3:$BB$19,1,MATCH(B213,MaGv!$C$19:$BB$19,0))," ")</f>
        <v> </v>
      </c>
      <c r="I214" s="452" t="str">
        <f t="array" ref="I214">IF(COUNTIF(MaGv!$C$24:$BB$24,B213)&gt;0,INDEX(MaGv!$C$3:$BB$24,1,MATCH(B213,MaGv!$C$24:$BB$24,0))," ")</f>
        <v> </v>
      </c>
      <c r="J214" s="452" t="str">
        <f t="array" ref="J214">IF(COUNTIF(MaGv!$C$29:$BB$29,B213)&gt;0,INDEX(MaGv!$C$3:$BB$29,1,MATCH(B213,MaGv!$C$29:$BB$29,0))," ")</f>
        <v> </v>
      </c>
      <c r="K214" s="323"/>
      <c r="L214" s="541" t="s">
        <v>597</v>
      </c>
      <c r="M214" s="452">
        <v>1.0</v>
      </c>
      <c r="N214" s="542" t="s">
        <v>619</v>
      </c>
      <c r="O214" s="452" t="str">
        <f t="array" ref="O214">IF(COUNTIF(MaGv!$C$4:$BB$4,L213)&gt;0,INDEX(MaGv!$C$3:$BB$4,1,MATCH(L213,MaGv!$C$4:$BB$4,0))," ")</f>
        <v> </v>
      </c>
      <c r="P214" s="452" t="str">
        <f t="array" ref="P214">IF(COUNTIF(MaGv!$C$9:$BB$9,L213)&gt;0,INDEX(MaGv!$C$3:$BB$9,1,MATCH(L213,MaGv!$C$9:$BB$9,0))," ")</f>
        <v> </v>
      </c>
      <c r="Q214" s="452" t="str">
        <f t="array" ref="Q214">IF(COUNTIF(MaGv!$C$14:$BB$14,L213)&gt;0,INDEX(MaGv!$C$3:$BB$14,1,MATCH(L213,MaGv!$C$14:$BB$14,0))," ")</f>
        <v> </v>
      </c>
      <c r="R214" s="452" t="str">
        <f t="array" ref="R214">IF(COUNTIF(MaGv!$C$19:$BB$19,L213)&gt;0,INDEX(MaGv!$C$3:$BB$19,1,MATCH(L213,MaGv!$C$19:$BB$19,0))," ")</f>
        <v> </v>
      </c>
      <c r="S214" s="452" t="str">
        <f t="array" ref="S214">IF(COUNTIF(MaGv!$C$24:$BB$24,L213)&gt;0,INDEX(MaGv!$C$3:$BB$24,1,MATCH(L213,MaGv!$C$24:$BB$24,0))," ")</f>
        <v> </v>
      </c>
      <c r="T214" s="452" t="str">
        <f t="array" ref="T214">IF(COUNTIF(MaGv!$C$29:$BB$29,L213)&gt;0,INDEX(MaGv!$C$3:$BB$29,1,MATCH(L213,MaGv!$C$29:$BB$29,0))," ")</f>
        <v> </v>
      </c>
      <c r="U214" s="16"/>
      <c r="V214" s="16"/>
      <c r="W214" s="17"/>
      <c r="X214" s="527"/>
    </row>
    <row r="215" ht="12.75" customHeight="1">
      <c r="A215" s="323"/>
      <c r="B215" s="127"/>
      <c r="C215" s="444">
        <v>2.0</v>
      </c>
      <c r="D215" s="543" t="s">
        <v>620</v>
      </c>
      <c r="E215" s="444" t="str">
        <f t="array" ref="E215">IF(COUNTIF(MaGv!$C$5:$BB$5,B213)&gt;0,INDEX(MaGv!$C$3:$BB$5,1,MATCH(B213,MaGv!$C$5:$BB$5,0))," ")</f>
        <v> </v>
      </c>
      <c r="F215" s="444" t="str">
        <f t="array" ref="F215">IF(COUNTIF(MaGv!$C$10:$BB$10,B213)&gt;0,INDEX(MaGv!$C$3:$BB$10,1,MATCH(B213,MaGv!$C$10:$BB$10,0))," ")</f>
        <v> </v>
      </c>
      <c r="G215" s="444" t="str">
        <f t="array" ref="G215">IF(COUNTIF(MaGv!$C$15:$BB$15,B213)&gt;0,INDEX(MaGv!$C$3:$BB$15,1,MATCH(B213,MaGv!$C$15:$BB$15,0))," ")</f>
        <v> </v>
      </c>
      <c r="H215" s="444" t="str">
        <f t="array" ref="H215">IF(COUNTIF(MaGv!$C$20:$BB$20,B213)&gt;0,INDEX(MaGv!$C$3:$BB$20,1,MATCH(B213,MaGv!$C$20:$BB$20,0))," ")</f>
        <v> </v>
      </c>
      <c r="I215" s="444" t="str">
        <f t="array" ref="I215">IF(COUNTIF(MaGv!$C$25:$BB$25,B213)&gt;0,INDEX(MaGv!$C$3:$BB$25,1,MATCH(B213,MaGv!$C$25:$BB$25,0))," ")</f>
        <v> </v>
      </c>
      <c r="J215" s="444" t="str">
        <f t="array" ref="J215">IF(COUNTIF(MaGv!$C$30:$BB$30,B213)&gt;0,INDEX(MaGv!$C$3:$BB$30,1,MATCH(B213,MaGv!$C$30:$BB$30,0))," ")</f>
        <v> </v>
      </c>
      <c r="K215" s="323"/>
      <c r="L215" s="127"/>
      <c r="M215" s="444">
        <v>2.0</v>
      </c>
      <c r="N215" s="543" t="s">
        <v>620</v>
      </c>
      <c r="O215" s="444" t="str">
        <f t="array" ref="O215">IF(COUNTIF(MaGv!$C$5:$BB$5,L213)&gt;0,INDEX(MaGv!$C$3:$BB$5,1,MATCH(L213,MaGv!$C$5:$BB$5,0))," ")</f>
        <v> </v>
      </c>
      <c r="P215" s="444" t="str">
        <f t="array" ref="P215">IF(COUNTIF(MaGv!$C$10:$BB$10,L213)&gt;0,INDEX(MaGv!$C$3:$BB$10,1,MATCH(L213,MaGv!$C$10:$BB$10,0))," ")</f>
        <v> </v>
      </c>
      <c r="Q215" s="444" t="str">
        <f t="array" ref="Q215">IF(COUNTIF(MaGv!$C$15:$BB$15,L213)&gt;0,INDEX(MaGv!$C$3:$BB$15,1,MATCH(L213,MaGv!$C$15:$BB$15,0))," ")</f>
        <v> </v>
      </c>
      <c r="R215" s="444" t="str">
        <f t="array" ref="R215">IF(COUNTIF(MaGv!$C$20:$BB$20,L213)&gt;0,INDEX(MaGv!$C$3:$BB$20,1,MATCH(L213,MaGv!$C$20:$BB$20,0))," ")</f>
        <v> </v>
      </c>
      <c r="S215" s="444" t="str">
        <f t="array" ref="S215">IF(COUNTIF(MaGv!$C$25:$BB$25,L213)&gt;0,INDEX(MaGv!$C$3:$BB$25,1,MATCH(L213,MaGv!$C$25:$BB$25,0))," ")</f>
        <v> </v>
      </c>
      <c r="T215" s="444" t="str">
        <f t="array" ref="T215">IF(COUNTIF(MaGv!$C$30:$BB$30,L213)&gt;0,INDEX(MaGv!$C$3:$BB$30,1,MATCH(L213,MaGv!$C$30:$BB$30,0))," ")</f>
        <v> </v>
      </c>
      <c r="U215" s="16"/>
      <c r="V215" s="16"/>
      <c r="W215" s="17"/>
      <c r="X215" s="527"/>
    </row>
    <row r="216" ht="12.75" customHeight="1">
      <c r="A216" s="323"/>
      <c r="B216" s="127"/>
      <c r="C216" s="444">
        <v>3.0</v>
      </c>
      <c r="D216" s="543" t="s">
        <v>621</v>
      </c>
      <c r="E216" s="444" t="str">
        <f t="array" ref="E216">IF(COUNTIF(MaGv!$C$6:$BB$6,B213)&gt;0,INDEX(MaGv!$C$3:$BB$6,1,MATCH(B213,MaGv!$C$6:$BB$6,0))," ")</f>
        <v> </v>
      </c>
      <c r="F216" s="444" t="str">
        <f t="array" ref="F216">IF(COUNTIF(MaGv!$C$11:$BB$11,B213)&gt;0,INDEX(MaGv!$C$3:$BB$11,1,MATCH(B213,MaGv!$C$11:$BB$11,0))," ")</f>
        <v> </v>
      </c>
      <c r="G216" s="444" t="str">
        <f t="array" ref="G216">IF(COUNTIF(MaGv!$C$16:$BB$16,B213)&gt;0,INDEX(MaGv!$C$3:$BB$16,1,MATCH(B213,MaGv!$C$16:$BB$16,0))," ")</f>
        <v> </v>
      </c>
      <c r="H216" s="444" t="str">
        <f t="array" ref="H216">IF(COUNTIF(MaGv!$C$21:$BB$21,B213)&gt;0,INDEX(MaGv!$C$3:$BB$21,1,MATCH(B213,MaGv!$C$21:$BB$21,0))," ")</f>
        <v> </v>
      </c>
      <c r="I216" s="446" t="str">
        <f t="array" ref="I216">IF(COUNTIF(MaGv!$C$26:$BB$26,B213)&gt;0,INDEX(MaGv!$C$3:$BB$26,1,MATCH(B213,MaGv!$C$26:$BB$26,0))," ")</f>
        <v>A1</v>
      </c>
      <c r="J216" s="444" t="str">
        <f t="array" ref="J216">IF(COUNTIF(MaGv!$C$31:$BB$31,B213)&gt;0,INDEX(MaGv!$C$3:$BB$31,1,MATCH(B213,MaGv!$C$31:$BB$31,0))," ")</f>
        <v> </v>
      </c>
      <c r="K216" s="323"/>
      <c r="L216" s="127"/>
      <c r="M216" s="444">
        <v>3.0</v>
      </c>
      <c r="N216" s="543" t="s">
        <v>621</v>
      </c>
      <c r="O216" s="444" t="str">
        <f t="array" ref="O216">IF(COUNTIF(MaGv!$C$6:$BB$6,L213)&gt;0,INDEX(MaGv!$C$3:$BB$6,1,MATCH(L213,MaGv!$C$6:$BB$6,0))," ")</f>
        <v> </v>
      </c>
      <c r="P216" s="444" t="str">
        <f t="array" ref="P216">IF(COUNTIF(MaGv!$C$11:$BB$11,L213)&gt;0,INDEX(MaGv!$C$3:$BB$11,1,MATCH(L213,MaGv!$C$11:$BB$11,0))," ")</f>
        <v> </v>
      </c>
      <c r="Q216" s="444" t="str">
        <f t="array" ref="Q216">IF(COUNTIF(MaGv!$C$16:$BB$16,L213)&gt;0,INDEX(MaGv!$C$3:$BB$16,1,MATCH(L213,MaGv!$C$16:$BB$16,0))," ")</f>
        <v> </v>
      </c>
      <c r="R216" s="444" t="str">
        <f t="array" ref="R216">IF(COUNTIF(MaGv!$C$21:$BB$21,L213)&gt;0,INDEX(MaGv!$C$3:$BB$21,1,MATCH(L213,MaGv!$C$21:$BB$21,0))," ")</f>
        <v> </v>
      </c>
      <c r="S216" s="444" t="str">
        <f t="array" ref="S216">IF(COUNTIF(MaGv!$C$26:$BB$26,L213)&gt;0,INDEX(MaGv!$C$3:$BB$26,1,MATCH(L213,MaGv!$C$26:$BB$26,0))," ")</f>
        <v> </v>
      </c>
      <c r="T216" s="444" t="str">
        <f t="array" ref="T216">IF(COUNTIF(MaGv!$C$31:$BB$31,L213)&gt;0,INDEX(MaGv!$C$3:$BB$31,1,MATCH(L213,MaGv!$C$31:$BB$31,0))," ")</f>
        <v> </v>
      </c>
      <c r="U216" s="16"/>
      <c r="V216" s="16"/>
      <c r="W216" s="17"/>
      <c r="X216" s="527"/>
    </row>
    <row r="217" ht="12.75" customHeight="1">
      <c r="A217" s="323"/>
      <c r="B217" s="127"/>
      <c r="C217" s="444">
        <v>4.0</v>
      </c>
      <c r="D217" s="543" t="s">
        <v>622</v>
      </c>
      <c r="E217" s="444" t="str">
        <f t="array" ref="E217">IF(COUNTIF(MaGv!$C$7:$BB$7,B213)&gt;0,INDEX(MaGv!$C$3:$BB$7,1,MATCH(B213,MaGv!$C$7:$BB$7,0))," ")</f>
        <v> </v>
      </c>
      <c r="F217" s="444" t="str">
        <f t="array" ref="F217">IF(COUNTIF(MaGv!$C$12:$BB$12,B213)&gt;0,INDEX(MaGv!$C$3:$BB$12,1,MATCH(B213,MaGv!$C$12:$BB$12,0))," ")</f>
        <v> </v>
      </c>
      <c r="G217" s="444" t="str">
        <f t="array" ref="G217">IF(COUNTIF(MaGv!$C$17:$BB$17,B213)&gt;0,INDEX(MaGv!$C$3:$BB$17,1,MATCH(B213,MaGv!$C$17:$BB$17,0))," ")</f>
        <v> </v>
      </c>
      <c r="H217" s="444" t="str">
        <f t="array" ref="H217">IF(COUNTIF(MaGv!$C$22:$BB$22,B213)&gt;0,INDEX(MaGv!$C$3:$BB$22,1,MATCH(B213,MaGv!$C$22:$BB$22,0))," ")</f>
        <v> </v>
      </c>
      <c r="I217" s="446" t="str">
        <f t="array" ref="I217">IF(COUNTIF(MaGv!$C$27:$BB$27,B213)&gt;0,INDEX(MaGv!$C$3:$BB$27,1,MATCH(B213,MaGv!$C$27:$BB$27,0))," ")</f>
        <v>A12</v>
      </c>
      <c r="J217" s="444" t="str">
        <f t="array" ref="J217">IF(COUNTIF(MaGv!$C$32:$BB$32,B213)&gt;0,INDEX(MaGv!$C$3:$BB$32,1,MATCH(B213,MaGv!$C$32:$BB$32,0))," ")</f>
        <v> </v>
      </c>
      <c r="K217" s="323"/>
      <c r="L217" s="127"/>
      <c r="M217" s="444">
        <v>4.0</v>
      </c>
      <c r="N217" s="543" t="s">
        <v>622</v>
      </c>
      <c r="O217" s="444" t="str">
        <f t="array" ref="O217">IF(COUNTIF(MaGv!$C$7:$BB$7,L213)&gt;0,INDEX(MaGv!$C$3:$BB$7,1,MATCH(L213,MaGv!$C$7:$BB$7,0))," ")</f>
        <v> </v>
      </c>
      <c r="P217" s="444" t="str">
        <f t="array" ref="P217">IF(COUNTIF(MaGv!$C$12:$BB$12,L213)&gt;0,INDEX(MaGv!$C$3:$BB$12,1,MATCH(L213,MaGv!$C$12:$BB$12,0))," ")</f>
        <v> </v>
      </c>
      <c r="Q217" s="444" t="str">
        <f t="array" ref="Q217">IF(COUNTIF(MaGv!$C$17:$BB$17,L213)&gt;0,INDEX(MaGv!$C$3:$BB$17,1,MATCH(L213,MaGv!$C$17:$BB$17,0))," ")</f>
        <v> </v>
      </c>
      <c r="R217" s="444" t="str">
        <f t="array" ref="R217">IF(COUNTIF(MaGv!$C$22:$BB$22,L213)&gt;0,INDEX(MaGv!$C$3:$BB$22,1,MATCH(L213,MaGv!$C$22:$BB$22,0))," ")</f>
        <v> </v>
      </c>
      <c r="S217" s="444" t="str">
        <f t="array" ref="S217">IF(COUNTIF(MaGv!$C$27:$BB$27,L213)&gt;0,INDEX(MaGv!$C$3:$BB$27,1,MATCH(L213,MaGv!$C$27:$BB$27,0))," ")</f>
        <v> </v>
      </c>
      <c r="T217" s="444" t="str">
        <f t="array" ref="T217">IF(COUNTIF(MaGv!$C$32:$BB$32,L213)&gt;0,INDEX(MaGv!$C$3:$BB$32,1,MATCH(L213,MaGv!$C$32:$BB$32,0))," ")</f>
        <v> </v>
      </c>
      <c r="U217" s="16"/>
      <c r="V217" s="16"/>
      <c r="W217" s="17"/>
      <c r="X217" s="527"/>
    </row>
    <row r="218" ht="12.75" customHeight="1">
      <c r="A218" s="323"/>
      <c r="B218" s="447"/>
      <c r="C218" s="544">
        <v>5.0</v>
      </c>
      <c r="D218" s="545" t="s">
        <v>623</v>
      </c>
      <c r="E218" s="544" t="str">
        <f t="array" ref="E218">IF(COUNTIF(MaGv!$C$8:$BB$8,B213)&gt;0,INDEX(MaGv!$C$3:$BB$8,1,MATCH(B213,MaGv!$C$8:$BB$8,0))," ")</f>
        <v> </v>
      </c>
      <c r="F218" s="544" t="str">
        <f t="array" ref="F218">IF(COUNTIF(MaGv!$C$13:$BB$13,B213)&gt;0,INDEX(MaGv!$C$3:$BB$13,1,MATCH(B213,MaGv!$C$13:$BB$13,0))," ")</f>
        <v> </v>
      </c>
      <c r="G218" s="544" t="str">
        <f t="array" ref="G218">IF(COUNTIF(MaGv!$C$18:$BB$18,B213)&gt;0,INDEX(MaGv!$C$3:$BB$18,1,MATCH(B213,MaGv!$C$18:$BB$18,0))," ")</f>
        <v> </v>
      </c>
      <c r="H218" s="544" t="str">
        <f t="array" ref="H218">IF(COUNTIF(MaGv!$C$23:$BB$23,B213)&gt;0,INDEX(MaGv!$C$3:$BB$23,1,MATCH(B213,MaGv!$C$23:$BB$23,0))," ")</f>
        <v> </v>
      </c>
      <c r="I218" s="544" t="str">
        <f t="array" ref="I218">IF(COUNTIF(MaGv!$C$28:$BB$28,B213)&gt;0,INDEX(MaGv!$C$3:$BB$28,1,MATCH(B213,MaGv!$C$28:$BB$28,0))," ")</f>
        <v> </v>
      </c>
      <c r="J218" s="544" t="str">
        <f t="array" ref="J218">IF(COUNTIF(MaGv!$C$33:$BB$33,B213)&gt;0,INDEX(MaGv!$C$3:$BB$33,1,MATCH(B213,MaGv!$C$33:$BB$33,0))," ")</f>
        <v> </v>
      </c>
      <c r="K218" s="323"/>
      <c r="L218" s="447"/>
      <c r="M218" s="544">
        <v>5.0</v>
      </c>
      <c r="N218" s="545" t="s">
        <v>623</v>
      </c>
      <c r="O218" s="544" t="str">
        <f t="array" ref="O218">IF(COUNTIF(MaGv!$C$8:$BB$8,L213)&gt;0,INDEX(MaGv!$C$3:$BB$8,1,MATCH(L213,MaGv!$C$8:$BB$8,0))," ")</f>
        <v> </v>
      </c>
      <c r="P218" s="544" t="str">
        <f t="array" ref="P218">IF(COUNTIF(MaGv!$C$13:$BB$13,L213)&gt;0,INDEX(MaGv!$C$3:$BB$13,1,MATCH(L213,MaGv!$C$13:$BB$13,0))," ")</f>
        <v> </v>
      </c>
      <c r="Q218" s="544" t="str">
        <f t="array" ref="Q218">IF(COUNTIF(MaGv!$C$18:$BB$18,L213)&gt;0,INDEX(MaGv!$C$3:$BB$18,1,MATCH(L213,MaGv!$C$18:$BB$18,0))," ")</f>
        <v> </v>
      </c>
      <c r="R218" s="544" t="str">
        <f t="array" ref="R218">IF(COUNTIF(MaGv!$C$23:$BB$23,L213)&gt;0,INDEX(MaGv!$C$3:$BB$23,1,MATCH(L213,MaGv!$C$23:$BB$23,0))," ")</f>
        <v> </v>
      </c>
      <c r="S218" s="544" t="str">
        <f t="array" ref="S218">IF(COUNTIF(MaGv!$C$28:$BB$28,L213)&gt;0,INDEX(MaGv!$C$3:$BB$28,1,MATCH(L213,MaGv!$C$28:$BB$28,0))," ")</f>
        <v> </v>
      </c>
      <c r="T218" s="544" t="str">
        <f t="array" ref="T218">IF(COUNTIF(MaGv!$C$33:$BB$33,L213)&gt;0,INDEX(MaGv!$C$3:$BB$33,1,MATCH(L213,MaGv!$C$33:$BB$33,0))," ")</f>
        <v> </v>
      </c>
      <c r="U218" s="16"/>
      <c r="V218" s="16"/>
      <c r="W218" s="17"/>
      <c r="X218" s="527"/>
    </row>
    <row r="219" ht="12.75" customHeight="1">
      <c r="A219" s="323"/>
      <c r="B219" s="547" t="s">
        <v>606</v>
      </c>
      <c r="C219" s="548">
        <v>1.0</v>
      </c>
      <c r="D219" s="549" t="s">
        <v>624</v>
      </c>
      <c r="E219" s="557" t="str">
        <f t="array" ref="E219">IF(COUNTIF(MaGv!$C$39:$BB$39,B213)&gt;0,INDEX(MaGv!$C$38:$BB$39,1,MATCH(B213,MaGv!$C$39:$BB$39,0))," ")</f>
        <v>C5</v>
      </c>
      <c r="F219" s="548" t="str">
        <f t="array" ref="F219">IF(COUNTIF(MaGv!$C$44:$BB$44,B213)&gt;0,INDEX(MaGv!$C$38:$BB$44,1,MATCH(B213,MaGv!$C$44:$BB$44,0))," ")</f>
        <v> </v>
      </c>
      <c r="G219" s="548" t="str">
        <f t="array" ref="G219">IF(COUNTIF(MaGv!$C$49:$BB$49,B213)&gt;0,INDEX(MaGv!$C$38:$BB$49,1,MATCH(B213,MaGv!$C$49:$BB$49,0))," ")</f>
        <v> </v>
      </c>
      <c r="H219" s="548" t="str">
        <f t="array" ref="H219">IF(COUNTIF(MaGv!$C$54:$BB$54,B213)&gt;0,INDEX(MaGv!$C$38:$BB$54,1,MATCH(B213,MaGv!$C$54:$BB$54,0))," ")</f>
        <v> </v>
      </c>
      <c r="I219" s="548" t="str">
        <f t="array" ref="I219">IF(COUNTIF(MaGv!$C$59:$BB$59,B213)&gt;0,INDEX(MaGv!$C$38:$BB$59,1,MATCH(B213,MaGv!$C$59:$BB$59,0))," ")</f>
        <v> </v>
      </c>
      <c r="J219" s="548" t="str">
        <f t="array" ref="J219">IF(COUNTIF(MaGv!$C$64:$BB$64,B213)&gt;0,INDEX(MaGv!$C$38:$BB$64,1,MATCH(B213,MaGv!$C$64:$BB$64,0))," ")</f>
        <v> </v>
      </c>
      <c r="K219" s="323"/>
      <c r="L219" s="547" t="s">
        <v>606</v>
      </c>
      <c r="M219" s="548">
        <v>1.0</v>
      </c>
      <c r="N219" s="549" t="s">
        <v>624</v>
      </c>
      <c r="O219" s="557" t="str">
        <f t="array" ref="O219">IF(COUNTIF(MaGv!$C$39:$BB$39,L213)&gt;0,INDEX(MaGv!$C$38:$BB$39,1,MATCH(L213,MaGv!$C$39:$BB$39,0))," ")</f>
        <v>C4</v>
      </c>
      <c r="P219" s="548" t="str">
        <f t="array" ref="P219">IF(COUNTIF(MaGv!$C$44:$BB$44,L213)&gt;0,INDEX(MaGv!$C$38:$BB$44,1,MATCH(L213,MaGv!$C$44:$BB$44,0))," ")</f>
        <v> </v>
      </c>
      <c r="Q219" s="548" t="str">
        <f t="array" ref="Q219">IF(COUNTIF(MaGv!$C$49:$BB$49,L213)&gt;0,INDEX(MaGv!$C$38:$BB$49,1,MATCH(L213,MaGv!$C$49:$BB$49,0))," ")</f>
        <v> </v>
      </c>
      <c r="R219" s="548" t="str">
        <f t="array" ref="R219">IF(COUNTIF(MaGv!$C$54:$BB$54,L213)&gt;0,INDEX(MaGv!$C$38:$BB$54,1,MATCH(L213,MaGv!$C$54:$BB$54,0))," ")</f>
        <v> </v>
      </c>
      <c r="S219" s="548" t="str">
        <f t="array" ref="S219">IF(COUNTIF(MaGv!$C$59:$BB$59,L213)&gt;0,INDEX(MaGv!$C$38:$BB$59,1,MATCH(L213,MaGv!$C$59:$BB$59,0))," ")</f>
        <v> </v>
      </c>
      <c r="T219" s="548" t="str">
        <f t="array" ref="T219">IF(COUNTIF(MaGv!$C$64:$BB$64,L213)&gt;0,INDEX(MaGv!$C$38:$BB$64,1,MATCH(L213,MaGv!$C$64:$BB$64,0))," ")</f>
        <v> </v>
      </c>
      <c r="U219" s="16"/>
      <c r="V219" s="16"/>
      <c r="W219" s="17"/>
      <c r="X219" s="527"/>
    </row>
    <row r="220" ht="12.75" customHeight="1">
      <c r="A220" s="323"/>
      <c r="B220" s="127"/>
      <c r="C220" s="444">
        <v>2.0</v>
      </c>
      <c r="D220" s="543" t="s">
        <v>625</v>
      </c>
      <c r="E220" s="444" t="str">
        <f t="array" ref="E220">IF(COUNTIF(MaGv!$C$40:$BB$40,B213)&gt;0,INDEX(MaGv!$C$38:$BB$40,1,MATCH(B213,MaGv!$C$40:$BB$40,0))," ")</f>
        <v> </v>
      </c>
      <c r="F220" s="444" t="str">
        <f t="array" ref="F220">IF(COUNTIF(MaGv!$C$45:$BB$45,B213)&gt;0,INDEX(MaGv!$C$38:$BB$45,1,MATCH(B213,MaGv!$C$45:$BB$45,0))," ")</f>
        <v> </v>
      </c>
      <c r="G220" s="444" t="str">
        <f t="array" ref="G220">IF(COUNTIF(MaGv!$C$50:$BB$50,B213)&gt;0,INDEX(MaGv!$C$38:$BB$50,1,MATCH(B213,MaGv!$C$50:$BB$50,0))," ")</f>
        <v> </v>
      </c>
      <c r="H220" s="444" t="str">
        <f t="array" ref="H220">IF(COUNTIF(MaGv!$C$55:$BB$55,B213)&gt;0,INDEX(MaGv!$C$38:$BB$55,1,MATCH(B213,MaGv!$C$55:$BB$55,0))," ")</f>
        <v> </v>
      </c>
      <c r="I220" s="444" t="str">
        <f t="array" ref="I220">IF(COUNTIF(MaGv!$C$60:$BB$60,B213)&gt;0,INDEX(MaGv!$C$38:$BB$60,1,MATCH(B213,MaGv!$C$60:$BB$60,0))," ")</f>
        <v> </v>
      </c>
      <c r="J220" s="444" t="str">
        <f t="array" ref="J220">IF(COUNTIF(MaGv!$C$65:$BB$65,B213)&gt;0,INDEX(MaGv!$C$38:$BB$65,1,MATCH(B213,MaGv!$C$65:$BB$65,0))," ")</f>
        <v> </v>
      </c>
      <c r="K220" s="323"/>
      <c r="L220" s="127"/>
      <c r="M220" s="444">
        <v>2.0</v>
      </c>
      <c r="N220" s="543" t="s">
        <v>625</v>
      </c>
      <c r="O220" s="444" t="str">
        <f t="array" ref="O220">IF(COUNTIF(MaGv!$C$40:$BB$40,L213)&gt;0,INDEX(MaGv!$C$38:$BB$40,1,MATCH(L213,MaGv!$C$40:$BB$40,0))," ")</f>
        <v> </v>
      </c>
      <c r="P220" s="444" t="str">
        <f t="array" ref="P220">IF(COUNTIF(MaGv!$C$45:$BB$45,L213)&gt;0,INDEX(MaGv!$C$38:$BB$45,1,MATCH(L213,MaGv!$C$45:$BB$45,0))," ")</f>
        <v> </v>
      </c>
      <c r="Q220" s="444" t="str">
        <f t="array" ref="Q220">IF(COUNTIF(MaGv!$C$50:$BB$50,L213)&gt;0,INDEX(MaGv!$C$38:$BB$50,1,MATCH(L213,MaGv!$C$50:$BB$50,0))," ")</f>
        <v> </v>
      </c>
      <c r="R220" s="444" t="str">
        <f t="array" ref="R220">IF(COUNTIF(MaGv!$C$55:$BB$55,L213)&gt;0,INDEX(MaGv!$C$38:$BB$55,1,MATCH(L213,MaGv!$C$55:$BB$55,0))," ")</f>
        <v> </v>
      </c>
      <c r="S220" s="444" t="str">
        <f t="array" ref="S220">IF(COUNTIF(MaGv!$C$60:$BB$60,L213)&gt;0,INDEX(MaGv!$C$38:$BB$60,1,MATCH(L213,MaGv!$C$60:$BB$60,0))," ")</f>
        <v> </v>
      </c>
      <c r="T220" s="444" t="str">
        <f t="array" ref="T220">IF(COUNTIF(MaGv!$C$65:$BB$65,L213)&gt;0,INDEX(MaGv!$C$38:$BB$65,1,MATCH(L213,MaGv!$C$65:$BB$65,0))," ")</f>
        <v> </v>
      </c>
      <c r="U220" s="16"/>
      <c r="V220" s="16"/>
      <c r="W220" s="17"/>
      <c r="X220" s="527"/>
    </row>
    <row r="221" ht="12.75" customHeight="1">
      <c r="A221" s="323"/>
      <c r="B221" s="127"/>
      <c r="C221" s="444">
        <v>3.0</v>
      </c>
      <c r="D221" s="543" t="s">
        <v>626</v>
      </c>
      <c r="E221" s="444" t="str">
        <f t="array" ref="E221">IF(COUNTIF(MaGv!$C$41:$BB$41,B213)&gt;0,INDEX(MaGv!$C$38:$BB$41,1,MATCH(B213,MaGv!$C$41:$BB$41,0))," ")</f>
        <v> </v>
      </c>
      <c r="F221" s="444" t="str">
        <f t="array" ref="F221">IF(COUNTIF(MaGv!$C$46:$BB$46,B213)&gt;0,INDEX(MaGv!$C$38:$BB$46,1,MATCH(B213,MaGv!$C$46:$BB$46,0))," ")</f>
        <v> </v>
      </c>
      <c r="G221" s="444" t="str">
        <f t="array" ref="G221">IF(COUNTIF(MaGv!$C$51:$BB$51,B213)&gt;0,INDEX(MaGv!$C$38:$BB$51,1,MATCH(B213,MaGv!$C$51:$BB$51,0))," ")</f>
        <v> </v>
      </c>
      <c r="H221" s="444" t="str">
        <f t="array" ref="H221">IF(COUNTIF(MaGv!$C$56:$BB$56,B213)&gt;0,INDEX(MaGv!$C$38:$BB$56,1,MATCH(B213,MaGv!$C$56:$BB$56,0))," ")</f>
        <v> </v>
      </c>
      <c r="I221" s="444" t="str">
        <f t="array" ref="I221">IF(COUNTIF(MaGv!$C$61:$BB$61,B213)&gt;0,INDEX(MaGv!$C$38:$BB$61,1,MATCH(B213,MaGv!$C$61:$BB$61,0))," ")</f>
        <v> </v>
      </c>
      <c r="J221" s="444" t="str">
        <f t="array" ref="J221">IF(COUNTIF(MaGv!$C$66:$BB$66,B213)&gt;0,INDEX(MaGv!$C$38:$BB$66,1,MATCH(B213,MaGv!$C$66:$BB$66,0))," ")</f>
        <v> </v>
      </c>
      <c r="K221" s="323"/>
      <c r="L221" s="127"/>
      <c r="M221" s="444">
        <v>3.0</v>
      </c>
      <c r="N221" s="543" t="s">
        <v>626</v>
      </c>
      <c r="O221" s="444" t="str">
        <f t="array" ref="O221">IF(COUNTIF(MaGv!$C$41:$BB$41,L213)&gt;0,INDEX(MaGv!$C$38:$BB$41,1,MATCH(L213,MaGv!$C$41:$BB$41,0))," ")</f>
        <v> </v>
      </c>
      <c r="P221" s="444" t="str">
        <f t="array" ref="P221">IF(COUNTIF(MaGv!$C$46:$BB$46,L213)&gt;0,INDEX(MaGv!$C$38:$BB$46,1,MATCH(L213,MaGv!$C$46:$BB$46,0))," ")</f>
        <v> </v>
      </c>
      <c r="Q221" s="444" t="str">
        <f t="array" ref="Q221">IF(COUNTIF(MaGv!$C$51:$BB$51,L213)&gt;0,INDEX(MaGv!$C$38:$BB$51,1,MATCH(L213,MaGv!$C$51:$BB$51,0))," ")</f>
        <v> </v>
      </c>
      <c r="R221" s="444" t="str">
        <f t="array" ref="R221">IF(COUNTIF(MaGv!$C$56:$BB$56,L213)&gt;0,INDEX(MaGv!$C$38:$BB$56,1,MATCH(L213,MaGv!$C$56:$BB$56,0))," ")</f>
        <v> </v>
      </c>
      <c r="S221" s="444" t="str">
        <f t="array" ref="S221">IF(COUNTIF(MaGv!$C$61:$BB$61,L213)&gt;0,INDEX(MaGv!$C$38:$BB$61,1,MATCH(L213,MaGv!$C$61:$BB$61,0))," ")</f>
        <v> </v>
      </c>
      <c r="T221" s="444" t="str">
        <f t="array" ref="T221">IF(COUNTIF(MaGv!$C$66:$BB$66,L213)&gt;0,INDEX(MaGv!$C$38:$BB$66,1,MATCH(L213,MaGv!$C$66:$BB$66,0))," ")</f>
        <v> </v>
      </c>
      <c r="U221" s="16"/>
      <c r="V221" s="16"/>
      <c r="W221" s="17"/>
      <c r="X221" s="527"/>
    </row>
    <row r="222" ht="12.75" customHeight="1">
      <c r="A222" s="323"/>
      <c r="B222" s="127"/>
      <c r="C222" s="444">
        <v>4.0</v>
      </c>
      <c r="D222" s="543" t="s">
        <v>627</v>
      </c>
      <c r="E222" s="446" t="str">
        <f t="array" ref="E222">IF(COUNTIF(MaGv!$C$42:$BB$42,B213)&gt;0,INDEX(MaGv!$C$38:$BB$42,1,MATCH(B213,MaGv!$C$42:$BB$42,0))," ")</f>
        <v>A1</v>
      </c>
      <c r="F222" s="444" t="str">
        <f t="array" ref="F222">IF(COUNTIF(MaGv!$C$47:$BB$47,B213)&gt;0,INDEX(MaGv!$C$38:$BB$47,1,MATCH(B213,MaGv!$C$47:$BB$47,0))," ")</f>
        <v> </v>
      </c>
      <c r="G222" s="444" t="str">
        <f t="array" ref="G222">IF(COUNTIF(MaGv!$C$52:$BB$52,B213)&gt;0,INDEX(MaGv!$C$38:$BB$52,1,MATCH(B213,MaGv!$C$52:$BB$52,0))," ")</f>
        <v> </v>
      </c>
      <c r="H222" s="444" t="str">
        <f t="array" ref="H222">IF(COUNTIF(MaGv!$C$57:$BB$57,B213)&gt;0,INDEX(MaGv!$C$38:$BB$57,1,MATCH(B213,MaGv!$C$57:$BB$57,0))," ")</f>
        <v> </v>
      </c>
      <c r="I222" s="444" t="str">
        <f t="array" ref="I222">IF(COUNTIF(MaGv!$C$62:$BB$62,B213)&gt;0,INDEX(MaGv!$C$38:$BB$62,1,MATCH(B213,MaGv!$C$62:$BB$62,0))," ")</f>
        <v> </v>
      </c>
      <c r="J222" s="444" t="str">
        <f t="array" ref="J222">IF(COUNTIF(MaGv!$C$66:$BB$67,B213)&gt;0,INDEX(MaGv!$C$38:$BB$67,1,MATCH(B213,MaGv!$C$67:$BB$67,0))," ")</f>
        <v> </v>
      </c>
      <c r="K222" s="323"/>
      <c r="L222" s="127"/>
      <c r="M222" s="444">
        <v>4.0</v>
      </c>
      <c r="N222" s="543" t="s">
        <v>627</v>
      </c>
      <c r="O222" s="444" t="str">
        <f t="array" ref="O222">IF(COUNTIF(MaGv!$C$42:$BB$42,L213)&gt;0,INDEX(MaGv!$C$38:$BB$42,1,MATCH(L213,MaGv!$C$42:$BB$42,0))," ")</f>
        <v> </v>
      </c>
      <c r="P222" s="444" t="str">
        <f t="array" ref="P222">IF(COUNTIF(MaGv!$C$47:$BB$47,L213)&gt;0,INDEX(MaGv!$C$38:$BB$47,1,MATCH(L213,MaGv!$C$47:$BB$47,0))," ")</f>
        <v> </v>
      </c>
      <c r="Q222" s="444" t="str">
        <f t="array" ref="Q222">IF(COUNTIF(MaGv!$C$52:$BB$52,L213)&gt;0,INDEX(MaGv!$C$38:$BB$52,1,MATCH(L213,MaGv!$C$52:$BB$52,0))," ")</f>
        <v> </v>
      </c>
      <c r="R222" s="444" t="str">
        <f t="array" ref="R222">IF(COUNTIF(MaGv!$C$57:$BB$57,L213)&gt;0,INDEX(MaGv!$C$38:$BB$57,1,MATCH(L213,MaGv!$C$57:$BB$57,0))," ")</f>
        <v> </v>
      </c>
      <c r="S222" s="444" t="str">
        <f t="array" ref="S222">IF(COUNTIF(MaGv!$C$62:$BB$62,L213)&gt;0,INDEX(MaGv!$C$38:$BB$62,1,MATCH(L213,MaGv!$C$62:$BB$62,0))," ")</f>
        <v> </v>
      </c>
      <c r="T222" s="444" t="str">
        <f t="array" ref="T222">IF(COUNTIF(MaGv!$C$66:$BB$67,L213)&gt;0,INDEX(MaGv!$C$38:$BB$67,1,MATCH(L213,MaGv!$C$67:$BB$67,0))," ")</f>
        <v> </v>
      </c>
      <c r="U222" s="16"/>
      <c r="V222" s="16"/>
      <c r="W222" s="17"/>
      <c r="X222" s="527"/>
    </row>
    <row r="223" ht="12.75" customHeight="1">
      <c r="A223" s="323"/>
      <c r="B223" s="396"/>
      <c r="C223" s="450">
        <v>5.0</v>
      </c>
      <c r="D223" s="550" t="s">
        <v>628</v>
      </c>
      <c r="E223" s="449" t="str">
        <f t="array" ref="E223">IF(COUNTIF(MaGv!$C$43:$BB$43,B213)&gt;0,INDEX(MaGv!$C$38:$BB$43,1,MATCH(B213,MaGv!$C$43:$BB$43,0))," ")</f>
        <v>A12</v>
      </c>
      <c r="F223" s="450" t="str">
        <f t="array" ref="F223">IF(COUNTIF(MaGv!$C$48:$BB$48,B213)&gt;0,INDEX(MaGv!$C$38:$BB$48,1,MATCH(B213,MaGv!$C$48:$BB$48,0))," ")</f>
        <v> </v>
      </c>
      <c r="G223" s="450" t="str">
        <f t="array" ref="G223">IF(COUNTIF(MaGv!$C$53:$BB$53,B213)&gt;0,INDEX(MaGv!$C$38:$BB$53,1,MATCH(B213,MaGv!$C$53:$BB$53,0))," ")</f>
        <v> </v>
      </c>
      <c r="H223" s="450" t="str">
        <f t="array" ref="H223">IF(COUNTIF(MaGv!$C$58:$BB$58,B213)&gt;0,INDEX(MaGv!$C$38:$BB$58,1,MATCH(B213,MaGv!$C$58:$BB$58,0))," ")</f>
        <v> </v>
      </c>
      <c r="I223" s="450" t="str">
        <f t="array" ref="I223">IF(COUNTIF(MaGv!$C$63:$BB$63,B213)&gt;0,INDEX(MaGv!$C$38:$BB$63,1,MATCH(B213,MaGv!$C$63:$BB$63,0))," ")</f>
        <v> </v>
      </c>
      <c r="J223" s="450" t="str">
        <f t="array" ref="J223">IF(COUNTIF(MaGv!$C$68:$BB$68,B213)&gt;0,INDEX(MaGv!$C$38:$BB$68,1,MATCH(B213,MaGv!$C$68:$BB$68,0))," ")</f>
        <v> </v>
      </c>
      <c r="K223" s="323"/>
      <c r="L223" s="396"/>
      <c r="M223" s="450">
        <v>5.0</v>
      </c>
      <c r="N223" s="550" t="s">
        <v>628</v>
      </c>
      <c r="O223" s="450" t="str">
        <f t="array" ref="O223">IF(COUNTIF(MaGv!$C$43:$BB$43,L213)&gt;0,INDEX(MaGv!$C$38:$BB$43,1,MATCH(L213,MaGv!$C$43:$BB$43,0))," ")</f>
        <v> </v>
      </c>
      <c r="P223" s="450" t="str">
        <f t="array" ref="P223">IF(COUNTIF(MaGv!$C$48:$BB$48,L213)&gt;0,INDEX(MaGv!$C$38:$BB$48,1,MATCH(L213,MaGv!$C$48:$BB$48,0))," ")</f>
        <v> </v>
      </c>
      <c r="Q223" s="450" t="str">
        <f t="array" ref="Q223">IF(COUNTIF(MaGv!$C$53:$BB$53,L213)&gt;0,INDEX(MaGv!$C$38:$BB$53,1,MATCH(L213,MaGv!$C$53:$BB$53,0))," ")</f>
        <v> </v>
      </c>
      <c r="R223" s="450" t="str">
        <f t="array" ref="R223">IF(COUNTIF(MaGv!$C$58:$BB$58,L213)&gt;0,INDEX(MaGv!$C$38:$BB$58,1,MATCH(L213,MaGv!$C$58:$BB$58,0))," ")</f>
        <v> </v>
      </c>
      <c r="S223" s="450" t="str">
        <f t="array" ref="S223">IF(COUNTIF(MaGv!$C$63:$BB$63,L213)&gt;0,INDEX(MaGv!$C$38:$BB$63,1,MATCH(L213,MaGv!$C$63:$BB$63,0))," ")</f>
        <v> </v>
      </c>
      <c r="T223" s="450" t="str">
        <f t="array" ref="T223">IF(COUNTIF(MaGv!$C$68:$BB$68,L213)&gt;0,INDEX(MaGv!$C$38:$BB$68,1,MATCH(L213,MaGv!$C$68:$BB$68,0))," ")</f>
        <v> </v>
      </c>
      <c r="U223" s="16"/>
      <c r="V223" s="16"/>
      <c r="W223" s="17"/>
      <c r="X223" s="527"/>
    </row>
    <row r="224" ht="12.75" customHeight="1">
      <c r="A224" s="323"/>
      <c r="B224" s="551"/>
      <c r="C224" s="529"/>
      <c r="D224" s="75"/>
      <c r="E224" s="529"/>
      <c r="F224" s="529"/>
      <c r="G224" s="529"/>
      <c r="H224" s="529"/>
      <c r="I224" s="529"/>
      <c r="J224" s="529"/>
      <c r="K224" s="323"/>
      <c r="L224" s="551"/>
      <c r="M224" s="529"/>
      <c r="N224" s="75"/>
      <c r="O224" s="529"/>
      <c r="P224" s="529"/>
      <c r="Q224" s="529"/>
      <c r="R224" s="529"/>
      <c r="S224" s="529"/>
      <c r="T224" s="529"/>
      <c r="U224" s="16"/>
      <c r="V224" s="16"/>
      <c r="W224" s="17"/>
      <c r="X224" s="527"/>
    </row>
    <row r="225" ht="12.75" customHeight="1">
      <c r="A225" s="552"/>
      <c r="B225" s="553"/>
      <c r="C225" s="554"/>
      <c r="D225" s="554"/>
      <c r="E225" s="555"/>
      <c r="F225" s="555"/>
      <c r="G225" s="555"/>
      <c r="H225" s="555"/>
      <c r="I225" s="555"/>
      <c r="J225" s="555"/>
      <c r="K225" s="555"/>
      <c r="L225" s="553"/>
      <c r="M225" s="554"/>
      <c r="N225" s="554"/>
      <c r="O225" s="555"/>
      <c r="P225" s="555"/>
      <c r="Q225" s="555"/>
      <c r="R225" s="555"/>
      <c r="S225" s="555"/>
      <c r="T225" s="555"/>
      <c r="U225" s="16"/>
      <c r="V225" s="16"/>
      <c r="W225" s="17"/>
      <c r="X225" s="527"/>
    </row>
    <row r="226" ht="12.75" customHeight="1">
      <c r="A226" s="323"/>
      <c r="B226" s="528" t="str">
        <f>MaGv!$N$1</f>
        <v>THỜI KHÓA BIỂU ÔN TẬP KHỐI 12 - Áp dụng từ 04/05/2021</v>
      </c>
      <c r="C226" s="528"/>
      <c r="D226" s="360"/>
      <c r="E226" s="360"/>
      <c r="F226" s="360"/>
      <c r="G226" s="360"/>
      <c r="H226" s="323"/>
      <c r="I226" s="360"/>
      <c r="J226" s="360"/>
      <c r="K226" s="323"/>
      <c r="L226" s="528" t="str">
        <f>MaGv!$N$1</f>
        <v>THỜI KHÓA BIỂU ÔN TẬP KHỐI 12 - Áp dụng từ 04/05/2021</v>
      </c>
      <c r="M226" s="360"/>
      <c r="N226" s="360"/>
      <c r="O226" s="360"/>
      <c r="P226" s="360"/>
      <c r="Q226" s="360"/>
      <c r="R226" s="323"/>
      <c r="S226" s="360"/>
      <c r="T226" s="360"/>
      <c r="U226" s="16"/>
      <c r="V226" s="16"/>
      <c r="W226" s="17"/>
      <c r="X226" s="527"/>
    </row>
    <row r="227" ht="12.75" customHeight="1">
      <c r="A227" s="16"/>
      <c r="B227" s="530" t="s">
        <v>615</v>
      </c>
      <c r="C227" s="531" t="str">
        <f>VLOOKUP(B229,dsma,3,0)&amp;"-"&amp;VLOOKUP(B229,dsma,5,0)</f>
        <v>Lê Thị Hoàng Song-Hóa</v>
      </c>
      <c r="D227" s="532"/>
      <c r="E227" s="532"/>
      <c r="F227" s="533"/>
      <c r="G227" s="323"/>
      <c r="H227" s="534"/>
      <c r="I227" s="535" t="s">
        <v>616</v>
      </c>
      <c r="J227" s="17" t="str">
        <f>60-COUNTIF(E230:J239," ")</f>
        <v>4</v>
      </c>
      <c r="K227" s="323"/>
      <c r="L227" s="530" t="s">
        <v>615</v>
      </c>
      <c r="M227" s="531" t="str">
        <f>VLOOKUP(L229,dsma,3,0)&amp;"-"&amp;VLOOKUP(L229,dsma,5,0)</f>
        <v>Huỳnh Thái-Hóa</v>
      </c>
      <c r="N227" s="532"/>
      <c r="O227" s="532"/>
      <c r="P227" s="533"/>
      <c r="Q227" s="323"/>
      <c r="R227" s="534"/>
      <c r="S227" s="535" t="s">
        <v>616</v>
      </c>
      <c r="T227" s="17" t="str">
        <f>60-COUNTIF(O230:T239," ")</f>
        <v>4</v>
      </c>
      <c r="U227" s="16"/>
      <c r="V227" s="16"/>
      <c r="W227" s="17"/>
      <c r="X227" s="527"/>
    </row>
    <row r="228" ht="3.0" customHeight="1">
      <c r="A228" s="16"/>
      <c r="B228" s="526"/>
      <c r="C228" s="323"/>
      <c r="D228" s="323"/>
      <c r="E228" s="529"/>
      <c r="F228" s="323"/>
      <c r="G228" s="323"/>
      <c r="H228" s="323"/>
      <c r="I228" s="323"/>
      <c r="J228" s="323"/>
      <c r="K228" s="323"/>
      <c r="L228" s="526"/>
      <c r="M228" s="323"/>
      <c r="N228" s="323"/>
      <c r="O228" s="529"/>
      <c r="P228" s="323"/>
      <c r="Q228" s="323"/>
      <c r="R228" s="323"/>
      <c r="S228" s="323"/>
      <c r="T228" s="323"/>
      <c r="U228" s="16"/>
      <c r="V228" s="16"/>
      <c r="W228" s="17"/>
      <c r="X228" s="527"/>
    </row>
    <row r="229" ht="12.75" customHeight="1">
      <c r="A229" s="536"/>
      <c r="B229" s="537" t="str">
        <f>X33</f>
        <v>BH05</v>
      </c>
      <c r="C229" s="538" t="s">
        <v>617</v>
      </c>
      <c r="D229" s="538" t="s">
        <v>618</v>
      </c>
      <c r="E229" s="538" t="s">
        <v>591</v>
      </c>
      <c r="F229" s="538" t="s">
        <v>592</v>
      </c>
      <c r="G229" s="538" t="s">
        <v>593</v>
      </c>
      <c r="H229" s="538" t="s">
        <v>594</v>
      </c>
      <c r="I229" s="538" t="s">
        <v>595</v>
      </c>
      <c r="J229" s="538" t="s">
        <v>596</v>
      </c>
      <c r="K229" s="539"/>
      <c r="L229" s="537" t="str">
        <f>X34</f>
        <v>BH06</v>
      </c>
      <c r="M229" s="538" t="s">
        <v>617</v>
      </c>
      <c r="N229" s="538" t="s">
        <v>618</v>
      </c>
      <c r="O229" s="538" t="s">
        <v>591</v>
      </c>
      <c r="P229" s="538" t="s">
        <v>592</v>
      </c>
      <c r="Q229" s="538" t="s">
        <v>593</v>
      </c>
      <c r="R229" s="538" t="s">
        <v>594</v>
      </c>
      <c r="S229" s="538" t="s">
        <v>595</v>
      </c>
      <c r="T229" s="538" t="s">
        <v>596</v>
      </c>
      <c r="U229" s="16"/>
      <c r="V229" s="16">
        <v>30.0</v>
      </c>
      <c r="W229" s="17"/>
      <c r="X229" s="527"/>
    </row>
    <row r="230" ht="12.75" customHeight="1">
      <c r="A230" s="323"/>
      <c r="B230" s="541" t="s">
        <v>597</v>
      </c>
      <c r="C230" s="452">
        <v>1.0</v>
      </c>
      <c r="D230" s="542" t="s">
        <v>619</v>
      </c>
      <c r="E230" s="452" t="str">
        <f t="array" ref="E230">IF(COUNTIF(MaGv!$C$4:$BB$4,B229)&gt;0,INDEX(MaGv!$C$3:$BB$4,1,MATCH(B229,MaGv!$C$4:$BB$4,0))," ")</f>
        <v> </v>
      </c>
      <c r="F230" s="452" t="str">
        <f t="array" ref="F230">IF(COUNTIF(MaGv!$C$9:$BB$9,B229)&gt;0,INDEX(MaGv!$C$3:$BB$9,1,MATCH(B229,MaGv!$C$9:$BB$9,0))," ")</f>
        <v> </v>
      </c>
      <c r="G230" s="452" t="str">
        <f t="array" ref="G230">IF(COUNTIF(MaGv!$C$14:$BB$14,B229)&gt;0,INDEX(MaGv!$C$3:$BB$14,1,MATCH(B229,MaGv!$C$14:$BB$14,0))," ")</f>
        <v> </v>
      </c>
      <c r="H230" s="452" t="str">
        <f t="array" ref="H230">IF(COUNTIF(MaGv!$C$19:$BB$19,B229)&gt;0,INDEX(MaGv!$C$3:$BB$19,1,MATCH(B229,MaGv!$C$19:$BB$19,0))," ")</f>
        <v> </v>
      </c>
      <c r="I230" s="451" t="str">
        <f t="array" ref="I230">IF(COUNTIF(MaGv!$C$24:$BB$24,B229)&gt;0,INDEX(MaGv!$C$3:$BB$24,1,MATCH(B229,MaGv!$C$24:$BB$24,0))," ")</f>
        <v>A10</v>
      </c>
      <c r="J230" s="452" t="str">
        <f t="array" ref="J230">IF(COUNTIF(MaGv!$C$29:$BB$29,B229)&gt;0,INDEX(MaGv!$C$3:$BB$29,1,MATCH(B229,MaGv!$C$29:$BB$29,0))," ")</f>
        <v> </v>
      </c>
      <c r="K230" s="323"/>
      <c r="L230" s="541" t="s">
        <v>597</v>
      </c>
      <c r="M230" s="452">
        <v>1.0</v>
      </c>
      <c r="N230" s="542" t="s">
        <v>619</v>
      </c>
      <c r="O230" s="452" t="str">
        <f t="array" ref="O230">IF(COUNTIF(MaGv!$C$4:$BB$4,L229)&gt;0,INDEX(MaGv!$C$3:$BB$4,1,MATCH(L229,MaGv!$C$4:$BB$4,0))," ")</f>
        <v> </v>
      </c>
      <c r="P230" s="452" t="str">
        <f t="array" ref="P230">IF(COUNTIF(MaGv!$C$9:$BB$9,L229)&gt;0,INDEX(MaGv!$C$3:$BB$9,1,MATCH(L229,MaGv!$C$9:$BB$9,0))," ")</f>
        <v> </v>
      </c>
      <c r="Q230" s="452" t="str">
        <f t="array" ref="Q230">IF(COUNTIF(MaGv!$C$14:$BB$14,L229)&gt;0,INDEX(MaGv!$C$3:$BB$14,1,MATCH(L229,MaGv!$C$14:$BB$14,0))," ")</f>
        <v> </v>
      </c>
      <c r="R230" s="452" t="str">
        <f t="array" ref="R230">IF(COUNTIF(MaGv!$C$19:$BB$19,L229)&gt;0,INDEX(MaGv!$C$3:$BB$19,1,MATCH(L229,MaGv!$C$19:$BB$19,0))," ")</f>
        <v> </v>
      </c>
      <c r="S230" s="452" t="str">
        <f t="array" ref="S230">IF(COUNTIF(MaGv!$C$24:$BB$24,L229)&gt;0,INDEX(MaGv!$C$3:$BB$24,1,MATCH(L229,MaGv!$C$24:$BB$24,0))," ")</f>
        <v> </v>
      </c>
      <c r="T230" s="452" t="str">
        <f t="array" ref="T230">IF(COUNTIF(MaGv!$C$29:$BB$29,L229)&gt;0,INDEX(MaGv!$C$3:$BB$29,1,MATCH(L229,MaGv!$C$29:$BB$29,0))," ")</f>
        <v> </v>
      </c>
      <c r="U230" s="16"/>
      <c r="V230" s="16"/>
      <c r="W230" s="17"/>
      <c r="X230" s="527"/>
    </row>
    <row r="231" ht="12.75" customHeight="1">
      <c r="A231" s="323"/>
      <c r="B231" s="127"/>
      <c r="C231" s="444">
        <v>2.0</v>
      </c>
      <c r="D231" s="543" t="s">
        <v>620</v>
      </c>
      <c r="E231" s="444" t="str">
        <f t="array" ref="E231">IF(COUNTIF(MaGv!$C$5:$BB$5,B229)&gt;0,INDEX(MaGv!$C$3:$BB$5,1,MATCH(B229,MaGv!$C$5:$BB$5,0))," ")</f>
        <v> </v>
      </c>
      <c r="F231" s="444" t="str">
        <f t="array" ref="F231">IF(COUNTIF(MaGv!$C$10:$BB$10,B229)&gt;0,INDEX(MaGv!$C$3:$BB$10,1,MATCH(B229,MaGv!$C$10:$BB$10,0))," ")</f>
        <v> </v>
      </c>
      <c r="G231" s="444" t="str">
        <f t="array" ref="G231">IF(COUNTIF(MaGv!$C$15:$BB$15,B229)&gt;0,INDEX(MaGv!$C$3:$BB$15,1,MATCH(B229,MaGv!$C$15:$BB$15,0))," ")</f>
        <v> </v>
      </c>
      <c r="H231" s="444" t="str">
        <f t="array" ref="H231">IF(COUNTIF(MaGv!$C$20:$BB$20,B229)&gt;0,INDEX(MaGv!$C$3:$BB$20,1,MATCH(B229,MaGv!$C$20:$BB$20,0))," ")</f>
        <v> </v>
      </c>
      <c r="I231" s="446" t="str">
        <f t="array" ref="I231">IF(COUNTIF(MaGv!$C$25:$BB$25,B229)&gt;0,INDEX(MaGv!$C$3:$BB$25,1,MATCH(B229,MaGv!$C$25:$BB$25,0))," ")</f>
        <v>A11</v>
      </c>
      <c r="J231" s="444" t="str">
        <f t="array" ref="J231">IF(COUNTIF(MaGv!$C$30:$BB$30,B229)&gt;0,INDEX(MaGv!$C$3:$BB$30,1,MATCH(B229,MaGv!$C$30:$BB$30,0))," ")</f>
        <v> </v>
      </c>
      <c r="K231" s="323"/>
      <c r="L231" s="127"/>
      <c r="M231" s="444">
        <v>2.0</v>
      </c>
      <c r="N231" s="543" t="s">
        <v>620</v>
      </c>
      <c r="O231" s="444" t="str">
        <f t="array" ref="O231">IF(COUNTIF(MaGv!$C$5:$BB$5,L229)&gt;0,INDEX(MaGv!$C$3:$BB$5,1,MATCH(L229,MaGv!$C$5:$BB$5,0))," ")</f>
        <v> </v>
      </c>
      <c r="P231" s="444" t="str">
        <f t="array" ref="P231">IF(COUNTIF(MaGv!$C$10:$BB$10,L229)&gt;0,INDEX(MaGv!$C$3:$BB$10,1,MATCH(L229,MaGv!$C$10:$BB$10,0))," ")</f>
        <v> </v>
      </c>
      <c r="Q231" s="444" t="str">
        <f t="array" ref="Q231">IF(COUNTIF(MaGv!$C$15:$BB$15,L229)&gt;0,INDEX(MaGv!$C$3:$BB$15,1,MATCH(L229,MaGv!$C$15:$BB$15,0))," ")</f>
        <v> </v>
      </c>
      <c r="R231" s="444" t="str">
        <f t="array" ref="R231">IF(COUNTIF(MaGv!$C$20:$BB$20,L229)&gt;0,INDEX(MaGv!$C$3:$BB$20,1,MATCH(L229,MaGv!$C$20:$BB$20,0))," ")</f>
        <v> </v>
      </c>
      <c r="S231" s="444" t="str">
        <f t="array" ref="S231">IF(COUNTIF(MaGv!$C$25:$BB$25,L229)&gt;0,INDEX(MaGv!$C$3:$BB$25,1,MATCH(L229,MaGv!$C$25:$BB$25,0))," ")</f>
        <v> </v>
      </c>
      <c r="T231" s="444" t="str">
        <f t="array" ref="T231">IF(COUNTIF(MaGv!$C$30:$BB$30,L229)&gt;0,INDEX(MaGv!$C$3:$BB$30,1,MATCH(L229,MaGv!$C$30:$BB$30,0))," ")</f>
        <v> </v>
      </c>
      <c r="U231" s="16"/>
      <c r="V231" s="16"/>
      <c r="W231" s="17"/>
      <c r="X231" s="527"/>
    </row>
    <row r="232" ht="12.75" customHeight="1">
      <c r="A232" s="323"/>
      <c r="B232" s="127"/>
      <c r="C232" s="444">
        <v>3.0</v>
      </c>
      <c r="D232" s="543" t="s">
        <v>621</v>
      </c>
      <c r="E232" s="444" t="str">
        <f t="array" ref="E232">IF(COUNTIF(MaGv!$C$6:$BB$6,B229)&gt;0,INDEX(MaGv!$C$3:$BB$6,1,MATCH(B229,MaGv!$C$6:$BB$6,0))," ")</f>
        <v> </v>
      </c>
      <c r="F232" s="444" t="str">
        <f t="array" ref="F232">IF(COUNTIF(MaGv!$C$11:$BB$11,B229)&gt;0,INDEX(MaGv!$C$3:$BB$11,1,MATCH(B229,MaGv!$C$11:$BB$11,0))," ")</f>
        <v> </v>
      </c>
      <c r="G232" s="444" t="str">
        <f t="array" ref="G232">IF(COUNTIF(MaGv!$C$16:$BB$16,B229)&gt;0,INDEX(MaGv!$C$3:$BB$16,1,MATCH(B229,MaGv!$C$16:$BB$16,0))," ")</f>
        <v> </v>
      </c>
      <c r="H232" s="444" t="str">
        <f t="array" ref="H232">IF(COUNTIF(MaGv!$C$21:$BB$21,B229)&gt;0,INDEX(MaGv!$C$3:$BB$21,1,MATCH(B229,MaGv!$C$21:$BB$21,0))," ")</f>
        <v> </v>
      </c>
      <c r="I232" s="444" t="str">
        <f t="array" ref="I232">IF(COUNTIF(MaGv!$C$26:$BB$26,B229)&gt;0,INDEX(MaGv!$C$3:$BB$26,1,MATCH(B229,MaGv!$C$26:$BB$26,0))," ")</f>
        <v> </v>
      </c>
      <c r="J232" s="444" t="str">
        <f t="array" ref="J232">IF(COUNTIF(MaGv!$C$31:$BB$31,B229)&gt;0,INDEX(MaGv!$C$3:$BB$31,1,MATCH(B229,MaGv!$C$31:$BB$31,0))," ")</f>
        <v> </v>
      </c>
      <c r="K232" s="323"/>
      <c r="L232" s="127"/>
      <c r="M232" s="444">
        <v>3.0</v>
      </c>
      <c r="N232" s="543" t="s">
        <v>621</v>
      </c>
      <c r="O232" s="444" t="str">
        <f t="array" ref="O232">IF(COUNTIF(MaGv!$C$6:$BB$6,L229)&gt;0,INDEX(MaGv!$C$3:$BB$6,1,MATCH(L229,MaGv!$C$6:$BB$6,0))," ")</f>
        <v> </v>
      </c>
      <c r="P232" s="444" t="str">
        <f t="array" ref="P232">IF(COUNTIF(MaGv!$C$11:$BB$11,L229)&gt;0,INDEX(MaGv!$C$3:$BB$11,1,MATCH(L229,MaGv!$C$11:$BB$11,0))," ")</f>
        <v> </v>
      </c>
      <c r="Q232" s="444" t="str">
        <f t="array" ref="Q232">IF(COUNTIF(MaGv!$C$16:$BB$16,L229)&gt;0,INDEX(MaGv!$C$3:$BB$16,1,MATCH(L229,MaGv!$C$16:$BB$16,0))," ")</f>
        <v> </v>
      </c>
      <c r="R232" s="444" t="str">
        <f t="array" ref="R232">IF(COUNTIF(MaGv!$C$21:$BB$21,L229)&gt;0,INDEX(MaGv!$C$3:$BB$21,1,MATCH(L229,MaGv!$C$21:$BB$21,0))," ")</f>
        <v> </v>
      </c>
      <c r="S232" s="446" t="str">
        <f t="array" ref="S232">IF(COUNTIF(MaGv!$C$26:$BB$26,L229)&gt;0,INDEX(MaGv!$C$3:$BB$26,1,MATCH(L229,MaGv!$C$26:$BB$26,0))," ")</f>
        <v>A7</v>
      </c>
      <c r="T232" s="444" t="str">
        <f t="array" ref="T232">IF(COUNTIF(MaGv!$C$31:$BB$31,L229)&gt;0,INDEX(MaGv!$C$3:$BB$31,1,MATCH(L229,MaGv!$C$31:$BB$31,0))," ")</f>
        <v> </v>
      </c>
      <c r="U232" s="16"/>
      <c r="V232" s="16"/>
      <c r="W232" s="17"/>
      <c r="X232" s="527"/>
    </row>
    <row r="233" ht="12.75" customHeight="1">
      <c r="A233" s="323"/>
      <c r="B233" s="127"/>
      <c r="C233" s="444">
        <v>4.0</v>
      </c>
      <c r="D233" s="543" t="s">
        <v>622</v>
      </c>
      <c r="E233" s="444" t="str">
        <f t="array" ref="E233">IF(COUNTIF(MaGv!$C$7:$BB$7,B229)&gt;0,INDEX(MaGv!$C$3:$BB$7,1,MATCH(B229,MaGv!$C$7:$BB$7,0))," ")</f>
        <v> </v>
      </c>
      <c r="F233" s="444" t="str">
        <f t="array" ref="F233">IF(COUNTIF(MaGv!$C$12:$BB$12,B229)&gt;0,INDEX(MaGv!$C$3:$BB$12,1,MATCH(B229,MaGv!$C$12:$BB$12,0))," ")</f>
        <v> </v>
      </c>
      <c r="G233" s="444" t="str">
        <f t="array" ref="G233">IF(COUNTIF(MaGv!$C$17:$BB$17,B229)&gt;0,INDEX(MaGv!$C$3:$BB$17,1,MATCH(B229,MaGv!$C$17:$BB$17,0))," ")</f>
        <v> </v>
      </c>
      <c r="H233" s="444" t="str">
        <f t="array" ref="H233">IF(COUNTIF(MaGv!$C$22:$BB$22,B229)&gt;0,INDEX(MaGv!$C$3:$BB$22,1,MATCH(B229,MaGv!$C$22:$BB$22,0))," ")</f>
        <v> </v>
      </c>
      <c r="I233" s="444" t="str">
        <f t="array" ref="I233">IF(COUNTIF(MaGv!$C$27:$BB$27,B229)&gt;0,INDEX(MaGv!$C$3:$BB$27,1,MATCH(B229,MaGv!$C$27:$BB$27,0))," ")</f>
        <v> </v>
      </c>
      <c r="J233" s="444" t="str">
        <f t="array" ref="J233">IF(COUNTIF(MaGv!$C$32:$BB$32,B229)&gt;0,INDEX(MaGv!$C$3:$BB$32,1,MATCH(B229,MaGv!$C$32:$BB$32,0))," ")</f>
        <v> </v>
      </c>
      <c r="K233" s="323"/>
      <c r="L233" s="127"/>
      <c r="M233" s="444">
        <v>4.0</v>
      </c>
      <c r="N233" s="543" t="s">
        <v>622</v>
      </c>
      <c r="O233" s="444" t="str">
        <f t="array" ref="O233">IF(COUNTIF(MaGv!$C$7:$BB$7,L229)&gt;0,INDEX(MaGv!$C$3:$BB$7,1,MATCH(L229,MaGv!$C$7:$BB$7,0))," ")</f>
        <v> </v>
      </c>
      <c r="P233" s="444" t="str">
        <f t="array" ref="P233">IF(COUNTIF(MaGv!$C$12:$BB$12,L229)&gt;0,INDEX(MaGv!$C$3:$BB$12,1,MATCH(L229,MaGv!$C$12:$BB$12,0))," ")</f>
        <v> </v>
      </c>
      <c r="Q233" s="444" t="str">
        <f t="array" ref="Q233">IF(COUNTIF(MaGv!$C$17:$BB$17,L229)&gt;0,INDEX(MaGv!$C$3:$BB$17,1,MATCH(L229,MaGv!$C$17:$BB$17,0))," ")</f>
        <v> </v>
      </c>
      <c r="R233" s="444" t="str">
        <f t="array" ref="R233">IF(COUNTIF(MaGv!$C$22:$BB$22,L229)&gt;0,INDEX(MaGv!$C$3:$BB$22,1,MATCH(L229,MaGv!$C$22:$BB$22,0))," ")</f>
        <v> </v>
      </c>
      <c r="S233" s="446" t="str">
        <f t="array" ref="S233">IF(COUNTIF(MaGv!$C$27:$BB$27,L229)&gt;0,INDEX(MaGv!$C$3:$BB$27,1,MATCH(L229,MaGv!$C$27:$BB$27,0))," ")</f>
        <v>A3</v>
      </c>
      <c r="T233" s="444" t="str">
        <f t="array" ref="T233">IF(COUNTIF(MaGv!$C$32:$BB$32,L229)&gt;0,INDEX(MaGv!$C$3:$BB$32,1,MATCH(L229,MaGv!$C$32:$BB$32,0))," ")</f>
        <v> </v>
      </c>
      <c r="U233" s="16"/>
      <c r="V233" s="16"/>
      <c r="W233" s="17"/>
      <c r="X233" s="527"/>
    </row>
    <row r="234" ht="12.75" customHeight="1">
      <c r="A234" s="323"/>
      <c r="B234" s="447"/>
      <c r="C234" s="544">
        <v>5.0</v>
      </c>
      <c r="D234" s="545" t="s">
        <v>623</v>
      </c>
      <c r="E234" s="544" t="str">
        <f t="array" ref="E234">IF(COUNTIF(MaGv!$C$8:$BB$8,B229)&gt;0,INDEX(MaGv!$C$3:$BB$8,1,MATCH(B229,MaGv!$C$8:$BB$8,0))," ")</f>
        <v> </v>
      </c>
      <c r="F234" s="544" t="str">
        <f t="array" ref="F234">IF(COUNTIF(MaGv!$C$13:$BB$13,B229)&gt;0,INDEX(MaGv!$C$3:$BB$13,1,MATCH(B229,MaGv!$C$13:$BB$13,0))," ")</f>
        <v> </v>
      </c>
      <c r="G234" s="544" t="str">
        <f t="array" ref="G234">IF(COUNTIF(MaGv!$C$18:$BB$18,B229)&gt;0,INDEX(MaGv!$C$3:$BB$18,1,MATCH(B229,MaGv!$C$18:$BB$18,0))," ")</f>
        <v> </v>
      </c>
      <c r="H234" s="544" t="str">
        <f t="array" ref="H234">IF(COUNTIF(MaGv!$C$23:$BB$23,B229)&gt;0,INDEX(MaGv!$C$3:$BB$23,1,MATCH(B229,MaGv!$C$23:$BB$23,0))," ")</f>
        <v> </v>
      </c>
      <c r="I234" s="544" t="str">
        <f t="array" ref="I234">IF(COUNTIF(MaGv!$C$28:$BB$28,B229)&gt;0,INDEX(MaGv!$C$3:$BB$28,1,MATCH(B229,MaGv!$C$28:$BB$28,0))," ")</f>
        <v> </v>
      </c>
      <c r="J234" s="544" t="str">
        <f t="array" ref="J234">IF(COUNTIF(MaGv!$C$33:$BB$33,B229)&gt;0,INDEX(MaGv!$C$3:$BB$33,1,MATCH(B229,MaGv!$C$33:$BB$33,0))," ")</f>
        <v> </v>
      </c>
      <c r="K234" s="323"/>
      <c r="L234" s="447"/>
      <c r="M234" s="544">
        <v>5.0</v>
      </c>
      <c r="N234" s="545" t="s">
        <v>623</v>
      </c>
      <c r="O234" s="544" t="str">
        <f t="array" ref="O234">IF(COUNTIF(MaGv!$C$8:$BB$8,L229)&gt;0,INDEX(MaGv!$C$3:$BB$8,1,MATCH(L229,MaGv!$C$8:$BB$8,0))," ")</f>
        <v> </v>
      </c>
      <c r="P234" s="544" t="str">
        <f t="array" ref="P234">IF(COUNTIF(MaGv!$C$13:$BB$13,L229)&gt;0,INDEX(MaGv!$C$3:$BB$13,1,MATCH(L229,MaGv!$C$13:$BB$13,0))," ")</f>
        <v> </v>
      </c>
      <c r="Q234" s="544" t="str">
        <f t="array" ref="Q234">IF(COUNTIF(MaGv!$C$18:$BB$18,L229)&gt;0,INDEX(MaGv!$C$3:$BB$18,1,MATCH(L229,MaGv!$C$18:$BB$18,0))," ")</f>
        <v> </v>
      </c>
      <c r="R234" s="544" t="str">
        <f t="array" ref="R234">IF(COUNTIF(MaGv!$C$23:$BB$23,L229)&gt;0,INDEX(MaGv!$C$3:$BB$23,1,MATCH(L229,MaGv!$C$23:$BB$23,0))," ")</f>
        <v> </v>
      </c>
      <c r="S234" s="544" t="str">
        <f t="array" ref="S234">IF(COUNTIF(MaGv!$C$28:$BB$28,L229)&gt;0,INDEX(MaGv!$C$3:$BB$28,1,MATCH(L229,MaGv!$C$28:$BB$28,0))," ")</f>
        <v> </v>
      </c>
      <c r="T234" s="544" t="str">
        <f t="array" ref="T234">IF(COUNTIF(MaGv!$C$33:$BB$33,L229)&gt;0,INDEX(MaGv!$C$3:$BB$33,1,MATCH(L229,MaGv!$C$33:$BB$33,0))," ")</f>
        <v> </v>
      </c>
      <c r="U234" s="16"/>
      <c r="V234" s="16"/>
      <c r="W234" s="17"/>
      <c r="X234" s="527"/>
    </row>
    <row r="235" ht="12.75" customHeight="1">
      <c r="A235" s="323"/>
      <c r="B235" s="547" t="s">
        <v>606</v>
      </c>
      <c r="C235" s="548">
        <v>1.0</v>
      </c>
      <c r="D235" s="549" t="s">
        <v>624</v>
      </c>
      <c r="E235" s="548" t="str">
        <f t="array" ref="E235">IF(COUNTIF(MaGv!$C$39:$BB$39,B229)&gt;0,INDEX(MaGv!$C$38:$BB$39,1,MATCH(B229,MaGv!$C$39:$BB$39,0))," ")</f>
        <v> </v>
      </c>
      <c r="F235" s="548" t="str">
        <f t="array" ref="F235">IF(COUNTIF(MaGv!$C$44:$BB$44,B229)&gt;0,INDEX(MaGv!$C$38:$BB$44,1,MATCH(B229,MaGv!$C$44:$BB$44,0))," ")</f>
        <v> </v>
      </c>
      <c r="G235" s="548" t="str">
        <f t="array" ref="G235">IF(COUNTIF(MaGv!$C$49:$BB$49,B229)&gt;0,INDEX(MaGv!$C$38:$BB$49,1,MATCH(B229,MaGv!$C$49:$BB$49,0))," ")</f>
        <v> </v>
      </c>
      <c r="H235" s="548" t="str">
        <f t="array" ref="H235">IF(COUNTIF(MaGv!$C$54:$BB$54,B229)&gt;0,INDEX(MaGv!$C$38:$BB$54,1,MATCH(B229,MaGv!$C$54:$BB$54,0))," ")</f>
        <v> </v>
      </c>
      <c r="I235" s="548" t="str">
        <f t="array" ref="I235">IF(COUNTIF(MaGv!$C$59:$BB$59,B229)&gt;0,INDEX(MaGv!$C$38:$BB$59,1,MATCH(B229,MaGv!$C$59:$BB$59,0))," ")</f>
        <v> </v>
      </c>
      <c r="J235" s="548" t="str">
        <f t="array" ref="J235">IF(COUNTIF(MaGv!$C$64:$BB$64,B229)&gt;0,INDEX(MaGv!$C$38:$BB$64,1,MATCH(B229,MaGv!$C$64:$BB$64,0))," ")</f>
        <v> </v>
      </c>
      <c r="K235" s="323"/>
      <c r="L235" s="547" t="s">
        <v>606</v>
      </c>
      <c r="M235" s="548">
        <v>1.0</v>
      </c>
      <c r="N235" s="549" t="s">
        <v>624</v>
      </c>
      <c r="O235" s="548" t="str">
        <f t="array" ref="O235">IF(COUNTIF(MaGv!$C$39:$BB$39,L229)&gt;0,INDEX(MaGv!$C$38:$BB$39,1,MATCH(L229,MaGv!$C$39:$BB$39,0))," ")</f>
        <v> </v>
      </c>
      <c r="P235" s="548" t="str">
        <f t="array" ref="P235">IF(COUNTIF(MaGv!$C$44:$BB$44,L229)&gt;0,INDEX(MaGv!$C$38:$BB$44,1,MATCH(L229,MaGv!$C$44:$BB$44,0))," ")</f>
        <v> </v>
      </c>
      <c r="Q235" s="548" t="str">
        <f t="array" ref="Q235">IF(COUNTIF(MaGv!$C$49:$BB$49,L229)&gt;0,INDEX(MaGv!$C$38:$BB$49,1,MATCH(L229,MaGv!$C$49:$BB$49,0))," ")</f>
        <v> </v>
      </c>
      <c r="R235" s="548" t="str">
        <f t="array" ref="R235">IF(COUNTIF(MaGv!$C$54:$BB$54,L229)&gt;0,INDEX(MaGv!$C$38:$BB$54,1,MATCH(L229,MaGv!$C$54:$BB$54,0))," ")</f>
        <v> </v>
      </c>
      <c r="S235" s="548" t="str">
        <f t="array" ref="S235">IF(COUNTIF(MaGv!$C$59:$BB$59,L229)&gt;0,INDEX(MaGv!$C$38:$BB$59,1,MATCH(L229,MaGv!$C$59:$BB$59,0))," ")</f>
        <v> </v>
      </c>
      <c r="T235" s="548" t="str">
        <f t="array" ref="T235">IF(COUNTIF(MaGv!$C$64:$BB$64,L229)&gt;0,INDEX(MaGv!$C$38:$BB$64,1,MATCH(L229,MaGv!$C$64:$BB$64,0))," ")</f>
        <v> </v>
      </c>
      <c r="U235" s="16"/>
      <c r="V235" s="16"/>
      <c r="W235" s="17"/>
      <c r="X235" s="527"/>
    </row>
    <row r="236" ht="12.75" customHeight="1">
      <c r="A236" s="323"/>
      <c r="B236" s="127"/>
      <c r="C236" s="444">
        <v>2.0</v>
      </c>
      <c r="D236" s="543" t="s">
        <v>625</v>
      </c>
      <c r="E236" s="446" t="str">
        <f t="array" ref="E236">IF(COUNTIF(MaGv!$C$40:$BB$40,B229)&gt;0,INDEX(MaGv!$C$38:$BB$40,1,MATCH(B229,MaGv!$C$40:$BB$40,0))," ")</f>
        <v>A11</v>
      </c>
      <c r="F236" s="444" t="str">
        <f t="array" ref="F236">IF(COUNTIF(MaGv!$C$45:$BB$45,B229)&gt;0,INDEX(MaGv!$C$38:$BB$45,1,MATCH(B229,MaGv!$C$45:$BB$45,0))," ")</f>
        <v> </v>
      </c>
      <c r="G236" s="444" t="str">
        <f t="array" ref="G236">IF(COUNTIF(MaGv!$C$50:$BB$50,B229)&gt;0,INDEX(MaGv!$C$38:$BB$50,1,MATCH(B229,MaGv!$C$50:$BB$50,0))," ")</f>
        <v> </v>
      </c>
      <c r="H236" s="444" t="str">
        <f t="array" ref="H236">IF(COUNTIF(MaGv!$C$55:$BB$55,B229)&gt;0,INDEX(MaGv!$C$38:$BB$55,1,MATCH(B229,MaGv!$C$55:$BB$55,0))," ")</f>
        <v> </v>
      </c>
      <c r="I236" s="444" t="str">
        <f t="array" ref="I236">IF(COUNTIF(MaGv!$C$60:$BB$60,B229)&gt;0,INDEX(MaGv!$C$38:$BB$60,1,MATCH(B229,MaGv!$C$60:$BB$60,0))," ")</f>
        <v> </v>
      </c>
      <c r="J236" s="444" t="str">
        <f t="array" ref="J236">IF(COUNTIF(MaGv!$C$65:$BB$65,B229)&gt;0,INDEX(MaGv!$C$38:$BB$65,1,MATCH(B229,MaGv!$C$65:$BB$65,0))," ")</f>
        <v> </v>
      </c>
      <c r="K236" s="323"/>
      <c r="L236" s="127"/>
      <c r="M236" s="444">
        <v>2.0</v>
      </c>
      <c r="N236" s="543" t="s">
        <v>625</v>
      </c>
      <c r="O236" s="444" t="str">
        <f t="array" ref="O236">IF(COUNTIF(MaGv!$C$40:$BB$40,L229)&gt;0,INDEX(MaGv!$C$38:$BB$40,1,MATCH(L229,MaGv!$C$40:$BB$40,0))," ")</f>
        <v> </v>
      </c>
      <c r="P236" s="444" t="str">
        <f t="array" ref="P236">IF(COUNTIF(MaGv!$C$45:$BB$45,L229)&gt;0,INDEX(MaGv!$C$38:$BB$45,1,MATCH(L229,MaGv!$C$45:$BB$45,0))," ")</f>
        <v> </v>
      </c>
      <c r="Q236" s="444" t="str">
        <f t="array" ref="Q236">IF(COUNTIF(MaGv!$C$50:$BB$50,L229)&gt;0,INDEX(MaGv!$C$38:$BB$50,1,MATCH(L229,MaGv!$C$50:$BB$50,0))," ")</f>
        <v> </v>
      </c>
      <c r="R236" s="444" t="str">
        <f t="array" ref="R236">IF(COUNTIF(MaGv!$C$55:$BB$55,L229)&gt;0,INDEX(MaGv!$C$38:$BB$55,1,MATCH(L229,MaGv!$C$55:$BB$55,0))," ")</f>
        <v> </v>
      </c>
      <c r="S236" s="444" t="str">
        <f t="array" ref="S236">IF(COUNTIF(MaGv!$C$60:$BB$60,L229)&gt;0,INDEX(MaGv!$C$38:$BB$60,1,MATCH(L229,MaGv!$C$60:$BB$60,0))," ")</f>
        <v> </v>
      </c>
      <c r="T236" s="444" t="str">
        <f t="array" ref="T236">IF(COUNTIF(MaGv!$C$65:$BB$65,L229)&gt;0,INDEX(MaGv!$C$38:$BB$65,1,MATCH(L229,MaGv!$C$65:$BB$65,0))," ")</f>
        <v> </v>
      </c>
      <c r="U236" s="16"/>
      <c r="V236" s="16"/>
      <c r="W236" s="17"/>
      <c r="X236" s="527"/>
    </row>
    <row r="237" ht="12.75" customHeight="1">
      <c r="A237" s="323"/>
      <c r="B237" s="127"/>
      <c r="C237" s="444">
        <v>3.0</v>
      </c>
      <c r="D237" s="543" t="s">
        <v>626</v>
      </c>
      <c r="E237" s="446" t="str">
        <f t="array" ref="E237">IF(COUNTIF(MaGv!$C$41:$BB$41,B229)&gt;0,INDEX(MaGv!$C$38:$BB$41,1,MATCH(B229,MaGv!$C$41:$BB$41,0))," ")</f>
        <v>A10</v>
      </c>
      <c r="F237" s="444" t="str">
        <f t="array" ref="F237">IF(COUNTIF(MaGv!$C$46:$BB$46,B229)&gt;0,INDEX(MaGv!$C$38:$BB$46,1,MATCH(B229,MaGv!$C$46:$BB$46,0))," ")</f>
        <v> </v>
      </c>
      <c r="G237" s="444" t="str">
        <f t="array" ref="G237">IF(COUNTIF(MaGv!$C$51:$BB$51,B229)&gt;0,INDEX(MaGv!$C$38:$BB$51,1,MATCH(B229,MaGv!$C$51:$BB$51,0))," ")</f>
        <v> </v>
      </c>
      <c r="H237" s="444" t="str">
        <f t="array" ref="H237">IF(COUNTIF(MaGv!$C$56:$BB$56,B229)&gt;0,INDEX(MaGv!$C$38:$BB$56,1,MATCH(B229,MaGv!$C$56:$BB$56,0))," ")</f>
        <v> </v>
      </c>
      <c r="I237" s="444" t="str">
        <f t="array" ref="I237">IF(COUNTIF(MaGv!$C$61:$BB$61,B229)&gt;0,INDEX(MaGv!$C$38:$BB$61,1,MATCH(B229,MaGv!$C$61:$BB$61,0))," ")</f>
        <v> </v>
      </c>
      <c r="J237" s="444" t="str">
        <f t="array" ref="J237">IF(COUNTIF(MaGv!$C$66:$BB$66,B229)&gt;0,INDEX(MaGv!$C$38:$BB$66,1,MATCH(B229,MaGv!$C$66:$BB$66,0))," ")</f>
        <v> </v>
      </c>
      <c r="K237" s="323"/>
      <c r="L237" s="127"/>
      <c r="M237" s="444">
        <v>3.0</v>
      </c>
      <c r="N237" s="543" t="s">
        <v>626</v>
      </c>
      <c r="O237" s="444" t="str">
        <f t="array" ref="O237">IF(COUNTIF(MaGv!$C$41:$BB$41,L229)&gt;0,INDEX(MaGv!$C$38:$BB$41,1,MATCH(L229,MaGv!$C$41:$BB$41,0))," ")</f>
        <v> </v>
      </c>
      <c r="P237" s="444" t="str">
        <f t="array" ref="P237">IF(COUNTIF(MaGv!$C$46:$BB$46,L229)&gt;0,INDEX(MaGv!$C$38:$BB$46,1,MATCH(L229,MaGv!$C$46:$BB$46,0))," ")</f>
        <v> </v>
      </c>
      <c r="Q237" s="444" t="str">
        <f t="array" ref="Q237">IF(COUNTIF(MaGv!$C$51:$BB$51,L229)&gt;0,INDEX(MaGv!$C$38:$BB$51,1,MATCH(L229,MaGv!$C$51:$BB$51,0))," ")</f>
        <v> </v>
      </c>
      <c r="R237" s="444" t="str">
        <f t="array" ref="R237">IF(COUNTIF(MaGv!$C$56:$BB$56,L229)&gt;0,INDEX(MaGv!$C$38:$BB$56,1,MATCH(L229,MaGv!$C$56:$BB$56,0))," ")</f>
        <v> </v>
      </c>
      <c r="S237" s="444" t="str">
        <f t="array" ref="S237">IF(COUNTIF(MaGv!$C$61:$BB$61,L229)&gt;0,INDEX(MaGv!$C$38:$BB$61,1,MATCH(L229,MaGv!$C$61:$BB$61,0))," ")</f>
        <v> </v>
      </c>
      <c r="T237" s="444" t="str">
        <f t="array" ref="T237">IF(COUNTIF(MaGv!$C$66:$BB$66,L229)&gt;0,INDEX(MaGv!$C$38:$BB$66,1,MATCH(L229,MaGv!$C$66:$BB$66,0))," ")</f>
        <v> </v>
      </c>
      <c r="U237" s="16"/>
      <c r="V237" s="16"/>
      <c r="W237" s="17"/>
      <c r="X237" s="527"/>
    </row>
    <row r="238" ht="12.75" customHeight="1">
      <c r="A238" s="323"/>
      <c r="B238" s="127"/>
      <c r="C238" s="444">
        <v>4.0</v>
      </c>
      <c r="D238" s="543" t="s">
        <v>627</v>
      </c>
      <c r="E238" s="444" t="str">
        <f t="array" ref="E238">IF(COUNTIF(MaGv!$C$42:$BB$42,B229)&gt;0,INDEX(MaGv!$C$38:$BB$42,1,MATCH(B229,MaGv!$C$42:$BB$42,0))," ")</f>
        <v> </v>
      </c>
      <c r="F238" s="444" t="str">
        <f t="array" ref="F238">IF(COUNTIF(MaGv!$C$47:$BB$47,B229)&gt;0,INDEX(MaGv!$C$38:$BB$47,1,MATCH(B229,MaGv!$C$47:$BB$47,0))," ")</f>
        <v> </v>
      </c>
      <c r="G238" s="444" t="str">
        <f t="array" ref="G238">IF(COUNTIF(MaGv!$C$52:$BB$52,B229)&gt;0,INDEX(MaGv!$C$38:$BB$52,1,MATCH(B229,MaGv!$C$52:$BB$52,0))," ")</f>
        <v> </v>
      </c>
      <c r="H238" s="444" t="str">
        <f t="array" ref="H238">IF(COUNTIF(MaGv!$C$57:$BB$57,B229)&gt;0,INDEX(MaGv!$C$38:$BB$57,1,MATCH(B229,MaGv!$C$57:$BB$57,0))," ")</f>
        <v> </v>
      </c>
      <c r="I238" s="444" t="str">
        <f t="array" ref="I238">IF(COUNTIF(MaGv!$C$62:$BB$62,B229)&gt;0,INDEX(MaGv!$C$38:$BB$62,1,MATCH(B229,MaGv!$C$62:$BB$62,0))," ")</f>
        <v> </v>
      </c>
      <c r="J238" s="444" t="str">
        <f t="array" ref="J238">IF(COUNTIF(MaGv!$C$66:$BB$67,B229)&gt;0,INDEX(MaGv!$C$38:$BB$67,1,MATCH(B229,MaGv!$C$67:$BB$67,0))," ")</f>
        <v> </v>
      </c>
      <c r="K238" s="323"/>
      <c r="L238" s="127"/>
      <c r="M238" s="444">
        <v>4.0</v>
      </c>
      <c r="N238" s="543" t="s">
        <v>627</v>
      </c>
      <c r="O238" s="446" t="str">
        <f t="array" ref="O238">IF(COUNTIF(MaGv!$C$42:$BB$42,L229)&gt;0,INDEX(MaGv!$C$38:$BB$42,1,MATCH(L229,MaGv!$C$42:$BB$42,0))," ")</f>
        <v>A7</v>
      </c>
      <c r="P238" s="444" t="str">
        <f t="array" ref="P238">IF(COUNTIF(MaGv!$C$47:$BB$47,L229)&gt;0,INDEX(MaGv!$C$38:$BB$47,1,MATCH(L229,MaGv!$C$47:$BB$47,0))," ")</f>
        <v> </v>
      </c>
      <c r="Q238" s="444" t="str">
        <f t="array" ref="Q238">IF(COUNTIF(MaGv!$C$52:$BB$52,L229)&gt;0,INDEX(MaGv!$C$38:$BB$52,1,MATCH(L229,MaGv!$C$52:$BB$52,0))," ")</f>
        <v> </v>
      </c>
      <c r="R238" s="444" t="str">
        <f t="array" ref="R238">IF(COUNTIF(MaGv!$C$57:$BB$57,L229)&gt;0,INDEX(MaGv!$C$38:$BB$57,1,MATCH(L229,MaGv!$C$57:$BB$57,0))," ")</f>
        <v> </v>
      </c>
      <c r="S238" s="444" t="str">
        <f t="array" ref="S238">IF(COUNTIF(MaGv!$C$62:$BB$62,L229)&gt;0,INDEX(MaGv!$C$38:$BB$62,1,MATCH(L229,MaGv!$C$62:$BB$62,0))," ")</f>
        <v> </v>
      </c>
      <c r="T238" s="444" t="str">
        <f t="array" ref="T238">IF(COUNTIF(MaGv!$C$66:$BB$67,L229)&gt;0,INDEX(MaGv!$C$38:$BB$67,1,MATCH(L229,MaGv!$C$67:$BB$67,0))," ")</f>
        <v> </v>
      </c>
      <c r="U238" s="16"/>
      <c r="V238" s="16"/>
      <c r="W238" s="17"/>
      <c r="X238" s="527"/>
    </row>
    <row r="239" ht="12.75" customHeight="1">
      <c r="A239" s="323"/>
      <c r="B239" s="396"/>
      <c r="C239" s="450">
        <v>5.0</v>
      </c>
      <c r="D239" s="550" t="s">
        <v>628</v>
      </c>
      <c r="E239" s="450" t="str">
        <f t="array" ref="E239">IF(COUNTIF(MaGv!$C$43:$BB$43,B229)&gt;0,INDEX(MaGv!$C$38:$BB$43,1,MATCH(B229,MaGv!$C$43:$BB$43,0))," ")</f>
        <v> </v>
      </c>
      <c r="F239" s="450" t="str">
        <f t="array" ref="F239">IF(COUNTIF(MaGv!$C$48:$BB$48,B229)&gt;0,INDEX(MaGv!$C$38:$BB$48,1,MATCH(B229,MaGv!$C$48:$BB$48,0))," ")</f>
        <v> </v>
      </c>
      <c r="G239" s="450" t="str">
        <f t="array" ref="G239">IF(COUNTIF(MaGv!$C$53:$BB$53,B229)&gt;0,INDEX(MaGv!$C$38:$BB$53,1,MATCH(B229,MaGv!$C$53:$BB$53,0))," ")</f>
        <v> </v>
      </c>
      <c r="H239" s="450" t="str">
        <f t="array" ref="H239">IF(COUNTIF(MaGv!$C$58:$BB$58,B229)&gt;0,INDEX(MaGv!$C$38:$BB$58,1,MATCH(B229,MaGv!$C$58:$BB$58,0))," ")</f>
        <v> </v>
      </c>
      <c r="I239" s="450" t="str">
        <f t="array" ref="I239">IF(COUNTIF(MaGv!$C$63:$BB$63,B229)&gt;0,INDEX(MaGv!$C$38:$BB$63,1,MATCH(B229,MaGv!$C$63:$BB$63,0))," ")</f>
        <v> </v>
      </c>
      <c r="J239" s="450" t="str">
        <f t="array" ref="J239">IF(COUNTIF(MaGv!$C$68:$BB$68,B229)&gt;0,INDEX(MaGv!$C$38:$BB$68,1,MATCH(B229,MaGv!$C$68:$BB$68,0))," ")</f>
        <v> </v>
      </c>
      <c r="K239" s="323"/>
      <c r="L239" s="396"/>
      <c r="M239" s="450">
        <v>5.0</v>
      </c>
      <c r="N239" s="550" t="s">
        <v>628</v>
      </c>
      <c r="O239" s="449" t="str">
        <f t="array" ref="O239">IF(COUNTIF(MaGv!$C$43:$BB$43,L229)&gt;0,INDEX(MaGv!$C$38:$BB$43,1,MATCH(L229,MaGv!$C$43:$BB$43,0))," ")</f>
        <v>A3</v>
      </c>
      <c r="P239" s="450" t="str">
        <f t="array" ref="P239">IF(COUNTIF(MaGv!$C$48:$BB$48,L229)&gt;0,INDEX(MaGv!$C$38:$BB$48,1,MATCH(L229,MaGv!$C$48:$BB$48,0))," ")</f>
        <v> </v>
      </c>
      <c r="Q239" s="450" t="str">
        <f t="array" ref="Q239">IF(COUNTIF(MaGv!$C$53:$BB$53,L229)&gt;0,INDEX(MaGv!$C$38:$BB$53,1,MATCH(L229,MaGv!$C$53:$BB$53,0))," ")</f>
        <v> </v>
      </c>
      <c r="R239" s="450" t="str">
        <f t="array" ref="R239">IF(COUNTIF(MaGv!$C$58:$BB$58,L229)&gt;0,INDEX(MaGv!$C$38:$BB$58,1,MATCH(L229,MaGv!$C$58:$BB$58,0))," ")</f>
        <v> </v>
      </c>
      <c r="S239" s="450" t="str">
        <f t="array" ref="S239">IF(COUNTIF(MaGv!$C$63:$BB$63,L229)&gt;0,INDEX(MaGv!$C$38:$BB$63,1,MATCH(L229,MaGv!$C$63:$BB$63,0))," ")</f>
        <v> </v>
      </c>
      <c r="T239" s="450" t="str">
        <f t="array" ref="T239">IF(COUNTIF(MaGv!$C$68:$BB$68,L229)&gt;0,INDEX(MaGv!$C$38:$BB$68,1,MATCH(L229,MaGv!$C$68:$BB$68,0))," ")</f>
        <v> </v>
      </c>
      <c r="U239" s="16"/>
      <c r="V239" s="16"/>
      <c r="W239" s="17"/>
      <c r="X239" s="527"/>
    </row>
    <row r="240" ht="12.75" customHeight="1">
      <c r="A240" s="323"/>
      <c r="B240" s="551"/>
      <c r="C240" s="529"/>
      <c r="D240" s="75"/>
      <c r="E240" s="529"/>
      <c r="F240" s="529"/>
      <c r="G240" s="529"/>
      <c r="H240" s="529"/>
      <c r="I240" s="529"/>
      <c r="J240" s="529"/>
      <c r="K240" s="323"/>
      <c r="L240" s="551"/>
      <c r="M240" s="529"/>
      <c r="N240" s="75"/>
      <c r="O240" s="529"/>
      <c r="P240" s="529"/>
      <c r="Q240" s="529"/>
      <c r="R240" s="529"/>
      <c r="S240" s="529"/>
      <c r="T240" s="529"/>
      <c r="U240" s="16"/>
      <c r="V240" s="16"/>
      <c r="W240" s="17"/>
      <c r="X240" s="527"/>
    </row>
    <row r="241" ht="12.75" customHeight="1">
      <c r="A241" s="552"/>
      <c r="B241" s="553"/>
      <c r="C241" s="554"/>
      <c r="D241" s="554"/>
      <c r="E241" s="555"/>
      <c r="F241" s="555"/>
      <c r="G241" s="555"/>
      <c r="H241" s="555"/>
      <c r="I241" s="555"/>
      <c r="J241" s="555"/>
      <c r="K241" s="555"/>
      <c r="L241" s="553"/>
      <c r="M241" s="554"/>
      <c r="N241" s="554"/>
      <c r="O241" s="555"/>
      <c r="P241" s="555"/>
      <c r="Q241" s="555"/>
      <c r="R241" s="555"/>
      <c r="S241" s="555"/>
      <c r="T241" s="555"/>
      <c r="U241" s="16"/>
      <c r="V241" s="16"/>
      <c r="W241" s="17"/>
      <c r="X241" s="527"/>
    </row>
    <row r="242" ht="12.75" customHeight="1">
      <c r="A242" s="323"/>
      <c r="B242" s="528" t="str">
        <f>MaGv!$N$1</f>
        <v>THỜI KHÓA BIỂU ÔN TẬP KHỐI 12 - Áp dụng từ 04/05/2021</v>
      </c>
      <c r="C242" s="528"/>
      <c r="D242" s="360"/>
      <c r="E242" s="360"/>
      <c r="F242" s="360"/>
      <c r="G242" s="360"/>
      <c r="H242" s="323"/>
      <c r="I242" s="360"/>
      <c r="J242" s="360"/>
      <c r="K242" s="323"/>
      <c r="L242" s="528" t="str">
        <f>MaGv!$N$1</f>
        <v>THỜI KHÓA BIỂU ÔN TẬP KHỐI 12 - Áp dụng từ 04/05/2021</v>
      </c>
      <c r="M242" s="360"/>
      <c r="N242" s="360"/>
      <c r="O242" s="360"/>
      <c r="P242" s="360"/>
      <c r="Q242" s="360"/>
      <c r="R242" s="323"/>
      <c r="S242" s="360"/>
      <c r="T242" s="360"/>
      <c r="U242" s="16"/>
      <c r="V242" s="16"/>
      <c r="W242" s="17"/>
      <c r="X242" s="527"/>
    </row>
    <row r="243" ht="12.75" customHeight="1">
      <c r="A243" s="16"/>
      <c r="B243" s="530" t="s">
        <v>615</v>
      </c>
      <c r="C243" s="531" t="str">
        <f>VLOOKUP(B245,dsma,3,0)&amp;"-"&amp;VLOOKUP(B245,dsma,5,0)</f>
        <v>Hoàng Sa-Hóa</v>
      </c>
      <c r="D243" s="532"/>
      <c r="E243" s="532"/>
      <c r="F243" s="533"/>
      <c r="G243" s="323"/>
      <c r="H243" s="534"/>
      <c r="I243" s="535" t="s">
        <v>616</v>
      </c>
      <c r="J243" s="17" t="str">
        <f>60-COUNTIF(E246:J255," ")</f>
        <v>0</v>
      </c>
      <c r="K243" s="323"/>
      <c r="L243" s="530" t="s">
        <v>615</v>
      </c>
      <c r="M243" s="531" t="str">
        <f>VLOOKUP(L245,dsma,3,0)&amp;"-"&amp;VLOOKUP(L245,dsma,5,0)</f>
        <v>Trần Thị Thúy Nga-Hóa</v>
      </c>
      <c r="N243" s="532"/>
      <c r="O243" s="532"/>
      <c r="P243" s="533"/>
      <c r="Q243" s="323"/>
      <c r="R243" s="534"/>
      <c r="S243" s="535" t="s">
        <v>616</v>
      </c>
      <c r="T243" s="17" t="str">
        <f>60-COUNTIF(O246:T255," ")</f>
        <v>8</v>
      </c>
      <c r="U243" s="16"/>
      <c r="V243" s="16"/>
      <c r="W243" s="17"/>
      <c r="X243" s="527"/>
    </row>
    <row r="244" ht="3.0" customHeight="1">
      <c r="A244" s="16"/>
      <c r="B244" s="526"/>
      <c r="C244" s="323"/>
      <c r="D244" s="323"/>
      <c r="E244" s="529"/>
      <c r="F244" s="323"/>
      <c r="G244" s="323"/>
      <c r="H244" s="323"/>
      <c r="I244" s="323"/>
      <c r="J244" s="323"/>
      <c r="K244" s="323"/>
      <c r="L244" s="526"/>
      <c r="M244" s="323"/>
      <c r="N244" s="323"/>
      <c r="O244" s="529"/>
      <c r="P244" s="323"/>
      <c r="Q244" s="323"/>
      <c r="R244" s="323"/>
      <c r="S244" s="323"/>
      <c r="T244" s="323"/>
      <c r="U244" s="16"/>
      <c r="V244" s="16"/>
      <c r="W244" s="17"/>
      <c r="X244" s="527"/>
    </row>
    <row r="245" ht="12.75" customHeight="1">
      <c r="A245" s="536"/>
      <c r="B245" s="537" t="str">
        <f>X35</f>
        <v>BH07</v>
      </c>
      <c r="C245" s="538" t="s">
        <v>617</v>
      </c>
      <c r="D245" s="538" t="s">
        <v>618</v>
      </c>
      <c r="E245" s="538" t="s">
        <v>591</v>
      </c>
      <c r="F245" s="538" t="s">
        <v>592</v>
      </c>
      <c r="G245" s="538" t="s">
        <v>593</v>
      </c>
      <c r="H245" s="538" t="s">
        <v>594</v>
      </c>
      <c r="I245" s="538" t="s">
        <v>595</v>
      </c>
      <c r="J245" s="538" t="s">
        <v>596</v>
      </c>
      <c r="K245" s="539"/>
      <c r="L245" s="537" t="str">
        <f>X36</f>
        <v>BH08</v>
      </c>
      <c r="M245" s="538" t="s">
        <v>617</v>
      </c>
      <c r="N245" s="538" t="s">
        <v>618</v>
      </c>
      <c r="O245" s="538" t="s">
        <v>591</v>
      </c>
      <c r="P245" s="538" t="s">
        <v>592</v>
      </c>
      <c r="Q245" s="538" t="s">
        <v>593</v>
      </c>
      <c r="R245" s="538" t="s">
        <v>594</v>
      </c>
      <c r="S245" s="538" t="s">
        <v>595</v>
      </c>
      <c r="T245" s="538" t="s">
        <v>596</v>
      </c>
      <c r="U245" s="16"/>
      <c r="V245" s="16">
        <v>32.0</v>
      </c>
      <c r="W245" s="17"/>
      <c r="X245" s="527"/>
    </row>
    <row r="246" ht="12.75" customHeight="1">
      <c r="A246" s="323"/>
      <c r="B246" s="541" t="s">
        <v>597</v>
      </c>
      <c r="C246" s="452">
        <v>1.0</v>
      </c>
      <c r="D246" s="542" t="s">
        <v>619</v>
      </c>
      <c r="E246" s="452" t="str">
        <f t="array" ref="E246">IF(COUNTIF(MaGv!$C$4:$BB$4,B245)&gt;0,INDEX(MaGv!$C$3:$BB$4,1,MATCH(B245,MaGv!$C$4:$BB$4,0))," ")</f>
        <v> </v>
      </c>
      <c r="F246" s="452" t="str">
        <f t="array" ref="F246">IF(COUNTIF(MaGv!$C$9:$BB$9,B245)&gt;0,INDEX(MaGv!$C$3:$BB$9,1,MATCH(B245,MaGv!$C$9:$BB$9,0))," ")</f>
        <v> </v>
      </c>
      <c r="G246" s="452" t="str">
        <f t="array" ref="G246">IF(COUNTIF(MaGv!$C$14:$BB$14,B245)&gt;0,INDEX(MaGv!$C$3:$BB$14,1,MATCH(B245,MaGv!$C$14:$BB$14,0))," ")</f>
        <v> </v>
      </c>
      <c r="H246" s="452" t="str">
        <f t="array" ref="H246">IF(COUNTIF(MaGv!$C$19:$BB$19,B245)&gt;0,INDEX(MaGv!$C$3:$BB$19,1,MATCH(B245,MaGv!$C$19:$BB$19,0))," ")</f>
        <v> </v>
      </c>
      <c r="I246" s="452" t="str">
        <f t="array" ref="I246">IF(COUNTIF(MaGv!$C$24:$BB$24,B245)&gt;0,INDEX(MaGv!$C$3:$BB$24,1,MATCH(B245,MaGv!$C$24:$BB$24,0))," ")</f>
        <v> </v>
      </c>
      <c r="J246" s="452" t="str">
        <f t="array" ref="J246">IF(COUNTIF(MaGv!$C$29:$BB$29,B245)&gt;0,INDEX(MaGv!$C$3:$BB$29,1,MATCH(B245,MaGv!$C$29:$BB$29,0))," ")</f>
        <v> </v>
      </c>
      <c r="K246" s="323"/>
      <c r="L246" s="541" t="s">
        <v>597</v>
      </c>
      <c r="M246" s="452">
        <v>1.0</v>
      </c>
      <c r="N246" s="542" t="s">
        <v>619</v>
      </c>
      <c r="O246" s="452" t="str">
        <f t="array" ref="O246">IF(COUNTIF(MaGv!$C$4:$BB$4,L245)&gt;0,INDEX(MaGv!$C$3:$BB$4,1,MATCH(L245,MaGv!$C$4:$BB$4,0))," ")</f>
        <v> </v>
      </c>
      <c r="P246" s="452" t="str">
        <f t="array" ref="P246">IF(COUNTIF(MaGv!$C$9:$BB$9,L245)&gt;0,INDEX(MaGv!$C$3:$BB$9,1,MATCH(L245,MaGv!$C$9:$BB$9,0))," ")</f>
        <v> </v>
      </c>
      <c r="Q246" s="452" t="str">
        <f t="array" ref="Q246">IF(COUNTIF(MaGv!$C$14:$BB$14,L245)&gt;0,INDEX(MaGv!$C$3:$BB$14,1,MATCH(L245,MaGv!$C$14:$BB$14,0))," ")</f>
        <v> </v>
      </c>
      <c r="R246" s="452" t="str">
        <f t="array" ref="R246">IF(COUNTIF(MaGv!$C$19:$BB$19,L245)&gt;0,INDEX(MaGv!$C$3:$BB$19,1,MATCH(L245,MaGv!$C$19:$BB$19,0))," ")</f>
        <v> </v>
      </c>
      <c r="S246" s="451" t="str">
        <f t="array" ref="S246">IF(COUNTIF(MaGv!$C$24:$BB$24,L245)&gt;0,INDEX(MaGv!$C$3:$BB$24,1,MATCH(L245,MaGv!$C$24:$BB$24,0))," ")</f>
        <v>A6</v>
      </c>
      <c r="T246" s="452" t="str">
        <f t="array" ref="T246">IF(COUNTIF(MaGv!$C$29:$BB$29,L245)&gt;0,INDEX(MaGv!$C$3:$BB$29,1,MATCH(L245,MaGv!$C$29:$BB$29,0))," ")</f>
        <v> </v>
      </c>
      <c r="U246" s="16"/>
      <c r="V246" s="16"/>
      <c r="W246" s="17"/>
      <c r="X246" s="527"/>
    </row>
    <row r="247" ht="12.75" customHeight="1">
      <c r="A247" s="323"/>
      <c r="B247" s="127"/>
      <c r="C247" s="444">
        <v>2.0</v>
      </c>
      <c r="D247" s="543" t="s">
        <v>620</v>
      </c>
      <c r="E247" s="444" t="str">
        <f t="array" ref="E247">IF(COUNTIF(MaGv!$C$5:$BB$5,B245)&gt;0,INDEX(MaGv!$C$3:$BB$5,1,MATCH(B245,MaGv!$C$5:$BB$5,0))," ")</f>
        <v> </v>
      </c>
      <c r="F247" s="444" t="str">
        <f t="array" ref="F247">IF(COUNTIF(MaGv!$C$10:$BB$10,B245)&gt;0,INDEX(MaGv!$C$3:$BB$10,1,MATCH(B245,MaGv!$C$10:$BB$10,0))," ")</f>
        <v> </v>
      </c>
      <c r="G247" s="444" t="str">
        <f t="array" ref="G247">IF(COUNTIF(MaGv!$C$15:$BB$15,B245)&gt;0,INDEX(MaGv!$C$3:$BB$15,1,MATCH(B245,MaGv!$C$15:$BB$15,0))," ")</f>
        <v> </v>
      </c>
      <c r="H247" s="444" t="str">
        <f t="array" ref="H247">IF(COUNTIF(MaGv!$C$20:$BB$20,B245)&gt;0,INDEX(MaGv!$C$3:$BB$20,1,MATCH(B245,MaGv!$C$20:$BB$20,0))," ")</f>
        <v> </v>
      </c>
      <c r="I247" s="444" t="str">
        <f t="array" ref="I247">IF(COUNTIF(MaGv!$C$25:$BB$25,B245)&gt;0,INDEX(MaGv!$C$3:$BB$25,1,MATCH(B245,MaGv!$C$25:$BB$25,0))," ")</f>
        <v> </v>
      </c>
      <c r="J247" s="444" t="str">
        <f t="array" ref="J247">IF(COUNTIF(MaGv!$C$30:$BB$30,B245)&gt;0,INDEX(MaGv!$C$3:$BB$30,1,MATCH(B245,MaGv!$C$30:$BB$30,0))," ")</f>
        <v> </v>
      </c>
      <c r="K247" s="323"/>
      <c r="L247" s="127"/>
      <c r="M247" s="444">
        <v>2.0</v>
      </c>
      <c r="N247" s="543" t="s">
        <v>620</v>
      </c>
      <c r="O247" s="444" t="str">
        <f t="array" ref="O247">IF(COUNTIF(MaGv!$C$5:$BB$5,L245)&gt;0,INDEX(MaGv!$C$3:$BB$5,1,MATCH(L245,MaGv!$C$5:$BB$5,0))," ")</f>
        <v> </v>
      </c>
      <c r="P247" s="444" t="str">
        <f t="array" ref="P247">IF(COUNTIF(MaGv!$C$10:$BB$10,L245)&gt;0,INDEX(MaGv!$C$3:$BB$10,1,MATCH(L245,MaGv!$C$10:$BB$10,0))," ")</f>
        <v> </v>
      </c>
      <c r="Q247" s="444" t="str">
        <f t="array" ref="Q247">IF(COUNTIF(MaGv!$C$15:$BB$15,L245)&gt;0,INDEX(MaGv!$C$3:$BB$15,1,MATCH(L245,MaGv!$C$15:$BB$15,0))," ")</f>
        <v> </v>
      </c>
      <c r="R247" s="444" t="str">
        <f t="array" ref="R247">IF(COUNTIF(MaGv!$C$20:$BB$20,L245)&gt;0,INDEX(MaGv!$C$3:$BB$20,1,MATCH(L245,MaGv!$C$20:$BB$20,0))," ")</f>
        <v> </v>
      </c>
      <c r="S247" s="446" t="str">
        <f t="array" ref="S247">IF(COUNTIF(MaGv!$C$25:$BB$25,L245)&gt;0,INDEX(MaGv!$C$3:$BB$25,1,MATCH(L245,MaGv!$C$25:$BB$25,0))," ")</f>
        <v>A13</v>
      </c>
      <c r="T247" s="444" t="str">
        <f t="array" ref="T247">IF(COUNTIF(MaGv!$C$30:$BB$30,L245)&gt;0,INDEX(MaGv!$C$3:$BB$30,1,MATCH(L245,MaGv!$C$30:$BB$30,0))," ")</f>
        <v> </v>
      </c>
      <c r="U247" s="16"/>
      <c r="V247" s="16"/>
      <c r="W247" s="17"/>
      <c r="X247" s="527"/>
    </row>
    <row r="248" ht="12.75" customHeight="1">
      <c r="A248" s="323"/>
      <c r="B248" s="127"/>
      <c r="C248" s="444">
        <v>3.0</v>
      </c>
      <c r="D248" s="543" t="s">
        <v>621</v>
      </c>
      <c r="E248" s="444" t="str">
        <f t="array" ref="E248">IF(COUNTIF(MaGv!$C$6:$BB$6,B245)&gt;0,INDEX(MaGv!$C$3:$BB$6,1,MATCH(B245,MaGv!$C$6:$BB$6,0))," ")</f>
        <v> </v>
      </c>
      <c r="F248" s="444" t="str">
        <f t="array" ref="F248">IF(COUNTIF(MaGv!$C$11:$BB$11,B245)&gt;0,INDEX(MaGv!$C$3:$BB$11,1,MATCH(B245,MaGv!$C$11:$BB$11,0))," ")</f>
        <v> </v>
      </c>
      <c r="G248" s="444" t="str">
        <f t="array" ref="G248">IF(COUNTIF(MaGv!$C$16:$BB$16,B245)&gt;0,INDEX(MaGv!$C$3:$BB$16,1,MATCH(B245,MaGv!$C$16:$BB$16,0))," ")</f>
        <v> </v>
      </c>
      <c r="H248" s="444" t="str">
        <f t="array" ref="H248">IF(COUNTIF(MaGv!$C$21:$BB$21,B245)&gt;0,INDEX(MaGv!$C$3:$BB$21,1,MATCH(B245,MaGv!$C$21:$BB$21,0))," ")</f>
        <v> </v>
      </c>
      <c r="I248" s="444" t="str">
        <f t="array" ref="I248">IF(COUNTIF(MaGv!$C$26:$BB$26,B245)&gt;0,INDEX(MaGv!$C$3:$BB$26,1,MATCH(B245,MaGv!$C$26:$BB$26,0))," ")</f>
        <v> </v>
      </c>
      <c r="J248" s="444" t="str">
        <f t="array" ref="J248">IF(COUNTIF(MaGv!$C$31:$BB$31,B245)&gt;0,INDEX(MaGv!$C$3:$BB$31,1,MATCH(B245,MaGv!$C$31:$BB$31,0))," ")</f>
        <v> </v>
      </c>
      <c r="K248" s="323"/>
      <c r="L248" s="127"/>
      <c r="M248" s="444">
        <v>3.0</v>
      </c>
      <c r="N248" s="543" t="s">
        <v>621</v>
      </c>
      <c r="O248" s="444" t="str">
        <f t="array" ref="O248">IF(COUNTIF(MaGv!$C$6:$BB$6,L245)&gt;0,INDEX(MaGv!$C$3:$BB$6,1,MATCH(L245,MaGv!$C$6:$BB$6,0))," ")</f>
        <v> </v>
      </c>
      <c r="P248" s="444" t="str">
        <f t="array" ref="P248">IF(COUNTIF(MaGv!$C$11:$BB$11,L245)&gt;0,INDEX(MaGv!$C$3:$BB$11,1,MATCH(L245,MaGv!$C$11:$BB$11,0))," ")</f>
        <v> </v>
      </c>
      <c r="Q248" s="444" t="str">
        <f t="array" ref="Q248">IF(COUNTIF(MaGv!$C$16:$BB$16,L245)&gt;0,INDEX(MaGv!$C$3:$BB$16,1,MATCH(L245,MaGv!$C$16:$BB$16,0))," ")</f>
        <v> </v>
      </c>
      <c r="R248" s="444" t="str">
        <f t="array" ref="R248">IF(COUNTIF(MaGv!$C$21:$BB$21,L245)&gt;0,INDEX(MaGv!$C$3:$BB$21,1,MATCH(L245,MaGv!$C$21:$BB$21,0))," ")</f>
        <v> </v>
      </c>
      <c r="S248" s="446" t="str">
        <f t="array" ref="S248">IF(COUNTIF(MaGv!$C$26:$BB$26,L245)&gt;0,INDEX(MaGv!$C$3:$BB$26,1,MATCH(L245,MaGv!$C$26:$BB$26,0))," ")</f>
        <v>A2</v>
      </c>
      <c r="T248" s="444" t="str">
        <f t="array" ref="T248">IF(COUNTIF(MaGv!$C$31:$BB$31,L245)&gt;0,INDEX(MaGv!$C$3:$BB$31,1,MATCH(L245,MaGv!$C$31:$BB$31,0))," ")</f>
        <v> </v>
      </c>
      <c r="U248" s="16"/>
      <c r="V248" s="16"/>
      <c r="W248" s="17"/>
      <c r="X248" s="527"/>
    </row>
    <row r="249" ht="12.75" customHeight="1">
      <c r="A249" s="323"/>
      <c r="B249" s="127"/>
      <c r="C249" s="444">
        <v>4.0</v>
      </c>
      <c r="D249" s="543" t="s">
        <v>622</v>
      </c>
      <c r="E249" s="444" t="str">
        <f t="array" ref="E249">IF(COUNTIF(MaGv!$C$7:$BB$7,B245)&gt;0,INDEX(MaGv!$C$3:$BB$7,1,MATCH(B245,MaGv!$C$7:$BB$7,0))," ")</f>
        <v> </v>
      </c>
      <c r="F249" s="444" t="str">
        <f t="array" ref="F249">IF(COUNTIF(MaGv!$C$12:$BB$12,B245)&gt;0,INDEX(MaGv!$C$3:$BB$12,1,MATCH(B245,MaGv!$C$12:$BB$12,0))," ")</f>
        <v> </v>
      </c>
      <c r="G249" s="444" t="str">
        <f t="array" ref="G249">IF(COUNTIF(MaGv!$C$17:$BB$17,B245)&gt;0,INDEX(MaGv!$C$3:$BB$17,1,MATCH(B245,MaGv!$C$17:$BB$17,0))," ")</f>
        <v> </v>
      </c>
      <c r="H249" s="444" t="str">
        <f t="array" ref="H249">IF(COUNTIF(MaGv!$C$22:$BB$22,B245)&gt;0,INDEX(MaGv!$C$3:$BB$22,1,MATCH(B245,MaGv!$C$22:$BB$22,0))," ")</f>
        <v> </v>
      </c>
      <c r="I249" s="444" t="str">
        <f t="array" ref="I249">IF(COUNTIF(MaGv!$C$27:$BB$27,B245)&gt;0,INDEX(MaGv!$C$3:$BB$27,1,MATCH(B245,MaGv!$C$27:$BB$27,0))," ")</f>
        <v> </v>
      </c>
      <c r="J249" s="444" t="str">
        <f t="array" ref="J249">IF(COUNTIF(MaGv!$C$32:$BB$32,B245)&gt;0,INDEX(MaGv!$C$3:$BB$32,1,MATCH(B245,MaGv!$C$32:$BB$32,0))," ")</f>
        <v> </v>
      </c>
      <c r="K249" s="323"/>
      <c r="L249" s="127"/>
      <c r="M249" s="444">
        <v>4.0</v>
      </c>
      <c r="N249" s="543" t="s">
        <v>622</v>
      </c>
      <c r="O249" s="444" t="str">
        <f t="array" ref="O249">IF(COUNTIF(MaGv!$C$7:$BB$7,L245)&gt;0,INDEX(MaGv!$C$3:$BB$7,1,MATCH(L245,MaGv!$C$7:$BB$7,0))," ")</f>
        <v> </v>
      </c>
      <c r="P249" s="444" t="str">
        <f t="array" ref="P249">IF(COUNTIF(MaGv!$C$12:$BB$12,L245)&gt;0,INDEX(MaGv!$C$3:$BB$12,1,MATCH(L245,MaGv!$C$12:$BB$12,0))," ")</f>
        <v> </v>
      </c>
      <c r="Q249" s="444" t="str">
        <f t="array" ref="Q249">IF(COUNTIF(MaGv!$C$17:$BB$17,L245)&gt;0,INDEX(MaGv!$C$3:$BB$17,1,MATCH(L245,MaGv!$C$17:$BB$17,0))," ")</f>
        <v> </v>
      </c>
      <c r="R249" s="444" t="str">
        <f t="array" ref="R249">IF(COUNTIF(MaGv!$C$22:$BB$22,L245)&gt;0,INDEX(MaGv!$C$3:$BB$22,1,MATCH(L245,MaGv!$C$22:$BB$22,0))," ")</f>
        <v> </v>
      </c>
      <c r="S249" s="446" t="str">
        <f t="array" ref="S249">IF(COUNTIF(MaGv!$C$27:$BB$27,L245)&gt;0,INDEX(MaGv!$C$3:$BB$27,1,MATCH(L245,MaGv!$C$27:$BB$27,0))," ")</f>
        <v>A4</v>
      </c>
      <c r="T249" s="444" t="str">
        <f t="array" ref="T249">IF(COUNTIF(MaGv!$C$32:$BB$32,L245)&gt;0,INDEX(MaGv!$C$3:$BB$32,1,MATCH(L245,MaGv!$C$32:$BB$32,0))," ")</f>
        <v> </v>
      </c>
      <c r="U249" s="16"/>
      <c r="V249" s="16"/>
      <c r="W249" s="17"/>
      <c r="X249" s="527"/>
    </row>
    <row r="250" ht="12.75" customHeight="1">
      <c r="A250" s="323"/>
      <c r="B250" s="447"/>
      <c r="C250" s="544">
        <v>5.0</v>
      </c>
      <c r="D250" s="545" t="s">
        <v>623</v>
      </c>
      <c r="E250" s="544" t="str">
        <f t="array" ref="E250">IF(COUNTIF(MaGv!$C$8:$BB$8,B245)&gt;0,INDEX(MaGv!$C$3:$BB$8,1,MATCH(B245,MaGv!$C$8:$BB$8,0))," ")</f>
        <v> </v>
      </c>
      <c r="F250" s="544" t="str">
        <f t="array" ref="F250">IF(COUNTIF(MaGv!$C$13:$BB$13,B245)&gt;0,INDEX(MaGv!$C$3:$BB$13,1,MATCH(B245,MaGv!$C$13:$BB$13,0))," ")</f>
        <v> </v>
      </c>
      <c r="G250" s="544" t="str">
        <f t="array" ref="G250">IF(COUNTIF(MaGv!$C$18:$BB$18,B245)&gt;0,INDEX(MaGv!$C$3:$BB$18,1,MATCH(B245,MaGv!$C$18:$BB$18,0))," ")</f>
        <v> </v>
      </c>
      <c r="H250" s="544" t="str">
        <f t="array" ref="H250">IF(COUNTIF(MaGv!$C$23:$BB$23,B245)&gt;0,INDEX(MaGv!$C$3:$BB$23,1,MATCH(B245,MaGv!$C$23:$BB$23,0))," ")</f>
        <v> </v>
      </c>
      <c r="I250" s="544" t="str">
        <f t="array" ref="I250">IF(COUNTIF(MaGv!$C$28:$BB$28,B245)&gt;0,INDEX(MaGv!$C$3:$BB$28,1,MATCH(B245,MaGv!$C$28:$BB$28,0))," ")</f>
        <v> </v>
      </c>
      <c r="J250" s="544" t="str">
        <f t="array" ref="J250">IF(COUNTIF(MaGv!$C$33:$BB$33,B245)&gt;0,INDEX(MaGv!$C$3:$BB$33,1,MATCH(B245,MaGv!$C$33:$BB$33,0))," ")</f>
        <v> </v>
      </c>
      <c r="K250" s="323"/>
      <c r="L250" s="447"/>
      <c r="M250" s="544">
        <v>5.0</v>
      </c>
      <c r="N250" s="545" t="s">
        <v>623</v>
      </c>
      <c r="O250" s="544" t="str">
        <f t="array" ref="O250">IF(COUNTIF(MaGv!$C$8:$BB$8,L245)&gt;0,INDEX(MaGv!$C$3:$BB$8,1,MATCH(L245,MaGv!$C$8:$BB$8,0))," ")</f>
        <v> </v>
      </c>
      <c r="P250" s="544" t="str">
        <f t="array" ref="P250">IF(COUNTIF(MaGv!$C$13:$BB$13,L245)&gt;0,INDEX(MaGv!$C$3:$BB$13,1,MATCH(L245,MaGv!$C$13:$BB$13,0))," ")</f>
        <v> </v>
      </c>
      <c r="Q250" s="544" t="str">
        <f t="array" ref="Q250">IF(COUNTIF(MaGv!$C$18:$BB$18,L245)&gt;0,INDEX(MaGv!$C$3:$BB$18,1,MATCH(L245,MaGv!$C$18:$BB$18,0))," ")</f>
        <v> </v>
      </c>
      <c r="R250" s="544" t="str">
        <f t="array" ref="R250">IF(COUNTIF(MaGv!$C$23:$BB$23,L245)&gt;0,INDEX(MaGv!$C$3:$BB$23,1,MATCH(L245,MaGv!$C$23:$BB$23,0))," ")</f>
        <v> </v>
      </c>
      <c r="S250" s="544" t="str">
        <f t="array" ref="S250">IF(COUNTIF(MaGv!$C$28:$BB$28,L245)&gt;0,INDEX(MaGv!$C$3:$BB$28,1,MATCH(L245,MaGv!$C$28:$BB$28,0))," ")</f>
        <v> </v>
      </c>
      <c r="T250" s="544" t="str">
        <f t="array" ref="T250">IF(COUNTIF(MaGv!$C$33:$BB$33,L245)&gt;0,INDEX(MaGv!$C$3:$BB$33,1,MATCH(L245,MaGv!$C$33:$BB$33,0))," ")</f>
        <v> </v>
      </c>
      <c r="U250" s="16"/>
      <c r="V250" s="16"/>
      <c r="W250" s="17"/>
      <c r="X250" s="527"/>
    </row>
    <row r="251" ht="12.75" customHeight="1">
      <c r="A251" s="323"/>
      <c r="B251" s="547" t="s">
        <v>606</v>
      </c>
      <c r="C251" s="548">
        <v>1.0</v>
      </c>
      <c r="D251" s="549" t="s">
        <v>624</v>
      </c>
      <c r="E251" s="548" t="str">
        <f t="array" ref="E251">IF(COUNTIF(MaGv!$C$39:$BB$39,B245)&gt;0,INDEX(MaGv!$C$38:$BB$39,1,MATCH(B245,MaGv!$C$39:$BB$39,0))," ")</f>
        <v> </v>
      </c>
      <c r="F251" s="548" t="str">
        <f t="array" ref="F251">IF(COUNTIF(MaGv!$C$44:$BB$44,B245)&gt;0,INDEX(MaGv!$C$38:$BB$44,1,MATCH(B245,MaGv!$C$44:$BB$44,0))," ")</f>
        <v> </v>
      </c>
      <c r="G251" s="548" t="str">
        <f t="array" ref="G251">IF(COUNTIF(MaGv!$C$49:$BB$49,B245)&gt;0,INDEX(MaGv!$C$38:$BB$49,1,MATCH(B245,MaGv!$C$49:$BB$49,0))," ")</f>
        <v> </v>
      </c>
      <c r="H251" s="548" t="str">
        <f t="array" ref="H251">IF(COUNTIF(MaGv!$C$54:$BB$54,B245)&gt;0,INDEX(MaGv!$C$38:$BB$54,1,MATCH(B245,MaGv!$C$54:$BB$54,0))," ")</f>
        <v> </v>
      </c>
      <c r="I251" s="548" t="str">
        <f t="array" ref="I251">IF(COUNTIF(MaGv!$C$59:$BB$59,B245)&gt;0,INDEX(MaGv!$C$38:$BB$59,1,MATCH(B245,MaGv!$C$59:$BB$59,0))," ")</f>
        <v> </v>
      </c>
      <c r="J251" s="548" t="str">
        <f t="array" ref="J251">IF(COUNTIF(MaGv!$C$64:$BB$64,B245)&gt;0,INDEX(MaGv!$C$38:$BB$64,1,MATCH(B245,MaGv!$C$64:$BB$64,0))," ")</f>
        <v> </v>
      </c>
      <c r="K251" s="323"/>
      <c r="L251" s="547" t="s">
        <v>606</v>
      </c>
      <c r="M251" s="548">
        <v>1.0</v>
      </c>
      <c r="N251" s="549" t="s">
        <v>624</v>
      </c>
      <c r="O251" s="548" t="str">
        <f t="array" ref="O251">IF(COUNTIF(MaGv!$C$39:$BB$39,L245)&gt;0,INDEX(MaGv!$C$38:$BB$39,1,MATCH(L245,MaGv!$C$39:$BB$39,0))," ")</f>
        <v> </v>
      </c>
      <c r="P251" s="548" t="str">
        <f t="array" ref="P251">IF(COUNTIF(MaGv!$C$44:$BB$44,L245)&gt;0,INDEX(MaGv!$C$38:$BB$44,1,MATCH(L245,MaGv!$C$44:$BB$44,0))," ")</f>
        <v> </v>
      </c>
      <c r="Q251" s="548" t="str">
        <f t="array" ref="Q251">IF(COUNTIF(MaGv!$C$49:$BB$49,L245)&gt;0,INDEX(MaGv!$C$38:$BB$49,1,MATCH(L245,MaGv!$C$49:$BB$49,0))," ")</f>
        <v> </v>
      </c>
      <c r="R251" s="548" t="str">
        <f t="array" ref="R251">IF(COUNTIF(MaGv!$C$54:$BB$54,L245)&gt;0,INDEX(MaGv!$C$38:$BB$54,1,MATCH(L245,MaGv!$C$54:$BB$54,0))," ")</f>
        <v> </v>
      </c>
      <c r="S251" s="548" t="str">
        <f t="array" ref="S251">IF(COUNTIF(MaGv!$C$59:$BB$59,L245)&gt;0,INDEX(MaGv!$C$38:$BB$59,1,MATCH(L245,MaGv!$C$59:$BB$59,0))," ")</f>
        <v> </v>
      </c>
      <c r="T251" s="548" t="str">
        <f t="array" ref="T251">IF(COUNTIF(MaGv!$C$64:$BB$64,L245)&gt;0,INDEX(MaGv!$C$38:$BB$64,1,MATCH(L245,MaGv!$C$64:$BB$64,0))," ")</f>
        <v> </v>
      </c>
      <c r="U251" s="16"/>
      <c r="V251" s="16"/>
      <c r="W251" s="17"/>
      <c r="X251" s="527"/>
    </row>
    <row r="252" ht="12.75" customHeight="1">
      <c r="A252" s="323"/>
      <c r="B252" s="127"/>
      <c r="C252" s="444">
        <v>2.0</v>
      </c>
      <c r="D252" s="543" t="s">
        <v>625</v>
      </c>
      <c r="E252" s="444" t="str">
        <f t="array" ref="E252">IF(COUNTIF(MaGv!$C$40:$BB$40,B245)&gt;0,INDEX(MaGv!$C$38:$BB$40,1,MATCH(B245,MaGv!$C$40:$BB$40,0))," ")</f>
        <v> </v>
      </c>
      <c r="F252" s="444" t="str">
        <f t="array" ref="F252">IF(COUNTIF(MaGv!$C$45:$BB$45,B245)&gt;0,INDEX(MaGv!$C$38:$BB$45,1,MATCH(B245,MaGv!$C$45:$BB$45,0))," ")</f>
        <v> </v>
      </c>
      <c r="G252" s="444" t="str">
        <f t="array" ref="G252">IF(COUNTIF(MaGv!$C$50:$BB$50,B245)&gt;0,INDEX(MaGv!$C$38:$BB$50,1,MATCH(B245,MaGv!$C$50:$BB$50,0))," ")</f>
        <v> </v>
      </c>
      <c r="H252" s="444" t="str">
        <f t="array" ref="H252">IF(COUNTIF(MaGv!$C$55:$BB$55,B245)&gt;0,INDEX(MaGv!$C$38:$BB$55,1,MATCH(B245,MaGv!$C$55:$BB$55,0))," ")</f>
        <v> </v>
      </c>
      <c r="I252" s="444" t="str">
        <f t="array" ref="I252">IF(COUNTIF(MaGv!$C$60:$BB$60,B245)&gt;0,INDEX(MaGv!$C$38:$BB$60,1,MATCH(B245,MaGv!$C$60:$BB$60,0))," ")</f>
        <v> </v>
      </c>
      <c r="J252" s="444" t="str">
        <f t="array" ref="J252">IF(COUNTIF(MaGv!$C$65:$BB$65,B245)&gt;0,INDEX(MaGv!$C$38:$BB$65,1,MATCH(B245,MaGv!$C$65:$BB$65,0))," ")</f>
        <v> </v>
      </c>
      <c r="K252" s="323"/>
      <c r="L252" s="127"/>
      <c r="M252" s="444">
        <v>2.0</v>
      </c>
      <c r="N252" s="543" t="s">
        <v>625</v>
      </c>
      <c r="O252" s="446" t="str">
        <f t="array" ref="O252">IF(COUNTIF(MaGv!$C$40:$BB$40,L245)&gt;0,INDEX(MaGv!$C$38:$BB$40,1,MATCH(L245,MaGv!$C$40:$BB$40,0))," ")</f>
        <v>A13</v>
      </c>
      <c r="P252" s="444" t="str">
        <f t="array" ref="P252">IF(COUNTIF(MaGv!$C$45:$BB$45,L245)&gt;0,INDEX(MaGv!$C$38:$BB$45,1,MATCH(L245,MaGv!$C$45:$BB$45,0))," ")</f>
        <v> </v>
      </c>
      <c r="Q252" s="444" t="str">
        <f t="array" ref="Q252">IF(COUNTIF(MaGv!$C$50:$BB$50,L245)&gt;0,INDEX(MaGv!$C$38:$BB$50,1,MATCH(L245,MaGv!$C$50:$BB$50,0))," ")</f>
        <v> </v>
      </c>
      <c r="R252" s="444" t="str">
        <f t="array" ref="R252">IF(COUNTIF(MaGv!$C$55:$BB$55,L245)&gt;0,INDEX(MaGv!$C$38:$BB$55,1,MATCH(L245,MaGv!$C$55:$BB$55,0))," ")</f>
        <v> </v>
      </c>
      <c r="S252" s="444" t="str">
        <f t="array" ref="S252">IF(COUNTIF(MaGv!$C$60:$BB$60,L245)&gt;0,INDEX(MaGv!$C$38:$BB$60,1,MATCH(L245,MaGv!$C$60:$BB$60,0))," ")</f>
        <v> </v>
      </c>
      <c r="T252" s="444" t="str">
        <f t="array" ref="T252">IF(COUNTIF(MaGv!$C$65:$BB$65,L245)&gt;0,INDEX(MaGv!$C$38:$BB$65,1,MATCH(L245,MaGv!$C$65:$BB$65,0))," ")</f>
        <v> </v>
      </c>
      <c r="U252" s="16"/>
      <c r="V252" s="16"/>
      <c r="W252" s="17"/>
      <c r="X252" s="527"/>
    </row>
    <row r="253" ht="12.75" customHeight="1">
      <c r="A253" s="323"/>
      <c r="B253" s="127"/>
      <c r="C253" s="444">
        <v>3.0</v>
      </c>
      <c r="D253" s="543" t="s">
        <v>626</v>
      </c>
      <c r="E253" s="444" t="str">
        <f t="array" ref="E253">IF(COUNTIF(MaGv!$C$41:$BB$41,B245)&gt;0,INDEX(MaGv!$C$38:$BB$41,1,MATCH(B245,MaGv!$C$41:$BB$41,0))," ")</f>
        <v> </v>
      </c>
      <c r="F253" s="444" t="str">
        <f t="array" ref="F253">IF(COUNTIF(MaGv!$C$46:$BB$46,B245)&gt;0,INDEX(MaGv!$C$38:$BB$46,1,MATCH(B245,MaGv!$C$46:$BB$46,0))," ")</f>
        <v> </v>
      </c>
      <c r="G253" s="444" t="str">
        <f t="array" ref="G253">IF(COUNTIF(MaGv!$C$51:$BB$51,B245)&gt;0,INDEX(MaGv!$C$38:$BB$51,1,MATCH(B245,MaGv!$C$51:$BB$51,0))," ")</f>
        <v> </v>
      </c>
      <c r="H253" s="444" t="str">
        <f t="array" ref="H253">IF(COUNTIF(MaGv!$C$56:$BB$56,B245)&gt;0,INDEX(MaGv!$C$38:$BB$56,1,MATCH(B245,MaGv!$C$56:$BB$56,0))," ")</f>
        <v> </v>
      </c>
      <c r="I253" s="444" t="str">
        <f t="array" ref="I253">IF(COUNTIF(MaGv!$C$61:$BB$61,B245)&gt;0,INDEX(MaGv!$C$38:$BB$61,1,MATCH(B245,MaGv!$C$61:$BB$61,0))," ")</f>
        <v> </v>
      </c>
      <c r="J253" s="444" t="str">
        <f t="array" ref="J253">IF(COUNTIF(MaGv!$C$66:$BB$66,B245)&gt;0,INDEX(MaGv!$C$38:$BB$66,1,MATCH(B245,MaGv!$C$66:$BB$66,0))," ")</f>
        <v> </v>
      </c>
      <c r="K253" s="323"/>
      <c r="L253" s="127"/>
      <c r="M253" s="444">
        <v>3.0</v>
      </c>
      <c r="N253" s="543" t="s">
        <v>626</v>
      </c>
      <c r="O253" s="446" t="str">
        <f t="array" ref="O253">IF(COUNTIF(MaGv!$C$41:$BB$41,L245)&gt;0,INDEX(MaGv!$C$38:$BB$41,1,MATCH(L245,MaGv!$C$41:$BB$41,0))," ")</f>
        <v>A6</v>
      </c>
      <c r="P253" s="444" t="str">
        <f t="array" ref="P253">IF(COUNTIF(MaGv!$C$46:$BB$46,L245)&gt;0,INDEX(MaGv!$C$38:$BB$46,1,MATCH(L245,MaGv!$C$46:$BB$46,0))," ")</f>
        <v> </v>
      </c>
      <c r="Q253" s="444" t="str">
        <f t="array" ref="Q253">IF(COUNTIF(MaGv!$C$51:$BB$51,L245)&gt;0,INDEX(MaGv!$C$38:$BB$51,1,MATCH(L245,MaGv!$C$51:$BB$51,0))," ")</f>
        <v> </v>
      </c>
      <c r="R253" s="444" t="str">
        <f t="array" ref="R253">IF(COUNTIF(MaGv!$C$56:$BB$56,L245)&gt;0,INDEX(MaGv!$C$38:$BB$56,1,MATCH(L245,MaGv!$C$56:$BB$56,0))," ")</f>
        <v> </v>
      </c>
      <c r="S253" s="444" t="str">
        <f t="array" ref="S253">IF(COUNTIF(MaGv!$C$61:$BB$61,L245)&gt;0,INDEX(MaGv!$C$38:$BB$61,1,MATCH(L245,MaGv!$C$61:$BB$61,0))," ")</f>
        <v> </v>
      </c>
      <c r="T253" s="444" t="str">
        <f t="array" ref="T253">IF(COUNTIF(MaGv!$C$66:$BB$66,L245)&gt;0,INDEX(MaGv!$C$38:$BB$66,1,MATCH(L245,MaGv!$C$66:$BB$66,0))," ")</f>
        <v> </v>
      </c>
      <c r="U253" s="16"/>
      <c r="V253" s="16"/>
      <c r="W253" s="17"/>
      <c r="X253" s="527"/>
    </row>
    <row r="254" ht="12.75" customHeight="1">
      <c r="A254" s="323"/>
      <c r="B254" s="127"/>
      <c r="C254" s="444">
        <v>4.0</v>
      </c>
      <c r="D254" s="543" t="s">
        <v>627</v>
      </c>
      <c r="E254" s="444" t="str">
        <f t="array" ref="E254">IF(COUNTIF(MaGv!$C$42:$BB$42,B245)&gt;0,INDEX(MaGv!$C$38:$BB$42,1,MATCH(B245,MaGv!$C$42:$BB$42,0))," ")</f>
        <v> </v>
      </c>
      <c r="F254" s="444" t="str">
        <f t="array" ref="F254">IF(COUNTIF(MaGv!$C$47:$BB$47,B245)&gt;0,INDEX(MaGv!$C$38:$BB$47,1,MATCH(B245,MaGv!$C$47:$BB$47,0))," ")</f>
        <v> </v>
      </c>
      <c r="G254" s="444" t="str">
        <f t="array" ref="G254">IF(COUNTIF(MaGv!$C$52:$BB$52,B245)&gt;0,INDEX(MaGv!$C$38:$BB$52,1,MATCH(B245,MaGv!$C$52:$BB$52,0))," ")</f>
        <v> </v>
      </c>
      <c r="H254" s="444" t="str">
        <f t="array" ref="H254">IF(COUNTIF(MaGv!$C$57:$BB$57,B245)&gt;0,INDEX(MaGv!$C$38:$BB$57,1,MATCH(B245,MaGv!$C$57:$BB$57,0))," ")</f>
        <v> </v>
      </c>
      <c r="I254" s="444" t="str">
        <f t="array" ref="I254">IF(COUNTIF(MaGv!$C$62:$BB$62,B245)&gt;0,INDEX(MaGv!$C$38:$BB$62,1,MATCH(B245,MaGv!$C$62:$BB$62,0))," ")</f>
        <v> </v>
      </c>
      <c r="J254" s="444" t="str">
        <f t="array" ref="J254">IF(COUNTIF(MaGv!$C$66:$BB$66,B246)&gt;0,INDEX(MaGv!$C$38:$BB$66,1,MATCH(B246,MaGv!$C$66:$BB$66,0))," ")</f>
        <v> </v>
      </c>
      <c r="K254" s="323"/>
      <c r="L254" s="127"/>
      <c r="M254" s="444">
        <v>4.0</v>
      </c>
      <c r="N254" s="543" t="s">
        <v>627</v>
      </c>
      <c r="O254" s="446" t="str">
        <f t="array" ref="O254">IF(COUNTIF(MaGv!$C$42:$BB$42,L245)&gt;0,INDEX(MaGv!$C$38:$BB$42,1,MATCH(L245,MaGv!$C$42:$BB$42,0))," ")</f>
        <v>A2</v>
      </c>
      <c r="P254" s="444" t="str">
        <f t="array" ref="P254">IF(COUNTIF(MaGv!$C$47:$BB$47,L245)&gt;0,INDEX(MaGv!$C$38:$BB$47,1,MATCH(L245,MaGv!$C$47:$BB$47,0))," ")</f>
        <v> </v>
      </c>
      <c r="Q254" s="444" t="str">
        <f t="array" ref="Q254">IF(COUNTIF(MaGv!$C$52:$BB$52,L245)&gt;0,INDEX(MaGv!$C$38:$BB$52,1,MATCH(L245,MaGv!$C$52:$BB$52,0))," ")</f>
        <v> </v>
      </c>
      <c r="R254" s="444" t="str">
        <f t="array" ref="R254">IF(COUNTIF(MaGv!$C$57:$BB$57,L245)&gt;0,INDEX(MaGv!$C$38:$BB$57,1,MATCH(L245,MaGv!$C$57:$BB$57,0))," ")</f>
        <v> </v>
      </c>
      <c r="S254" s="444" t="str">
        <f t="array" ref="S254">IF(COUNTIF(MaGv!$C$62:$BB$62,L245)&gt;0,INDEX(MaGv!$C$38:$BB$62,1,MATCH(L245,MaGv!$C$62:$BB$62,0))," ")</f>
        <v> </v>
      </c>
      <c r="T254" s="444" t="str">
        <f t="array" ref="T254">IF(COUNTIF(MaGv!$C$66:$BB$67,L245)&gt;0,INDEX(MaGv!$C$38:$BB$67,1,MATCH(L245,MaGv!$C$67:$BB$67,0))," ")</f>
        <v> </v>
      </c>
      <c r="U254" s="16"/>
      <c r="V254" s="16"/>
      <c r="W254" s="17"/>
      <c r="X254" s="527"/>
    </row>
    <row r="255" ht="12.75" customHeight="1">
      <c r="A255" s="323"/>
      <c r="B255" s="396"/>
      <c r="C255" s="450">
        <v>5.0</v>
      </c>
      <c r="D255" s="550" t="s">
        <v>628</v>
      </c>
      <c r="E255" s="450" t="str">
        <f t="array" ref="E255">IF(COUNTIF(MaGv!$C$43:$BB$43,B245)&gt;0,INDEX(MaGv!$C$38:$BB$43,1,MATCH(B245,MaGv!$C$43:$BB$43,0))," ")</f>
        <v> </v>
      </c>
      <c r="F255" s="450" t="str">
        <f t="array" ref="F255">IF(COUNTIF(MaGv!$C$48:$BB$48,B245)&gt;0,INDEX(MaGv!$C$38:$BB$48,1,MATCH(B245,MaGv!$C$48:$BB$48,0))," ")</f>
        <v> </v>
      </c>
      <c r="G255" s="450" t="str">
        <f t="array" ref="G255">IF(COUNTIF(MaGv!$C$53:$BB$53,B245)&gt;0,INDEX(MaGv!$C$38:$BB$53,1,MATCH(B245,MaGv!$C$53:$BB$53,0))," ")</f>
        <v> </v>
      </c>
      <c r="H255" s="450" t="str">
        <f t="array" ref="H255">IF(COUNTIF(MaGv!$C$58:$BB$58,B245)&gt;0,INDEX(MaGv!$C$38:$BB$58,1,MATCH(B245,MaGv!$C$58:$BB$58,0))," ")</f>
        <v> </v>
      </c>
      <c r="I255" s="450" t="str">
        <f t="array" ref="I255">IF(COUNTIF(MaGv!$C$63:$BB$63,B245)&gt;0,INDEX(MaGv!$C$38:$BB$63,1,MATCH(B245,MaGv!$C$63:$BB$63,0))," ")</f>
        <v> </v>
      </c>
      <c r="J255" s="450" t="str">
        <f t="array" ref="J255">IF(COUNTIF(MaGv!$C$68:$BB$68,B245)&gt;0,INDEX(MaGv!$C$38:$BB$68,1,MATCH(B245,MaGv!$C$68:$BB$68,0))," ")</f>
        <v> </v>
      </c>
      <c r="K255" s="323"/>
      <c r="L255" s="396"/>
      <c r="M255" s="450">
        <v>5.0</v>
      </c>
      <c r="N255" s="550" t="s">
        <v>628</v>
      </c>
      <c r="O255" s="449" t="str">
        <f t="array" ref="O255">IF(COUNTIF(MaGv!$C$43:$BB$43,L245)&gt;0,INDEX(MaGv!$C$38:$BB$43,1,MATCH(L245,MaGv!$C$43:$BB$43,0))," ")</f>
        <v>A4</v>
      </c>
      <c r="P255" s="450" t="str">
        <f t="array" ref="P255">IF(COUNTIF(MaGv!$C$48:$BB$48,L245)&gt;0,INDEX(MaGv!$C$38:$BB$48,1,MATCH(L245,MaGv!$C$48:$BB$48,0))," ")</f>
        <v> </v>
      </c>
      <c r="Q255" s="450" t="str">
        <f t="array" ref="Q255">IF(COUNTIF(MaGv!$C$53:$BB$53,L245)&gt;0,INDEX(MaGv!$C$38:$BB$53,1,MATCH(L245,MaGv!$C$53:$BB$53,0))," ")</f>
        <v> </v>
      </c>
      <c r="R255" s="450" t="str">
        <f t="array" ref="R255">IF(COUNTIF(MaGv!$C$58:$BB$58,L245)&gt;0,INDEX(MaGv!$C$38:$BB$58,1,MATCH(L245,MaGv!$C$58:$BB$58,0))," ")</f>
        <v> </v>
      </c>
      <c r="S255" s="450" t="str">
        <f t="array" ref="S255">IF(COUNTIF(MaGv!$C$63:$BB$63,L245)&gt;0,INDEX(MaGv!$C$38:$BB$63,1,MATCH(L245,MaGv!$C$63:$BB$63,0))," ")</f>
        <v> </v>
      </c>
      <c r="T255" s="450" t="str">
        <f t="array" ref="T255">IF(COUNTIF(MaGv!$C$68:$BB$68,L245)&gt;0,INDEX(MaGv!$C$38:$BB$68,1,MATCH(L245,MaGv!$C$68:$BB$68,0))," ")</f>
        <v> </v>
      </c>
      <c r="U255" s="16"/>
      <c r="V255" s="16"/>
      <c r="W255" s="17"/>
      <c r="X255" s="527"/>
    </row>
    <row r="256" ht="12.75" customHeight="1">
      <c r="A256" s="16"/>
      <c r="B256" s="558"/>
      <c r="C256" s="16"/>
      <c r="D256" s="16"/>
      <c r="E256" s="16"/>
      <c r="F256" s="16"/>
      <c r="G256" s="16"/>
      <c r="H256" s="16"/>
      <c r="I256" s="16"/>
      <c r="J256" s="16"/>
      <c r="K256" s="16"/>
      <c r="L256" s="558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7"/>
      <c r="X256" s="527"/>
    </row>
    <row r="257" ht="12.75" customHeight="1">
      <c r="A257" s="16"/>
      <c r="B257" s="558"/>
      <c r="C257" s="16"/>
      <c r="D257" s="16"/>
      <c r="E257" s="16"/>
      <c r="F257" s="16"/>
      <c r="G257" s="16"/>
      <c r="H257" s="16"/>
      <c r="I257" s="16"/>
      <c r="J257" s="16"/>
      <c r="K257" s="16"/>
      <c r="L257" s="558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7"/>
      <c r="X257" s="527"/>
    </row>
    <row r="258" ht="12.75" customHeight="1">
      <c r="A258" s="323"/>
      <c r="B258" s="528" t="str">
        <f>MaGv!$N$1</f>
        <v>THỜI KHÓA BIỂU ÔN TẬP KHỐI 12 - Áp dụng từ 04/05/2021</v>
      </c>
      <c r="C258" s="528"/>
      <c r="D258" s="360"/>
      <c r="E258" s="360"/>
      <c r="F258" s="360"/>
      <c r="G258" s="360"/>
      <c r="H258" s="323"/>
      <c r="I258" s="360"/>
      <c r="J258" s="360"/>
      <c r="K258" s="323"/>
      <c r="L258" s="528" t="str">
        <f>MaGv!$N$1</f>
        <v>THỜI KHÓA BIỂU ÔN TẬP KHỐI 12 - Áp dụng từ 04/05/2021</v>
      </c>
      <c r="M258" s="360"/>
      <c r="N258" s="360"/>
      <c r="O258" s="360"/>
      <c r="P258" s="360"/>
      <c r="Q258" s="360"/>
      <c r="R258" s="323"/>
      <c r="S258" s="360"/>
      <c r="T258" s="360"/>
      <c r="U258" s="16"/>
      <c r="V258" s="16"/>
      <c r="W258" s="17"/>
      <c r="X258" s="527"/>
    </row>
    <row r="259" ht="12.75" customHeight="1">
      <c r="A259" s="16"/>
      <c r="B259" s="530" t="s">
        <v>615</v>
      </c>
      <c r="C259" s="531" t="str">
        <f>VLOOKUP(B261,dsma,3,0)&amp;"-"&amp;VLOOKUP(B261,dsma,5,0)</f>
        <v>Lê Thị Hồng Phước-Sinh</v>
      </c>
      <c r="D259" s="532"/>
      <c r="E259" s="532"/>
      <c r="F259" s="533"/>
      <c r="G259" s="323"/>
      <c r="H259" s="534"/>
      <c r="I259" s="535" t="s">
        <v>616</v>
      </c>
      <c r="J259" s="17" t="str">
        <f>60-COUNTIF(E262:J271," ")</f>
        <v>16</v>
      </c>
      <c r="K259" s="323"/>
      <c r="L259" s="530" t="s">
        <v>615</v>
      </c>
      <c r="M259" s="531" t="str">
        <f>VLOOKUP(L261,dsma,3,0)&amp;"-"&amp;VLOOKUP(L261,dsma,5,0)</f>
        <v>Đinh Đoàn Hồng Ngọc-Sinh</v>
      </c>
      <c r="N259" s="532"/>
      <c r="O259" s="532"/>
      <c r="P259" s="533"/>
      <c r="Q259" s="323"/>
      <c r="R259" s="534"/>
      <c r="S259" s="535" t="s">
        <v>616</v>
      </c>
      <c r="T259" s="17" t="str">
        <f>60-COUNTIF(O262:T271," ")</f>
        <v>0</v>
      </c>
      <c r="U259" s="16"/>
      <c r="V259" s="16"/>
      <c r="W259" s="17"/>
      <c r="X259" s="527"/>
    </row>
    <row r="260" ht="3.0" customHeight="1">
      <c r="A260" s="16"/>
      <c r="B260" s="526"/>
      <c r="C260" s="323"/>
      <c r="D260" s="323"/>
      <c r="E260" s="529"/>
      <c r="F260" s="323"/>
      <c r="G260" s="323"/>
      <c r="H260" s="323"/>
      <c r="I260" s="323"/>
      <c r="J260" s="323"/>
      <c r="K260" s="323"/>
      <c r="L260" s="526"/>
      <c r="M260" s="323"/>
      <c r="N260" s="323"/>
      <c r="O260" s="529"/>
      <c r="P260" s="323"/>
      <c r="Q260" s="323"/>
      <c r="R260" s="323"/>
      <c r="S260" s="323"/>
      <c r="T260" s="323"/>
      <c r="U260" s="16"/>
      <c r="V260" s="16"/>
      <c r="W260" s="17"/>
      <c r="X260" s="527"/>
    </row>
    <row r="261" ht="12.75" customHeight="1">
      <c r="A261" s="536"/>
      <c r="B261" s="537" t="str">
        <f>X37</f>
        <v>BS01</v>
      </c>
      <c r="C261" s="538" t="s">
        <v>617</v>
      </c>
      <c r="D261" s="538" t="s">
        <v>618</v>
      </c>
      <c r="E261" s="538" t="s">
        <v>591</v>
      </c>
      <c r="F261" s="538" t="s">
        <v>592</v>
      </c>
      <c r="G261" s="538" t="s">
        <v>593</v>
      </c>
      <c r="H261" s="538" t="s">
        <v>594</v>
      </c>
      <c r="I261" s="538" t="s">
        <v>595</v>
      </c>
      <c r="J261" s="538" t="s">
        <v>596</v>
      </c>
      <c r="K261" s="539"/>
      <c r="L261" s="537" t="str">
        <f>X38</f>
        <v>BS02</v>
      </c>
      <c r="M261" s="538" t="s">
        <v>617</v>
      </c>
      <c r="N261" s="538" t="s">
        <v>618</v>
      </c>
      <c r="O261" s="538" t="s">
        <v>591</v>
      </c>
      <c r="P261" s="538" t="s">
        <v>592</v>
      </c>
      <c r="Q261" s="538" t="s">
        <v>593</v>
      </c>
      <c r="R261" s="538" t="s">
        <v>594</v>
      </c>
      <c r="S261" s="538" t="s">
        <v>595</v>
      </c>
      <c r="T261" s="538" t="s">
        <v>596</v>
      </c>
      <c r="U261" s="16"/>
      <c r="V261" s="16">
        <v>34.0</v>
      </c>
      <c r="W261" s="17"/>
      <c r="X261" s="527"/>
    </row>
    <row r="262" ht="12.75" customHeight="1">
      <c r="A262" s="323"/>
      <c r="B262" s="541" t="s">
        <v>597</v>
      </c>
      <c r="C262" s="452">
        <v>1.0</v>
      </c>
      <c r="D262" s="542" t="s">
        <v>619</v>
      </c>
      <c r="E262" s="452" t="str">
        <f t="array" ref="E262">IF(COUNTIF(MaGv!$C$4:$BB$4,B261)&gt;0,INDEX(MaGv!$C$3:$BB$4,1,MATCH(B261,MaGv!$C$4:$BB$4,0))," ")</f>
        <v> </v>
      </c>
      <c r="F262" s="452" t="str">
        <f t="array" ref="F262">IF(COUNTIF(MaGv!$C$9:$BB$9,B261)&gt;0,INDEX(MaGv!$C$3:$BB$9,1,MATCH(B261,MaGv!$C$9:$BB$9,0))," ")</f>
        <v> </v>
      </c>
      <c r="G262" s="452" t="str">
        <f t="array" ref="G262">IF(COUNTIF(MaGv!$C$14:$BB$14,B261)&gt;0,INDEX(MaGv!$C$3:$BB$14,1,MATCH(B261,MaGv!$C$14:$BB$14,0))," ")</f>
        <v> </v>
      </c>
      <c r="H262" s="451" t="str">
        <f t="array" ref="H262">IF(COUNTIF(MaGv!$C$19:$BB$19,B261)&gt;0,INDEX(MaGv!$C$3:$BB$19,1,MATCH(B261,MaGv!$C$19:$BB$19,0))," ")</f>
        <v>A10</v>
      </c>
      <c r="I262" s="451" t="str">
        <f t="array" ref="I262">IF(COUNTIF(MaGv!$C$24:$BB$24,B261)&gt;0,INDEX(MaGv!$C$3:$BB$24,1,MATCH(B261,MaGv!$C$24:$BB$24,0))," ")</f>
        <v>A2</v>
      </c>
      <c r="J262" s="452" t="str">
        <f t="array" ref="J262">IF(COUNTIF(MaGv!$C$29:$BB$29,B261)&gt;0,INDEX(MaGv!$C$3:$BB$29,1,MATCH(B261,MaGv!$C$29:$BB$29,0))," ")</f>
        <v> </v>
      </c>
      <c r="K262" s="323"/>
      <c r="L262" s="541" t="s">
        <v>597</v>
      </c>
      <c r="M262" s="452">
        <v>1.0</v>
      </c>
      <c r="N262" s="542" t="s">
        <v>619</v>
      </c>
      <c r="O262" s="452" t="str">
        <f t="array" ref="O262">IF(COUNTIF(MaGv!$C$4:$BB$4,L261)&gt;0,INDEX(MaGv!$C$3:$BB$4,1,MATCH(L261,MaGv!$C$4:$BB$4,0))," ")</f>
        <v> </v>
      </c>
      <c r="P262" s="452" t="str">
        <f t="array" ref="P262">IF(COUNTIF(MaGv!$C$9:$BB$9,L261)&gt;0,INDEX(MaGv!$C$3:$BB$9,1,MATCH(L261,MaGv!$C$9:$BB$9,0))," ")</f>
        <v> </v>
      </c>
      <c r="Q262" s="452" t="str">
        <f t="array" ref="Q262">IF(COUNTIF(MaGv!$C$14:$BB$14,L261)&gt;0,INDEX(MaGv!$C$3:$BB$14,1,MATCH(L261,MaGv!$C$14:$BB$14,0))," ")</f>
        <v> </v>
      </c>
      <c r="R262" s="452" t="str">
        <f t="array" ref="R262">IF(COUNTIF(MaGv!$C$19:$BB$19,L261)&gt;0,INDEX(MaGv!$C$3:$BB$19,1,MATCH(L261,MaGv!$C$19:$BB$19,0))," ")</f>
        <v> </v>
      </c>
      <c r="S262" s="452" t="str">
        <f t="array" ref="S262">IF(COUNTIF(MaGv!$C$24:$BB$24,L261)&gt;0,INDEX(MaGv!$C$3:$BB$24,1,MATCH(L261,MaGv!$C$24:$BB$24,0))," ")</f>
        <v> </v>
      </c>
      <c r="T262" s="452" t="str">
        <f t="array" ref="T262">IF(COUNTIF(MaGv!$C$29:$BB$29,L261)&gt;0,INDEX(MaGv!$C$3:$BB$29,1,MATCH(L261,MaGv!$C$29:$BB$29,0))," ")</f>
        <v> </v>
      </c>
      <c r="U262" s="16"/>
      <c r="V262" s="16"/>
      <c r="W262" s="17"/>
      <c r="X262" s="527"/>
    </row>
    <row r="263" ht="12.75" customHeight="1">
      <c r="A263" s="323"/>
      <c r="B263" s="127"/>
      <c r="C263" s="444">
        <v>2.0</v>
      </c>
      <c r="D263" s="543" t="s">
        <v>620</v>
      </c>
      <c r="E263" s="444" t="str">
        <f t="array" ref="E263">IF(COUNTIF(MaGv!$C$5:$BB$5,B261)&gt;0,INDEX(MaGv!$C$3:$BB$5,1,MATCH(B261,MaGv!$C$5:$BB$5,0))," ")</f>
        <v> </v>
      </c>
      <c r="F263" s="444" t="str">
        <f t="array" ref="F263">IF(COUNTIF(MaGv!$C$10:$BB$10,B261)&gt;0,INDEX(MaGv!$C$3:$BB$10,1,MATCH(B261,MaGv!$C$10:$BB$10,0))," ")</f>
        <v> </v>
      </c>
      <c r="G263" s="444" t="str">
        <f t="array" ref="G263">IF(COUNTIF(MaGv!$C$15:$BB$15,B261)&gt;0,INDEX(MaGv!$C$3:$BB$15,1,MATCH(B261,MaGv!$C$15:$BB$15,0))," ")</f>
        <v> </v>
      </c>
      <c r="H263" s="446" t="str">
        <f t="array" ref="H263">IF(COUNTIF(MaGv!$C$20:$BB$20,B261)&gt;0,INDEX(MaGv!$C$3:$BB$20,1,MATCH(B261,MaGv!$C$20:$BB$20,0))," ")</f>
        <v>A11</v>
      </c>
      <c r="I263" s="446" t="str">
        <f t="array" ref="I263">IF(COUNTIF(MaGv!$C$25:$BB$25,B261)&gt;0,INDEX(MaGv!$C$3:$BB$25,1,MATCH(B261,MaGv!$C$25:$BB$25,0))," ")</f>
        <v>A4</v>
      </c>
      <c r="J263" s="444" t="str">
        <f t="array" ref="J263">IF(COUNTIF(MaGv!$C$30:$BB$30,B261)&gt;0,INDEX(MaGv!$C$3:$BB$30,1,MATCH(B261,MaGv!$C$30:$BB$30,0))," ")</f>
        <v> </v>
      </c>
      <c r="K263" s="323"/>
      <c r="L263" s="127"/>
      <c r="M263" s="444">
        <v>2.0</v>
      </c>
      <c r="N263" s="543" t="s">
        <v>620</v>
      </c>
      <c r="O263" s="444" t="str">
        <f t="array" ref="O263">IF(COUNTIF(MaGv!$C$5:$BB$5,L261)&gt;0,INDEX(MaGv!$C$3:$BB$5,1,MATCH(L261,MaGv!$C$5:$BB$5,0))," ")</f>
        <v> </v>
      </c>
      <c r="P263" s="444" t="str">
        <f t="array" ref="P263">IF(COUNTIF(MaGv!$C$10:$BB$10,L261)&gt;0,INDEX(MaGv!$C$3:$BB$10,1,MATCH(L261,MaGv!$C$10:$BB$10,0))," ")</f>
        <v> </v>
      </c>
      <c r="Q263" s="444" t="str">
        <f t="array" ref="Q263">IF(COUNTIF(MaGv!$C$15:$BB$15,L261)&gt;0,INDEX(MaGv!$C$3:$BB$15,1,MATCH(L261,MaGv!$C$15:$BB$15,0))," ")</f>
        <v> </v>
      </c>
      <c r="R263" s="444" t="str">
        <f t="array" ref="R263">IF(COUNTIF(MaGv!$C$20:$BB$20,L261)&gt;0,INDEX(MaGv!$C$3:$BB$20,1,MATCH(L261,MaGv!$C$20:$BB$20,0))," ")</f>
        <v> </v>
      </c>
      <c r="S263" s="444" t="str">
        <f t="array" ref="S263">IF(COUNTIF(MaGv!$C$25:$BB$25,L261)&gt;0,INDEX(MaGv!$C$3:$BB$25,1,MATCH(L261,MaGv!$C$25:$BB$25,0))," ")</f>
        <v> </v>
      </c>
      <c r="T263" s="444" t="str">
        <f t="array" ref="T263">IF(COUNTIF(MaGv!$C$30:$BB$30,L261)&gt;0,INDEX(MaGv!$C$3:$BB$30,1,MATCH(L261,MaGv!$C$30:$BB$30,0))," ")</f>
        <v> </v>
      </c>
      <c r="U263" s="16"/>
      <c r="V263" s="16"/>
      <c r="W263" s="17"/>
      <c r="X263" s="527"/>
    </row>
    <row r="264" ht="12.75" customHeight="1">
      <c r="A264" s="323"/>
      <c r="B264" s="127"/>
      <c r="C264" s="444">
        <v>3.0</v>
      </c>
      <c r="D264" s="543" t="s">
        <v>621</v>
      </c>
      <c r="E264" s="444" t="str">
        <f t="array" ref="E264">IF(COUNTIF(MaGv!$C$6:$BB$6,B261)&gt;0,INDEX(MaGv!$C$3:$BB$6,1,MATCH(B261,MaGv!$C$6:$BB$6,0))," ")</f>
        <v> </v>
      </c>
      <c r="F264" s="444" t="str">
        <f t="array" ref="F264">IF(COUNTIF(MaGv!$C$11:$BB$11,B261)&gt;0,INDEX(MaGv!$C$3:$BB$11,1,MATCH(B261,MaGv!$C$11:$BB$11,0))," ")</f>
        <v> </v>
      </c>
      <c r="G264" s="446" t="str">
        <f t="array" ref="G264">IF(COUNTIF(MaGv!$C$16:$BB$16,B261)&gt;0,INDEX(MaGv!$C$3:$BB$16,1,MATCH(B261,MaGv!$C$16:$BB$16,0))," ")</f>
        <v>A6</v>
      </c>
      <c r="H264" s="444" t="str">
        <f t="array" ref="H264">IF(COUNTIF(MaGv!$C$21:$BB$21,B261)&gt;0,INDEX(MaGv!$C$3:$BB$21,1,MATCH(B261,MaGv!$C$21:$BB$21,0))," ")</f>
        <v> </v>
      </c>
      <c r="I264" s="446" t="str">
        <f t="array" ref="I264">IF(COUNTIF(MaGv!$C$26:$BB$26,B261)&gt;0,INDEX(MaGv!$C$3:$BB$26,1,MATCH(B261,MaGv!$C$26:$BB$26,0))," ")</f>
        <v>A5</v>
      </c>
      <c r="J264" s="444" t="str">
        <f t="array" ref="J264">IF(COUNTIF(MaGv!$C$31:$BB$31,B261)&gt;0,INDEX(MaGv!$C$3:$BB$31,1,MATCH(B261,MaGv!$C$31:$BB$31,0))," ")</f>
        <v> </v>
      </c>
      <c r="K264" s="323"/>
      <c r="L264" s="127"/>
      <c r="M264" s="444">
        <v>3.0</v>
      </c>
      <c r="N264" s="543" t="s">
        <v>621</v>
      </c>
      <c r="O264" s="444" t="str">
        <f t="array" ref="O264">IF(COUNTIF(MaGv!$C$6:$BB$6,L261)&gt;0,INDEX(MaGv!$C$3:$BB$6,1,MATCH(L261,MaGv!$C$6:$BB$6,0))," ")</f>
        <v> </v>
      </c>
      <c r="P264" s="444" t="str">
        <f t="array" ref="P264">IF(COUNTIF(MaGv!$C$11:$BB$11,L261)&gt;0,INDEX(MaGv!$C$3:$BB$11,1,MATCH(L261,MaGv!$C$11:$BB$11,0))," ")</f>
        <v> </v>
      </c>
      <c r="Q264" s="444" t="str">
        <f t="array" ref="Q264">IF(COUNTIF(MaGv!$C$16:$BB$16,L261)&gt;0,INDEX(MaGv!$C$3:$BB$16,1,MATCH(L261,MaGv!$C$16:$BB$16,0))," ")</f>
        <v> </v>
      </c>
      <c r="R264" s="444" t="str">
        <f t="array" ref="R264">IF(COUNTIF(MaGv!$C$21:$BB$21,L261)&gt;0,INDEX(MaGv!$C$3:$BB$21,1,MATCH(L261,MaGv!$C$21:$BB$21,0))," ")</f>
        <v> </v>
      </c>
      <c r="S264" s="444" t="str">
        <f t="array" ref="S264">IF(COUNTIF(MaGv!$C$26:$BB$26,L261)&gt;0,INDEX(MaGv!$C$3:$BB$26,1,MATCH(L261,MaGv!$C$26:$BB$26,0))," ")</f>
        <v> </v>
      </c>
      <c r="T264" s="444" t="str">
        <f t="array" ref="T264">IF(COUNTIF(MaGv!$C$31:$BB$31,L261)&gt;0,INDEX(MaGv!$C$3:$BB$31,1,MATCH(L261,MaGv!$C$31:$BB$31,0))," ")</f>
        <v> </v>
      </c>
      <c r="U264" s="16"/>
      <c r="V264" s="16"/>
      <c r="W264" s="17"/>
      <c r="X264" s="527"/>
    </row>
    <row r="265" ht="12.75" customHeight="1">
      <c r="A265" s="323"/>
      <c r="B265" s="127"/>
      <c r="C265" s="444">
        <v>4.0</v>
      </c>
      <c r="D265" s="543" t="s">
        <v>622</v>
      </c>
      <c r="E265" s="444" t="str">
        <f t="array" ref="E265">IF(COUNTIF(MaGv!$C$7:$BB$7,B261)&gt;0,INDEX(MaGv!$C$3:$BB$7,1,MATCH(B261,MaGv!$C$7:$BB$7,0))," ")</f>
        <v> </v>
      </c>
      <c r="F265" s="444" t="str">
        <f t="array" ref="F265">IF(COUNTIF(MaGv!$C$12:$BB$12,B261)&gt;0,INDEX(MaGv!$C$3:$BB$12,1,MATCH(B261,MaGv!$C$12:$BB$12,0))," ")</f>
        <v> </v>
      </c>
      <c r="G265" s="446" t="str">
        <f t="array" ref="G265">IF(COUNTIF(MaGv!$C$17:$BB$17,B261)&gt;0,INDEX(MaGv!$C$3:$BB$17,1,MATCH(B261,MaGv!$C$17:$BB$17,0))," ")</f>
        <v>A13</v>
      </c>
      <c r="H265" s="444" t="str">
        <f t="array" ref="H265">IF(COUNTIF(MaGv!$C$22:$BB$22,B261)&gt;0,INDEX(MaGv!$C$3:$BB$22,1,MATCH(B261,MaGv!$C$22:$BB$22,0))," ")</f>
        <v> </v>
      </c>
      <c r="I265" s="446" t="str">
        <f t="array" ref="I265">IF(COUNTIF(MaGv!$C$27:$BB$27,B261)&gt;0,INDEX(MaGv!$C$3:$BB$27,1,MATCH(B261,MaGv!$C$27:$BB$27,0))," ")</f>
        <v>A8</v>
      </c>
      <c r="J265" s="444" t="str">
        <f t="array" ref="J265">IF(COUNTIF(MaGv!$C$32:$BB$32,B261)&gt;0,INDEX(MaGv!$C$3:$BB$32,1,MATCH(B261,MaGv!$C$32:$BB$32,0))," ")</f>
        <v> </v>
      </c>
      <c r="K265" s="323"/>
      <c r="L265" s="127"/>
      <c r="M265" s="444">
        <v>4.0</v>
      </c>
      <c r="N265" s="543" t="s">
        <v>622</v>
      </c>
      <c r="O265" s="444" t="str">
        <f t="array" ref="O265">IF(COUNTIF(MaGv!$C$7:$BB$7,L261)&gt;0,INDEX(MaGv!$C$3:$BB$7,1,MATCH(L261,MaGv!$C$7:$BB$7,0))," ")</f>
        <v> </v>
      </c>
      <c r="P265" s="444" t="str">
        <f t="array" ref="P265">IF(COUNTIF(MaGv!$C$12:$BB$12,L261)&gt;0,INDEX(MaGv!$C$3:$BB$12,1,MATCH(L261,MaGv!$C$12:$BB$12,0))," ")</f>
        <v> </v>
      </c>
      <c r="Q265" s="444" t="str">
        <f t="array" ref="Q265">IF(COUNTIF(MaGv!$C$17:$BB$17,L261)&gt;0,INDEX(MaGv!$C$3:$BB$17,1,MATCH(L261,MaGv!$C$17:$BB$17,0))," ")</f>
        <v> </v>
      </c>
      <c r="R265" s="444" t="str">
        <f t="array" ref="R265">IF(COUNTIF(MaGv!$C$22:$BB$22,L261)&gt;0,INDEX(MaGv!$C$3:$BB$22,1,MATCH(L261,MaGv!$C$22:$BB$22,0))," ")</f>
        <v> </v>
      </c>
      <c r="S265" s="444" t="str">
        <f t="array" ref="S265">IF(COUNTIF(MaGv!$C$27:$BB$27,L261)&gt;0,INDEX(MaGv!$C$3:$BB$27,1,MATCH(L261,MaGv!$C$27:$BB$27,0))," ")</f>
        <v> </v>
      </c>
      <c r="T265" s="444" t="str">
        <f t="array" ref="T265">IF(COUNTIF(MaGv!$C$32:$BB$32,L261)&gt;0,INDEX(MaGv!$C$3:$BB$32,1,MATCH(L261,MaGv!$C$32:$BB$32,0))," ")</f>
        <v> </v>
      </c>
      <c r="U265" s="16"/>
      <c r="V265" s="16"/>
      <c r="W265" s="17"/>
      <c r="X265" s="527"/>
    </row>
    <row r="266" ht="12.75" customHeight="1">
      <c r="A266" s="323"/>
      <c r="B266" s="447"/>
      <c r="C266" s="544">
        <v>5.0</v>
      </c>
      <c r="D266" s="545" t="s">
        <v>623</v>
      </c>
      <c r="E266" s="544" t="str">
        <f t="array" ref="E266">IF(COUNTIF(MaGv!$C$8:$BB$8,B261)&gt;0,INDEX(MaGv!$C$3:$BB$8,1,MATCH(B261,MaGv!$C$8:$BB$8,0))," ")</f>
        <v> </v>
      </c>
      <c r="F266" s="544" t="str">
        <f t="array" ref="F266">IF(COUNTIF(MaGv!$C$13:$BB$13,B261)&gt;0,INDEX(MaGv!$C$3:$BB$13,1,MATCH(B261,MaGv!$C$13:$BB$13,0))," ")</f>
        <v> </v>
      </c>
      <c r="G266" s="544" t="str">
        <f t="array" ref="G266">IF(COUNTIF(MaGv!$C$18:$BB$18,B261)&gt;0,INDEX(MaGv!$C$3:$BB$18,1,MATCH(B261,MaGv!$C$18:$BB$18,0))," ")</f>
        <v> </v>
      </c>
      <c r="H266" s="544" t="str">
        <f t="array" ref="H266">IF(COUNTIF(MaGv!$C$23:$BB$23,B261)&gt;0,INDEX(MaGv!$C$3:$BB$23,1,MATCH(B261,MaGv!$C$23:$BB$23,0))," ")</f>
        <v> </v>
      </c>
      <c r="I266" s="544" t="str">
        <f t="array" ref="I266">IF(COUNTIF(MaGv!$C$28:$BB$28,B261)&gt;0,INDEX(MaGv!$C$3:$BB$28,1,MATCH(B261,MaGv!$C$28:$BB$28,0))," ")</f>
        <v> </v>
      </c>
      <c r="J266" s="544" t="str">
        <f t="array" ref="J266">IF(COUNTIF(MaGv!$C$33:$BB$33,B261)&gt;0,INDEX(MaGv!$C$3:$BB$33,1,MATCH(B261,MaGv!$C$33:$BB$33,0))," ")</f>
        <v> </v>
      </c>
      <c r="K266" s="323"/>
      <c r="L266" s="447"/>
      <c r="M266" s="544">
        <v>5.0</v>
      </c>
      <c r="N266" s="545" t="s">
        <v>623</v>
      </c>
      <c r="O266" s="544" t="str">
        <f t="array" ref="O266">IF(COUNTIF(MaGv!$C$8:$BB$8,L261)&gt;0,INDEX(MaGv!$C$3:$BB$8,1,MATCH(L261,MaGv!$C$8:$BB$8,0))," ")</f>
        <v> </v>
      </c>
      <c r="P266" s="544" t="str">
        <f t="array" ref="P266">IF(COUNTIF(MaGv!$C$13:$BB$13,L261)&gt;0,INDEX(MaGv!$C$3:$BB$13,1,MATCH(L261,MaGv!$C$13:$BB$13,0))," ")</f>
        <v> </v>
      </c>
      <c r="Q266" s="544" t="str">
        <f t="array" ref="Q266">IF(COUNTIF(MaGv!$C$18:$BB$18,L261)&gt;0,INDEX(MaGv!$C$3:$BB$18,1,MATCH(L261,MaGv!$C$18:$BB$18,0))," ")</f>
        <v> </v>
      </c>
      <c r="R266" s="544" t="str">
        <f t="array" ref="R266">IF(COUNTIF(MaGv!$C$23:$BB$23,L261)&gt;0,INDEX(MaGv!$C$3:$BB$23,1,MATCH(L261,MaGv!$C$23:$BB$23,0))," ")</f>
        <v> </v>
      </c>
      <c r="S266" s="544" t="str">
        <f t="array" ref="S266">IF(COUNTIF(MaGv!$C$28:$BB$28,L261)&gt;0,INDEX(MaGv!$C$3:$BB$28,1,MATCH(L261,MaGv!$C$28:$BB$28,0))," ")</f>
        <v> </v>
      </c>
      <c r="T266" s="544" t="str">
        <f t="array" ref="T266">IF(COUNTIF(MaGv!$C$33:$BB$33,L261)&gt;0,INDEX(MaGv!$C$3:$BB$33,1,MATCH(L261,MaGv!$C$33:$BB$33,0))," ")</f>
        <v> </v>
      </c>
      <c r="U266" s="16"/>
      <c r="V266" s="16"/>
      <c r="W266" s="17"/>
      <c r="X266" s="527"/>
    </row>
    <row r="267" ht="12.75" customHeight="1">
      <c r="A267" s="323"/>
      <c r="B267" s="547" t="s">
        <v>606</v>
      </c>
      <c r="C267" s="548">
        <v>1.0</v>
      </c>
      <c r="D267" s="549" t="s">
        <v>624</v>
      </c>
      <c r="E267" s="548" t="str">
        <f t="array" ref="E267">IF(COUNTIF(MaGv!$C$39:$BB$39,B261)&gt;0,INDEX(MaGv!$C$38:$BB$39,1,MATCH(B261,MaGv!$C$39:$BB$39,0))," ")</f>
        <v> </v>
      </c>
      <c r="F267" s="548" t="str">
        <f t="array" ref="F267">IF(COUNTIF(MaGv!$C$44:$BB$44,B261)&gt;0,INDEX(MaGv!$C$38:$BB$44,1,MATCH(B261,MaGv!$C$44:$BB$44,0))," ")</f>
        <v> </v>
      </c>
      <c r="G267" s="548" t="str">
        <f t="array" ref="G267">IF(COUNTIF(MaGv!$C$49:$BB$49,B261)&gt;0,INDEX(MaGv!$C$38:$BB$49,1,MATCH(B261,MaGv!$C$49:$BB$49,0))," ")</f>
        <v> </v>
      </c>
      <c r="H267" s="548" t="str">
        <f t="array" ref="H267">IF(COUNTIF(MaGv!$C$54:$BB$54,B261)&gt;0,INDEX(MaGv!$C$38:$BB$54,1,MATCH(B261,MaGv!$C$54:$BB$54,0))," ")</f>
        <v> </v>
      </c>
      <c r="I267" s="548" t="str">
        <f t="array" ref="I267">IF(COUNTIF(MaGv!$C$59:$BB$59,B261)&gt;0,INDEX(MaGv!$C$38:$BB$59,1,MATCH(B261,MaGv!$C$59:$BB$59,0))," ")</f>
        <v> </v>
      </c>
      <c r="J267" s="548" t="str">
        <f t="array" ref="J267">IF(COUNTIF(MaGv!$C$64:$BB$64,B261)&gt;0,INDEX(MaGv!$C$38:$BB$64,1,MATCH(B261,MaGv!$C$64:$BB$64,0))," ")</f>
        <v> </v>
      </c>
      <c r="K267" s="323"/>
      <c r="L267" s="547" t="s">
        <v>606</v>
      </c>
      <c r="M267" s="548">
        <v>1.0</v>
      </c>
      <c r="N267" s="549" t="s">
        <v>624</v>
      </c>
      <c r="O267" s="548" t="str">
        <f t="array" ref="O267">IF(COUNTIF(MaGv!$C$39:$BB$39,L261)&gt;0,INDEX(MaGv!$C$38:$BB$39,1,MATCH(L261,MaGv!$C$39:$BB$39,0))," ")</f>
        <v> </v>
      </c>
      <c r="P267" s="548" t="str">
        <f t="array" ref="P267">IF(COUNTIF(MaGv!$C$44:$BB$44,L261)&gt;0,INDEX(MaGv!$C$38:$BB$44,1,MATCH(L261,MaGv!$C$44:$BB$44,0))," ")</f>
        <v> </v>
      </c>
      <c r="Q267" s="548" t="str">
        <f t="array" ref="Q267">IF(COUNTIF(MaGv!$C$49:$BB$49,L261)&gt;0,INDEX(MaGv!$C$38:$BB$49,1,MATCH(L261,MaGv!$C$49:$BB$49,0))," ")</f>
        <v> </v>
      </c>
      <c r="R267" s="548" t="str">
        <f t="array" ref="R267">IF(COUNTIF(MaGv!$C$54:$BB$54,L261)&gt;0,INDEX(MaGv!$C$38:$BB$54,1,MATCH(L261,MaGv!$C$54:$BB$54,0))," ")</f>
        <v> </v>
      </c>
      <c r="S267" s="548" t="str">
        <f t="array" ref="S267">IF(COUNTIF(MaGv!$C$59:$BB$59,L261)&gt;0,INDEX(MaGv!$C$38:$BB$59,1,MATCH(L261,MaGv!$C$59:$BB$59,0))," ")</f>
        <v> </v>
      </c>
      <c r="T267" s="548" t="str">
        <f t="array" ref="T267">IF(COUNTIF(MaGv!$C$64:$BB$64,L261)&gt;0,INDEX(MaGv!$C$38:$BB$64,1,MATCH(L261,MaGv!$C$64:$BB$64,0))," ")</f>
        <v> </v>
      </c>
      <c r="U267" s="16"/>
      <c r="V267" s="16"/>
      <c r="W267" s="17"/>
      <c r="X267" s="527"/>
    </row>
    <row r="268" ht="12.75" customHeight="1">
      <c r="A268" s="323"/>
      <c r="B268" s="127"/>
      <c r="C268" s="444">
        <v>2.0</v>
      </c>
      <c r="D268" s="543" t="s">
        <v>625</v>
      </c>
      <c r="E268" s="446" t="str">
        <f t="array" ref="E268">IF(COUNTIF(MaGv!$C$40:$BB$40,B261)&gt;0,INDEX(MaGv!$C$38:$BB$40,1,MATCH(B261,MaGv!$C$40:$BB$40,0))," ")</f>
        <v>A2</v>
      </c>
      <c r="F268" s="444" t="str">
        <f t="array" ref="F268">IF(COUNTIF(MaGv!$C$45:$BB$45,B261)&gt;0,INDEX(MaGv!$C$38:$BB$45,1,MATCH(B261,MaGv!$C$45:$BB$45,0))," ")</f>
        <v> </v>
      </c>
      <c r="G268" s="446" t="str">
        <f t="array" ref="G268">IF(COUNTIF(MaGv!$C$50:$BB$50,B261)&gt;0,INDEX(MaGv!$C$38:$BB$50,1,MATCH(B261,MaGv!$C$50:$BB$50,0))," ")</f>
        <v>A11</v>
      </c>
      <c r="H268" s="444" t="str">
        <f t="array" ref="H268">IF(COUNTIF(MaGv!$C$55:$BB$55,B261)&gt;0,INDEX(MaGv!$C$38:$BB$55,1,MATCH(B261,MaGv!$C$55:$BB$55,0))," ")</f>
        <v> </v>
      </c>
      <c r="I268" s="444" t="str">
        <f t="array" ref="I268">IF(COUNTIF(MaGv!$C$60:$BB$60,B261)&gt;0,INDEX(MaGv!$C$38:$BB$60,1,MATCH(B261,MaGv!$C$60:$BB$60,0))," ")</f>
        <v> </v>
      </c>
      <c r="J268" s="444" t="str">
        <f t="array" ref="J268">IF(COUNTIF(MaGv!$C$65:$BB$65,B261)&gt;0,INDEX(MaGv!$C$38:$BB$65,1,MATCH(B261,MaGv!$C$65:$BB$65,0))," ")</f>
        <v> </v>
      </c>
      <c r="K268" s="323"/>
      <c r="L268" s="127"/>
      <c r="M268" s="444">
        <v>2.0</v>
      </c>
      <c r="N268" s="543" t="s">
        <v>625</v>
      </c>
      <c r="O268" s="444" t="str">
        <f t="array" ref="O268">IF(COUNTIF(MaGv!$C$40:$BB$40,L261)&gt;0,INDEX(MaGv!$C$38:$BB$40,1,MATCH(L261,MaGv!$C$40:$BB$40,0))," ")</f>
        <v> </v>
      </c>
      <c r="P268" s="444" t="str">
        <f t="array" ref="P268">IF(COUNTIF(MaGv!$C$45:$BB$45,L261)&gt;0,INDEX(MaGv!$C$38:$BB$45,1,MATCH(L261,MaGv!$C$45:$BB$45,0))," ")</f>
        <v> </v>
      </c>
      <c r="Q268" s="444" t="str">
        <f t="array" ref="Q268">IF(COUNTIF(MaGv!$C$50:$BB$50,L261)&gt;0,INDEX(MaGv!$C$38:$BB$50,1,MATCH(L261,MaGv!$C$50:$BB$50,0))," ")</f>
        <v> </v>
      </c>
      <c r="R268" s="444" t="str">
        <f t="array" ref="R268">IF(COUNTIF(MaGv!$C$55:$BB$55,L261)&gt;0,INDEX(MaGv!$C$38:$BB$55,1,MATCH(L261,MaGv!$C$55:$BB$55,0))," ")</f>
        <v> </v>
      </c>
      <c r="S268" s="444" t="str">
        <f t="array" ref="S268">IF(COUNTIF(MaGv!$C$60:$BB$60,L261)&gt;0,INDEX(MaGv!$C$38:$BB$60,1,MATCH(L261,MaGv!$C$60:$BB$60,0))," ")</f>
        <v> </v>
      </c>
      <c r="T268" s="444" t="str">
        <f t="array" ref="T268">IF(COUNTIF(MaGv!$C$65:$BB$65,L261)&gt;0,INDEX(MaGv!$C$38:$BB$65,1,MATCH(L261,MaGv!$C$65:$BB$65,0))," ")</f>
        <v> </v>
      </c>
      <c r="U268" s="16"/>
      <c r="V268" s="16"/>
      <c r="W268" s="17"/>
      <c r="X268" s="527"/>
    </row>
    <row r="269" ht="12.75" customHeight="1">
      <c r="A269" s="323"/>
      <c r="B269" s="127"/>
      <c r="C269" s="444">
        <v>3.0</v>
      </c>
      <c r="D269" s="543" t="s">
        <v>626</v>
      </c>
      <c r="E269" s="446" t="str">
        <f t="array" ref="E269">IF(COUNTIF(MaGv!$C$41:$BB$41,B261)&gt;0,INDEX(MaGv!$C$38:$BB$41,1,MATCH(B261,MaGv!$C$41:$BB$41,0))," ")</f>
        <v>A4</v>
      </c>
      <c r="F269" s="444" t="str">
        <f t="array" ref="F269">IF(COUNTIF(MaGv!$C$46:$BB$46,B261)&gt;0,INDEX(MaGv!$C$38:$BB$46,1,MATCH(B261,MaGv!$C$46:$BB$46,0))," ")</f>
        <v> </v>
      </c>
      <c r="G269" s="446" t="str">
        <f t="array" ref="G269">IF(COUNTIF(MaGv!$C$51:$BB$51,B261)&gt;0,INDEX(MaGv!$C$38:$BB$51,1,MATCH(B261,MaGv!$C$51:$BB$51,0))," ")</f>
        <v>A10</v>
      </c>
      <c r="H269" s="444" t="str">
        <f t="array" ref="H269">IF(COUNTIF(MaGv!$C$56:$BB$56,B261)&gt;0,INDEX(MaGv!$C$38:$BB$56,1,MATCH(B261,MaGv!$C$56:$BB$56,0))," ")</f>
        <v> </v>
      </c>
      <c r="I269" s="444" t="str">
        <f t="array" ref="I269">IF(COUNTIF(MaGv!$C$61:$BB$61,B261)&gt;0,INDEX(MaGv!$C$38:$BB$61,1,MATCH(B261,MaGv!$C$61:$BB$61,0))," ")</f>
        <v> </v>
      </c>
      <c r="J269" s="444" t="str">
        <f t="array" ref="J269">IF(COUNTIF(MaGv!$C$66:$BB$66,B261)&gt;0,INDEX(MaGv!$C$38:$BB$66,1,MATCH(B261,MaGv!$C$66:$BB$66,0))," ")</f>
        <v> </v>
      </c>
      <c r="K269" s="323"/>
      <c r="L269" s="127"/>
      <c r="M269" s="444">
        <v>3.0</v>
      </c>
      <c r="N269" s="543" t="s">
        <v>626</v>
      </c>
      <c r="O269" s="444" t="str">
        <f t="array" ref="O269">IF(COUNTIF(MaGv!$C$41:$BB$41,L261)&gt;0,INDEX(MaGv!$C$38:$BB$41,1,MATCH(L261,MaGv!$C$41:$BB$41,0))," ")</f>
        <v> </v>
      </c>
      <c r="P269" s="444" t="str">
        <f t="array" ref="P269">IF(COUNTIF(MaGv!$C$46:$BB$46,L261)&gt;0,INDEX(MaGv!$C$38:$BB$46,1,MATCH(L261,MaGv!$C$46:$BB$46,0))," ")</f>
        <v> </v>
      </c>
      <c r="Q269" s="444" t="str">
        <f t="array" ref="Q269">IF(COUNTIF(MaGv!$C$51:$BB$51,L261)&gt;0,INDEX(MaGv!$C$38:$BB$51,1,MATCH(L261,MaGv!$C$51:$BB$51,0))," ")</f>
        <v> </v>
      </c>
      <c r="R269" s="444" t="str">
        <f t="array" ref="R269">IF(COUNTIF(MaGv!$C$56:$BB$56,L261)&gt;0,INDEX(MaGv!$C$38:$BB$56,1,MATCH(L261,MaGv!$C$56:$BB$56,0))," ")</f>
        <v> </v>
      </c>
      <c r="S269" s="444" t="str">
        <f t="array" ref="S269">IF(COUNTIF(MaGv!$C$61:$BB$61,L261)&gt;0,INDEX(MaGv!$C$38:$BB$61,1,MATCH(L261,MaGv!$C$61:$BB$61,0))," ")</f>
        <v> </v>
      </c>
      <c r="T269" s="444" t="str">
        <f t="array" ref="T269">IF(COUNTIF(MaGv!$C$66:$BB$66,L261)&gt;0,INDEX(MaGv!$C$38:$BB$66,1,MATCH(L261,MaGv!$C$66:$BB$66,0))," ")</f>
        <v> </v>
      </c>
      <c r="U269" s="16"/>
      <c r="V269" s="16"/>
      <c r="W269" s="17"/>
      <c r="X269" s="527"/>
    </row>
    <row r="270" ht="12.75" customHeight="1">
      <c r="A270" s="323"/>
      <c r="B270" s="127"/>
      <c r="C270" s="444">
        <v>4.0</v>
      </c>
      <c r="D270" s="543" t="s">
        <v>627</v>
      </c>
      <c r="E270" s="444" t="str">
        <f t="array" ref="E270">IF(COUNTIF(MaGv!$C$42:$BB$42,B261)&gt;0,INDEX(MaGv!$C$38:$BB$42,1,MATCH(B261,MaGv!$C$42:$BB$42,0))," ")</f>
        <v> </v>
      </c>
      <c r="F270" s="444" t="str">
        <f t="array" ref="F270">IF(COUNTIF(MaGv!$C$47:$BB$47,B261)&gt;0,INDEX(MaGv!$C$38:$BB$47,1,MATCH(B261,MaGv!$C$47:$BB$47,0))," ")</f>
        <v> </v>
      </c>
      <c r="G270" s="446" t="str">
        <f t="array" ref="G270">IF(COUNTIF(MaGv!$C$52:$BB$52,B261)&gt;0,INDEX(MaGv!$C$38:$BB$52,1,MATCH(B261,MaGv!$C$52:$BB$52,0))," ")</f>
        <v>A8</v>
      </c>
      <c r="H270" s="444" t="str">
        <f t="array" ref="H270">IF(COUNTIF(MaGv!$C$57:$BB$57,B261)&gt;0,INDEX(MaGv!$C$38:$BB$57,1,MATCH(B261,MaGv!$C$57:$BB$57,0))," ")</f>
        <v> </v>
      </c>
      <c r="I270" s="446" t="str">
        <f t="array" ref="I270">IF(COUNTIF(MaGv!$C$62:$BB$62,B261)&gt;0,INDEX(MaGv!$C$38:$BB$62,1,MATCH(B261,MaGv!$C$62:$BB$62,0))," ")</f>
        <v>A13</v>
      </c>
      <c r="J270" s="444" t="str">
        <f t="array" ref="J270">IF(COUNTIF(MaGv!$C$66:$BB$66,B262)&gt;0,INDEX(MaGv!$C$38:$BB$66,1,MATCH(B262,MaGv!$C$66:$BB$66,0))," ")</f>
        <v> </v>
      </c>
      <c r="K270" s="323"/>
      <c r="L270" s="127"/>
      <c r="M270" s="444">
        <v>4.0</v>
      </c>
      <c r="N270" s="543" t="s">
        <v>627</v>
      </c>
      <c r="O270" s="444" t="str">
        <f t="array" ref="O270">IF(COUNTIF(MaGv!$C$42:$BB$42,L261)&gt;0,INDEX(MaGv!$C$38:$BB$42,1,MATCH(L261,MaGv!$C$42:$BB$42,0))," ")</f>
        <v> </v>
      </c>
      <c r="P270" s="444" t="str">
        <f t="array" ref="P270">IF(COUNTIF(MaGv!$C$47:$BB$47,L261)&gt;0,INDEX(MaGv!$C$38:$BB$47,1,MATCH(L261,MaGv!$C$47:$BB$47,0))," ")</f>
        <v> </v>
      </c>
      <c r="Q270" s="444" t="str">
        <f t="array" ref="Q270">IF(COUNTIF(MaGv!$C$52:$BB$52,L261)&gt;0,INDEX(MaGv!$C$38:$BB$52,1,MATCH(L261,MaGv!$C$52:$BB$52,0))," ")</f>
        <v> </v>
      </c>
      <c r="R270" s="444" t="str">
        <f t="array" ref="R270">IF(COUNTIF(MaGv!$C$57:$BB$57,L261)&gt;0,INDEX(MaGv!$C$38:$BB$57,1,MATCH(L261,MaGv!$C$57:$BB$57,0))," ")</f>
        <v> </v>
      </c>
      <c r="S270" s="444" t="str">
        <f t="array" ref="S270">IF(COUNTIF(MaGv!$C$62:$BB$62,L261)&gt;0,INDEX(MaGv!$C$38:$BB$62,1,MATCH(L261,MaGv!$C$62:$BB$62,0))," ")</f>
        <v> </v>
      </c>
      <c r="T270" s="444" t="str">
        <f t="array" ref="T270">IF(COUNTIF(MaGv!$C$66:$BB$67,L261)&gt;0,INDEX(MaGv!$C$38:$BB$67,1,MATCH(L261,MaGv!$C$67:$BB$67,0))," ")</f>
        <v> </v>
      </c>
      <c r="U270" s="16"/>
      <c r="V270" s="16"/>
      <c r="W270" s="17"/>
      <c r="X270" s="527"/>
    </row>
    <row r="271" ht="12.75" customHeight="1">
      <c r="A271" s="323"/>
      <c r="B271" s="396"/>
      <c r="C271" s="450">
        <v>5.0</v>
      </c>
      <c r="D271" s="550" t="s">
        <v>628</v>
      </c>
      <c r="E271" s="450" t="str">
        <f t="array" ref="E271">IF(COUNTIF(MaGv!$C$43:$BB$43,B261)&gt;0,INDEX(MaGv!$C$38:$BB$43,1,MATCH(B261,MaGv!$C$43:$BB$43,0))," ")</f>
        <v> </v>
      </c>
      <c r="F271" s="450" t="str">
        <f t="array" ref="F271">IF(COUNTIF(MaGv!$C$48:$BB$48,B261)&gt;0,INDEX(MaGv!$C$38:$BB$48,1,MATCH(B261,MaGv!$C$48:$BB$48,0))," ")</f>
        <v> </v>
      </c>
      <c r="G271" s="449" t="str">
        <f t="array" ref="G271">IF(COUNTIF(MaGv!$C$53:$BB$53,B261)&gt;0,INDEX(MaGv!$C$38:$BB$53,1,MATCH(B261,MaGv!$C$53:$BB$53,0))," ")</f>
        <v>A5</v>
      </c>
      <c r="H271" s="450" t="str">
        <f t="array" ref="H271">IF(COUNTIF(MaGv!$C$58:$BB$58,B261)&gt;0,INDEX(MaGv!$C$38:$BB$58,1,MATCH(B261,MaGv!$C$58:$BB$58,0))," ")</f>
        <v> </v>
      </c>
      <c r="I271" s="449" t="str">
        <f t="array" ref="I271">IF(COUNTIF(MaGv!$C$63:$BB$63,B261)&gt;0,INDEX(MaGv!$C$38:$BB$63,1,MATCH(B261,MaGv!$C$63:$BB$63,0))," ")</f>
        <v>A6</v>
      </c>
      <c r="J271" s="450" t="str">
        <f t="array" ref="J271">IF(COUNTIF(MaGv!$C$68:$BB$68,B261)&gt;0,INDEX(MaGv!$C$38:$BB$68,1,MATCH(B261,MaGv!$C$68:$BB$68,0))," ")</f>
        <v> </v>
      </c>
      <c r="K271" s="323"/>
      <c r="L271" s="396"/>
      <c r="M271" s="450">
        <v>5.0</v>
      </c>
      <c r="N271" s="550" t="s">
        <v>628</v>
      </c>
      <c r="O271" s="450" t="str">
        <f t="array" ref="O271">IF(COUNTIF(MaGv!$C$43:$BB$43,L261)&gt;0,INDEX(MaGv!$C$38:$BB$43,1,MATCH(L261,MaGv!$C$43:$BB$43,0))," ")</f>
        <v> </v>
      </c>
      <c r="P271" s="450" t="str">
        <f t="array" ref="P271">IF(COUNTIF(MaGv!$C$48:$BB$48,L261)&gt;0,INDEX(MaGv!$C$38:$BB$48,1,MATCH(L261,MaGv!$C$48:$BB$48,0))," ")</f>
        <v> </v>
      </c>
      <c r="Q271" s="450" t="str">
        <f t="array" ref="Q271">IF(COUNTIF(MaGv!$C$53:$BB$53,L261)&gt;0,INDEX(MaGv!$C$38:$BB$53,1,MATCH(L261,MaGv!$C$53:$BB$53,0))," ")</f>
        <v> </v>
      </c>
      <c r="R271" s="450" t="str">
        <f t="array" ref="R271">IF(COUNTIF(MaGv!$C$58:$BB$58,L261)&gt;0,INDEX(MaGv!$C$38:$BB$58,1,MATCH(L261,MaGv!$C$58:$BB$58,0))," ")</f>
        <v> </v>
      </c>
      <c r="S271" s="450" t="str">
        <f t="array" ref="S271">IF(COUNTIF(MaGv!$C$63:$BB$63,L261)&gt;0,INDEX(MaGv!$C$38:$BB$63,1,MATCH(L261,MaGv!$C$63:$BB$63,0))," ")</f>
        <v> </v>
      </c>
      <c r="T271" s="450" t="str">
        <f t="array" ref="T271">IF(COUNTIF(MaGv!$C$68:$BB$68,L261)&gt;0,INDEX(MaGv!$C$38:$BB$68,1,MATCH(L261,MaGv!$C$68:$BB$68,0))," ")</f>
        <v> </v>
      </c>
      <c r="U271" s="16"/>
      <c r="V271" s="16"/>
      <c r="W271" s="17"/>
      <c r="X271" s="527"/>
    </row>
    <row r="272" ht="12.75" customHeight="1">
      <c r="A272" s="323"/>
      <c r="B272" s="551"/>
      <c r="C272" s="529"/>
      <c r="D272" s="75"/>
      <c r="E272" s="529"/>
      <c r="F272" s="529"/>
      <c r="G272" s="529"/>
      <c r="H272" s="529"/>
      <c r="I272" s="529"/>
      <c r="J272" s="529"/>
      <c r="K272" s="323"/>
      <c r="L272" s="551"/>
      <c r="M272" s="529"/>
      <c r="N272" s="75"/>
      <c r="O272" s="529"/>
      <c r="P272" s="529"/>
      <c r="Q272" s="529"/>
      <c r="R272" s="529"/>
      <c r="S272" s="529"/>
      <c r="T272" s="529"/>
      <c r="U272" s="16"/>
      <c r="V272" s="16"/>
      <c r="W272" s="17"/>
      <c r="X272" s="527"/>
    </row>
    <row r="273" ht="12.75" customHeight="1">
      <c r="A273" s="552"/>
      <c r="B273" s="553"/>
      <c r="C273" s="554"/>
      <c r="D273" s="554"/>
      <c r="E273" s="555"/>
      <c r="F273" s="555"/>
      <c r="G273" s="555"/>
      <c r="H273" s="555"/>
      <c r="I273" s="555"/>
      <c r="J273" s="555"/>
      <c r="K273" s="555"/>
      <c r="L273" s="553"/>
      <c r="M273" s="554"/>
      <c r="N273" s="554"/>
      <c r="O273" s="555"/>
      <c r="P273" s="555"/>
      <c r="Q273" s="555"/>
      <c r="R273" s="555"/>
      <c r="S273" s="555"/>
      <c r="T273" s="555"/>
      <c r="U273" s="16"/>
      <c r="V273" s="16"/>
      <c r="W273" s="17"/>
      <c r="X273" s="527"/>
    </row>
    <row r="274" ht="12.75" customHeight="1">
      <c r="A274" s="323"/>
      <c r="B274" s="528" t="str">
        <f>MaGv!$N$1</f>
        <v>THỜI KHÓA BIỂU ÔN TẬP KHỐI 12 - Áp dụng từ 04/05/2021</v>
      </c>
      <c r="C274" s="528"/>
      <c r="D274" s="360"/>
      <c r="E274" s="360"/>
      <c r="F274" s="360"/>
      <c r="G274" s="360"/>
      <c r="H274" s="323"/>
      <c r="I274" s="360"/>
      <c r="J274" s="360"/>
      <c r="K274" s="323"/>
      <c r="L274" s="528" t="str">
        <f>MaGv!$N$1</f>
        <v>THỜI KHÓA BIỂU ÔN TẬP KHỐI 12 - Áp dụng từ 04/05/2021</v>
      </c>
      <c r="M274" s="360"/>
      <c r="N274" s="360"/>
      <c r="O274" s="360"/>
      <c r="P274" s="360"/>
      <c r="Q274" s="360"/>
      <c r="R274" s="323"/>
      <c r="S274" s="360"/>
      <c r="T274" s="360"/>
      <c r="U274" s="16"/>
      <c r="V274" s="16"/>
      <c r="W274" s="17"/>
      <c r="X274" s="527"/>
    </row>
    <row r="275" ht="12.75" customHeight="1">
      <c r="A275" s="16"/>
      <c r="B275" s="530" t="s">
        <v>615</v>
      </c>
      <c r="C275" s="531" t="str">
        <f>VLOOKUP(B277,dsma,3,0)&amp;"-"&amp;VLOOKUP(B277,dsma,5,0)</f>
        <v>Lê Nguyễn Bảo Ngọc-Sinh</v>
      </c>
      <c r="D275" s="532"/>
      <c r="E275" s="532"/>
      <c r="F275" s="533"/>
      <c r="G275" s="323"/>
      <c r="H275" s="534"/>
      <c r="I275" s="535" t="s">
        <v>616</v>
      </c>
      <c r="J275" s="17" t="str">
        <f>60-COUNTIF(E278:J287," ")</f>
        <v>9</v>
      </c>
      <c r="K275" s="323"/>
      <c r="L275" s="530" t="s">
        <v>615</v>
      </c>
      <c r="M275" s="531" t="str">
        <f>VLOOKUP(L277,dsma,3,0)&amp;"-"&amp;VLOOKUP(L277,dsma,5,0)</f>
        <v>Trần Thị Phượng-Sinh</v>
      </c>
      <c r="N275" s="532"/>
      <c r="O275" s="532"/>
      <c r="P275" s="533"/>
      <c r="Q275" s="556"/>
      <c r="R275" s="534"/>
      <c r="S275" s="535" t="s">
        <v>616</v>
      </c>
      <c r="T275" s="17" t="str">
        <f>60-COUNTIF(O278:T287," ")</f>
        <v>0</v>
      </c>
      <c r="U275" s="16"/>
      <c r="V275" s="16"/>
      <c r="W275" s="17"/>
      <c r="X275" s="527"/>
    </row>
    <row r="276" ht="3.0" customHeight="1">
      <c r="A276" s="16"/>
      <c r="B276" s="526"/>
      <c r="C276" s="323"/>
      <c r="D276" s="323"/>
      <c r="E276" s="529"/>
      <c r="F276" s="323"/>
      <c r="G276" s="323"/>
      <c r="H276" s="323"/>
      <c r="I276" s="323"/>
      <c r="J276" s="323"/>
      <c r="K276" s="323"/>
      <c r="L276" s="526"/>
      <c r="M276" s="323"/>
      <c r="N276" s="323"/>
      <c r="O276" s="529"/>
      <c r="P276" s="323"/>
      <c r="Q276" s="323"/>
      <c r="R276" s="323"/>
      <c r="S276" s="323"/>
      <c r="T276" s="323"/>
      <c r="U276" s="16"/>
      <c r="V276" s="16"/>
      <c r="W276" s="17"/>
      <c r="X276" s="527"/>
    </row>
    <row r="277" ht="12.75" customHeight="1">
      <c r="A277" s="536"/>
      <c r="B277" s="537" t="str">
        <f>X39</f>
        <v>BS03</v>
      </c>
      <c r="C277" s="538" t="s">
        <v>617</v>
      </c>
      <c r="D277" s="538" t="s">
        <v>618</v>
      </c>
      <c r="E277" s="538" t="s">
        <v>591</v>
      </c>
      <c r="F277" s="538" t="s">
        <v>592</v>
      </c>
      <c r="G277" s="538" t="s">
        <v>593</v>
      </c>
      <c r="H277" s="538" t="s">
        <v>594</v>
      </c>
      <c r="I277" s="538" t="s">
        <v>595</v>
      </c>
      <c r="J277" s="538" t="s">
        <v>596</v>
      </c>
      <c r="K277" s="539"/>
      <c r="L277" s="537" t="str">
        <f>X40</f>
        <v>BS04</v>
      </c>
      <c r="M277" s="538" t="s">
        <v>617</v>
      </c>
      <c r="N277" s="538" t="s">
        <v>618</v>
      </c>
      <c r="O277" s="538" t="s">
        <v>591</v>
      </c>
      <c r="P277" s="538" t="s">
        <v>592</v>
      </c>
      <c r="Q277" s="538" t="s">
        <v>593</v>
      </c>
      <c r="R277" s="538" t="s">
        <v>594</v>
      </c>
      <c r="S277" s="538" t="s">
        <v>595</v>
      </c>
      <c r="T277" s="538" t="s">
        <v>596</v>
      </c>
      <c r="U277" s="16"/>
      <c r="V277" s="16">
        <v>36.0</v>
      </c>
      <c r="W277" s="17"/>
      <c r="X277" s="527"/>
    </row>
    <row r="278" ht="12.75" customHeight="1">
      <c r="A278" s="323"/>
      <c r="B278" s="541" t="s">
        <v>597</v>
      </c>
      <c r="C278" s="452">
        <v>1.0</v>
      </c>
      <c r="D278" s="542" t="s">
        <v>619</v>
      </c>
      <c r="E278" s="452" t="str">
        <f t="array" ref="E278">IF(COUNTIF(MaGv!$C$4:$BB$4,B277)&gt;0,INDEX(MaGv!$C$3:$BB$4,1,MATCH(B277,MaGv!$C$4:$BB$4,0))," ")</f>
        <v> </v>
      </c>
      <c r="F278" s="452" t="str">
        <f t="array" ref="F278">IF(COUNTIF(MaGv!$C$9:$BB$9,B277)&gt;0,INDEX(MaGv!$C$3:$BB$9,1,MATCH(B277,MaGv!$C$9:$BB$9,0))," ")</f>
        <v> </v>
      </c>
      <c r="G278" s="452" t="str">
        <f t="array" ref="G278">IF(COUNTIF(MaGv!$C$14:$BB$14,B277)&gt;0,INDEX(MaGv!$C$3:$BB$14,1,MATCH(B277,MaGv!$C$14:$BB$14,0))," ")</f>
        <v> </v>
      </c>
      <c r="H278" s="451" t="str">
        <f t="array" ref="H278">IF(COUNTIF(MaGv!$C$19:$BB$19,B277)&gt;0,INDEX(MaGv!$C$3:$BB$19,1,MATCH(B277,MaGv!$C$19:$BB$19,0))," ")</f>
        <v>A1</v>
      </c>
      <c r="I278" s="452" t="str">
        <f t="array" ref="I278">IF(COUNTIF(MaGv!$C$24:$BB$24,B277)&gt;0,INDEX(MaGv!$C$3:$BB$24,1,MATCH(B277,MaGv!$C$24:$BB$24,0))," ")</f>
        <v> </v>
      </c>
      <c r="J278" s="452" t="str">
        <f t="array" ref="J278">IF(COUNTIF(MaGv!$C$29:$BB$29,B277)&gt;0,INDEX(MaGv!$C$3:$BB$29,1,MATCH(B277,MaGv!$C$29:$BB$29,0))," ")</f>
        <v> </v>
      </c>
      <c r="K278" s="323"/>
      <c r="L278" s="541" t="s">
        <v>597</v>
      </c>
      <c r="M278" s="452">
        <v>1.0</v>
      </c>
      <c r="N278" s="542" t="s">
        <v>619</v>
      </c>
      <c r="O278" s="452" t="str">
        <f t="array" ref="O278">IF(COUNTIF(MaGv!$C$4:$BB$4,L277)&gt;0,INDEX(MaGv!$C$3:$BB$4,1,MATCH(L277,MaGv!$C$4:$BB$4,0))," ")</f>
        <v> </v>
      </c>
      <c r="P278" s="452" t="str">
        <f t="array" ref="P278">IF(COUNTIF(MaGv!$C$9:$BB$9,L277)&gt;0,INDEX(MaGv!$C$3:$BB$9,1,MATCH(L277,MaGv!$C$9:$BB$9,0))," ")</f>
        <v> </v>
      </c>
      <c r="Q278" s="452" t="str">
        <f t="array" ref="Q278">IF(COUNTIF(MaGv!$C$14:$BB$14,L277)&gt;0,INDEX(MaGv!$C$3:$BB$14,1,MATCH(L277,MaGv!$C$14:$BB$14,0))," ")</f>
        <v> </v>
      </c>
      <c r="R278" s="452" t="str">
        <f t="array" ref="R278">IF(COUNTIF(MaGv!$C$19:$BB$19,L277)&gt;0,INDEX(MaGv!$C$3:$BB$19,1,MATCH(L277,MaGv!$C$19:$BB$19,0))," ")</f>
        <v> </v>
      </c>
      <c r="S278" s="452" t="str">
        <f t="array" ref="S278">IF(COUNTIF(MaGv!$C$24:$BB$24,L277)&gt;0,INDEX(MaGv!$C$3:$BB$24,1,MATCH(L277,MaGv!$C$24:$BB$24,0))," ")</f>
        <v> </v>
      </c>
      <c r="T278" s="452" t="str">
        <f t="array" ref="T278">IF(COUNTIF(MaGv!$C$29:$BB$29,L277)&gt;0,INDEX(MaGv!$C$3:$BB$29,1,MATCH(L277,MaGv!$C$29:$BB$29,0))," ")</f>
        <v> </v>
      </c>
      <c r="U278" s="16"/>
      <c r="V278" s="16"/>
      <c r="W278" s="17"/>
      <c r="X278" s="527"/>
    </row>
    <row r="279" ht="12.75" customHeight="1">
      <c r="A279" s="323"/>
      <c r="B279" s="127"/>
      <c r="C279" s="444">
        <v>2.0</v>
      </c>
      <c r="D279" s="543" t="s">
        <v>620</v>
      </c>
      <c r="E279" s="444" t="str">
        <f t="array" ref="E279">IF(COUNTIF(MaGv!$C$5:$BB$5,B277)&gt;0,INDEX(MaGv!$C$3:$BB$5,1,MATCH(B277,MaGv!$C$5:$BB$5,0))," ")</f>
        <v> </v>
      </c>
      <c r="F279" s="444" t="str">
        <f t="array" ref="F279">IF(COUNTIF(MaGv!$C$10:$BB$10,B277)&gt;0,INDEX(MaGv!$C$3:$BB$10,1,MATCH(B277,MaGv!$C$10:$BB$10,0))," ")</f>
        <v> </v>
      </c>
      <c r="G279" s="444" t="str">
        <f t="array" ref="G279">IF(COUNTIF(MaGv!$C$15:$BB$15,B277)&gt;0,INDEX(MaGv!$C$3:$BB$15,1,MATCH(B277,MaGv!$C$15:$BB$15,0))," ")</f>
        <v> </v>
      </c>
      <c r="H279" s="446" t="str">
        <f t="array" ref="H279">IF(COUNTIF(MaGv!$C$20:$BB$20,B277)&gt;0,INDEX(MaGv!$C$3:$BB$20,1,MATCH(B277,MaGv!$C$20:$BB$20,0))," ")</f>
        <v>A12</v>
      </c>
      <c r="I279" s="444" t="str">
        <f t="array" ref="I279">IF(COUNTIF(MaGv!$C$25:$BB$25,B277)&gt;0,INDEX(MaGv!$C$3:$BB$25,1,MATCH(B277,MaGv!$C$25:$BB$25,0))," ")</f>
        <v> </v>
      </c>
      <c r="J279" s="444" t="str">
        <f t="array" ref="J279">IF(COUNTIF(MaGv!$C$30:$BB$30,B277)&gt;0,INDEX(MaGv!$C$3:$BB$30,1,MATCH(B277,MaGv!$C$30:$BB$30,0))," ")</f>
        <v> </v>
      </c>
      <c r="K279" s="323"/>
      <c r="L279" s="127"/>
      <c r="M279" s="444">
        <v>2.0</v>
      </c>
      <c r="N279" s="543" t="s">
        <v>620</v>
      </c>
      <c r="O279" s="444" t="str">
        <f t="array" ref="O279">IF(COUNTIF(MaGv!$C$5:$BB$5,L277)&gt;0,INDEX(MaGv!$C$3:$BB$5,1,MATCH(L277,MaGv!$C$5:$BB$5,0))," ")</f>
        <v> </v>
      </c>
      <c r="P279" s="444" t="str">
        <f t="array" ref="P279">IF(COUNTIF(MaGv!$C$10:$BB$10,L277)&gt;0,INDEX(MaGv!$C$3:$BB$10,1,MATCH(L277,MaGv!$C$10:$BB$10,0))," ")</f>
        <v> </v>
      </c>
      <c r="Q279" s="444" t="str">
        <f t="array" ref="Q279">IF(COUNTIF(MaGv!$C$15:$BB$15,L277)&gt;0,INDEX(MaGv!$C$3:$BB$15,1,MATCH(L277,MaGv!$C$15:$BB$15,0))," ")</f>
        <v> </v>
      </c>
      <c r="R279" s="444" t="str">
        <f t="array" ref="R279">IF(COUNTIF(MaGv!$C$20:$BB$20,L277)&gt;0,INDEX(MaGv!$C$3:$BB$20,1,MATCH(L277,MaGv!$C$20:$BB$20,0))," ")</f>
        <v> </v>
      </c>
      <c r="S279" s="444" t="str">
        <f t="array" ref="S279">IF(COUNTIF(MaGv!$C$25:$BB$25,L277)&gt;0,INDEX(MaGv!$C$3:$BB$25,1,MATCH(L277,MaGv!$C$25:$BB$25,0))," ")</f>
        <v> </v>
      </c>
      <c r="T279" s="444" t="str">
        <f t="array" ref="T279">IF(COUNTIF(MaGv!$C$30:$BB$30,L277)&gt;0,INDEX(MaGv!$C$3:$BB$30,1,MATCH(L277,MaGv!$C$30:$BB$30,0))," ")</f>
        <v> </v>
      </c>
      <c r="U279" s="16"/>
      <c r="V279" s="16"/>
      <c r="W279" s="17"/>
      <c r="X279" s="527"/>
    </row>
    <row r="280" ht="12.75" customHeight="1">
      <c r="A280" s="323"/>
      <c r="B280" s="127"/>
      <c r="C280" s="444">
        <v>3.0</v>
      </c>
      <c r="D280" s="543" t="s">
        <v>621</v>
      </c>
      <c r="E280" s="444" t="str">
        <f t="array" ref="E280">IF(COUNTIF(MaGv!$C$6:$BB$6,B277)&gt;0,INDEX(MaGv!$C$3:$BB$6,1,MATCH(B277,MaGv!$C$6:$BB$6,0))," ")</f>
        <v> </v>
      </c>
      <c r="F280" s="444" t="str">
        <f t="array" ref="F280">IF(COUNTIF(MaGv!$C$11:$BB$11,B277)&gt;0,INDEX(MaGv!$C$3:$BB$11,1,MATCH(B277,MaGv!$C$11:$BB$11,0))," ")</f>
        <v> </v>
      </c>
      <c r="G280" s="444" t="str">
        <f t="array" ref="G280">IF(COUNTIF(MaGv!$C$16:$BB$16,B277)&gt;0,INDEX(MaGv!$C$3:$BB$16,1,MATCH(B277,MaGv!$C$16:$BB$16,0))," ")</f>
        <v> </v>
      </c>
      <c r="H280" s="446" t="str">
        <f t="array" ref="H280">IF(COUNTIF(MaGv!$C$21:$BB$21,B277)&gt;0,INDEX(MaGv!$C$3:$BB$21,1,MATCH(B277,MaGv!$C$21:$BB$21,0))," ")</f>
        <v>A7</v>
      </c>
      <c r="I280" s="444" t="str">
        <f t="array" ref="I280">IF(COUNTIF(MaGv!$C$26:$BB$26,B277)&gt;0,INDEX(MaGv!$C$3:$BB$26,1,MATCH(B277,MaGv!$C$26:$BB$26,0))," ")</f>
        <v> </v>
      </c>
      <c r="J280" s="444" t="str">
        <f t="array" ref="J280">IF(COUNTIF(MaGv!$C$31:$BB$31,B277)&gt;0,INDEX(MaGv!$C$3:$BB$31,1,MATCH(B277,MaGv!$C$31:$BB$31,0))," ")</f>
        <v> </v>
      </c>
      <c r="K280" s="323"/>
      <c r="L280" s="127"/>
      <c r="M280" s="444">
        <v>3.0</v>
      </c>
      <c r="N280" s="543" t="s">
        <v>621</v>
      </c>
      <c r="O280" s="444" t="str">
        <f t="array" ref="O280">IF(COUNTIF(MaGv!$C$6:$BB$6,L277)&gt;0,INDEX(MaGv!$C$3:$BB$6,1,MATCH(L277,MaGv!$C$6:$BB$6,0))," ")</f>
        <v> </v>
      </c>
      <c r="P280" s="444" t="str">
        <f t="array" ref="P280">IF(COUNTIF(MaGv!$C$11:$BB$11,L277)&gt;0,INDEX(MaGv!$C$3:$BB$11,1,MATCH(L277,MaGv!$C$11:$BB$11,0))," ")</f>
        <v> </v>
      </c>
      <c r="Q280" s="444" t="str">
        <f t="array" ref="Q280">IF(COUNTIF(MaGv!$C$16:$BB$16,L277)&gt;0,INDEX(MaGv!$C$3:$BB$16,1,MATCH(L277,MaGv!$C$16:$BB$16,0))," ")</f>
        <v> </v>
      </c>
      <c r="R280" s="444" t="str">
        <f t="array" ref="R280">IF(COUNTIF(MaGv!$C$21:$BB$21,L277)&gt;0,INDEX(MaGv!$C$3:$BB$21,1,MATCH(L277,MaGv!$C$21:$BB$21,0))," ")</f>
        <v> </v>
      </c>
      <c r="S280" s="444" t="str">
        <f t="array" ref="S280">IF(COUNTIF(MaGv!$C$26:$BB$26,L277)&gt;0,INDEX(MaGv!$C$3:$BB$26,1,MATCH(L277,MaGv!$C$26:$BB$26,0))," ")</f>
        <v> </v>
      </c>
      <c r="T280" s="444" t="str">
        <f t="array" ref="T280">IF(COUNTIF(MaGv!$C$31:$BB$31,L277)&gt;0,INDEX(MaGv!$C$3:$BB$31,1,MATCH(L277,MaGv!$C$31:$BB$31,0))," ")</f>
        <v> </v>
      </c>
      <c r="U280" s="16"/>
      <c r="V280" s="16"/>
      <c r="W280" s="17"/>
      <c r="X280" s="527"/>
    </row>
    <row r="281" ht="12.75" customHeight="1">
      <c r="A281" s="323"/>
      <c r="B281" s="127"/>
      <c r="C281" s="444">
        <v>4.0</v>
      </c>
      <c r="D281" s="543" t="s">
        <v>622</v>
      </c>
      <c r="E281" s="444" t="str">
        <f t="array" ref="E281">IF(COUNTIF(MaGv!$C$7:$BB$7,B277)&gt;0,INDEX(MaGv!$C$3:$BB$7,1,MATCH(B277,MaGv!$C$7:$BB$7,0))," ")</f>
        <v> </v>
      </c>
      <c r="F281" s="444" t="str">
        <f t="array" ref="F281">IF(COUNTIF(MaGv!$C$12:$BB$12,B277)&gt;0,INDEX(MaGv!$C$3:$BB$12,1,MATCH(B277,MaGv!$C$12:$BB$12,0))," ")</f>
        <v> </v>
      </c>
      <c r="G281" s="444" t="str">
        <f t="array" ref="G281">IF(COUNTIF(MaGv!$C$17:$BB$17,B277)&gt;0,INDEX(MaGv!$C$3:$BB$17,1,MATCH(B277,MaGv!$C$17:$BB$17,0))," ")</f>
        <v> </v>
      </c>
      <c r="H281" s="446" t="str">
        <f t="array" ref="H281">IF(COUNTIF(MaGv!$C$22:$BB$22,B277)&gt;0,INDEX(MaGv!$C$3:$BB$22,1,MATCH(B277,MaGv!$C$22:$BB$22,0))," ")</f>
        <v>A3</v>
      </c>
      <c r="I281" s="444" t="str">
        <f t="array" ref="I281">IF(COUNTIF(MaGv!$C$27:$BB$27,B277)&gt;0,INDEX(MaGv!$C$3:$BB$27,1,MATCH(B277,MaGv!$C$27:$BB$27,0))," ")</f>
        <v> </v>
      </c>
      <c r="J281" s="444" t="str">
        <f t="array" ref="J281">IF(COUNTIF(MaGv!$C$32:$BB$32,B277)&gt;0,INDEX(MaGv!$C$3:$BB$32,1,MATCH(B277,MaGv!$C$32:$BB$32,0))," ")</f>
        <v> </v>
      </c>
      <c r="K281" s="323"/>
      <c r="L281" s="127"/>
      <c r="M281" s="444">
        <v>4.0</v>
      </c>
      <c r="N281" s="543" t="s">
        <v>622</v>
      </c>
      <c r="O281" s="444" t="str">
        <f t="array" ref="O281">IF(COUNTIF(MaGv!$C$7:$BB$7,L277)&gt;0,INDEX(MaGv!$C$3:$BB$7,1,MATCH(L277,MaGv!$C$7:$BB$7,0))," ")</f>
        <v> </v>
      </c>
      <c r="P281" s="444" t="str">
        <f t="array" ref="P281">IF(COUNTIF(MaGv!$C$12:$BB$12,L277)&gt;0,INDEX(MaGv!$C$3:$BB$12,1,MATCH(L277,MaGv!$C$12:$BB$12,0))," ")</f>
        <v> </v>
      </c>
      <c r="Q281" s="444" t="str">
        <f t="array" ref="Q281">IF(COUNTIF(MaGv!$C$17:$BB$17,L277)&gt;0,INDEX(MaGv!$C$3:$BB$17,1,MATCH(L277,MaGv!$C$17:$BB$17,0))," ")</f>
        <v> </v>
      </c>
      <c r="R281" s="444" t="str">
        <f t="array" ref="R281">IF(COUNTIF(MaGv!$C$22:$BB$22,L277)&gt;0,INDEX(MaGv!$C$3:$BB$22,1,MATCH(L277,MaGv!$C$22:$BB$22,0))," ")</f>
        <v> </v>
      </c>
      <c r="S281" s="444" t="str">
        <f t="array" ref="S281">IF(COUNTIF(MaGv!$C$27:$BB$27,L277)&gt;0,INDEX(MaGv!$C$3:$BB$27,1,MATCH(L277,MaGv!$C$27:$BB$27,0))," ")</f>
        <v> </v>
      </c>
      <c r="T281" s="444" t="str">
        <f t="array" ref="T281">IF(COUNTIF(MaGv!$C$32:$BB$32,L277)&gt;0,INDEX(MaGv!$C$3:$BB$32,1,MATCH(L277,MaGv!$C$32:$BB$32,0))," ")</f>
        <v> </v>
      </c>
      <c r="U281" s="16"/>
      <c r="V281" s="16"/>
      <c r="W281" s="17"/>
      <c r="X281" s="527"/>
    </row>
    <row r="282" ht="12.75" customHeight="1">
      <c r="A282" s="323"/>
      <c r="B282" s="447"/>
      <c r="C282" s="544">
        <v>5.0</v>
      </c>
      <c r="D282" s="545" t="s">
        <v>623</v>
      </c>
      <c r="E282" s="544" t="str">
        <f t="array" ref="E282">IF(COUNTIF(MaGv!$C$8:$BB$8,B277)&gt;0,INDEX(MaGv!$C$3:$BB$8,1,MATCH(B277,MaGv!$C$8:$BB$8,0))," ")</f>
        <v> </v>
      </c>
      <c r="F282" s="544" t="str">
        <f t="array" ref="F282">IF(COUNTIF(MaGv!$C$13:$BB$13,B277)&gt;0,INDEX(MaGv!$C$3:$BB$13,1,MATCH(B277,MaGv!$C$13:$BB$13,0))," ")</f>
        <v> </v>
      </c>
      <c r="G282" s="544" t="str">
        <f t="array" ref="G282">IF(COUNTIF(MaGv!$C$18:$BB$18,B277)&gt;0,INDEX(MaGv!$C$3:$BB$18,1,MATCH(B277,MaGv!$C$18:$BB$18,0))," ")</f>
        <v> </v>
      </c>
      <c r="H282" s="544" t="str">
        <f t="array" ref="H282">IF(COUNTIF(MaGv!$C$23:$BB$23,B277)&gt;0,INDEX(MaGv!$C$3:$BB$23,1,MATCH(B277,MaGv!$C$23:$BB$23,0))," ")</f>
        <v> </v>
      </c>
      <c r="I282" s="544" t="str">
        <f t="array" ref="I282">IF(COUNTIF(MaGv!$C$28:$BB$28,B277)&gt;0,INDEX(MaGv!$C$3:$BB$28,1,MATCH(B277,MaGv!$C$28:$BB$28,0))," ")</f>
        <v> </v>
      </c>
      <c r="J282" s="544" t="str">
        <f t="array" ref="J282">IF(COUNTIF(MaGv!$C$33:$BB$33,B277)&gt;0,INDEX(MaGv!$C$3:$BB$33,1,MATCH(B277,MaGv!$C$33:$BB$33,0))," ")</f>
        <v> </v>
      </c>
      <c r="K282" s="323"/>
      <c r="L282" s="447"/>
      <c r="M282" s="544">
        <v>5.0</v>
      </c>
      <c r="N282" s="545" t="s">
        <v>623</v>
      </c>
      <c r="O282" s="544" t="str">
        <f t="array" ref="O282">IF(COUNTIF(MaGv!$C$8:$BB$8,L277)&gt;0,INDEX(MaGv!$C$3:$BB$8,1,MATCH(L277,MaGv!$C$8:$BB$8,0))," ")</f>
        <v> </v>
      </c>
      <c r="P282" s="544" t="str">
        <f t="array" ref="P282">IF(COUNTIF(MaGv!$C$13:$BB$13,L277)&gt;0,INDEX(MaGv!$C$3:$BB$13,1,MATCH(L277,MaGv!$C$13:$BB$13,0))," ")</f>
        <v> </v>
      </c>
      <c r="Q282" s="544" t="str">
        <f t="array" ref="Q282">IF(COUNTIF(MaGv!$C$18:$BB$18,L277)&gt;0,INDEX(MaGv!$C$3:$BB$18,1,MATCH(L277,MaGv!$C$18:$BB$18,0))," ")</f>
        <v> </v>
      </c>
      <c r="R282" s="544" t="str">
        <f t="array" ref="R282">IF(COUNTIF(MaGv!$C$23:$BB$23,L277)&gt;0,INDEX(MaGv!$C$3:$BB$23,1,MATCH(L277,MaGv!$C$23:$BB$23,0))," ")</f>
        <v> </v>
      </c>
      <c r="S282" s="544" t="str">
        <f t="array" ref="S282">IF(COUNTIF(MaGv!$C$28:$BB$28,L277)&gt;0,INDEX(MaGv!$C$3:$BB$28,1,MATCH(L277,MaGv!$C$28:$BB$28,0))," ")</f>
        <v> </v>
      </c>
      <c r="T282" s="544" t="str">
        <f t="array" ref="T282">IF(COUNTIF(MaGv!$C$33:$BB$33,L277)&gt;0,INDEX(MaGv!$C$3:$BB$33,1,MATCH(L277,MaGv!$C$33:$BB$33,0))," ")</f>
        <v> </v>
      </c>
      <c r="U282" s="16"/>
      <c r="V282" s="16"/>
      <c r="W282" s="17"/>
      <c r="X282" s="527"/>
    </row>
    <row r="283" ht="12.75" customHeight="1">
      <c r="A283" s="323"/>
      <c r="B283" s="547" t="s">
        <v>606</v>
      </c>
      <c r="C283" s="548">
        <v>1.0</v>
      </c>
      <c r="D283" s="549" t="s">
        <v>624</v>
      </c>
      <c r="E283" s="557" t="str">
        <f t="array" ref="E283">IF(COUNTIF(MaGv!$C$39:$BB$39,B277)&gt;0,INDEX(MaGv!$C$38:$BB$39,1,MATCH(B277,MaGv!$C$39:$BB$39,0))," ")</f>
        <v>C9</v>
      </c>
      <c r="F283" s="548" t="str">
        <f t="array" ref="F283">IF(COUNTIF(MaGv!$C$44:$BB$44,B277)&gt;0,INDEX(MaGv!$C$38:$BB$44,1,MATCH(B277,MaGv!$C$44:$BB$44,0))," ")</f>
        <v> </v>
      </c>
      <c r="G283" s="548" t="str">
        <f t="array" ref="G283">IF(COUNTIF(MaGv!$C$49:$BB$49,B277)&gt;0,INDEX(MaGv!$C$38:$BB$49,1,MATCH(B277,MaGv!$C$49:$BB$49,0))," ")</f>
        <v> </v>
      </c>
      <c r="H283" s="548" t="str">
        <f t="array" ref="H283">IF(COUNTIF(MaGv!$C$54:$BB$54,B277)&gt;0,INDEX(MaGv!$C$38:$BB$54,1,MATCH(B277,MaGv!$C$54:$BB$54,0))," ")</f>
        <v> </v>
      </c>
      <c r="I283" s="548" t="str">
        <f t="array" ref="I283">IF(COUNTIF(MaGv!$C$59:$BB$59,B277)&gt;0,INDEX(MaGv!$C$38:$BB$59,1,MATCH(B277,MaGv!$C$59:$BB$59,0))," ")</f>
        <v> </v>
      </c>
      <c r="J283" s="548" t="str">
        <f t="array" ref="J283">IF(COUNTIF(MaGv!$C$64:$BB$64,B277)&gt;0,INDEX(MaGv!$C$38:$BB$64,1,MATCH(B277,MaGv!$C$64:$BB$64,0))," ")</f>
        <v> </v>
      </c>
      <c r="K283" s="323"/>
      <c r="L283" s="547" t="s">
        <v>606</v>
      </c>
      <c r="M283" s="548">
        <v>1.0</v>
      </c>
      <c r="N283" s="549" t="s">
        <v>624</v>
      </c>
      <c r="O283" s="548" t="str">
        <f t="array" ref="O283">IF(COUNTIF(MaGv!$C$39:$BB$39,L277)&gt;0,INDEX(MaGv!$C$38:$BB$39,1,MATCH(L277,MaGv!$C$39:$BB$39,0))," ")</f>
        <v> </v>
      </c>
      <c r="P283" s="548" t="str">
        <f t="array" ref="P283">IF(COUNTIF(MaGv!$C$44:$BB$44,L277)&gt;0,INDEX(MaGv!$C$38:$BB$44,1,MATCH(L277,MaGv!$C$44:$BB$44,0))," ")</f>
        <v> </v>
      </c>
      <c r="Q283" s="548" t="str">
        <f t="array" ref="Q283">IF(COUNTIF(MaGv!$C$49:$BB$49,L277)&gt;0,INDEX(MaGv!$C$38:$BB$49,1,MATCH(L277,MaGv!$C$49:$BB$49,0))," ")</f>
        <v> </v>
      </c>
      <c r="R283" s="548" t="str">
        <f t="array" ref="R283">IF(COUNTIF(MaGv!$C$54:$BB$54,L277)&gt;0,INDEX(MaGv!$C$38:$BB$54,1,MATCH(L277,MaGv!$C$54:$BB$54,0))," ")</f>
        <v> </v>
      </c>
      <c r="S283" s="548" t="str">
        <f t="array" ref="S283">IF(COUNTIF(MaGv!$C$59:$BB$59,L277)&gt;0,INDEX(MaGv!$C$38:$BB$59,1,MATCH(L277,MaGv!$C$59:$BB$59,0))," ")</f>
        <v> </v>
      </c>
      <c r="T283" s="548" t="str">
        <f t="array" ref="T283">IF(COUNTIF(MaGv!$C$64:$BB$64,L277)&gt;0,INDEX(MaGv!$C$38:$BB$64,1,MATCH(L277,MaGv!$C$64:$BB$64,0))," ")</f>
        <v> </v>
      </c>
      <c r="U283" s="16"/>
      <c r="V283" s="16"/>
      <c r="W283" s="17"/>
      <c r="X283" s="527"/>
    </row>
    <row r="284" ht="12.75" customHeight="1">
      <c r="A284" s="323"/>
      <c r="B284" s="127"/>
      <c r="C284" s="444">
        <v>2.0</v>
      </c>
      <c r="D284" s="543" t="s">
        <v>625</v>
      </c>
      <c r="E284" s="444" t="str">
        <f t="array" ref="E284">IF(COUNTIF(MaGv!$C$40:$BB$40,B277)&gt;0,INDEX(MaGv!$C$38:$BB$40,1,MATCH(B277,MaGv!$C$40:$BB$40,0))," ")</f>
        <v> </v>
      </c>
      <c r="F284" s="444" t="str">
        <f t="array" ref="F284">IF(COUNTIF(MaGv!$C$45:$BB$45,B277)&gt;0,INDEX(MaGv!$C$38:$BB$45,1,MATCH(B277,MaGv!$C$45:$BB$45,0))," ")</f>
        <v> </v>
      </c>
      <c r="G284" s="446" t="str">
        <f t="array" ref="G284">IF(COUNTIF(MaGv!$C$50:$BB$50,B277)&gt;0,INDEX(MaGv!$C$38:$BB$50,1,MATCH(B277,MaGv!$C$50:$BB$50,0))," ")</f>
        <v>A12</v>
      </c>
      <c r="H284" s="444" t="str">
        <f t="array" ref="H284">IF(COUNTIF(MaGv!$C$55:$BB$55,B277)&gt;0,INDEX(MaGv!$C$38:$BB$55,1,MATCH(B277,MaGv!$C$55:$BB$55,0))," ")</f>
        <v> </v>
      </c>
      <c r="I284" s="444" t="str">
        <f t="array" ref="I284">IF(COUNTIF(MaGv!$C$60:$BB$60,B277)&gt;0,INDEX(MaGv!$C$38:$BB$60,1,MATCH(B277,MaGv!$C$60:$BB$60,0))," ")</f>
        <v> </v>
      </c>
      <c r="J284" s="444" t="str">
        <f t="array" ref="J284">IF(COUNTIF(MaGv!$C$65:$BB$65,B277)&gt;0,INDEX(MaGv!$C$38:$BB$65,1,MATCH(B277,MaGv!$C$65:$BB$65,0))," ")</f>
        <v> </v>
      </c>
      <c r="K284" s="323"/>
      <c r="L284" s="127"/>
      <c r="M284" s="444">
        <v>2.0</v>
      </c>
      <c r="N284" s="543" t="s">
        <v>625</v>
      </c>
      <c r="O284" s="444" t="str">
        <f t="array" ref="O284">IF(COUNTIF(MaGv!$C$40:$BB$40,L277)&gt;0,INDEX(MaGv!$C$38:$BB$40,1,MATCH(L277,MaGv!$C$40:$BB$40,0))," ")</f>
        <v> </v>
      </c>
      <c r="P284" s="444" t="str">
        <f t="array" ref="P284">IF(COUNTIF(MaGv!$C$45:$BB$45,L277)&gt;0,INDEX(MaGv!$C$38:$BB$45,1,MATCH(L277,MaGv!$C$45:$BB$45,0))," ")</f>
        <v> </v>
      </c>
      <c r="Q284" s="444" t="str">
        <f t="array" ref="Q284">IF(COUNTIF(MaGv!$C$50:$BB$50,L277)&gt;0,INDEX(MaGv!$C$38:$BB$50,1,MATCH(L277,MaGv!$C$50:$BB$50,0))," ")</f>
        <v> </v>
      </c>
      <c r="R284" s="444" t="str">
        <f t="array" ref="R284">IF(COUNTIF(MaGv!$C$55:$BB$55,L277)&gt;0,INDEX(MaGv!$C$38:$BB$55,1,MATCH(L277,MaGv!$C$55:$BB$55,0))," ")</f>
        <v> </v>
      </c>
      <c r="S284" s="444" t="str">
        <f t="array" ref="S284">IF(COUNTIF(MaGv!$C$60:$BB$60,L277)&gt;0,INDEX(MaGv!$C$38:$BB$60,1,MATCH(L277,MaGv!$C$60:$BB$60,0))," ")</f>
        <v> </v>
      </c>
      <c r="T284" s="444" t="str">
        <f t="array" ref="T284">IF(COUNTIF(MaGv!$C$65:$BB$65,L277)&gt;0,INDEX(MaGv!$C$38:$BB$65,1,MATCH(L277,MaGv!$C$65:$BB$65,0))," ")</f>
        <v> </v>
      </c>
      <c r="U284" s="16"/>
      <c r="V284" s="16"/>
      <c r="W284" s="17"/>
      <c r="X284" s="527"/>
    </row>
    <row r="285" ht="12.75" customHeight="1">
      <c r="A285" s="323"/>
      <c r="B285" s="127"/>
      <c r="C285" s="444">
        <v>3.0</v>
      </c>
      <c r="D285" s="543" t="s">
        <v>626</v>
      </c>
      <c r="E285" s="444" t="str">
        <f t="array" ref="E285">IF(COUNTIF(MaGv!$C$41:$BB$41,B277)&gt;0,INDEX(MaGv!$C$38:$BB$41,1,MATCH(B277,MaGv!$C$41:$BB$41,0))," ")</f>
        <v> </v>
      </c>
      <c r="F285" s="444" t="str">
        <f t="array" ref="F285">IF(COUNTIF(MaGv!$C$46:$BB$46,B277)&gt;0,INDEX(MaGv!$C$38:$BB$46,1,MATCH(B277,MaGv!$C$46:$BB$46,0))," ")</f>
        <v> </v>
      </c>
      <c r="G285" s="446" t="str">
        <f t="array" ref="G285">IF(COUNTIF(MaGv!$C$51:$BB$51,B277)&gt;0,INDEX(MaGv!$C$38:$BB$51,1,MATCH(B277,MaGv!$C$51:$BB$51,0))," ")</f>
        <v>A1</v>
      </c>
      <c r="H285" s="444" t="str">
        <f t="array" ref="H285">IF(COUNTIF(MaGv!$C$56:$BB$56,B277)&gt;0,INDEX(MaGv!$C$38:$BB$56,1,MATCH(B277,MaGv!$C$56:$BB$56,0))," ")</f>
        <v> </v>
      </c>
      <c r="I285" s="444" t="str">
        <f t="array" ref="I285">IF(COUNTIF(MaGv!$C$61:$BB$61,B277)&gt;0,INDEX(MaGv!$C$38:$BB$61,1,MATCH(B277,MaGv!$C$61:$BB$61,0))," ")</f>
        <v> </v>
      </c>
      <c r="J285" s="444" t="str">
        <f t="array" ref="J285">IF(COUNTIF(MaGv!$C$66:$BB$66,B277)&gt;0,INDEX(MaGv!$C$38:$BB$66,1,MATCH(B277,MaGv!$C$66:$BB$66,0))," ")</f>
        <v> </v>
      </c>
      <c r="K285" s="323"/>
      <c r="L285" s="127"/>
      <c r="M285" s="444">
        <v>3.0</v>
      </c>
      <c r="N285" s="543" t="s">
        <v>626</v>
      </c>
      <c r="O285" s="444" t="str">
        <f t="array" ref="O285">IF(COUNTIF(MaGv!$C$41:$BB$41,L277)&gt;0,INDEX(MaGv!$C$38:$BB$41,1,MATCH(L277,MaGv!$C$41:$BB$41,0))," ")</f>
        <v> </v>
      </c>
      <c r="P285" s="444" t="str">
        <f t="array" ref="P285">IF(COUNTIF(MaGv!$C$46:$BB$46,L277)&gt;0,INDEX(MaGv!$C$38:$BB$46,1,MATCH(L277,MaGv!$C$46:$BB$46,0))," ")</f>
        <v> </v>
      </c>
      <c r="Q285" s="444" t="str">
        <f t="array" ref="Q285">IF(COUNTIF(MaGv!$C$51:$BB$51,L277)&gt;0,INDEX(MaGv!$C$38:$BB$51,1,MATCH(L277,MaGv!$C$51:$BB$51,0))," ")</f>
        <v> </v>
      </c>
      <c r="R285" s="444" t="str">
        <f t="array" ref="R285">IF(COUNTIF(MaGv!$C$56:$BB$56,L277)&gt;0,INDEX(MaGv!$C$38:$BB$56,1,MATCH(L277,MaGv!$C$56:$BB$56,0))," ")</f>
        <v> </v>
      </c>
      <c r="S285" s="444" t="str">
        <f t="array" ref="S285">IF(COUNTIF(MaGv!$C$61:$BB$61,L277)&gt;0,INDEX(MaGv!$C$38:$BB$61,1,MATCH(L277,MaGv!$C$61:$BB$61,0))," ")</f>
        <v> </v>
      </c>
      <c r="T285" s="444" t="str">
        <f t="array" ref="T285">IF(COUNTIF(MaGv!$C$66:$BB$66,L277)&gt;0,INDEX(MaGv!$C$38:$BB$66,1,MATCH(L277,MaGv!$C$66:$BB$66,0))," ")</f>
        <v> </v>
      </c>
      <c r="U285" s="16"/>
      <c r="V285" s="16"/>
      <c r="W285" s="17"/>
      <c r="X285" s="527"/>
    </row>
    <row r="286" ht="12.75" customHeight="1">
      <c r="A286" s="323"/>
      <c r="B286" s="127"/>
      <c r="C286" s="444">
        <v>4.0</v>
      </c>
      <c r="D286" s="543" t="s">
        <v>627</v>
      </c>
      <c r="E286" s="444" t="str">
        <f t="array" ref="E286">IF(COUNTIF(MaGv!$C$42:$BB$42,B277)&gt;0,INDEX(MaGv!$C$38:$BB$42,1,MATCH(B277,MaGv!$C$42:$BB$42,0))," ")</f>
        <v> </v>
      </c>
      <c r="F286" s="444" t="str">
        <f t="array" ref="F286">IF(COUNTIF(MaGv!$C$47:$BB$47,B277)&gt;0,INDEX(MaGv!$C$38:$BB$47,1,MATCH(B277,MaGv!$C$47:$BB$47,0))," ")</f>
        <v> </v>
      </c>
      <c r="G286" s="446" t="str">
        <f t="array" ref="G286">IF(COUNTIF(MaGv!$C$52:$BB$52,B277)&gt;0,INDEX(MaGv!$C$38:$BB$52,1,MATCH(B277,MaGv!$C$52:$BB$52,0))," ")</f>
        <v>A7</v>
      </c>
      <c r="H286" s="444" t="str">
        <f t="array" ref="H286">IF(COUNTIF(MaGv!$C$57:$BB$57,B277)&gt;0,INDEX(MaGv!$C$38:$BB$57,1,MATCH(B277,MaGv!$C$57:$BB$57,0))," ")</f>
        <v> </v>
      </c>
      <c r="I286" s="444" t="str">
        <f t="array" ref="I286">IF(COUNTIF(MaGv!$C$62:$BB$62,B277)&gt;0,INDEX(MaGv!$C$38:$BB$62,1,MATCH(B277,MaGv!$C$62:$BB$62,0))," ")</f>
        <v> </v>
      </c>
      <c r="J286" s="444" t="str">
        <f t="array" ref="J286">IF(COUNTIF(MaGv!$C$66:$BB$67,B277)&gt;0,INDEX(MaGv!$C$38:$BB$67,1,MATCH(B277,MaGv!$C$67:$BB$67,0))," ")</f>
        <v> </v>
      </c>
      <c r="K286" s="323"/>
      <c r="L286" s="127"/>
      <c r="M286" s="444">
        <v>4.0</v>
      </c>
      <c r="N286" s="543" t="s">
        <v>627</v>
      </c>
      <c r="O286" s="444" t="str">
        <f t="array" ref="O286">IF(COUNTIF(MaGv!$C$42:$BB$42,L277)&gt;0,INDEX(MaGv!$C$38:$BB$42,1,MATCH(L277,MaGv!$C$42:$BB$42,0))," ")</f>
        <v> </v>
      </c>
      <c r="P286" s="444" t="str">
        <f t="array" ref="P286">IF(COUNTIF(MaGv!$C$47:$BB$47,L277)&gt;0,INDEX(MaGv!$C$38:$BB$47,1,MATCH(L277,MaGv!$C$47:$BB$47,0))," ")</f>
        <v> </v>
      </c>
      <c r="Q286" s="444" t="str">
        <f t="array" ref="Q286">IF(COUNTIF(MaGv!$C$52:$BB$52,L277)&gt;0,INDEX(MaGv!$C$38:$BB$52,1,MATCH(L277,MaGv!$C$52:$BB$52,0))," ")</f>
        <v> </v>
      </c>
      <c r="R286" s="444" t="str">
        <f t="array" ref="R286">IF(COUNTIF(MaGv!$C$57:$BB$57,L277)&gt;0,INDEX(MaGv!$C$38:$BB$57,1,MATCH(L277,MaGv!$C$57:$BB$57,0))," ")</f>
        <v> </v>
      </c>
      <c r="S286" s="444" t="str">
        <f t="array" ref="S286">IF(COUNTIF(MaGv!$C$62:$BB$62,L277)&gt;0,INDEX(MaGv!$C$38:$BB$62,1,MATCH(L277,MaGv!$C$62:$BB$62,0))," ")</f>
        <v> </v>
      </c>
      <c r="T286" s="444" t="str">
        <f t="array" ref="T286">IF(COUNTIF(MaGv!$C$66:$BB$67,L277)&gt;0,INDEX(MaGv!$C$38:$BB$67,1,MATCH(L277,MaGv!$C$67:$BB$67,0))," ")</f>
        <v> </v>
      </c>
      <c r="U286" s="16"/>
      <c r="V286" s="16"/>
      <c r="W286" s="17"/>
      <c r="X286" s="527"/>
    </row>
    <row r="287" ht="12.75" customHeight="1">
      <c r="A287" s="323"/>
      <c r="B287" s="396"/>
      <c r="C287" s="450">
        <v>5.0</v>
      </c>
      <c r="D287" s="550" t="s">
        <v>628</v>
      </c>
      <c r="E287" s="450" t="str">
        <f t="array" ref="E287">IF(COUNTIF(MaGv!$C$43:$BB$43,B277)&gt;0,INDEX(MaGv!$C$38:$BB$43,1,MATCH(B277,MaGv!$C$43:$BB$43,0))," ")</f>
        <v> </v>
      </c>
      <c r="F287" s="450" t="str">
        <f t="array" ref="F287">IF(COUNTIF(MaGv!$C$48:$BB$48,B277)&gt;0,INDEX(MaGv!$C$38:$BB$48,1,MATCH(B277,MaGv!$C$48:$BB$48,0))," ")</f>
        <v> </v>
      </c>
      <c r="G287" s="449" t="str">
        <f t="array" ref="G287">IF(COUNTIF(MaGv!$C$53:$BB$53,B277)&gt;0,INDEX(MaGv!$C$38:$BB$53,1,MATCH(B277,MaGv!$C$53:$BB$53,0))," ")</f>
        <v>A3</v>
      </c>
      <c r="H287" s="450" t="str">
        <f t="array" ref="H287">IF(COUNTIF(MaGv!$C$58:$BB$58,B277)&gt;0,INDEX(MaGv!$C$38:$BB$58,1,MATCH(B277,MaGv!$C$58:$BB$58,0))," ")</f>
        <v> </v>
      </c>
      <c r="I287" s="450" t="str">
        <f t="array" ref="I287">IF(COUNTIF(MaGv!$C$63:$BB$63,B277)&gt;0,INDEX(MaGv!$C$38:$BB$63,1,MATCH(B277,MaGv!$C$63:$BB$63,0))," ")</f>
        <v> </v>
      </c>
      <c r="J287" s="450" t="str">
        <f t="array" ref="J287">IF(COUNTIF(MaGv!$C$68:$BB$68,B277)&gt;0,INDEX(MaGv!$C$38:$BB$68,1,MATCH(B277,MaGv!$C$68:$BB$68,0))," ")</f>
        <v> </v>
      </c>
      <c r="K287" s="323"/>
      <c r="L287" s="396"/>
      <c r="M287" s="450">
        <v>5.0</v>
      </c>
      <c r="N287" s="550" t="s">
        <v>628</v>
      </c>
      <c r="O287" s="450" t="str">
        <f t="array" ref="O287">IF(COUNTIF(MaGv!$C$43:$BB$43,L277)&gt;0,INDEX(MaGv!$C$38:$BB$43,1,MATCH(L277,MaGv!$C$43:$BB$43,0))," ")</f>
        <v> </v>
      </c>
      <c r="P287" s="450" t="str">
        <f t="array" ref="P287">IF(COUNTIF(MaGv!$C$48:$BB$48,L277)&gt;0,INDEX(MaGv!$C$38:$BB$48,1,MATCH(L277,MaGv!$C$48:$BB$48,0))," ")</f>
        <v> </v>
      </c>
      <c r="Q287" s="450" t="str">
        <f t="array" ref="Q287">IF(COUNTIF(MaGv!$C$53:$BB$53,L277)&gt;0,INDEX(MaGv!$C$38:$BB$53,1,MATCH(L277,MaGv!$C$53:$BB$53,0))," ")</f>
        <v> </v>
      </c>
      <c r="R287" s="450" t="str">
        <f t="array" ref="R287">IF(COUNTIF(MaGv!$C$58:$BB$58,L277)&gt;0,INDEX(MaGv!$C$38:$BB$58,1,MATCH(L277,MaGv!$C$58:$BB$58,0))," ")</f>
        <v> </v>
      </c>
      <c r="S287" s="450" t="str">
        <f t="array" ref="S287">IF(COUNTIF(MaGv!$C$63:$BB$63,L277)&gt;0,INDEX(MaGv!$C$38:$BB$63,1,MATCH(L277,MaGv!$C$63:$BB$63,0))," ")</f>
        <v> </v>
      </c>
      <c r="T287" s="450" t="str">
        <f t="array" ref="T287">IF(COUNTIF(MaGv!$C$68:$BB$68,L277)&gt;0,INDEX(MaGv!$C$38:$BB$68,1,MATCH(L277,MaGv!$C$68:$BB$68,0))," ")</f>
        <v> </v>
      </c>
      <c r="U287" s="16"/>
      <c r="V287" s="16"/>
      <c r="W287" s="17"/>
      <c r="X287" s="527"/>
    </row>
    <row r="288" ht="12.75" customHeight="1">
      <c r="A288" s="323"/>
      <c r="B288" s="551"/>
      <c r="C288" s="529"/>
      <c r="D288" s="75"/>
      <c r="E288" s="529"/>
      <c r="F288" s="529"/>
      <c r="G288" s="529"/>
      <c r="H288" s="529"/>
      <c r="I288" s="529"/>
      <c r="J288" s="529"/>
      <c r="K288" s="323"/>
      <c r="L288" s="551"/>
      <c r="M288" s="529"/>
      <c r="N288" s="75"/>
      <c r="O288" s="529"/>
      <c r="P288" s="529"/>
      <c r="Q288" s="529"/>
      <c r="R288" s="529"/>
      <c r="S288" s="529"/>
      <c r="T288" s="529"/>
      <c r="U288" s="16"/>
      <c r="V288" s="16"/>
      <c r="W288" s="17"/>
      <c r="X288" s="527"/>
    </row>
    <row r="289" ht="12.75" customHeight="1">
      <c r="A289" s="552"/>
      <c r="B289" s="553"/>
      <c r="C289" s="554"/>
      <c r="D289" s="554"/>
      <c r="E289" s="555"/>
      <c r="F289" s="555"/>
      <c r="G289" s="555"/>
      <c r="H289" s="555"/>
      <c r="I289" s="555"/>
      <c r="J289" s="555"/>
      <c r="K289" s="555"/>
      <c r="L289" s="553"/>
      <c r="M289" s="554"/>
      <c r="N289" s="554"/>
      <c r="O289" s="555"/>
      <c r="P289" s="555"/>
      <c r="Q289" s="555"/>
      <c r="R289" s="555"/>
      <c r="S289" s="555"/>
      <c r="T289" s="555"/>
      <c r="U289" s="16"/>
      <c r="V289" s="16"/>
      <c r="W289" s="17"/>
      <c r="X289" s="527"/>
    </row>
    <row r="290" ht="12.75" customHeight="1">
      <c r="A290" s="323"/>
      <c r="B290" s="528" t="str">
        <f>MaGv!$N$1</f>
        <v>THỜI KHÓA BIỂU ÔN TẬP KHỐI 12 - Áp dụng từ 04/05/2021</v>
      </c>
      <c r="C290" s="528"/>
      <c r="D290" s="360"/>
      <c r="E290" s="360"/>
      <c r="F290" s="360"/>
      <c r="G290" s="360"/>
      <c r="H290" s="323"/>
      <c r="I290" s="360"/>
      <c r="J290" s="360"/>
      <c r="K290" s="323"/>
      <c r="L290" s="528" t="str">
        <f>MaGv!$N$1</f>
        <v>THỜI KHÓA BIỂU ÔN TẬP KHỐI 12 - Áp dụng từ 04/05/2021</v>
      </c>
      <c r="M290" s="360"/>
      <c r="N290" s="360"/>
      <c r="O290" s="360"/>
      <c r="P290" s="360"/>
      <c r="Q290" s="360"/>
      <c r="R290" s="323"/>
      <c r="S290" s="360"/>
      <c r="T290" s="360"/>
      <c r="U290" s="16"/>
      <c r="V290" s="16"/>
      <c r="W290" s="17"/>
      <c r="X290" s="527"/>
    </row>
    <row r="291" ht="12.75" customHeight="1">
      <c r="A291" s="16"/>
      <c r="B291" s="530" t="s">
        <v>615</v>
      </c>
      <c r="C291" s="531" t="str">
        <f>VLOOKUP(B293,dsma,3,0)&amp;"-"&amp;VLOOKUP(B293,dsma,5,0)</f>
        <v>Hà Thị Yến-Sinh</v>
      </c>
      <c r="D291" s="532"/>
      <c r="E291" s="532"/>
      <c r="F291" s="533"/>
      <c r="G291" s="323"/>
      <c r="H291" s="534"/>
      <c r="I291" s="535" t="s">
        <v>616</v>
      </c>
      <c r="J291" s="17" t="str">
        <f>60-COUNTIF(E294:J303," ")</f>
        <v>0</v>
      </c>
      <c r="K291" s="323"/>
      <c r="L291" s="530" t="s">
        <v>615</v>
      </c>
      <c r="M291" s="531" t="str">
        <f>VLOOKUP(L293,dsma,3,0)&amp;"-"&amp;VLOOKUP(L293,dsma,5,0)</f>
        <v>Đỗ Thị Hoàng Mai-Tin</v>
      </c>
      <c r="N291" s="532"/>
      <c r="O291" s="532"/>
      <c r="P291" s="533"/>
      <c r="Q291" s="323"/>
      <c r="R291" s="534"/>
      <c r="S291" s="535" t="s">
        <v>616</v>
      </c>
      <c r="T291" s="17" t="str">
        <f>60-COUNTIF(O294:T303," ")</f>
        <v>0</v>
      </c>
      <c r="U291" s="16"/>
      <c r="V291" s="16"/>
      <c r="W291" s="17"/>
      <c r="X291" s="527"/>
    </row>
    <row r="292" ht="3.0" customHeight="1">
      <c r="A292" s="16"/>
      <c r="B292" s="526"/>
      <c r="C292" s="323"/>
      <c r="D292" s="323"/>
      <c r="E292" s="529"/>
      <c r="F292" s="323"/>
      <c r="G292" s="323"/>
      <c r="H292" s="323"/>
      <c r="I292" s="323"/>
      <c r="J292" s="323"/>
      <c r="K292" s="323"/>
      <c r="L292" s="526"/>
      <c r="M292" s="323"/>
      <c r="N292" s="323"/>
      <c r="O292" s="529"/>
      <c r="P292" s="323"/>
      <c r="Q292" s="323"/>
      <c r="R292" s="323"/>
      <c r="S292" s="323"/>
      <c r="T292" s="323"/>
      <c r="U292" s="16"/>
      <c r="V292" s="16"/>
      <c r="W292" s="17"/>
      <c r="X292" s="527"/>
    </row>
    <row r="293" ht="12.75" customHeight="1">
      <c r="A293" s="536"/>
      <c r="B293" s="537" t="str">
        <f>X41</f>
        <v>BS05</v>
      </c>
      <c r="C293" s="538" t="s">
        <v>617</v>
      </c>
      <c r="D293" s="538" t="s">
        <v>618</v>
      </c>
      <c r="E293" s="538" t="s">
        <v>591</v>
      </c>
      <c r="F293" s="538" t="s">
        <v>592</v>
      </c>
      <c r="G293" s="538" t="s">
        <v>593</v>
      </c>
      <c r="H293" s="538" t="s">
        <v>594</v>
      </c>
      <c r="I293" s="538" t="s">
        <v>595</v>
      </c>
      <c r="J293" s="538" t="s">
        <v>596</v>
      </c>
      <c r="K293" s="539"/>
      <c r="L293" s="537" t="str">
        <f>X42</f>
        <v>BI01</v>
      </c>
      <c r="M293" s="538" t="s">
        <v>617</v>
      </c>
      <c r="N293" s="538" t="s">
        <v>618</v>
      </c>
      <c r="O293" s="538" t="s">
        <v>591</v>
      </c>
      <c r="P293" s="538" t="s">
        <v>592</v>
      </c>
      <c r="Q293" s="538" t="s">
        <v>593</v>
      </c>
      <c r="R293" s="538" t="s">
        <v>594</v>
      </c>
      <c r="S293" s="538" t="s">
        <v>595</v>
      </c>
      <c r="T293" s="538" t="s">
        <v>596</v>
      </c>
      <c r="U293" s="16"/>
      <c r="V293" s="16">
        <v>38.0</v>
      </c>
      <c r="W293" s="17"/>
      <c r="X293" s="527"/>
    </row>
    <row r="294" ht="12.75" customHeight="1">
      <c r="A294" s="323"/>
      <c r="B294" s="541" t="s">
        <v>597</v>
      </c>
      <c r="C294" s="452">
        <v>1.0</v>
      </c>
      <c r="D294" s="542" t="s">
        <v>619</v>
      </c>
      <c r="E294" s="452" t="str">
        <f t="array" ref="E294">IF(COUNTIF(MaGv!$C$4:$BB$4,B293)&gt;0,INDEX(MaGv!$C$3:$BB$4,1,MATCH(B293,MaGv!$C$4:$BB$4,0))," ")</f>
        <v> </v>
      </c>
      <c r="F294" s="452" t="str">
        <f t="array" ref="F294">IF(COUNTIF(MaGv!$C$9:$BB$9,B293)&gt;0,INDEX(MaGv!$C$3:$BB$9,1,MATCH(B293,MaGv!$C$9:$BB$9,0))," ")</f>
        <v> </v>
      </c>
      <c r="G294" s="452" t="str">
        <f t="array" ref="G294">IF(COUNTIF(MaGv!$C$14:$BB$14,B293)&gt;0,INDEX(MaGv!$C$3:$BB$14,1,MATCH(B293,MaGv!$C$14:$BB$14,0))," ")</f>
        <v> </v>
      </c>
      <c r="H294" s="452" t="str">
        <f t="array" ref="H294">IF(COUNTIF(MaGv!$C$19:$BB$19,B293)&gt;0,INDEX(MaGv!$C$3:$BB$19,1,MATCH(B293,MaGv!$C$19:$BB$19,0))," ")</f>
        <v> </v>
      </c>
      <c r="I294" s="452" t="str">
        <f t="array" ref="I294">IF(COUNTIF(MaGv!$C$24:$BB$24,B293)&gt;0,INDEX(MaGv!$C$3:$BB$24,1,MATCH(B293,MaGv!$C$24:$BB$24,0))," ")</f>
        <v> </v>
      </c>
      <c r="J294" s="452" t="str">
        <f t="array" ref="J294">IF(COUNTIF(MaGv!$C$29:$BB$29,B293)&gt;0,INDEX(MaGv!$C$3:$BB$29,1,MATCH(B293,MaGv!$C$29:$BB$29,0))," ")</f>
        <v> </v>
      </c>
      <c r="K294" s="323"/>
      <c r="L294" s="541" t="s">
        <v>597</v>
      </c>
      <c r="M294" s="452">
        <v>1.0</v>
      </c>
      <c r="N294" s="542" t="s">
        <v>619</v>
      </c>
      <c r="O294" s="452" t="str">
        <f t="array" ref="O294">IF(COUNTIF(MaGv!$C$4:$BB$4,L293)&gt;0,INDEX(MaGv!$C$3:$BB$4,1,MATCH(L293,MaGv!$C$4:$BB$4,0))," ")</f>
        <v> </v>
      </c>
      <c r="P294" s="452" t="str">
        <f t="array" ref="P294">IF(COUNTIF(MaGv!$C$9:$BB$9,L293)&gt;0,INDEX(MaGv!$C$3:$BB$9,1,MATCH(L293,MaGv!$C$9:$BB$9,0))," ")</f>
        <v> </v>
      </c>
      <c r="Q294" s="452" t="str">
        <f t="array" ref="Q294">IF(COUNTIF(MaGv!$C$14:$BB$14,L293)&gt;0,INDEX(MaGv!$C$3:$BB$14,1,MATCH(L293,MaGv!$C$14:$BB$14,0))," ")</f>
        <v> </v>
      </c>
      <c r="R294" s="452" t="str">
        <f t="array" ref="R294">IF(COUNTIF(MaGv!$C$19:$BB$19,L293)&gt;0,INDEX(MaGv!$C$3:$BB$19,1,MATCH(L293,MaGv!$C$19:$BB$19,0))," ")</f>
        <v> </v>
      </c>
      <c r="S294" s="452" t="str">
        <f t="array" ref="S294">IF(COUNTIF(MaGv!$C$24:$BB$24,L293)&gt;0,INDEX(MaGv!$C$3:$BB$24,1,MATCH(L293,MaGv!$C$24:$BB$24,0))," ")</f>
        <v> </v>
      </c>
      <c r="T294" s="452" t="str">
        <f t="array" ref="T294">IF(COUNTIF(MaGv!$C$29:$BB$29,L293)&gt;0,INDEX(MaGv!$C$3:$BB$29,1,MATCH(L293,MaGv!$C$29:$BB$29,0))," ")</f>
        <v> </v>
      </c>
      <c r="U294" s="16"/>
      <c r="V294" s="16"/>
      <c r="W294" s="17"/>
      <c r="X294" s="527"/>
    </row>
    <row r="295" ht="12.75" customHeight="1">
      <c r="A295" s="323"/>
      <c r="B295" s="127"/>
      <c r="C295" s="444">
        <v>2.0</v>
      </c>
      <c r="D295" s="543" t="s">
        <v>620</v>
      </c>
      <c r="E295" s="444" t="str">
        <f t="array" ref="E295">IF(COUNTIF(MaGv!$C$5:$BB$5,B293)&gt;0,INDEX(MaGv!$C$3:$BB$5,1,MATCH(B293,MaGv!$C$5:$BB$5,0))," ")</f>
        <v> </v>
      </c>
      <c r="F295" s="444" t="str">
        <f t="array" ref="F295">IF(COUNTIF(MaGv!$C$10:$BB$10,B293)&gt;0,INDEX(MaGv!$C$3:$BB$10,1,MATCH(B293,MaGv!$C$10:$BB$10,0))," ")</f>
        <v> </v>
      </c>
      <c r="G295" s="444" t="str">
        <f t="array" ref="G295">IF(COUNTIF(MaGv!$C$15:$BB$15,B293)&gt;0,INDEX(MaGv!$C$3:$BB$15,1,MATCH(B293,MaGv!$C$15:$BB$15,0))," ")</f>
        <v> </v>
      </c>
      <c r="H295" s="444" t="str">
        <f t="array" ref="H295">IF(COUNTIF(MaGv!$C$20:$BB$20,B293)&gt;0,INDEX(MaGv!$C$3:$BB$20,1,MATCH(B293,MaGv!$C$20:$BB$20,0))," ")</f>
        <v> </v>
      </c>
      <c r="I295" s="444" t="str">
        <f t="array" ref="I295">IF(COUNTIF(MaGv!$C$25:$BB$25,B293)&gt;0,INDEX(MaGv!$C$3:$BB$25,1,MATCH(B293,MaGv!$C$25:$BB$25,0))," ")</f>
        <v> </v>
      </c>
      <c r="J295" s="444" t="str">
        <f t="array" ref="J295">IF(COUNTIF(MaGv!$C$30:$BB$30,B293)&gt;0,INDEX(MaGv!$C$3:$BB$30,1,MATCH(B293,MaGv!$C$30:$BB$30,0))," ")</f>
        <v> </v>
      </c>
      <c r="K295" s="323"/>
      <c r="L295" s="127"/>
      <c r="M295" s="444">
        <v>2.0</v>
      </c>
      <c r="N295" s="543" t="s">
        <v>620</v>
      </c>
      <c r="O295" s="444" t="str">
        <f t="array" ref="O295">IF(COUNTIF(MaGv!$C$5:$BB$5,L293)&gt;0,INDEX(MaGv!$C$3:$BB$5,1,MATCH(L293,MaGv!$C$5:$BB$5,0))," ")</f>
        <v> </v>
      </c>
      <c r="P295" s="444" t="str">
        <f t="array" ref="P295">IF(COUNTIF(MaGv!$C$10:$BB$10,L293)&gt;0,INDEX(MaGv!$C$3:$BB$10,1,MATCH(L293,MaGv!$C$10:$BB$10,0))," ")</f>
        <v> </v>
      </c>
      <c r="Q295" s="444" t="str">
        <f t="array" ref="Q295">IF(COUNTIF(MaGv!$C$15:$BB$15,L293)&gt;0,INDEX(MaGv!$C$3:$BB$15,1,MATCH(L293,MaGv!$C$15:$BB$15,0))," ")</f>
        <v> </v>
      </c>
      <c r="R295" s="444" t="str">
        <f t="array" ref="R295">IF(COUNTIF(MaGv!$C$20:$BB$20,L293)&gt;0,INDEX(MaGv!$C$3:$BB$20,1,MATCH(L293,MaGv!$C$20:$BB$20,0))," ")</f>
        <v> </v>
      </c>
      <c r="S295" s="444" t="str">
        <f t="array" ref="S295">IF(COUNTIF(MaGv!$C$25:$BB$25,L293)&gt;0,INDEX(MaGv!$C$3:$BB$25,1,MATCH(L293,MaGv!$C$25:$BB$25,0))," ")</f>
        <v> </v>
      </c>
      <c r="T295" s="444" t="str">
        <f t="array" ref="T295">IF(COUNTIF(MaGv!$C$30:$BB$30,L293)&gt;0,INDEX(MaGv!$C$3:$BB$30,1,MATCH(L293,MaGv!$C$30:$BB$30,0))," ")</f>
        <v> </v>
      </c>
      <c r="U295" s="16"/>
      <c r="V295" s="16"/>
      <c r="W295" s="17"/>
      <c r="X295" s="527"/>
    </row>
    <row r="296" ht="12.75" customHeight="1">
      <c r="A296" s="323"/>
      <c r="B296" s="127"/>
      <c r="C296" s="444">
        <v>3.0</v>
      </c>
      <c r="D296" s="543" t="s">
        <v>621</v>
      </c>
      <c r="E296" s="444" t="str">
        <f t="array" ref="E296">IF(COUNTIF(MaGv!$C$6:$BB$6,B293)&gt;0,INDEX(MaGv!$C$3:$BB$6,1,MATCH(B293,MaGv!$C$6:$BB$6,0))," ")</f>
        <v> </v>
      </c>
      <c r="F296" s="444" t="str">
        <f t="array" ref="F296">IF(COUNTIF(MaGv!$C$11:$BB$11,B293)&gt;0,INDEX(MaGv!$C$3:$BB$11,1,MATCH(B293,MaGv!$C$11:$BB$11,0))," ")</f>
        <v> </v>
      </c>
      <c r="G296" s="444" t="str">
        <f t="array" ref="G296">IF(COUNTIF(MaGv!$C$16:$BB$16,B293)&gt;0,INDEX(MaGv!$C$3:$BB$16,1,MATCH(B293,MaGv!$C$16:$BB$16,0))," ")</f>
        <v> </v>
      </c>
      <c r="H296" s="444" t="str">
        <f t="array" ref="H296">IF(COUNTIF(MaGv!$C$21:$BB$21,B293)&gt;0,INDEX(MaGv!$C$3:$BB$21,1,MATCH(B293,MaGv!$C$21:$BB$21,0))," ")</f>
        <v> </v>
      </c>
      <c r="I296" s="444" t="str">
        <f t="array" ref="I296">IF(COUNTIF(MaGv!$C$26:$BB$26,B293)&gt;0,INDEX(MaGv!$C$3:$BB$26,1,MATCH(B293,MaGv!$C$26:$BB$26,0))," ")</f>
        <v> </v>
      </c>
      <c r="J296" s="444" t="str">
        <f t="array" ref="J296">IF(COUNTIF(MaGv!$C$31:$BB$31,B293)&gt;0,INDEX(MaGv!$C$3:$BB$31,1,MATCH(B293,MaGv!$C$31:$BB$31,0))," ")</f>
        <v> </v>
      </c>
      <c r="K296" s="323"/>
      <c r="L296" s="127"/>
      <c r="M296" s="444">
        <v>3.0</v>
      </c>
      <c r="N296" s="543" t="s">
        <v>621</v>
      </c>
      <c r="O296" s="444" t="str">
        <f t="array" ref="O296">IF(COUNTIF(MaGv!$C$6:$BB$6,L293)&gt;0,INDEX(MaGv!$C$3:$BB$6,1,MATCH(L293,MaGv!$C$6:$BB$6,0))," ")</f>
        <v> </v>
      </c>
      <c r="P296" s="444" t="str">
        <f t="array" ref="P296">IF(COUNTIF(MaGv!$C$11:$BB$11,L293)&gt;0,INDEX(MaGv!$C$3:$BB$11,1,MATCH(L293,MaGv!$C$11:$BB$11,0))," ")</f>
        <v> </v>
      </c>
      <c r="Q296" s="444" t="str">
        <f t="array" ref="Q296">IF(COUNTIF(MaGv!$C$16:$BB$16,L293)&gt;0,INDEX(MaGv!$C$3:$BB$16,1,MATCH(L293,MaGv!$C$16:$BB$16,0))," ")</f>
        <v> </v>
      </c>
      <c r="R296" s="444" t="str">
        <f t="array" ref="R296">IF(COUNTIF(MaGv!$C$21:$BB$21,L293)&gt;0,INDEX(MaGv!$C$3:$BB$21,1,MATCH(L293,MaGv!$C$21:$BB$21,0))," ")</f>
        <v> </v>
      </c>
      <c r="S296" s="444" t="str">
        <f t="array" ref="S296">IF(COUNTIF(MaGv!$C$26:$BB$26,L293)&gt;0,INDEX(MaGv!$C$3:$BB$26,1,MATCH(L293,MaGv!$C$26:$BB$26,0))," ")</f>
        <v> </v>
      </c>
      <c r="T296" s="444" t="str">
        <f t="array" ref="T296">IF(COUNTIF(MaGv!$C$31:$BB$31,L293)&gt;0,INDEX(MaGv!$C$3:$BB$31,1,MATCH(L293,MaGv!$C$31:$BB$31,0))," ")</f>
        <v> </v>
      </c>
      <c r="U296" s="16"/>
      <c r="V296" s="16"/>
      <c r="W296" s="17"/>
      <c r="X296" s="527"/>
    </row>
    <row r="297" ht="12.75" customHeight="1">
      <c r="A297" s="323"/>
      <c r="B297" s="127"/>
      <c r="C297" s="444">
        <v>4.0</v>
      </c>
      <c r="D297" s="543" t="s">
        <v>622</v>
      </c>
      <c r="E297" s="444" t="str">
        <f t="array" ref="E297">IF(COUNTIF(MaGv!$C$7:$BB$7,B293)&gt;0,INDEX(MaGv!$C$3:$BB$7,1,MATCH(B293,MaGv!$C$7:$BB$7,0))," ")</f>
        <v> </v>
      </c>
      <c r="F297" s="444" t="str">
        <f t="array" ref="F297">IF(COUNTIF(MaGv!$C$12:$BB$12,B293)&gt;0,INDEX(MaGv!$C$3:$BB$12,1,MATCH(B293,MaGv!$C$12:$BB$12,0))," ")</f>
        <v> </v>
      </c>
      <c r="G297" s="444" t="str">
        <f t="array" ref="G297">IF(COUNTIF(MaGv!$C$17:$BB$17,B293)&gt;0,INDEX(MaGv!$C$3:$BB$17,1,MATCH(B293,MaGv!$C$17:$BB$17,0))," ")</f>
        <v> </v>
      </c>
      <c r="H297" s="444" t="str">
        <f t="array" ref="H297">IF(COUNTIF(MaGv!$C$22:$BB$22,B293)&gt;0,INDEX(MaGv!$C$3:$BB$22,1,MATCH(B293,MaGv!$C$22:$BB$22,0))," ")</f>
        <v> </v>
      </c>
      <c r="I297" s="444" t="str">
        <f t="array" ref="I297">IF(COUNTIF(MaGv!$C$27:$BB$27,B293)&gt;0,INDEX(MaGv!$C$3:$BB$27,1,MATCH(B293,MaGv!$C$27:$BB$27,0))," ")</f>
        <v> </v>
      </c>
      <c r="J297" s="444" t="str">
        <f t="array" ref="J297">IF(COUNTIF(MaGv!$C$32:$BB$32,B293)&gt;0,INDEX(MaGv!$C$3:$BB$32,1,MATCH(B293,MaGv!$C$32:$BB$32,0))," ")</f>
        <v> </v>
      </c>
      <c r="K297" s="323"/>
      <c r="L297" s="127"/>
      <c r="M297" s="444">
        <v>4.0</v>
      </c>
      <c r="N297" s="543" t="s">
        <v>622</v>
      </c>
      <c r="O297" s="444" t="str">
        <f t="array" ref="O297">IF(COUNTIF(MaGv!$C$7:$BB$7,L293)&gt;0,INDEX(MaGv!$C$3:$BB$7,1,MATCH(L293,MaGv!$C$7:$BB$7,0))," ")</f>
        <v> </v>
      </c>
      <c r="P297" s="444" t="str">
        <f t="array" ref="P297">IF(COUNTIF(MaGv!$C$12:$BB$12,L293)&gt;0,INDEX(MaGv!$C$3:$BB$12,1,MATCH(L293,MaGv!$C$12:$BB$12,0))," ")</f>
        <v> </v>
      </c>
      <c r="Q297" s="444" t="str">
        <f t="array" ref="Q297">IF(COUNTIF(MaGv!$C$17:$BB$17,L293)&gt;0,INDEX(MaGv!$C$3:$BB$17,1,MATCH(L293,MaGv!$C$17:$BB$17,0))," ")</f>
        <v> </v>
      </c>
      <c r="R297" s="444" t="str">
        <f t="array" ref="R297">IF(COUNTIF(MaGv!$C$22:$BB$22,L293)&gt;0,INDEX(MaGv!$C$3:$BB$22,1,MATCH(L293,MaGv!$C$22:$BB$22,0))," ")</f>
        <v> </v>
      </c>
      <c r="S297" s="444" t="str">
        <f t="array" ref="S297">IF(COUNTIF(MaGv!$C$27:$BB$27,L293)&gt;0,INDEX(MaGv!$C$3:$BB$27,1,MATCH(L293,MaGv!$C$27:$BB$27,0))," ")</f>
        <v> </v>
      </c>
      <c r="T297" s="444" t="str">
        <f t="array" ref="T297">IF(COUNTIF(MaGv!$C$32:$BB$32,L293)&gt;0,INDEX(MaGv!$C$3:$BB$32,1,MATCH(L293,MaGv!$C$32:$BB$32,0))," ")</f>
        <v> </v>
      </c>
      <c r="U297" s="16"/>
      <c r="V297" s="16"/>
      <c r="W297" s="17"/>
      <c r="X297" s="527"/>
    </row>
    <row r="298" ht="12.75" customHeight="1">
      <c r="A298" s="323"/>
      <c r="B298" s="447"/>
      <c r="C298" s="544">
        <v>5.0</v>
      </c>
      <c r="D298" s="545" t="s">
        <v>623</v>
      </c>
      <c r="E298" s="544" t="str">
        <f t="array" ref="E298">IF(COUNTIF(MaGv!$C$8:$BB$8,B293)&gt;0,INDEX(MaGv!$C$3:$BB$8,1,MATCH(B293,MaGv!$C$8:$BB$8,0))," ")</f>
        <v> </v>
      </c>
      <c r="F298" s="544" t="str">
        <f t="array" ref="F298">IF(COUNTIF(MaGv!$C$13:$BB$13,B293)&gt;0,INDEX(MaGv!$C$3:$BB$13,1,MATCH(B293,MaGv!$C$13:$BB$13,0))," ")</f>
        <v> </v>
      </c>
      <c r="G298" s="544" t="str">
        <f t="array" ref="G298">IF(COUNTIF(MaGv!$C$18:$BB$18,B293)&gt;0,INDEX(MaGv!$C$3:$BB$18,1,MATCH(B293,MaGv!$C$18:$BB$18,0))," ")</f>
        <v> </v>
      </c>
      <c r="H298" s="544" t="str">
        <f t="array" ref="H298">IF(COUNTIF(MaGv!$C$23:$BB$23,B293)&gt;0,INDEX(MaGv!$C$3:$BB$23,1,MATCH(B293,MaGv!$C$23:$BB$23,0))," ")</f>
        <v> </v>
      </c>
      <c r="I298" s="544" t="str">
        <f t="array" ref="I298">IF(COUNTIF(MaGv!$C$28:$BB$28,B293)&gt;0,INDEX(MaGv!$C$3:$BB$28,1,MATCH(B293,MaGv!$C$28:$BB$28,0))," ")</f>
        <v> </v>
      </c>
      <c r="J298" s="544" t="str">
        <f t="array" ref="J298">IF(COUNTIF(MaGv!$C$33:$BB$33,B293)&gt;0,INDEX(MaGv!$C$3:$BB$33,1,MATCH(B293,MaGv!$C$33:$BB$33,0))," ")</f>
        <v> </v>
      </c>
      <c r="K298" s="323"/>
      <c r="L298" s="447"/>
      <c r="M298" s="544">
        <v>5.0</v>
      </c>
      <c r="N298" s="545" t="s">
        <v>623</v>
      </c>
      <c r="O298" s="544" t="str">
        <f t="array" ref="O298">IF(COUNTIF(MaGv!$C$8:$BB$8,L293)&gt;0,INDEX(MaGv!$C$3:$BB$8,1,MATCH(L293,MaGv!$C$8:$BB$8,0))," ")</f>
        <v> </v>
      </c>
      <c r="P298" s="544" t="str">
        <f t="array" ref="P298">IF(COUNTIF(MaGv!$C$13:$BB$13,L293)&gt;0,INDEX(MaGv!$C$3:$BB$13,1,MATCH(L293,MaGv!$C$13:$BB$13,0))," ")</f>
        <v> </v>
      </c>
      <c r="Q298" s="544" t="str">
        <f t="array" ref="Q298">IF(COUNTIF(MaGv!$C$18:$BB$18,L293)&gt;0,INDEX(MaGv!$C$3:$BB$18,1,MATCH(L293,MaGv!$C$18:$BB$18,0))," ")</f>
        <v> </v>
      </c>
      <c r="R298" s="544" t="str">
        <f t="array" ref="R298">IF(COUNTIF(MaGv!$C$23:$BB$23,L293)&gt;0,INDEX(MaGv!$C$3:$BB$23,1,MATCH(L293,MaGv!$C$23:$BB$23,0))," ")</f>
        <v> </v>
      </c>
      <c r="S298" s="544" t="str">
        <f t="array" ref="S298">IF(COUNTIF(MaGv!$C$28:$BB$28,L293)&gt;0,INDEX(MaGv!$C$3:$BB$28,1,MATCH(L293,MaGv!$C$28:$BB$28,0))," ")</f>
        <v> </v>
      </c>
      <c r="T298" s="544" t="str">
        <f t="array" ref="T298">IF(COUNTIF(MaGv!$C$33:$BB$33,L293)&gt;0,INDEX(MaGv!$C$3:$BB$33,1,MATCH(L293,MaGv!$C$33:$BB$33,0))," ")</f>
        <v> </v>
      </c>
      <c r="U298" s="16"/>
      <c r="V298" s="16"/>
      <c r="W298" s="17"/>
      <c r="X298" s="527"/>
    </row>
    <row r="299" ht="12.75" customHeight="1">
      <c r="A299" s="323"/>
      <c r="B299" s="547" t="s">
        <v>606</v>
      </c>
      <c r="C299" s="548">
        <v>1.0</v>
      </c>
      <c r="D299" s="549" t="s">
        <v>624</v>
      </c>
      <c r="E299" s="548" t="str">
        <f t="array" ref="E299">IF(COUNTIF(MaGv!$C$39:$BB$39,B293)&gt;0,INDEX(MaGv!$C$38:$BB$39,1,MATCH(B293,MaGv!$C$39:$BB$39,0))," ")</f>
        <v> </v>
      </c>
      <c r="F299" s="548" t="str">
        <f t="array" ref="F299">IF(COUNTIF(MaGv!$C$44:$BB$44,B293)&gt;0,INDEX(MaGv!$C$38:$BB$44,1,MATCH(B293,MaGv!$C$44:$BB$44,0))," ")</f>
        <v> </v>
      </c>
      <c r="G299" s="548" t="str">
        <f t="array" ref="G299">IF(COUNTIF(MaGv!$C$49:$BB$49,B293)&gt;0,INDEX(MaGv!$C$38:$BB$49,1,MATCH(B293,MaGv!$C$49:$BB$49,0))," ")</f>
        <v> </v>
      </c>
      <c r="H299" s="548" t="str">
        <f t="array" ref="H299">IF(COUNTIF(MaGv!$C$54:$BB$54,B293)&gt;0,INDEX(MaGv!$C$38:$BB$54,1,MATCH(B293,MaGv!$C$54:$BB$54,0))," ")</f>
        <v> </v>
      </c>
      <c r="I299" s="548" t="str">
        <f t="array" ref="I299">IF(COUNTIF(MaGv!$C$59:$BB$59,B293)&gt;0,INDEX(MaGv!$C$38:$BB$59,1,MATCH(B293,MaGv!$C$59:$BB$59,0))," ")</f>
        <v> </v>
      </c>
      <c r="J299" s="548" t="str">
        <f t="array" ref="J299">IF(COUNTIF(MaGv!$C$64:$BB$64,B293)&gt;0,INDEX(MaGv!$C$38:$BB$64,1,MATCH(B293,MaGv!$C$64:$BB$64,0))," ")</f>
        <v> </v>
      </c>
      <c r="K299" s="323"/>
      <c r="L299" s="547" t="s">
        <v>606</v>
      </c>
      <c r="M299" s="548">
        <v>1.0</v>
      </c>
      <c r="N299" s="549" t="s">
        <v>624</v>
      </c>
      <c r="O299" s="548" t="str">
        <f t="array" ref="O299">IF(COUNTIF(MaGv!$C$39:$BB$39,L293)&gt;0,INDEX(MaGv!$C$38:$BB$39,1,MATCH(L293,MaGv!$C$39:$BB$39,0))," ")</f>
        <v> </v>
      </c>
      <c r="P299" s="548" t="str">
        <f t="array" ref="P299">IF(COUNTIF(MaGv!$C$44:$BB$44,L293)&gt;0,INDEX(MaGv!$C$38:$BB$44,1,MATCH(L293,MaGv!$C$44:$BB$44,0))," ")</f>
        <v> </v>
      </c>
      <c r="Q299" s="548" t="str">
        <f t="array" ref="Q299">IF(COUNTIF(MaGv!$C$49:$BB$49,L293)&gt;0,INDEX(MaGv!$C$38:$BB$49,1,MATCH(L293,MaGv!$C$49:$BB$49,0))," ")</f>
        <v> </v>
      </c>
      <c r="R299" s="548" t="str">
        <f t="array" ref="R299">IF(COUNTIF(MaGv!$C$54:$BB$54,L293)&gt;0,INDEX(MaGv!$C$38:$BB$54,1,MATCH(L293,MaGv!$C$54:$BB$54,0))," ")</f>
        <v> </v>
      </c>
      <c r="S299" s="548" t="str">
        <f t="array" ref="S299">IF(COUNTIF(MaGv!$C$59:$BB$59,L293)&gt;0,INDEX(MaGv!$C$38:$BB$59,1,MATCH(L293,MaGv!$C$59:$BB$59,0))," ")</f>
        <v> </v>
      </c>
      <c r="T299" s="548" t="str">
        <f t="array" ref="T299">IF(COUNTIF(MaGv!$C$64:$BB$64,L293)&gt;0,INDEX(MaGv!$C$38:$BB$64,1,MATCH(L293,MaGv!$C$64:$BB$64,0))," ")</f>
        <v> </v>
      </c>
      <c r="U299" s="16"/>
      <c r="V299" s="16"/>
      <c r="W299" s="17"/>
      <c r="X299" s="527"/>
    </row>
    <row r="300" ht="12.75" customHeight="1">
      <c r="A300" s="323"/>
      <c r="B300" s="127"/>
      <c r="C300" s="444">
        <v>2.0</v>
      </c>
      <c r="D300" s="543" t="s">
        <v>625</v>
      </c>
      <c r="E300" s="444" t="str">
        <f t="array" ref="E300">IF(COUNTIF(MaGv!$C$40:$BB$40,B293)&gt;0,INDEX(MaGv!$C$38:$BB$40,1,MATCH(B293,MaGv!$C$40:$BB$40,0))," ")</f>
        <v> </v>
      </c>
      <c r="F300" s="444" t="str">
        <f t="array" ref="F300">IF(COUNTIF(MaGv!$C$45:$BB$45,B293)&gt;0,INDEX(MaGv!$C$38:$BB$45,1,MATCH(B293,MaGv!$C$45:$BB$45,0))," ")</f>
        <v> </v>
      </c>
      <c r="G300" s="444" t="str">
        <f t="array" ref="G300">IF(COUNTIF(MaGv!$C$50:$BB$50,B293)&gt;0,INDEX(MaGv!$C$38:$BB$50,1,MATCH(B293,MaGv!$C$50:$BB$50,0))," ")</f>
        <v> </v>
      </c>
      <c r="H300" s="444" t="str">
        <f t="array" ref="H300">IF(COUNTIF(MaGv!$C$55:$BB$55,B293)&gt;0,INDEX(MaGv!$C$38:$BB$55,1,MATCH(B293,MaGv!$C$55:$BB$55,0))," ")</f>
        <v> </v>
      </c>
      <c r="I300" s="444" t="str">
        <f t="array" ref="I300">IF(COUNTIF(MaGv!$C$60:$BB$60,B293)&gt;0,INDEX(MaGv!$C$38:$BB$60,1,MATCH(B293,MaGv!$C$60:$BB$60,0))," ")</f>
        <v> </v>
      </c>
      <c r="J300" s="444" t="str">
        <f t="array" ref="J300">IF(COUNTIF(MaGv!$C$65:$BB$65,B293)&gt;0,INDEX(MaGv!$C$38:$BB$65,1,MATCH(B293,MaGv!$C$65:$BB$65,0))," ")</f>
        <v> </v>
      </c>
      <c r="K300" s="323"/>
      <c r="L300" s="127"/>
      <c r="M300" s="444">
        <v>2.0</v>
      </c>
      <c r="N300" s="543" t="s">
        <v>625</v>
      </c>
      <c r="O300" s="444" t="str">
        <f t="array" ref="O300">IF(COUNTIF(MaGv!$C$40:$BB$40,L293)&gt;0,INDEX(MaGv!$C$38:$BB$40,1,MATCH(L293,MaGv!$C$40:$BB$40,0))," ")</f>
        <v> </v>
      </c>
      <c r="P300" s="444" t="str">
        <f t="array" ref="P300">IF(COUNTIF(MaGv!$C$45:$BB$45,L293)&gt;0,INDEX(MaGv!$C$38:$BB$45,1,MATCH(L293,MaGv!$C$45:$BB$45,0))," ")</f>
        <v> </v>
      </c>
      <c r="Q300" s="444" t="str">
        <f t="array" ref="Q300">IF(COUNTIF(MaGv!$C$50:$BB$50,L293)&gt;0,INDEX(MaGv!$C$38:$BB$50,1,MATCH(L293,MaGv!$C$50:$BB$50,0))," ")</f>
        <v> </v>
      </c>
      <c r="R300" s="444" t="str">
        <f t="array" ref="R300">IF(COUNTIF(MaGv!$C$55:$BB$55,L293)&gt;0,INDEX(MaGv!$C$38:$BB$55,1,MATCH(L293,MaGv!$C$55:$BB$55,0))," ")</f>
        <v> </v>
      </c>
      <c r="S300" s="444" t="str">
        <f t="array" ref="S300">IF(COUNTIF(MaGv!$C$60:$BB$60,L293)&gt;0,INDEX(MaGv!$C$38:$BB$60,1,MATCH(L293,MaGv!$C$60:$BB$60,0))," ")</f>
        <v> </v>
      </c>
      <c r="T300" s="444" t="str">
        <f t="array" ref="T300">IF(COUNTIF(MaGv!$C$65:$BB$65,L293)&gt;0,INDEX(MaGv!$C$38:$BB$65,1,MATCH(L293,MaGv!$C$65:$BB$65,0))," ")</f>
        <v> </v>
      </c>
      <c r="U300" s="16"/>
      <c r="V300" s="16"/>
      <c r="W300" s="17"/>
      <c r="X300" s="527"/>
    </row>
    <row r="301" ht="12.75" customHeight="1">
      <c r="A301" s="323"/>
      <c r="B301" s="127"/>
      <c r="C301" s="444">
        <v>3.0</v>
      </c>
      <c r="D301" s="543" t="s">
        <v>626</v>
      </c>
      <c r="E301" s="444" t="str">
        <f t="array" ref="E301">IF(COUNTIF(MaGv!$C$41:$BB$41,B293)&gt;0,INDEX(MaGv!$C$38:$BB$41,1,MATCH(B293,MaGv!$C$41:$BB$41,0))," ")</f>
        <v> </v>
      </c>
      <c r="F301" s="444" t="str">
        <f t="array" ref="F301">IF(COUNTIF(MaGv!$C$46:$BB$46,B293)&gt;0,INDEX(MaGv!$C$38:$BB$46,1,MATCH(B293,MaGv!$C$46:$BB$46,0))," ")</f>
        <v> </v>
      </c>
      <c r="G301" s="444" t="str">
        <f t="array" ref="G301">IF(COUNTIF(MaGv!$C$51:$BB$51,B293)&gt;0,INDEX(MaGv!$C$38:$BB$51,1,MATCH(B293,MaGv!$C$51:$BB$51,0))," ")</f>
        <v> </v>
      </c>
      <c r="H301" s="444" t="str">
        <f t="array" ref="H301">IF(COUNTIF(MaGv!$C$56:$BB$56,B293)&gt;0,INDEX(MaGv!$C$38:$BB$56,1,MATCH(B293,MaGv!$C$56:$BB$56,0))," ")</f>
        <v> </v>
      </c>
      <c r="I301" s="444" t="str">
        <f t="array" ref="I301">IF(COUNTIF(MaGv!$C$61:$BB$61,B293)&gt;0,INDEX(MaGv!$C$38:$BB$61,1,MATCH(B293,MaGv!$C$61:$BB$61,0))," ")</f>
        <v> </v>
      </c>
      <c r="J301" s="444" t="str">
        <f t="array" ref="J301">IF(COUNTIF(MaGv!$C$66:$BB$66,B293)&gt;0,INDEX(MaGv!$C$38:$BB$66,1,MATCH(B293,MaGv!$C$66:$BB$66,0))," ")</f>
        <v> </v>
      </c>
      <c r="K301" s="323"/>
      <c r="L301" s="127"/>
      <c r="M301" s="444">
        <v>3.0</v>
      </c>
      <c r="N301" s="543" t="s">
        <v>626</v>
      </c>
      <c r="O301" s="444" t="str">
        <f t="array" ref="O301">IF(COUNTIF(MaGv!$C$41:$BB$41,L293)&gt;0,INDEX(MaGv!$C$38:$BB$41,1,MATCH(L293,MaGv!$C$41:$BB$41,0))," ")</f>
        <v> </v>
      </c>
      <c r="P301" s="444" t="str">
        <f t="array" ref="P301">IF(COUNTIF(MaGv!$C$46:$BB$46,L293)&gt;0,INDEX(MaGv!$C$38:$BB$46,1,MATCH(L293,MaGv!$C$46:$BB$46,0))," ")</f>
        <v> </v>
      </c>
      <c r="Q301" s="444" t="str">
        <f t="array" ref="Q301">IF(COUNTIF(MaGv!$C$51:$BB$51,L293)&gt;0,INDEX(MaGv!$C$38:$BB$51,1,MATCH(L293,MaGv!$C$51:$BB$51,0))," ")</f>
        <v> </v>
      </c>
      <c r="R301" s="444" t="str">
        <f t="array" ref="R301">IF(COUNTIF(MaGv!$C$56:$BB$56,L293)&gt;0,INDEX(MaGv!$C$38:$BB$56,1,MATCH(L293,MaGv!$C$56:$BB$56,0))," ")</f>
        <v> </v>
      </c>
      <c r="S301" s="444" t="str">
        <f t="array" ref="S301">IF(COUNTIF(MaGv!$C$61:$BB$61,L293)&gt;0,INDEX(MaGv!$C$38:$BB$61,1,MATCH(L293,MaGv!$C$61:$BB$61,0))," ")</f>
        <v> </v>
      </c>
      <c r="T301" s="444" t="str">
        <f t="array" ref="T301">IF(COUNTIF(MaGv!$C$66:$BB$66,L293)&gt;0,INDEX(MaGv!$C$38:$BB$66,1,MATCH(L293,MaGv!$C$66:$BB$66,0))," ")</f>
        <v> </v>
      </c>
      <c r="U301" s="16"/>
      <c r="V301" s="16"/>
      <c r="W301" s="17"/>
      <c r="X301" s="527"/>
    </row>
    <row r="302" ht="12.75" customHeight="1">
      <c r="A302" s="323"/>
      <c r="B302" s="127"/>
      <c r="C302" s="444">
        <v>4.0</v>
      </c>
      <c r="D302" s="543" t="s">
        <v>627</v>
      </c>
      <c r="E302" s="444" t="str">
        <f t="array" ref="E302">IF(COUNTIF(MaGv!$C$42:$BB$42,B293)&gt;0,INDEX(MaGv!$C$38:$BB$42,1,MATCH(B293,MaGv!$C$42:$BB$42,0))," ")</f>
        <v> </v>
      </c>
      <c r="F302" s="444" t="str">
        <f t="array" ref="F302">IF(COUNTIF(MaGv!$C$47:$BB$47,B293)&gt;0,INDEX(MaGv!$C$38:$BB$47,1,MATCH(B293,MaGv!$C$47:$BB$47,0))," ")</f>
        <v> </v>
      </c>
      <c r="G302" s="444" t="str">
        <f t="array" ref="G302">IF(COUNTIF(MaGv!$C$52:$BB$52,B293)&gt;0,INDEX(MaGv!$C$38:$BB$52,1,MATCH(B293,MaGv!$C$52:$BB$52,0))," ")</f>
        <v> </v>
      </c>
      <c r="H302" s="444" t="str">
        <f t="array" ref="H302">IF(COUNTIF(MaGv!$C$57:$BB$57,B293)&gt;0,INDEX(MaGv!$C$38:$BB$57,1,MATCH(B293,MaGv!$C$57:$BB$57,0))," ")</f>
        <v> </v>
      </c>
      <c r="I302" s="444" t="str">
        <f t="array" ref="I302">IF(COUNTIF(MaGv!$C$62:$BB$62,B293)&gt;0,INDEX(MaGv!$C$38:$BB$62,1,MATCH(B293,MaGv!$C$62:$BB$62,0))," ")</f>
        <v> </v>
      </c>
      <c r="J302" s="444" t="str">
        <f t="array" ref="J302">IF(COUNTIF(MaGv!$C$66:$BB$67,B293)&gt;0,INDEX(MaGv!$C$38:$BB$67,1,MATCH(B293,MaGv!$C$67:$BB$67,0))," ")</f>
        <v> </v>
      </c>
      <c r="K302" s="323"/>
      <c r="L302" s="127"/>
      <c r="M302" s="444">
        <v>4.0</v>
      </c>
      <c r="N302" s="543" t="s">
        <v>627</v>
      </c>
      <c r="O302" s="444" t="str">
        <f t="array" ref="O302">IF(COUNTIF(MaGv!$C$42:$BB$42,L293)&gt;0,INDEX(MaGv!$C$38:$BB$42,1,MATCH(L293,MaGv!$C$42:$BB$42,0))," ")</f>
        <v> </v>
      </c>
      <c r="P302" s="444" t="str">
        <f t="array" ref="P302">IF(COUNTIF(MaGv!$C$47:$BB$47,L293)&gt;0,INDEX(MaGv!$C$38:$BB$47,1,MATCH(L293,MaGv!$C$47:$BB$47,0))," ")</f>
        <v> </v>
      </c>
      <c r="Q302" s="444" t="str">
        <f t="array" ref="Q302">IF(COUNTIF(MaGv!$C$52:$BB$52,L293)&gt;0,INDEX(MaGv!$C$38:$BB$52,1,MATCH(L293,MaGv!$C$52:$BB$52,0))," ")</f>
        <v> </v>
      </c>
      <c r="R302" s="444" t="str">
        <f t="array" ref="R302">IF(COUNTIF(MaGv!$C$57:$BB$57,L293)&gt;0,INDEX(MaGv!$C$38:$BB$57,1,MATCH(L293,MaGv!$C$57:$BB$57,0))," ")</f>
        <v> </v>
      </c>
      <c r="S302" s="444" t="str">
        <f t="array" ref="S302">IF(COUNTIF(MaGv!$C$62:$BB$62,L293)&gt;0,INDEX(MaGv!$C$38:$BB$62,1,MATCH(L293,MaGv!$C$62:$BB$62,0))," ")</f>
        <v> </v>
      </c>
      <c r="T302" s="444" t="str">
        <f t="array" ref="T302">IF(COUNTIF(MaGv!$C$66:$BB$67,L293)&gt;0,INDEX(MaGv!$C$38:$BB$67,1,MATCH(L293,MaGv!$C$67:$BB$67,0))," ")</f>
        <v> </v>
      </c>
      <c r="U302" s="16"/>
      <c r="V302" s="16"/>
      <c r="W302" s="17"/>
      <c r="X302" s="527"/>
    </row>
    <row r="303" ht="12.75" customHeight="1">
      <c r="A303" s="323"/>
      <c r="B303" s="396"/>
      <c r="C303" s="450">
        <v>5.0</v>
      </c>
      <c r="D303" s="550" t="s">
        <v>628</v>
      </c>
      <c r="E303" s="450" t="str">
        <f t="array" ref="E303">IF(COUNTIF(MaGv!$C$43:$BB$43,B293)&gt;0,INDEX(MaGv!$C$38:$BB$43,1,MATCH(B293,MaGv!$C$43:$BB$43,0))," ")</f>
        <v> </v>
      </c>
      <c r="F303" s="450" t="str">
        <f t="array" ref="F303">IF(COUNTIF(MaGv!$C$48:$BB$48,B293)&gt;0,INDEX(MaGv!$C$38:$BB$48,1,MATCH(B293,MaGv!$C$48:$BB$48,0))," ")</f>
        <v> </v>
      </c>
      <c r="G303" s="450" t="str">
        <f t="array" ref="G303">IF(COUNTIF(MaGv!$C$53:$BB$53,B293)&gt;0,INDEX(MaGv!$C$38:$BB$53,1,MATCH(B293,MaGv!$C$53:$BB$53,0))," ")</f>
        <v> </v>
      </c>
      <c r="H303" s="450" t="str">
        <f t="array" ref="H303">IF(COUNTIF(MaGv!$C$58:$BB$58,B293)&gt;0,INDEX(MaGv!$C$38:$BB$58,1,MATCH(B293,MaGv!$C$58:$BB$58,0))," ")</f>
        <v> </v>
      </c>
      <c r="I303" s="450" t="str">
        <f t="array" ref="I303">IF(COUNTIF(MaGv!$C$63:$BB$63,B293)&gt;0,INDEX(MaGv!$C$38:$BB$63,1,MATCH(B293,MaGv!$C$63:$BB$63,0))," ")</f>
        <v> </v>
      </c>
      <c r="J303" s="450" t="str">
        <f t="array" ref="J303">IF(COUNTIF(MaGv!$C$68:$BB$68,B293)&gt;0,INDEX(MaGv!$C$38:$BB$68,1,MATCH(B293,MaGv!$C$68:$BB$68,0))," ")</f>
        <v> </v>
      </c>
      <c r="K303" s="323"/>
      <c r="L303" s="396"/>
      <c r="M303" s="450">
        <v>5.0</v>
      </c>
      <c r="N303" s="550" t="s">
        <v>628</v>
      </c>
      <c r="O303" s="450" t="str">
        <f t="array" ref="O303">IF(COUNTIF(MaGv!$C$43:$BB$43,L293)&gt;0,INDEX(MaGv!$C$38:$BB$43,1,MATCH(L293,MaGv!$C$43:$BB$43,0))," ")</f>
        <v> </v>
      </c>
      <c r="P303" s="450" t="str">
        <f t="array" ref="P303">IF(COUNTIF(MaGv!$C$48:$BB$48,L293)&gt;0,INDEX(MaGv!$C$38:$BB$48,1,MATCH(L293,MaGv!$C$48:$BB$48,0))," ")</f>
        <v> </v>
      </c>
      <c r="Q303" s="450" t="str">
        <f t="array" ref="Q303">IF(COUNTIF(MaGv!$C$53:$BB$53,L293)&gt;0,INDEX(MaGv!$C$38:$BB$53,1,MATCH(L293,MaGv!$C$53:$BB$53,0))," ")</f>
        <v> </v>
      </c>
      <c r="R303" s="450" t="str">
        <f t="array" ref="R303">IF(COUNTIF(MaGv!$C$58:$BB$58,L293)&gt;0,INDEX(MaGv!$C$38:$BB$58,1,MATCH(L293,MaGv!$C$58:$BB$58,0))," ")</f>
        <v> </v>
      </c>
      <c r="S303" s="450" t="str">
        <f t="array" ref="S303">IF(COUNTIF(MaGv!$C$63:$BB$63,L293)&gt;0,INDEX(MaGv!$C$38:$BB$63,1,MATCH(L293,MaGv!$C$63:$BB$63,0))," ")</f>
        <v> </v>
      </c>
      <c r="T303" s="450" t="str">
        <f t="array" ref="T303">IF(COUNTIF(MaGv!$C$68:$BB$68,L293)&gt;0,INDEX(MaGv!$C$38:$BB$68,1,MATCH(L293,MaGv!$C$68:$BB$68,0))," ")</f>
        <v> </v>
      </c>
      <c r="U303" s="16"/>
      <c r="V303" s="16"/>
      <c r="W303" s="17"/>
      <c r="X303" s="527"/>
    </row>
    <row r="304" ht="12.75" customHeight="1">
      <c r="A304" s="323"/>
      <c r="B304" s="551"/>
      <c r="C304" s="529"/>
      <c r="D304" s="75"/>
      <c r="E304" s="529"/>
      <c r="F304" s="529"/>
      <c r="G304" s="529"/>
      <c r="H304" s="529"/>
      <c r="I304" s="529"/>
      <c r="J304" s="529"/>
      <c r="K304" s="323"/>
      <c r="L304" s="551"/>
      <c r="M304" s="529"/>
      <c r="N304" s="75"/>
      <c r="O304" s="529"/>
      <c r="P304" s="529"/>
      <c r="Q304" s="529"/>
      <c r="R304" s="529"/>
      <c r="S304" s="529"/>
      <c r="T304" s="529"/>
      <c r="U304" s="16"/>
      <c r="V304" s="16"/>
      <c r="W304" s="17"/>
      <c r="X304" s="527"/>
    </row>
    <row r="305" ht="12.75" customHeight="1">
      <c r="A305" s="552"/>
      <c r="B305" s="553"/>
      <c r="C305" s="554"/>
      <c r="D305" s="554"/>
      <c r="E305" s="555"/>
      <c r="F305" s="555"/>
      <c r="G305" s="555"/>
      <c r="H305" s="555"/>
      <c r="I305" s="555"/>
      <c r="J305" s="555"/>
      <c r="K305" s="555"/>
      <c r="L305" s="553"/>
      <c r="M305" s="554"/>
      <c r="N305" s="554"/>
      <c r="O305" s="555"/>
      <c r="P305" s="555"/>
      <c r="Q305" s="555"/>
      <c r="R305" s="555"/>
      <c r="S305" s="555"/>
      <c r="T305" s="555"/>
      <c r="U305" s="16"/>
      <c r="V305" s="16"/>
      <c r="W305" s="17"/>
      <c r="X305" s="527"/>
    </row>
    <row r="306" ht="12.75" customHeight="1">
      <c r="A306" s="323"/>
      <c r="B306" s="528" t="str">
        <f>MaGv!$N$1</f>
        <v>THỜI KHÓA BIỂU ÔN TẬP KHỐI 12 - Áp dụng từ 04/05/2021</v>
      </c>
      <c r="C306" s="528"/>
      <c r="D306" s="360"/>
      <c r="E306" s="360"/>
      <c r="F306" s="360"/>
      <c r="G306" s="360"/>
      <c r="H306" s="323"/>
      <c r="I306" s="360"/>
      <c r="J306" s="360"/>
      <c r="K306" s="323"/>
      <c r="L306" s="528" t="str">
        <f>MaGv!$N$1</f>
        <v>THỜI KHÓA BIỂU ÔN TẬP KHỐI 12 - Áp dụng từ 04/05/2021</v>
      </c>
      <c r="M306" s="360"/>
      <c r="N306" s="360"/>
      <c r="O306" s="360"/>
      <c r="P306" s="360"/>
      <c r="Q306" s="360"/>
      <c r="R306" s="323"/>
      <c r="S306" s="360"/>
      <c r="T306" s="360"/>
      <c r="U306" s="16"/>
      <c r="V306" s="16"/>
      <c r="W306" s="17"/>
      <c r="X306" s="527"/>
    </row>
    <row r="307" ht="12.75" customHeight="1">
      <c r="A307" s="16"/>
      <c r="B307" s="530" t="s">
        <v>615</v>
      </c>
      <c r="C307" s="531" t="str">
        <f>VLOOKUP(B309,dsma,3,0)&amp;"-"&amp;VLOOKUP(B309,dsma,5,0)</f>
        <v>Trần Thị Nguồn-Tin</v>
      </c>
      <c r="D307" s="532"/>
      <c r="E307" s="532"/>
      <c r="F307" s="533"/>
      <c r="G307" s="323"/>
      <c r="H307" s="534"/>
      <c r="I307" s="535" t="s">
        <v>616</v>
      </c>
      <c r="J307" s="17" t="str">
        <f>60-COUNTIF(E310:J319," ")</f>
        <v>0</v>
      </c>
      <c r="K307" s="323"/>
      <c r="L307" s="530" t="s">
        <v>615</v>
      </c>
      <c r="M307" s="531" t="str">
        <f>VLOOKUP(L309,dsma,3,0)&amp;"-"&amp;VLOOKUP(L309,dsma,5,0)</f>
        <v>Nguyễn Thị Bích Ngọc-Tin</v>
      </c>
      <c r="N307" s="532"/>
      <c r="O307" s="532"/>
      <c r="P307" s="533"/>
      <c r="Q307" s="323"/>
      <c r="R307" s="534"/>
      <c r="S307" s="535" t="s">
        <v>616</v>
      </c>
      <c r="T307" s="17" t="str">
        <f>60-COUNTIF(O310:T319," ")</f>
        <v>0</v>
      </c>
      <c r="U307" s="16"/>
      <c r="V307" s="16"/>
      <c r="W307" s="17"/>
      <c r="X307" s="527"/>
    </row>
    <row r="308" ht="3.0" customHeight="1">
      <c r="A308" s="16"/>
      <c r="B308" s="526"/>
      <c r="C308" s="323"/>
      <c r="D308" s="323"/>
      <c r="E308" s="529"/>
      <c r="F308" s="323"/>
      <c r="G308" s="323"/>
      <c r="H308" s="323"/>
      <c r="I308" s="323"/>
      <c r="J308" s="323"/>
      <c r="K308" s="323"/>
      <c r="L308" s="526"/>
      <c r="M308" s="323"/>
      <c r="N308" s="323"/>
      <c r="O308" s="529"/>
      <c r="P308" s="323"/>
      <c r="Q308" s="323"/>
      <c r="R308" s="323"/>
      <c r="S308" s="323"/>
      <c r="T308" s="323"/>
      <c r="U308" s="16"/>
      <c r="V308" s="16"/>
      <c r="W308" s="17"/>
      <c r="X308" s="527"/>
    </row>
    <row r="309" ht="12.75" customHeight="1">
      <c r="A309" s="536"/>
      <c r="B309" s="537" t="str">
        <f>X43</f>
        <v>BI02</v>
      </c>
      <c r="C309" s="538" t="s">
        <v>617</v>
      </c>
      <c r="D309" s="538" t="s">
        <v>618</v>
      </c>
      <c r="E309" s="538" t="s">
        <v>591</v>
      </c>
      <c r="F309" s="538" t="s">
        <v>592</v>
      </c>
      <c r="G309" s="538" t="s">
        <v>593</v>
      </c>
      <c r="H309" s="538" t="s">
        <v>594</v>
      </c>
      <c r="I309" s="538" t="s">
        <v>595</v>
      </c>
      <c r="J309" s="538" t="s">
        <v>596</v>
      </c>
      <c r="K309" s="539"/>
      <c r="L309" s="537" t="str">
        <f>X44</f>
        <v>BI03</v>
      </c>
      <c r="M309" s="538" t="s">
        <v>617</v>
      </c>
      <c r="N309" s="538" t="s">
        <v>618</v>
      </c>
      <c r="O309" s="538" t="s">
        <v>591</v>
      </c>
      <c r="P309" s="538" t="s">
        <v>592</v>
      </c>
      <c r="Q309" s="538" t="s">
        <v>593</v>
      </c>
      <c r="R309" s="538" t="s">
        <v>594</v>
      </c>
      <c r="S309" s="538" t="s">
        <v>595</v>
      </c>
      <c r="T309" s="538" t="s">
        <v>596</v>
      </c>
      <c r="U309" s="16"/>
      <c r="V309" s="16">
        <v>40.0</v>
      </c>
      <c r="W309" s="17"/>
      <c r="X309" s="527"/>
    </row>
    <row r="310" ht="12.75" customHeight="1">
      <c r="A310" s="323"/>
      <c r="B310" s="541" t="s">
        <v>597</v>
      </c>
      <c r="C310" s="452">
        <v>1.0</v>
      </c>
      <c r="D310" s="542" t="s">
        <v>619</v>
      </c>
      <c r="E310" s="452" t="str">
        <f t="array" ref="E310">IF(COUNTIF(MaGv!$C$4:$BB$4,B309)&gt;0,INDEX(MaGv!$C$3:$BB$4,1,MATCH(B309,MaGv!$C$4:$BB$4,0))," ")</f>
        <v> </v>
      </c>
      <c r="F310" s="452" t="str">
        <f t="array" ref="F310">IF(COUNTIF(MaGv!$C$9:$BB$9,B309)&gt;0,INDEX(MaGv!$C$3:$BB$9,1,MATCH(B309,MaGv!$C$9:$BB$9,0))," ")</f>
        <v> </v>
      </c>
      <c r="G310" s="452" t="str">
        <f t="array" ref="G310">IF(COUNTIF(MaGv!$C$14:$BB$14,B309)&gt;0,INDEX(MaGv!$C$3:$BB$14,1,MATCH(B309,MaGv!$C$14:$BB$14,0))," ")</f>
        <v> </v>
      </c>
      <c r="H310" s="452" t="str">
        <f t="array" ref="H310">IF(COUNTIF(MaGv!$C$19:$BB$19,B309)&gt;0,INDEX(MaGv!$C$3:$BB$19,1,MATCH(B309,MaGv!$C$19:$BB$19,0))," ")</f>
        <v> </v>
      </c>
      <c r="I310" s="452" t="str">
        <f t="array" ref="I310">IF(COUNTIF(MaGv!$C$24:$BB$24,B309)&gt;0,INDEX(MaGv!$C$3:$BB$24,1,MATCH(B309,MaGv!$C$24:$BB$24,0))," ")</f>
        <v> </v>
      </c>
      <c r="J310" s="452" t="str">
        <f t="array" ref="J310">IF(COUNTIF(MaGv!$C$29:$BB$29,B309)&gt;0,INDEX(MaGv!$C$3:$BB$29,1,MATCH(B309,MaGv!$C$29:$BB$29,0))," ")</f>
        <v> </v>
      </c>
      <c r="K310" s="323"/>
      <c r="L310" s="541" t="s">
        <v>597</v>
      </c>
      <c r="M310" s="452">
        <v>1.0</v>
      </c>
      <c r="N310" s="542" t="s">
        <v>619</v>
      </c>
      <c r="O310" s="452" t="str">
        <f t="array" ref="O310">IF(COUNTIF(MaGv!$C$4:$BB$4,L309)&gt;0,INDEX(MaGv!$C$3:$BB$4,1,MATCH(L309,MaGv!$C$4:$BB$4,0))," ")</f>
        <v> </v>
      </c>
      <c r="P310" s="452" t="str">
        <f t="array" ref="P310">IF(COUNTIF(MaGv!$C$9:$BB$9,L309)&gt;0,INDEX(MaGv!$C$3:$BB$9,1,MATCH(L309,MaGv!$C$9:$BB$9,0))," ")</f>
        <v> </v>
      </c>
      <c r="Q310" s="452" t="str">
        <f t="array" ref="Q310">IF(COUNTIF(MaGv!$C$14:$BB$14,L309)&gt;0,INDEX(MaGv!$C$3:$BB$14,1,MATCH(L309,MaGv!$C$14:$BB$14,0))," ")</f>
        <v> </v>
      </c>
      <c r="R310" s="452" t="str">
        <f t="array" ref="R310">IF(COUNTIF(MaGv!$C$19:$BB$19,L309)&gt;0,INDEX(MaGv!$C$3:$BB$19,1,MATCH(L309,MaGv!$C$19:$BB$19,0))," ")</f>
        <v> </v>
      </c>
      <c r="S310" s="452" t="str">
        <f t="array" ref="S310">IF(COUNTIF(MaGv!$C$24:$BB$24,L309)&gt;0,INDEX(MaGv!$C$3:$BB$24,1,MATCH(L309,MaGv!$C$24:$BB$24,0))," ")</f>
        <v> </v>
      </c>
      <c r="T310" s="452" t="str">
        <f t="array" ref="T310">IF(COUNTIF(MaGv!$C$29:$BB$29,L309)&gt;0,INDEX(MaGv!$C$3:$BB$29,1,MATCH(L309,MaGv!$C$29:$BB$29,0))," ")</f>
        <v> </v>
      </c>
      <c r="U310" s="16"/>
      <c r="V310" s="16"/>
      <c r="W310" s="17"/>
      <c r="X310" s="527"/>
    </row>
    <row r="311" ht="12.75" customHeight="1">
      <c r="A311" s="323"/>
      <c r="B311" s="127"/>
      <c r="C311" s="444">
        <v>2.0</v>
      </c>
      <c r="D311" s="543" t="s">
        <v>620</v>
      </c>
      <c r="E311" s="444" t="str">
        <f t="array" ref="E311">IF(COUNTIF(MaGv!$C$5:$BB$5,B309)&gt;0,INDEX(MaGv!$C$3:$BB$5,1,MATCH(B309,MaGv!$C$5:$BB$5,0))," ")</f>
        <v> </v>
      </c>
      <c r="F311" s="444" t="str">
        <f t="array" ref="F311">IF(COUNTIF(MaGv!$C$10:$BB$10,B309)&gt;0,INDEX(MaGv!$C$3:$BB$10,1,MATCH(B309,MaGv!$C$10:$BB$10,0))," ")</f>
        <v> </v>
      </c>
      <c r="G311" s="444" t="str">
        <f t="array" ref="G311">IF(COUNTIF(MaGv!$C$15:$BB$15,B309)&gt;0,INDEX(MaGv!$C$3:$BB$15,1,MATCH(B309,MaGv!$C$15:$BB$15,0))," ")</f>
        <v> </v>
      </c>
      <c r="H311" s="444" t="str">
        <f t="array" ref="H311">IF(COUNTIF(MaGv!$C$20:$BB$20,B309)&gt;0,INDEX(MaGv!$C$3:$BB$20,1,MATCH(B309,MaGv!$C$20:$BB$20,0))," ")</f>
        <v> </v>
      </c>
      <c r="I311" s="444" t="str">
        <f t="array" ref="I311">IF(COUNTIF(MaGv!$C$25:$BB$25,B309)&gt;0,INDEX(MaGv!$C$3:$BB$25,1,MATCH(B309,MaGv!$C$25:$BB$25,0))," ")</f>
        <v> </v>
      </c>
      <c r="J311" s="444" t="str">
        <f t="array" ref="J311">IF(COUNTIF(MaGv!$C$30:$BB$30,B309)&gt;0,INDEX(MaGv!$C$3:$BB$30,1,MATCH(B309,MaGv!$C$30:$BB$30,0))," ")</f>
        <v> </v>
      </c>
      <c r="K311" s="323"/>
      <c r="L311" s="127"/>
      <c r="M311" s="444">
        <v>2.0</v>
      </c>
      <c r="N311" s="543" t="s">
        <v>620</v>
      </c>
      <c r="O311" s="444" t="str">
        <f t="array" ref="O311">IF(COUNTIF(MaGv!$C$5:$BB$5,L309)&gt;0,INDEX(MaGv!$C$3:$BB$5,1,MATCH(L309,MaGv!$C$5:$BB$5,0))," ")</f>
        <v> </v>
      </c>
      <c r="P311" s="444" t="str">
        <f t="array" ref="P311">IF(COUNTIF(MaGv!$C$10:$BB$10,L309)&gt;0,INDEX(MaGv!$C$3:$BB$10,1,MATCH(L309,MaGv!$C$10:$BB$10,0))," ")</f>
        <v> </v>
      </c>
      <c r="Q311" s="444" t="str">
        <f t="array" ref="Q311">IF(COUNTIF(MaGv!$C$15:$BB$15,L309)&gt;0,INDEX(MaGv!$C$3:$BB$15,1,MATCH(L309,MaGv!$C$15:$BB$15,0))," ")</f>
        <v> </v>
      </c>
      <c r="R311" s="444" t="str">
        <f t="array" ref="R311">IF(COUNTIF(MaGv!$C$20:$BB$20,L309)&gt;0,INDEX(MaGv!$C$3:$BB$20,1,MATCH(L309,MaGv!$C$20:$BB$20,0))," ")</f>
        <v> </v>
      </c>
      <c r="S311" s="444" t="str">
        <f t="array" ref="S311">IF(COUNTIF(MaGv!$C$25:$BB$25,L309)&gt;0,INDEX(MaGv!$C$3:$BB$25,1,MATCH(L309,MaGv!$C$25:$BB$25,0))," ")</f>
        <v> </v>
      </c>
      <c r="T311" s="444" t="str">
        <f t="array" ref="T311">IF(COUNTIF(MaGv!$C$30:$BB$30,L309)&gt;0,INDEX(MaGv!$C$3:$BB$30,1,MATCH(L309,MaGv!$C$30:$BB$30,0))," ")</f>
        <v> </v>
      </c>
      <c r="U311" s="16"/>
      <c r="V311" s="16"/>
      <c r="W311" s="17"/>
      <c r="X311" s="527"/>
    </row>
    <row r="312" ht="12.75" customHeight="1">
      <c r="A312" s="323"/>
      <c r="B312" s="127"/>
      <c r="C312" s="444">
        <v>3.0</v>
      </c>
      <c r="D312" s="543" t="s">
        <v>621</v>
      </c>
      <c r="E312" s="444" t="str">
        <f t="array" ref="E312">IF(COUNTIF(MaGv!$C$6:$BB$6,B309)&gt;0,INDEX(MaGv!$C$3:$BB$6,1,MATCH(B309,MaGv!$C$6:$BB$6,0))," ")</f>
        <v> </v>
      </c>
      <c r="F312" s="444" t="str">
        <f t="array" ref="F312">IF(COUNTIF(MaGv!$C$11:$BB$11,B309)&gt;0,INDEX(MaGv!$C$3:$BB$11,1,MATCH(B309,MaGv!$C$11:$BB$11,0))," ")</f>
        <v> </v>
      </c>
      <c r="G312" s="444" t="str">
        <f t="array" ref="G312">IF(COUNTIF(MaGv!$C$16:$BB$16,B309)&gt;0,INDEX(MaGv!$C$3:$BB$16,1,MATCH(B309,MaGv!$C$16:$BB$16,0))," ")</f>
        <v> </v>
      </c>
      <c r="H312" s="444" t="str">
        <f t="array" ref="H312">IF(COUNTIF(MaGv!$C$21:$BB$21,B309)&gt;0,INDEX(MaGv!$C$3:$BB$21,1,MATCH(B309,MaGv!$C$21:$BB$21,0))," ")</f>
        <v> </v>
      </c>
      <c r="I312" s="444" t="str">
        <f t="array" ref="I312">IF(COUNTIF(MaGv!$C$26:$BB$26,B309)&gt;0,INDEX(MaGv!$C$3:$BB$26,1,MATCH(B309,MaGv!$C$26:$BB$26,0))," ")</f>
        <v> </v>
      </c>
      <c r="J312" s="444" t="str">
        <f t="array" ref="J312">IF(COUNTIF(MaGv!$C$31:$BB$31,B309)&gt;0,INDEX(MaGv!$C$3:$BB$31,1,MATCH(B309,MaGv!$C$31:$BB$31,0))," ")</f>
        <v> </v>
      </c>
      <c r="K312" s="323"/>
      <c r="L312" s="127"/>
      <c r="M312" s="444">
        <v>3.0</v>
      </c>
      <c r="N312" s="543" t="s">
        <v>621</v>
      </c>
      <c r="O312" s="444" t="str">
        <f t="array" ref="O312">IF(COUNTIF(MaGv!$C$6:$BB$6,L309)&gt;0,INDEX(MaGv!$C$3:$BB$6,1,MATCH(L309,MaGv!$C$6:$BB$6,0))," ")</f>
        <v> </v>
      </c>
      <c r="P312" s="444" t="str">
        <f t="array" ref="P312">IF(COUNTIF(MaGv!$C$11:$BB$11,L309)&gt;0,INDEX(MaGv!$C$3:$BB$11,1,MATCH(L309,MaGv!$C$11:$BB$11,0))," ")</f>
        <v> </v>
      </c>
      <c r="Q312" s="444" t="str">
        <f t="array" ref="Q312">IF(COUNTIF(MaGv!$C$16:$BB$16,L309)&gt;0,INDEX(MaGv!$C$3:$BB$16,1,MATCH(L309,MaGv!$C$16:$BB$16,0))," ")</f>
        <v> </v>
      </c>
      <c r="R312" s="444" t="str">
        <f t="array" ref="R312">IF(COUNTIF(MaGv!$C$21:$BB$21,L309)&gt;0,INDEX(MaGv!$C$3:$BB$21,1,MATCH(L309,MaGv!$C$21:$BB$21,0))," ")</f>
        <v> </v>
      </c>
      <c r="S312" s="444" t="str">
        <f t="array" ref="S312">IF(COUNTIF(MaGv!$C$26:$BB$26,L309)&gt;0,INDEX(MaGv!$C$3:$BB$26,1,MATCH(L309,MaGv!$C$26:$BB$26,0))," ")</f>
        <v> </v>
      </c>
      <c r="T312" s="444" t="str">
        <f t="array" ref="T312">IF(COUNTIF(MaGv!$C$31:$BB$31,L309)&gt;0,INDEX(MaGv!$C$3:$BB$31,1,MATCH(L309,MaGv!$C$31:$BB$31,0))," ")</f>
        <v> </v>
      </c>
      <c r="U312" s="16"/>
      <c r="V312" s="16"/>
      <c r="W312" s="17"/>
      <c r="X312" s="527"/>
    </row>
    <row r="313" ht="12.75" customHeight="1">
      <c r="A313" s="323"/>
      <c r="B313" s="127"/>
      <c r="C313" s="444">
        <v>4.0</v>
      </c>
      <c r="D313" s="543" t="s">
        <v>622</v>
      </c>
      <c r="E313" s="444" t="str">
        <f t="array" ref="E313">IF(COUNTIF(MaGv!$C$7:$BB$7,B309)&gt;0,INDEX(MaGv!$C$3:$BB$7,1,MATCH(B309,MaGv!$C$7:$BB$7,0))," ")</f>
        <v> </v>
      </c>
      <c r="F313" s="444" t="str">
        <f t="array" ref="F313">IF(COUNTIF(MaGv!$C$12:$BB$12,B309)&gt;0,INDEX(MaGv!$C$3:$BB$12,1,MATCH(B309,MaGv!$C$12:$BB$12,0))," ")</f>
        <v> </v>
      </c>
      <c r="G313" s="444" t="str">
        <f t="array" ref="G313">IF(COUNTIF(MaGv!$C$17:$BB$17,B309)&gt;0,INDEX(MaGv!$C$3:$BB$17,1,MATCH(B309,MaGv!$C$17:$BB$17,0))," ")</f>
        <v> </v>
      </c>
      <c r="H313" s="444" t="str">
        <f t="array" ref="H313">IF(COUNTIF(MaGv!$C$22:$BB$22,B309)&gt;0,INDEX(MaGv!$C$3:$BB$22,1,MATCH(B309,MaGv!$C$22:$BB$22,0))," ")</f>
        <v> </v>
      </c>
      <c r="I313" s="444" t="str">
        <f t="array" ref="I313">IF(COUNTIF(MaGv!$C$27:$BB$27,B309)&gt;0,INDEX(MaGv!$C$3:$BB$27,1,MATCH(B309,MaGv!$C$27:$BB$27,0))," ")</f>
        <v> </v>
      </c>
      <c r="J313" s="444" t="str">
        <f t="array" ref="J313">IF(COUNTIF(MaGv!$C$32:$BB$32,B309)&gt;0,INDEX(MaGv!$C$3:$BB$32,1,MATCH(B309,MaGv!$C$32:$BB$32,0))," ")</f>
        <v> </v>
      </c>
      <c r="K313" s="323"/>
      <c r="L313" s="127"/>
      <c r="M313" s="444">
        <v>4.0</v>
      </c>
      <c r="N313" s="543" t="s">
        <v>622</v>
      </c>
      <c r="O313" s="444" t="str">
        <f t="array" ref="O313">IF(COUNTIF(MaGv!$C$7:$BB$7,L309)&gt;0,INDEX(MaGv!$C$3:$BB$7,1,MATCH(L309,MaGv!$C$7:$BB$7,0))," ")</f>
        <v> </v>
      </c>
      <c r="P313" s="444" t="str">
        <f t="array" ref="P313">IF(COUNTIF(MaGv!$C$12:$BB$12,L309)&gt;0,INDEX(MaGv!$C$3:$BB$12,1,MATCH(L309,MaGv!$C$12:$BB$12,0))," ")</f>
        <v> </v>
      </c>
      <c r="Q313" s="444" t="str">
        <f t="array" ref="Q313">IF(COUNTIF(MaGv!$C$17:$BB$17,L309)&gt;0,INDEX(MaGv!$C$3:$BB$17,1,MATCH(L309,MaGv!$C$17:$BB$17,0))," ")</f>
        <v> </v>
      </c>
      <c r="R313" s="444" t="str">
        <f t="array" ref="R313">IF(COUNTIF(MaGv!$C$22:$BB$22,L309)&gt;0,INDEX(MaGv!$C$3:$BB$22,1,MATCH(L309,MaGv!$C$22:$BB$22,0))," ")</f>
        <v> </v>
      </c>
      <c r="S313" s="444" t="str">
        <f t="array" ref="S313">IF(COUNTIF(MaGv!$C$27:$BB$27,L309)&gt;0,INDEX(MaGv!$C$3:$BB$27,1,MATCH(L309,MaGv!$C$27:$BB$27,0))," ")</f>
        <v> </v>
      </c>
      <c r="T313" s="444" t="str">
        <f t="array" ref="T313">IF(COUNTIF(MaGv!$C$32:$BB$32,L309)&gt;0,INDEX(MaGv!$C$3:$BB$32,1,MATCH(L309,MaGv!$C$32:$BB$32,0))," ")</f>
        <v> </v>
      </c>
      <c r="U313" s="16"/>
      <c r="V313" s="16"/>
      <c r="W313" s="17"/>
      <c r="X313" s="527"/>
    </row>
    <row r="314" ht="12.75" customHeight="1">
      <c r="A314" s="323"/>
      <c r="B314" s="447"/>
      <c r="C314" s="544">
        <v>5.0</v>
      </c>
      <c r="D314" s="545" t="s">
        <v>623</v>
      </c>
      <c r="E314" s="544" t="str">
        <f t="array" ref="E314">IF(COUNTIF(MaGv!$C$8:$BB$8,B309)&gt;0,INDEX(MaGv!$C$3:$BB$8,1,MATCH(B309,MaGv!$C$8:$BB$8,0))," ")</f>
        <v> </v>
      </c>
      <c r="F314" s="544" t="str">
        <f t="array" ref="F314">IF(COUNTIF(MaGv!$C$13:$BB$13,B309)&gt;0,INDEX(MaGv!$C$3:$BB$13,1,MATCH(B309,MaGv!$C$13:$BB$13,0))," ")</f>
        <v> </v>
      </c>
      <c r="G314" s="544" t="str">
        <f t="array" ref="G314">IF(COUNTIF(MaGv!$C$18:$BB$18,B309)&gt;0,INDEX(MaGv!$C$3:$BB$18,1,MATCH(B309,MaGv!$C$18:$BB$18,0))," ")</f>
        <v> </v>
      </c>
      <c r="H314" s="544" t="str">
        <f t="array" ref="H314">IF(COUNTIF(MaGv!$C$23:$BB$23,B309)&gt;0,INDEX(MaGv!$C$3:$BB$23,1,MATCH(B309,MaGv!$C$23:$BB$23,0))," ")</f>
        <v> </v>
      </c>
      <c r="I314" s="544" t="str">
        <f t="array" ref="I314">IF(COUNTIF(MaGv!$C$28:$BB$28,B309)&gt;0,INDEX(MaGv!$C$3:$BB$28,1,MATCH(B309,MaGv!$C$28:$BB$28,0))," ")</f>
        <v> </v>
      </c>
      <c r="J314" s="544" t="str">
        <f t="array" ref="J314">IF(COUNTIF(MaGv!$C$33:$BB$33,B309)&gt;0,INDEX(MaGv!$C$3:$BB$33,1,MATCH(B309,MaGv!$C$33:$BB$33,0))," ")</f>
        <v> </v>
      </c>
      <c r="K314" s="323"/>
      <c r="L314" s="447"/>
      <c r="M314" s="544">
        <v>5.0</v>
      </c>
      <c r="N314" s="545" t="s">
        <v>623</v>
      </c>
      <c r="O314" s="544" t="str">
        <f t="array" ref="O314">IF(COUNTIF(MaGv!$C$8:$BB$8,L309)&gt;0,INDEX(MaGv!$C$3:$BB$8,1,MATCH(L309,MaGv!$C$8:$BB$8,0))," ")</f>
        <v> </v>
      </c>
      <c r="P314" s="544" t="str">
        <f t="array" ref="P314">IF(COUNTIF(MaGv!$C$13:$BB$13,L309)&gt;0,INDEX(MaGv!$C$3:$BB$13,1,MATCH(L309,MaGv!$C$13:$BB$13,0))," ")</f>
        <v> </v>
      </c>
      <c r="Q314" s="544" t="str">
        <f t="array" ref="Q314">IF(COUNTIF(MaGv!$C$18:$BB$18,L309)&gt;0,INDEX(MaGv!$C$3:$BB$18,1,MATCH(L309,MaGv!$C$18:$BB$18,0))," ")</f>
        <v> </v>
      </c>
      <c r="R314" s="544" t="str">
        <f t="array" ref="R314">IF(COUNTIF(MaGv!$C$23:$BB$23,L309)&gt;0,INDEX(MaGv!$C$3:$BB$23,1,MATCH(L309,MaGv!$C$23:$BB$23,0))," ")</f>
        <v> </v>
      </c>
      <c r="S314" s="544" t="str">
        <f t="array" ref="S314">IF(COUNTIF(MaGv!$C$28:$BB$28,L309)&gt;0,INDEX(MaGv!$C$3:$BB$28,1,MATCH(L309,MaGv!$C$28:$BB$28,0))," ")</f>
        <v> </v>
      </c>
      <c r="T314" s="544" t="str">
        <f t="array" ref="T314">IF(COUNTIF(MaGv!$C$33:$BB$33,L309)&gt;0,INDEX(MaGv!$C$3:$BB$33,1,MATCH(L309,MaGv!$C$33:$BB$33,0))," ")</f>
        <v> </v>
      </c>
      <c r="U314" s="16"/>
      <c r="V314" s="16"/>
      <c r="W314" s="17"/>
      <c r="X314" s="527"/>
    </row>
    <row r="315" ht="12.75" customHeight="1">
      <c r="A315" s="323"/>
      <c r="B315" s="547" t="s">
        <v>606</v>
      </c>
      <c r="C315" s="548">
        <v>1.0</v>
      </c>
      <c r="D315" s="549" t="s">
        <v>624</v>
      </c>
      <c r="E315" s="548" t="str">
        <f t="array" ref="E315">IF(COUNTIF(MaGv!$C$39:$BB$39,B309)&gt;0,INDEX(MaGv!$C$38:$BB$39,1,MATCH(B309,MaGv!$C$39:$BB$39,0))," ")</f>
        <v> </v>
      </c>
      <c r="F315" s="548" t="str">
        <f t="array" ref="F315">IF(COUNTIF(MaGv!$C$44:$BB$44,B309)&gt;0,INDEX(MaGv!$C$38:$BB$44,1,MATCH(B309,MaGv!$C$44:$BB$44,0))," ")</f>
        <v> </v>
      </c>
      <c r="G315" s="548" t="str">
        <f t="array" ref="G315">IF(COUNTIF(MaGv!$C$49:$BB$49,B309)&gt;0,INDEX(MaGv!$C$38:$BB$49,1,MATCH(B309,MaGv!$C$49:$BB$49,0))," ")</f>
        <v> </v>
      </c>
      <c r="H315" s="548" t="str">
        <f t="array" ref="H315">IF(COUNTIF(MaGv!$C$54:$BB$54,B309)&gt;0,INDEX(MaGv!$C$38:$BB$54,1,MATCH(B309,MaGv!$C$54:$BB$54,0))," ")</f>
        <v> </v>
      </c>
      <c r="I315" s="548" t="str">
        <f t="array" ref="I315">IF(COUNTIF(MaGv!$C$59:$BB$59,B309)&gt;0,INDEX(MaGv!$C$38:$BB$59,1,MATCH(B309,MaGv!$C$59:$BB$59,0))," ")</f>
        <v> </v>
      </c>
      <c r="J315" s="548" t="str">
        <f t="array" ref="J315">IF(COUNTIF(MaGv!$C$64:$BB$64,B309)&gt;0,INDEX(MaGv!$C$38:$BB$64,1,MATCH(B309,MaGv!$C$64:$BB$64,0))," ")</f>
        <v> </v>
      </c>
      <c r="K315" s="323"/>
      <c r="L315" s="547" t="s">
        <v>606</v>
      </c>
      <c r="M315" s="548">
        <v>1.0</v>
      </c>
      <c r="N315" s="549" t="s">
        <v>624</v>
      </c>
      <c r="O315" s="548" t="str">
        <f t="array" ref="O315">IF(COUNTIF(MaGv!$C$39:$BB$39,L309)&gt;0,INDEX(MaGv!$C$38:$BB$39,1,MATCH(L309,MaGv!$C$39:$BB$39,0))," ")</f>
        <v> </v>
      </c>
      <c r="P315" s="548" t="str">
        <f t="array" ref="P315">IF(COUNTIF(MaGv!$C$44:$BB$44,L309)&gt;0,INDEX(MaGv!$C$38:$BB$44,1,MATCH(L309,MaGv!$C$44:$BB$44,0))," ")</f>
        <v> </v>
      </c>
      <c r="Q315" s="548" t="str">
        <f t="array" ref="Q315">IF(COUNTIF(MaGv!$C$49:$BB$49,L309)&gt;0,INDEX(MaGv!$C$38:$BB$49,1,MATCH(L309,MaGv!$C$49:$BB$49,0))," ")</f>
        <v> </v>
      </c>
      <c r="R315" s="548" t="str">
        <f t="array" ref="R315">IF(COUNTIF(MaGv!$C$54:$BB$54,L309)&gt;0,INDEX(MaGv!$C$38:$BB$54,1,MATCH(L309,MaGv!$C$54:$BB$54,0))," ")</f>
        <v> </v>
      </c>
      <c r="S315" s="548" t="str">
        <f t="array" ref="S315">IF(COUNTIF(MaGv!$C$59:$BB$59,L309)&gt;0,INDEX(MaGv!$C$38:$BB$59,1,MATCH(L309,MaGv!$C$59:$BB$59,0))," ")</f>
        <v> </v>
      </c>
      <c r="T315" s="548" t="str">
        <f t="array" ref="T315">IF(COUNTIF(MaGv!$C$64:$BB$64,L309)&gt;0,INDEX(MaGv!$C$38:$BB$64,1,MATCH(L309,MaGv!$C$64:$BB$64,0))," ")</f>
        <v> </v>
      </c>
      <c r="U315" s="16"/>
      <c r="V315" s="16"/>
      <c r="W315" s="17"/>
      <c r="X315" s="527"/>
    </row>
    <row r="316" ht="12.75" customHeight="1">
      <c r="A316" s="323"/>
      <c r="B316" s="127"/>
      <c r="C316" s="444">
        <v>2.0</v>
      </c>
      <c r="D316" s="543" t="s">
        <v>625</v>
      </c>
      <c r="E316" s="444" t="str">
        <f t="array" ref="E316">IF(COUNTIF(MaGv!$C$40:$BB$40,B309)&gt;0,INDEX(MaGv!$C$38:$BB$40,1,MATCH(B309,MaGv!$C$40:$BB$40,0))," ")</f>
        <v> </v>
      </c>
      <c r="F316" s="444" t="str">
        <f t="array" ref="F316">IF(COUNTIF(MaGv!$C$45:$BB$45,B309)&gt;0,INDEX(MaGv!$C$38:$BB$45,1,MATCH(B309,MaGv!$C$45:$BB$45,0))," ")</f>
        <v> </v>
      </c>
      <c r="G316" s="444" t="str">
        <f t="array" ref="G316">IF(COUNTIF(MaGv!$C$50:$BB$50,B309)&gt;0,INDEX(MaGv!$C$38:$BB$50,1,MATCH(B309,MaGv!$C$50:$BB$50,0))," ")</f>
        <v> </v>
      </c>
      <c r="H316" s="444" t="str">
        <f t="array" ref="H316">IF(COUNTIF(MaGv!$C$55:$BB$55,B309)&gt;0,INDEX(MaGv!$C$38:$BB$55,1,MATCH(B309,MaGv!$C$55:$BB$55,0))," ")</f>
        <v> </v>
      </c>
      <c r="I316" s="444" t="str">
        <f t="array" ref="I316">IF(COUNTIF(MaGv!$C$60:$BB$60,B309)&gt;0,INDEX(MaGv!$C$38:$BB$60,1,MATCH(B309,MaGv!$C$60:$BB$60,0))," ")</f>
        <v> </v>
      </c>
      <c r="J316" s="444" t="str">
        <f t="array" ref="J316">IF(COUNTIF(MaGv!$C$65:$BB$65,B309)&gt;0,INDEX(MaGv!$C$38:$BB$65,1,MATCH(B309,MaGv!$C$65:$BB$65,0))," ")</f>
        <v> </v>
      </c>
      <c r="K316" s="323"/>
      <c r="L316" s="127"/>
      <c r="M316" s="444">
        <v>2.0</v>
      </c>
      <c r="N316" s="543" t="s">
        <v>625</v>
      </c>
      <c r="O316" s="444" t="str">
        <f t="array" ref="O316">IF(COUNTIF(MaGv!$C$40:$BB$40,L309)&gt;0,INDEX(MaGv!$C$38:$BB$40,1,MATCH(L309,MaGv!$C$40:$BB$40,0))," ")</f>
        <v> </v>
      </c>
      <c r="P316" s="444" t="str">
        <f t="array" ref="P316">IF(COUNTIF(MaGv!$C$45:$BB$45,L309)&gt;0,INDEX(MaGv!$C$38:$BB$45,1,MATCH(L309,MaGv!$C$45:$BB$45,0))," ")</f>
        <v> </v>
      </c>
      <c r="Q316" s="444" t="str">
        <f t="array" ref="Q316">IF(COUNTIF(MaGv!$C$50:$BB$50,L309)&gt;0,INDEX(MaGv!$C$38:$BB$50,1,MATCH(L309,MaGv!$C$50:$BB$50,0))," ")</f>
        <v> </v>
      </c>
      <c r="R316" s="444" t="str">
        <f t="array" ref="R316">IF(COUNTIF(MaGv!$C$55:$BB$55,L309)&gt;0,INDEX(MaGv!$C$38:$BB$55,1,MATCH(L309,MaGv!$C$55:$BB$55,0))," ")</f>
        <v> </v>
      </c>
      <c r="S316" s="444" t="str">
        <f t="array" ref="S316">IF(COUNTIF(MaGv!$C$60:$BB$60,L309)&gt;0,INDEX(MaGv!$C$38:$BB$60,1,MATCH(L309,MaGv!$C$60:$BB$60,0))," ")</f>
        <v> </v>
      </c>
      <c r="T316" s="444" t="str">
        <f t="array" ref="T316">IF(COUNTIF(MaGv!$C$65:$BB$65,L309)&gt;0,INDEX(MaGv!$C$38:$BB$65,1,MATCH(L309,MaGv!$C$65:$BB$65,0))," ")</f>
        <v> </v>
      </c>
      <c r="U316" s="16"/>
      <c r="V316" s="16"/>
      <c r="W316" s="17"/>
      <c r="X316" s="527"/>
    </row>
    <row r="317" ht="12.75" customHeight="1">
      <c r="A317" s="323"/>
      <c r="B317" s="127"/>
      <c r="C317" s="444">
        <v>3.0</v>
      </c>
      <c r="D317" s="543" t="s">
        <v>626</v>
      </c>
      <c r="E317" s="444" t="str">
        <f t="array" ref="E317">IF(COUNTIF(MaGv!$C$41:$BB$41,B309)&gt;0,INDEX(MaGv!$C$38:$BB$41,1,MATCH(B309,MaGv!$C$41:$BB$41,0))," ")</f>
        <v> </v>
      </c>
      <c r="F317" s="444" t="str">
        <f t="array" ref="F317">IF(COUNTIF(MaGv!$C$46:$BB$46,B309)&gt;0,INDEX(MaGv!$C$38:$BB$46,1,MATCH(B309,MaGv!$C$46:$BB$46,0))," ")</f>
        <v> </v>
      </c>
      <c r="G317" s="444" t="str">
        <f t="array" ref="G317">IF(COUNTIF(MaGv!$C$51:$BB$51,B309)&gt;0,INDEX(MaGv!$C$38:$BB$51,1,MATCH(B309,MaGv!$C$51:$BB$51,0))," ")</f>
        <v> </v>
      </c>
      <c r="H317" s="444" t="str">
        <f t="array" ref="H317">IF(COUNTIF(MaGv!$C$56:$BB$56,B309)&gt;0,INDEX(MaGv!$C$38:$BB$56,1,MATCH(B309,MaGv!$C$56:$BB$56,0))," ")</f>
        <v> </v>
      </c>
      <c r="I317" s="444" t="str">
        <f t="array" ref="I317">IF(COUNTIF(MaGv!$C$61:$BB$61,B309)&gt;0,INDEX(MaGv!$C$38:$BB$61,1,MATCH(B309,MaGv!$C$61:$BB$61,0))," ")</f>
        <v> </v>
      </c>
      <c r="J317" s="444" t="str">
        <f t="array" ref="J317">IF(COUNTIF(MaGv!$C$66:$BB$66,B309)&gt;0,INDEX(MaGv!$C$38:$BB$66,1,MATCH(B309,MaGv!$C$66:$BB$66,0))," ")</f>
        <v> </v>
      </c>
      <c r="K317" s="323"/>
      <c r="L317" s="127"/>
      <c r="M317" s="444">
        <v>3.0</v>
      </c>
      <c r="N317" s="543" t="s">
        <v>626</v>
      </c>
      <c r="O317" s="444" t="str">
        <f t="array" ref="O317">IF(COUNTIF(MaGv!$C$41:$BB$41,L309)&gt;0,INDEX(MaGv!$C$38:$BB$41,1,MATCH(L309,MaGv!$C$41:$BB$41,0))," ")</f>
        <v> </v>
      </c>
      <c r="P317" s="444" t="str">
        <f t="array" ref="P317">IF(COUNTIF(MaGv!$C$46:$BB$46,L309)&gt;0,INDEX(MaGv!$C$38:$BB$46,1,MATCH(L309,MaGv!$C$46:$BB$46,0))," ")</f>
        <v> </v>
      </c>
      <c r="Q317" s="444" t="str">
        <f t="array" ref="Q317">IF(COUNTIF(MaGv!$C$51:$BB$51,L309)&gt;0,INDEX(MaGv!$C$38:$BB$51,1,MATCH(L309,MaGv!$C$51:$BB$51,0))," ")</f>
        <v> </v>
      </c>
      <c r="R317" s="444" t="str">
        <f t="array" ref="R317">IF(COUNTIF(MaGv!$C$56:$BB$56,L309)&gt;0,INDEX(MaGv!$C$38:$BB$56,1,MATCH(L309,MaGv!$C$56:$BB$56,0))," ")</f>
        <v> </v>
      </c>
      <c r="S317" s="444" t="str">
        <f t="array" ref="S317">IF(COUNTIF(MaGv!$C$61:$BB$61,L309)&gt;0,INDEX(MaGv!$C$38:$BB$61,1,MATCH(L309,MaGv!$C$61:$BB$61,0))," ")</f>
        <v> </v>
      </c>
      <c r="T317" s="444" t="str">
        <f t="array" ref="T317">IF(COUNTIF(MaGv!$C$66:$BB$66,L309)&gt;0,INDEX(MaGv!$C$38:$BB$66,1,MATCH(L309,MaGv!$C$66:$BB$66,0))," ")</f>
        <v> </v>
      </c>
      <c r="U317" s="16"/>
      <c r="V317" s="16"/>
      <c r="W317" s="17"/>
      <c r="X317" s="527"/>
    </row>
    <row r="318" ht="12.75" customHeight="1">
      <c r="A318" s="323"/>
      <c r="B318" s="127"/>
      <c r="C318" s="444">
        <v>4.0</v>
      </c>
      <c r="D318" s="543" t="s">
        <v>627</v>
      </c>
      <c r="E318" s="444" t="str">
        <f t="array" ref="E318">IF(COUNTIF(MaGv!$C$42:$BB$42,B309)&gt;0,INDEX(MaGv!$C$38:$BB$42,1,MATCH(B309,MaGv!$C$42:$BB$42,0))," ")</f>
        <v> </v>
      </c>
      <c r="F318" s="444" t="str">
        <f t="array" ref="F318">IF(COUNTIF(MaGv!$C$47:$BB$47,B309)&gt;0,INDEX(MaGv!$C$38:$BB$47,1,MATCH(B309,MaGv!$C$47:$BB$47,0))," ")</f>
        <v> </v>
      </c>
      <c r="G318" s="444" t="str">
        <f t="array" ref="G318">IF(COUNTIF(MaGv!$C$52:$BB$52,B309)&gt;0,INDEX(MaGv!$C$38:$BB$52,1,MATCH(B309,MaGv!$C$52:$BB$52,0))," ")</f>
        <v> </v>
      </c>
      <c r="H318" s="444" t="str">
        <f t="array" ref="H318">IF(COUNTIF(MaGv!$C$57:$BB$57,B309)&gt;0,INDEX(MaGv!$C$38:$BB$57,1,MATCH(B309,MaGv!$C$57:$BB$57,0))," ")</f>
        <v> </v>
      </c>
      <c r="I318" s="444" t="str">
        <f t="array" ref="I318">IF(COUNTIF(MaGv!$C$62:$BB$62,B309)&gt;0,INDEX(MaGv!$C$38:$BB$62,1,MATCH(B309,MaGv!$C$62:$BB$62,0))," ")</f>
        <v> </v>
      </c>
      <c r="J318" s="444" t="str">
        <f t="array" ref="J318">IF(COUNTIF(MaGv!$C$66:$BB$67,B309)&gt;0,INDEX(MaGv!$C$38:$BB$67,1,MATCH(B309,MaGv!$C$67:$BB$67,0))," ")</f>
        <v> </v>
      </c>
      <c r="K318" s="323"/>
      <c r="L318" s="127"/>
      <c r="M318" s="444">
        <v>4.0</v>
      </c>
      <c r="N318" s="543" t="s">
        <v>627</v>
      </c>
      <c r="O318" s="444" t="str">
        <f t="array" ref="O318">IF(COUNTIF(MaGv!$C$42:$BB$42,L309)&gt;0,INDEX(MaGv!$C$38:$BB$42,1,MATCH(L309,MaGv!$C$42:$BB$42,0))," ")</f>
        <v> </v>
      </c>
      <c r="P318" s="444" t="str">
        <f t="array" ref="P318">IF(COUNTIF(MaGv!$C$47:$BB$47,L309)&gt;0,INDEX(MaGv!$C$38:$BB$47,1,MATCH(L309,MaGv!$C$47:$BB$47,0))," ")</f>
        <v> </v>
      </c>
      <c r="Q318" s="444" t="str">
        <f t="array" ref="Q318">IF(COUNTIF(MaGv!$C$52:$BB$52,L309)&gt;0,INDEX(MaGv!$C$38:$BB$52,1,MATCH(L309,MaGv!$C$52:$BB$52,0))," ")</f>
        <v> </v>
      </c>
      <c r="R318" s="444" t="str">
        <f t="array" ref="R318">IF(COUNTIF(MaGv!$C$57:$BB$57,L309)&gt;0,INDEX(MaGv!$C$38:$BB$57,1,MATCH(L309,MaGv!$C$57:$BB$57,0))," ")</f>
        <v> </v>
      </c>
      <c r="S318" s="444" t="str">
        <f t="array" ref="S318">IF(COUNTIF(MaGv!$C$62:$BB$62,L309)&gt;0,INDEX(MaGv!$C$38:$BB$62,1,MATCH(L309,MaGv!$C$62:$BB$62,0))," ")</f>
        <v> </v>
      </c>
      <c r="T318" s="444" t="str">
        <f t="array" ref="T318">IF(COUNTIF(MaGv!$C$66:$BB$67,L309)&gt;0,INDEX(MaGv!$C$38:$BB$67,1,MATCH(L309,MaGv!$C$67:$BB$67,0))," ")</f>
        <v> </v>
      </c>
      <c r="U318" s="16"/>
      <c r="V318" s="16"/>
      <c r="W318" s="17"/>
      <c r="X318" s="527"/>
    </row>
    <row r="319" ht="12.75" customHeight="1">
      <c r="A319" s="323"/>
      <c r="B319" s="396"/>
      <c r="C319" s="450">
        <v>5.0</v>
      </c>
      <c r="D319" s="550" t="s">
        <v>628</v>
      </c>
      <c r="E319" s="450" t="str">
        <f t="array" ref="E319">IF(COUNTIF(MaGv!$C$43:$BB$43,B309)&gt;0,INDEX(MaGv!$C$38:$BB$43,1,MATCH(B309,MaGv!$C$43:$BB$43,0))," ")</f>
        <v> </v>
      </c>
      <c r="F319" s="450" t="str">
        <f t="array" ref="F319">IF(COUNTIF(MaGv!$C$48:$BB$48,B309)&gt;0,INDEX(MaGv!$C$38:$BB$48,1,MATCH(B309,MaGv!$C$48:$BB$48,0))," ")</f>
        <v> </v>
      </c>
      <c r="G319" s="450" t="str">
        <f t="array" ref="G319">IF(COUNTIF(MaGv!$C$53:$BB$53,B309)&gt;0,INDEX(MaGv!$C$38:$BB$53,1,MATCH(B309,MaGv!$C$53:$BB$53,0))," ")</f>
        <v> </v>
      </c>
      <c r="H319" s="450" t="str">
        <f t="array" ref="H319">IF(COUNTIF(MaGv!$C$58:$BB$58,B309)&gt;0,INDEX(MaGv!$C$38:$BB$58,1,MATCH(B309,MaGv!$C$58:$BB$58,0))," ")</f>
        <v> </v>
      </c>
      <c r="I319" s="450" t="str">
        <f t="array" ref="I319">IF(COUNTIF(MaGv!$C$63:$BB$63,B309)&gt;0,INDEX(MaGv!$C$38:$BB$63,1,MATCH(B309,MaGv!$C$63:$BB$63,0))," ")</f>
        <v> </v>
      </c>
      <c r="J319" s="450" t="str">
        <f t="array" ref="J319">IF(COUNTIF(MaGv!$C$68:$BB$68,B309)&gt;0,INDEX(MaGv!$C$38:$BB$68,1,MATCH(B309,MaGv!$C$68:$BB$68,0))," ")</f>
        <v> </v>
      </c>
      <c r="K319" s="323"/>
      <c r="L319" s="396"/>
      <c r="M319" s="450">
        <v>5.0</v>
      </c>
      <c r="N319" s="550" t="s">
        <v>628</v>
      </c>
      <c r="O319" s="450" t="str">
        <f t="array" ref="O319">IF(COUNTIF(MaGv!$C$43:$BB$43,L309)&gt;0,INDEX(MaGv!$C$38:$BB$43,1,MATCH(L309,MaGv!$C$43:$BB$43,0))," ")</f>
        <v> </v>
      </c>
      <c r="P319" s="450" t="str">
        <f t="array" ref="P319">IF(COUNTIF(MaGv!$C$48:$BB$48,L309)&gt;0,INDEX(MaGv!$C$38:$BB$48,1,MATCH(L309,MaGv!$C$48:$BB$48,0))," ")</f>
        <v> </v>
      </c>
      <c r="Q319" s="450" t="str">
        <f t="array" ref="Q319">IF(COUNTIF(MaGv!$C$53:$BB$53,L309)&gt;0,INDEX(MaGv!$C$38:$BB$53,1,MATCH(L309,MaGv!$C$53:$BB$53,0))," ")</f>
        <v> </v>
      </c>
      <c r="R319" s="450" t="str">
        <f t="array" ref="R319">IF(COUNTIF(MaGv!$C$58:$BB$58,L309)&gt;0,INDEX(MaGv!$C$38:$BB$58,1,MATCH(L309,MaGv!$C$58:$BB$58,0))," ")</f>
        <v> </v>
      </c>
      <c r="S319" s="450" t="str">
        <f t="array" ref="S319">IF(COUNTIF(MaGv!$C$63:$BB$63,L309)&gt;0,INDEX(MaGv!$C$38:$BB$63,1,MATCH(L309,MaGv!$C$63:$BB$63,0))," ")</f>
        <v> </v>
      </c>
      <c r="T319" s="450" t="str">
        <f t="array" ref="T319">IF(COUNTIF(MaGv!$C$68:$BB$68,L309)&gt;0,INDEX(MaGv!$C$38:$BB$68,1,MATCH(L309,MaGv!$C$68:$BB$68,0))," ")</f>
        <v> </v>
      </c>
      <c r="U319" s="16"/>
      <c r="V319" s="16"/>
      <c r="W319" s="17"/>
      <c r="X319" s="527"/>
    </row>
    <row r="320" ht="12.75" customHeight="1">
      <c r="A320" s="16"/>
      <c r="B320" s="558"/>
      <c r="C320" s="16"/>
      <c r="D320" s="16"/>
      <c r="E320" s="16"/>
      <c r="F320" s="16"/>
      <c r="G320" s="16"/>
      <c r="H320" s="16"/>
      <c r="I320" s="16"/>
      <c r="J320" s="16"/>
      <c r="K320" s="16"/>
      <c r="L320" s="558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7"/>
      <c r="X320" s="527"/>
    </row>
    <row r="321" ht="12.75" customHeight="1">
      <c r="A321" s="16"/>
      <c r="B321" s="558"/>
      <c r="C321" s="16"/>
      <c r="D321" s="16"/>
      <c r="E321" s="16"/>
      <c r="F321" s="16"/>
      <c r="G321" s="16"/>
      <c r="H321" s="16"/>
      <c r="I321" s="16"/>
      <c r="J321" s="16"/>
      <c r="K321" s="16"/>
      <c r="L321" s="558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7"/>
      <c r="X321" s="527"/>
    </row>
    <row r="322" ht="12.75" customHeight="1">
      <c r="A322" s="323"/>
      <c r="B322" s="528" t="str">
        <f>MaGv!$N$1</f>
        <v>THỜI KHÓA BIỂU ÔN TẬP KHỐI 12 - Áp dụng từ 04/05/2021</v>
      </c>
      <c r="C322" s="528"/>
      <c r="D322" s="360"/>
      <c r="E322" s="360"/>
      <c r="F322" s="360"/>
      <c r="G322" s="360"/>
      <c r="H322" s="323"/>
      <c r="I322" s="360"/>
      <c r="J322" s="360"/>
      <c r="K322" s="323"/>
      <c r="L322" s="528" t="str">
        <f>MaGv!$N$1</f>
        <v>THỜI KHÓA BIỂU ÔN TẬP KHỐI 12 - Áp dụng từ 04/05/2021</v>
      </c>
      <c r="M322" s="360"/>
      <c r="N322" s="360"/>
      <c r="O322" s="360"/>
      <c r="P322" s="360"/>
      <c r="Q322" s="360"/>
      <c r="R322" s="323"/>
      <c r="S322" s="360"/>
      <c r="T322" s="360"/>
      <c r="U322" s="16"/>
      <c r="V322" s="16"/>
      <c r="W322" s="17"/>
      <c r="X322" s="527"/>
    </row>
    <row r="323" ht="12.75" customHeight="1">
      <c r="A323" s="16"/>
      <c r="B323" s="530" t="s">
        <v>615</v>
      </c>
      <c r="C323" s="531" t="str">
        <f>VLOOKUP(B325,dsma,3,0)&amp;"-"&amp;VLOOKUP(B325,dsma,5,0)</f>
        <v>Nguyễn Thị Anh Tú-Tin</v>
      </c>
      <c r="D323" s="532"/>
      <c r="E323" s="532"/>
      <c r="F323" s="533"/>
      <c r="G323" s="323"/>
      <c r="H323" s="534"/>
      <c r="I323" s="535" t="s">
        <v>616</v>
      </c>
      <c r="J323" s="17" t="str">
        <f>60-COUNTIF(E326:J335," ")</f>
        <v>0</v>
      </c>
      <c r="K323" s="323"/>
      <c r="L323" s="530" t="s">
        <v>615</v>
      </c>
      <c r="M323" s="531" t="str">
        <f>VLOOKUP(L325,dsma,3,0)&amp;"-"&amp;VLOOKUP(L325,dsma,5,0)</f>
        <v>Nguyễn Hoàng Minh-Tin</v>
      </c>
      <c r="N323" s="532"/>
      <c r="O323" s="532"/>
      <c r="P323" s="533"/>
      <c r="Q323" s="323"/>
      <c r="R323" s="534"/>
      <c r="S323" s="535" t="s">
        <v>616</v>
      </c>
      <c r="T323" s="17" t="str">
        <f>60-COUNTIF(O326:T335," ")</f>
        <v>0</v>
      </c>
      <c r="U323" s="16"/>
      <c r="V323" s="16"/>
      <c r="W323" s="17"/>
      <c r="X323" s="527"/>
    </row>
    <row r="324" ht="3.0" customHeight="1">
      <c r="A324" s="16"/>
      <c r="B324" s="526"/>
      <c r="C324" s="323"/>
      <c r="D324" s="323"/>
      <c r="E324" s="529"/>
      <c r="F324" s="323"/>
      <c r="G324" s="323"/>
      <c r="H324" s="323"/>
      <c r="I324" s="323"/>
      <c r="J324" s="323"/>
      <c r="K324" s="323"/>
      <c r="L324" s="526"/>
      <c r="M324" s="323"/>
      <c r="N324" s="323"/>
      <c r="O324" s="529"/>
      <c r="P324" s="323"/>
      <c r="Q324" s="323"/>
      <c r="R324" s="323"/>
      <c r="S324" s="323"/>
      <c r="T324" s="323"/>
      <c r="U324" s="16"/>
      <c r="V324" s="16"/>
      <c r="W324" s="17"/>
      <c r="X324" s="527"/>
    </row>
    <row r="325" ht="12.75" customHeight="1">
      <c r="A325" s="536"/>
      <c r="B325" s="537" t="str">
        <f>X45</f>
        <v>BI04</v>
      </c>
      <c r="C325" s="538" t="s">
        <v>617</v>
      </c>
      <c r="D325" s="538" t="s">
        <v>618</v>
      </c>
      <c r="E325" s="538" t="s">
        <v>591</v>
      </c>
      <c r="F325" s="538" t="s">
        <v>592</v>
      </c>
      <c r="G325" s="538" t="s">
        <v>593</v>
      </c>
      <c r="H325" s="538" t="s">
        <v>594</v>
      </c>
      <c r="I325" s="538" t="s">
        <v>595</v>
      </c>
      <c r="J325" s="538" t="s">
        <v>596</v>
      </c>
      <c r="K325" s="539"/>
      <c r="L325" s="537" t="str">
        <f>X46</f>
        <v>BI05</v>
      </c>
      <c r="M325" s="538" t="s">
        <v>617</v>
      </c>
      <c r="N325" s="538" t="s">
        <v>618</v>
      </c>
      <c r="O325" s="538" t="s">
        <v>591</v>
      </c>
      <c r="P325" s="538" t="s">
        <v>592</v>
      </c>
      <c r="Q325" s="538" t="s">
        <v>593</v>
      </c>
      <c r="R325" s="538" t="s">
        <v>594</v>
      </c>
      <c r="S325" s="538" t="s">
        <v>595</v>
      </c>
      <c r="T325" s="538" t="s">
        <v>596</v>
      </c>
      <c r="U325" s="16"/>
      <c r="V325" s="16">
        <v>42.0</v>
      </c>
      <c r="W325" s="17"/>
      <c r="X325" s="527"/>
    </row>
    <row r="326" ht="12.75" customHeight="1">
      <c r="A326" s="323"/>
      <c r="B326" s="541" t="s">
        <v>597</v>
      </c>
      <c r="C326" s="452">
        <v>1.0</v>
      </c>
      <c r="D326" s="542" t="s">
        <v>619</v>
      </c>
      <c r="E326" s="452" t="str">
        <f t="array" ref="E326">IF(COUNTIF(MaGv!$C$4:$BB$4,B325)&gt;0,INDEX(MaGv!$C$3:$BB$4,1,MATCH(B325,MaGv!$C$4:$BB$4,0))," ")</f>
        <v> </v>
      </c>
      <c r="F326" s="452" t="str">
        <f t="array" ref="F326">IF(COUNTIF(MaGv!$C$9:$BB$9,B325)&gt;0,INDEX(MaGv!$C$3:$BB$9,1,MATCH(B325,MaGv!$C$9:$BB$9,0))," ")</f>
        <v> </v>
      </c>
      <c r="G326" s="452" t="str">
        <f t="array" ref="G326">IF(COUNTIF(MaGv!$C$14:$BB$14,B325)&gt;0,INDEX(MaGv!$C$3:$BB$14,1,MATCH(B325,MaGv!$C$14:$BB$14,0))," ")</f>
        <v> </v>
      </c>
      <c r="H326" s="452" t="str">
        <f t="array" ref="H326">IF(COUNTIF(MaGv!$C$19:$BB$19,B325)&gt;0,INDEX(MaGv!$C$3:$BB$19,1,MATCH(B325,MaGv!$C$19:$BB$19,0))," ")</f>
        <v> </v>
      </c>
      <c r="I326" s="452" t="str">
        <f t="array" ref="I326">IF(COUNTIF(MaGv!$C$24:$BB$24,B325)&gt;0,INDEX(MaGv!$C$3:$BB$24,1,MATCH(B325,MaGv!$C$24:$BB$24,0))," ")</f>
        <v> </v>
      </c>
      <c r="J326" s="452" t="str">
        <f t="array" ref="J326">IF(COUNTIF(MaGv!$C$29:$BB$29,B325)&gt;0,INDEX(MaGv!$C$3:$BB$29,1,MATCH(B325,MaGv!$C$29:$BB$29,0))," ")</f>
        <v> </v>
      </c>
      <c r="K326" s="323"/>
      <c r="L326" s="541" t="s">
        <v>597</v>
      </c>
      <c r="M326" s="452">
        <v>1.0</v>
      </c>
      <c r="N326" s="542" t="s">
        <v>619</v>
      </c>
      <c r="O326" s="452" t="str">
        <f t="array" ref="O326">IF(COUNTIF(MaGv!$C$4:$BB$4,L325)&gt;0,INDEX(MaGv!$C$3:$BB$4,1,MATCH(L325,MaGv!$C$4:$BB$4,0))," ")</f>
        <v> </v>
      </c>
      <c r="P326" s="452" t="str">
        <f t="array" ref="P326">IF(COUNTIF(MaGv!$C$9:$BB$9,L325)&gt;0,INDEX(MaGv!$C$3:$BB$9,1,MATCH(L325,MaGv!$C$9:$BB$9,0))," ")</f>
        <v> </v>
      </c>
      <c r="Q326" s="452" t="str">
        <f t="array" ref="Q326">IF(COUNTIF(MaGv!$C$14:$BB$14,L325)&gt;0,INDEX(MaGv!$C$3:$BB$14,1,MATCH(L325,MaGv!$C$14:$BB$14,0))," ")</f>
        <v> </v>
      </c>
      <c r="R326" s="452" t="str">
        <f t="array" ref="R326">IF(COUNTIF(MaGv!$C$19:$BB$19,L325)&gt;0,INDEX(MaGv!$C$3:$BB$19,1,MATCH(L325,MaGv!$C$19:$BB$19,0))," ")</f>
        <v> </v>
      </c>
      <c r="S326" s="452" t="str">
        <f t="array" ref="S326">IF(COUNTIF(MaGv!$C$24:$BB$24,L325)&gt;0,INDEX(MaGv!$C$3:$BB$24,1,MATCH(L325,MaGv!$C$24:$BB$24,0))," ")</f>
        <v> </v>
      </c>
      <c r="T326" s="452" t="str">
        <f t="array" ref="T326">IF(COUNTIF(MaGv!$C$29:$BB$29,L325)&gt;0,INDEX(MaGv!$C$3:$BB$29,1,MATCH(L325,MaGv!$C$29:$BB$29,0))," ")</f>
        <v> </v>
      </c>
      <c r="U326" s="16"/>
      <c r="V326" s="16"/>
      <c r="W326" s="17"/>
      <c r="X326" s="527"/>
    </row>
    <row r="327" ht="12.75" customHeight="1">
      <c r="A327" s="323"/>
      <c r="B327" s="127"/>
      <c r="C327" s="444">
        <v>2.0</v>
      </c>
      <c r="D327" s="543" t="s">
        <v>620</v>
      </c>
      <c r="E327" s="444" t="str">
        <f t="array" ref="E327">IF(COUNTIF(MaGv!$C$5:$BB$5,B325)&gt;0,INDEX(MaGv!$C$3:$BB$5,1,MATCH(B325,MaGv!$C$5:$BB$5,0))," ")</f>
        <v> </v>
      </c>
      <c r="F327" s="444" t="str">
        <f t="array" ref="F327">IF(COUNTIF(MaGv!$C$10:$BB$10,B325)&gt;0,INDEX(MaGv!$C$3:$BB$10,1,MATCH(B325,MaGv!$C$10:$BB$10,0))," ")</f>
        <v> </v>
      </c>
      <c r="G327" s="444" t="str">
        <f t="array" ref="G327">IF(COUNTIF(MaGv!$C$15:$BB$15,B325)&gt;0,INDEX(MaGv!$C$3:$BB$15,1,MATCH(B325,MaGv!$C$15:$BB$15,0))," ")</f>
        <v> </v>
      </c>
      <c r="H327" s="444" t="str">
        <f t="array" ref="H327">IF(COUNTIF(MaGv!$C$20:$BB$20,B325)&gt;0,INDEX(MaGv!$C$3:$BB$20,1,MATCH(B325,MaGv!$C$20:$BB$20,0))," ")</f>
        <v> </v>
      </c>
      <c r="I327" s="444" t="str">
        <f t="array" ref="I327">IF(COUNTIF(MaGv!$C$25:$BB$25,B325)&gt;0,INDEX(MaGv!$C$3:$BB$25,1,MATCH(B325,MaGv!$C$25:$BB$25,0))," ")</f>
        <v> </v>
      </c>
      <c r="J327" s="444" t="str">
        <f t="array" ref="J327">IF(COUNTIF(MaGv!$C$30:$BB$30,B325)&gt;0,INDEX(MaGv!$C$3:$BB$30,1,MATCH(B325,MaGv!$C$30:$BB$30,0))," ")</f>
        <v> </v>
      </c>
      <c r="K327" s="323"/>
      <c r="L327" s="127"/>
      <c r="M327" s="444">
        <v>2.0</v>
      </c>
      <c r="N327" s="543" t="s">
        <v>620</v>
      </c>
      <c r="O327" s="444" t="str">
        <f t="array" ref="O327">IF(COUNTIF(MaGv!$C$5:$BB$5,L325)&gt;0,INDEX(MaGv!$C$3:$BB$5,1,MATCH(L325,MaGv!$C$5:$BB$5,0))," ")</f>
        <v> </v>
      </c>
      <c r="P327" s="444" t="str">
        <f t="array" ref="P327">IF(COUNTIF(MaGv!$C$10:$BB$10,L325)&gt;0,INDEX(MaGv!$C$3:$BB$10,1,MATCH(L325,MaGv!$C$10:$BB$10,0))," ")</f>
        <v> </v>
      </c>
      <c r="Q327" s="444" t="str">
        <f t="array" ref="Q327">IF(COUNTIF(MaGv!$C$15:$BB$15,L325)&gt;0,INDEX(MaGv!$C$3:$BB$15,1,MATCH(L325,MaGv!$C$15:$BB$15,0))," ")</f>
        <v> </v>
      </c>
      <c r="R327" s="444" t="str">
        <f t="array" ref="R327">IF(COUNTIF(MaGv!$C$20:$BB$20,L325)&gt;0,INDEX(MaGv!$C$3:$BB$20,1,MATCH(L325,MaGv!$C$20:$BB$20,0))," ")</f>
        <v> </v>
      </c>
      <c r="S327" s="444" t="str">
        <f t="array" ref="S327">IF(COUNTIF(MaGv!$C$25:$BB$25,L325)&gt;0,INDEX(MaGv!$C$3:$BB$25,1,MATCH(L325,MaGv!$C$25:$BB$25,0))," ")</f>
        <v> </v>
      </c>
      <c r="T327" s="444" t="str">
        <f t="array" ref="T327">IF(COUNTIF(MaGv!$C$30:$BB$30,L325)&gt;0,INDEX(MaGv!$C$3:$BB$30,1,MATCH(L325,MaGv!$C$30:$BB$30,0))," ")</f>
        <v> </v>
      </c>
      <c r="U327" s="16"/>
      <c r="V327" s="16"/>
      <c r="W327" s="17"/>
      <c r="X327" s="527"/>
    </row>
    <row r="328" ht="12.75" customHeight="1">
      <c r="A328" s="323"/>
      <c r="B328" s="127"/>
      <c r="C328" s="444">
        <v>3.0</v>
      </c>
      <c r="D328" s="543" t="s">
        <v>621</v>
      </c>
      <c r="E328" s="444" t="str">
        <f t="array" ref="E328">IF(COUNTIF(MaGv!$C$6:$BB$6,B325)&gt;0,INDEX(MaGv!$C$3:$BB$6,1,MATCH(B325,MaGv!$C$6:$BB$6,0))," ")</f>
        <v> </v>
      </c>
      <c r="F328" s="444" t="str">
        <f t="array" ref="F328">IF(COUNTIF(MaGv!$C$11:$BB$11,B325)&gt;0,INDEX(MaGv!$C$3:$BB$11,1,MATCH(B325,MaGv!$C$11:$BB$11,0))," ")</f>
        <v> </v>
      </c>
      <c r="G328" s="444" t="str">
        <f t="array" ref="G328">IF(COUNTIF(MaGv!$C$16:$BB$16,B325)&gt;0,INDEX(MaGv!$C$3:$BB$16,1,MATCH(B325,MaGv!$C$16:$BB$16,0))," ")</f>
        <v> </v>
      </c>
      <c r="H328" s="444" t="str">
        <f t="array" ref="H328">IF(COUNTIF(MaGv!$C$21:$BB$21,B325)&gt;0,INDEX(MaGv!$C$3:$BB$21,1,MATCH(B325,MaGv!$C$21:$BB$21,0))," ")</f>
        <v> </v>
      </c>
      <c r="I328" s="444" t="str">
        <f t="array" ref="I328">IF(COUNTIF(MaGv!$C$26:$BB$26,B325)&gt;0,INDEX(MaGv!$C$3:$BB$26,1,MATCH(B325,MaGv!$C$26:$BB$26,0))," ")</f>
        <v> </v>
      </c>
      <c r="J328" s="444" t="str">
        <f t="array" ref="J328">IF(COUNTIF(MaGv!$C$31:$BB$31,B325)&gt;0,INDEX(MaGv!$C$3:$BB$31,1,MATCH(B325,MaGv!$C$31:$BB$31,0))," ")</f>
        <v> </v>
      </c>
      <c r="K328" s="323"/>
      <c r="L328" s="127"/>
      <c r="M328" s="444">
        <v>3.0</v>
      </c>
      <c r="N328" s="543" t="s">
        <v>621</v>
      </c>
      <c r="O328" s="444" t="str">
        <f t="array" ref="O328">IF(COUNTIF(MaGv!$C$6:$BB$6,L325)&gt;0,INDEX(MaGv!$C$3:$BB$6,1,MATCH(L325,MaGv!$C$6:$BB$6,0))," ")</f>
        <v> </v>
      </c>
      <c r="P328" s="444" t="str">
        <f t="array" ref="P328">IF(COUNTIF(MaGv!$C$11:$BB$11,L325)&gt;0,INDEX(MaGv!$C$3:$BB$11,1,MATCH(L325,MaGv!$C$11:$BB$11,0))," ")</f>
        <v> </v>
      </c>
      <c r="Q328" s="444" t="str">
        <f t="array" ref="Q328">IF(COUNTIF(MaGv!$C$16:$BB$16,L325)&gt;0,INDEX(MaGv!$C$3:$BB$16,1,MATCH(L325,MaGv!$C$16:$BB$16,0))," ")</f>
        <v> </v>
      </c>
      <c r="R328" s="444" t="str">
        <f t="array" ref="R328">IF(COUNTIF(MaGv!$C$21:$BB$21,L325)&gt;0,INDEX(MaGv!$C$3:$BB$21,1,MATCH(L325,MaGv!$C$21:$BB$21,0))," ")</f>
        <v> </v>
      </c>
      <c r="S328" s="444" t="str">
        <f t="array" ref="S328">IF(COUNTIF(MaGv!$C$26:$BB$26,L325)&gt;0,INDEX(MaGv!$C$3:$BB$26,1,MATCH(L325,MaGv!$C$26:$BB$26,0))," ")</f>
        <v> </v>
      </c>
      <c r="T328" s="444" t="str">
        <f t="array" ref="T328">IF(COUNTIF(MaGv!$C$31:$BB$31,L325)&gt;0,INDEX(MaGv!$C$3:$BB$31,1,MATCH(L325,MaGv!$C$31:$BB$31,0))," ")</f>
        <v> </v>
      </c>
      <c r="U328" s="16"/>
      <c r="V328" s="16"/>
      <c r="W328" s="17"/>
      <c r="X328" s="527"/>
    </row>
    <row r="329" ht="12.75" customHeight="1">
      <c r="A329" s="323"/>
      <c r="B329" s="127"/>
      <c r="C329" s="444">
        <v>4.0</v>
      </c>
      <c r="D329" s="543" t="s">
        <v>622</v>
      </c>
      <c r="E329" s="444" t="str">
        <f t="array" ref="E329">IF(COUNTIF(MaGv!$C$7:$BB$7,B325)&gt;0,INDEX(MaGv!$C$3:$BB$7,1,MATCH(B325,MaGv!$C$7:$BB$7,0))," ")</f>
        <v> </v>
      </c>
      <c r="F329" s="444" t="str">
        <f t="array" ref="F329">IF(COUNTIF(MaGv!$C$12:$BB$12,B325)&gt;0,INDEX(MaGv!$C$3:$BB$12,1,MATCH(B325,MaGv!$C$12:$BB$12,0))," ")</f>
        <v> </v>
      </c>
      <c r="G329" s="444" t="str">
        <f t="array" ref="G329">IF(COUNTIF(MaGv!$C$17:$BB$17,B325)&gt;0,INDEX(MaGv!$C$3:$BB$17,1,MATCH(B325,MaGv!$C$17:$BB$17,0))," ")</f>
        <v> </v>
      </c>
      <c r="H329" s="444" t="str">
        <f t="array" ref="H329">IF(COUNTIF(MaGv!$C$22:$BB$22,B325)&gt;0,INDEX(MaGv!$C$3:$BB$22,1,MATCH(B325,MaGv!$C$22:$BB$22,0))," ")</f>
        <v> </v>
      </c>
      <c r="I329" s="444" t="str">
        <f t="array" ref="I329">IF(COUNTIF(MaGv!$C$27:$BB$27,B325)&gt;0,INDEX(MaGv!$C$3:$BB$27,1,MATCH(B325,MaGv!$C$27:$BB$27,0))," ")</f>
        <v> </v>
      </c>
      <c r="J329" s="444" t="str">
        <f t="array" ref="J329">IF(COUNTIF(MaGv!$C$32:$BB$32,B325)&gt;0,INDEX(MaGv!$C$3:$BB$32,1,MATCH(B325,MaGv!$C$32:$BB$32,0))," ")</f>
        <v> </v>
      </c>
      <c r="K329" s="323"/>
      <c r="L329" s="127"/>
      <c r="M329" s="444">
        <v>4.0</v>
      </c>
      <c r="N329" s="543" t="s">
        <v>622</v>
      </c>
      <c r="O329" s="444" t="str">
        <f t="array" ref="O329">IF(COUNTIF(MaGv!$C$7:$BB$7,L325)&gt;0,INDEX(MaGv!$C$3:$BB$7,1,MATCH(L325,MaGv!$C$7:$BB$7,0))," ")</f>
        <v> </v>
      </c>
      <c r="P329" s="444" t="str">
        <f t="array" ref="P329">IF(COUNTIF(MaGv!$C$12:$BB$12,L325)&gt;0,INDEX(MaGv!$C$3:$BB$12,1,MATCH(L325,MaGv!$C$12:$BB$12,0))," ")</f>
        <v> </v>
      </c>
      <c r="Q329" s="444" t="str">
        <f t="array" ref="Q329">IF(COUNTIF(MaGv!$C$17:$BB$17,L325)&gt;0,INDEX(MaGv!$C$3:$BB$17,1,MATCH(L325,MaGv!$C$17:$BB$17,0))," ")</f>
        <v> </v>
      </c>
      <c r="R329" s="444" t="str">
        <f t="array" ref="R329">IF(COUNTIF(MaGv!$C$22:$BB$22,L325)&gt;0,INDEX(MaGv!$C$3:$BB$22,1,MATCH(L325,MaGv!$C$22:$BB$22,0))," ")</f>
        <v> </v>
      </c>
      <c r="S329" s="444" t="str">
        <f t="array" ref="S329">IF(COUNTIF(MaGv!$C$27:$BB$27,L325)&gt;0,INDEX(MaGv!$C$3:$BB$27,1,MATCH(L325,MaGv!$C$27:$BB$27,0))," ")</f>
        <v> </v>
      </c>
      <c r="T329" s="444" t="str">
        <f t="array" ref="T329">IF(COUNTIF(MaGv!$C$32:$BB$32,L325)&gt;0,INDEX(MaGv!$C$3:$BB$32,1,MATCH(L325,MaGv!$C$32:$BB$32,0))," ")</f>
        <v> </v>
      </c>
      <c r="U329" s="16"/>
      <c r="V329" s="16"/>
      <c r="W329" s="17"/>
      <c r="X329" s="527"/>
    </row>
    <row r="330" ht="12.75" customHeight="1">
      <c r="A330" s="323"/>
      <c r="B330" s="447"/>
      <c r="C330" s="544">
        <v>5.0</v>
      </c>
      <c r="D330" s="545" t="s">
        <v>623</v>
      </c>
      <c r="E330" s="544" t="str">
        <f t="array" ref="E330">IF(COUNTIF(MaGv!$C$8:$BB$8,B325)&gt;0,INDEX(MaGv!$C$3:$BB$8,1,MATCH(B325,MaGv!$C$8:$BB$8,0))," ")</f>
        <v> </v>
      </c>
      <c r="F330" s="544" t="str">
        <f t="array" ref="F330">IF(COUNTIF(MaGv!$C$13:$BB$13,B325)&gt;0,INDEX(MaGv!$C$3:$BB$13,1,MATCH(B325,MaGv!$C$13:$BB$13,0))," ")</f>
        <v> </v>
      </c>
      <c r="G330" s="544" t="str">
        <f t="array" ref="G330">IF(COUNTIF(MaGv!$C$18:$BB$18,B325)&gt;0,INDEX(MaGv!$C$3:$BB$18,1,MATCH(B325,MaGv!$C$18:$BB$18,0))," ")</f>
        <v> </v>
      </c>
      <c r="H330" s="544" t="str">
        <f t="array" ref="H330">IF(COUNTIF(MaGv!$C$23:$BB$23,B325)&gt;0,INDEX(MaGv!$C$3:$BB$23,1,MATCH(B325,MaGv!$C$23:$BB$23,0))," ")</f>
        <v> </v>
      </c>
      <c r="I330" s="544" t="str">
        <f t="array" ref="I330">IF(COUNTIF(MaGv!$C$28:$BB$28,B325)&gt;0,INDEX(MaGv!$C$3:$BB$28,1,MATCH(B325,MaGv!$C$28:$BB$28,0))," ")</f>
        <v> </v>
      </c>
      <c r="J330" s="544" t="str">
        <f t="array" ref="J330">IF(COUNTIF(MaGv!$C$33:$BB$33,B325)&gt;0,INDEX(MaGv!$C$3:$BB$33,1,MATCH(B325,MaGv!$C$33:$BB$33,0))," ")</f>
        <v> </v>
      </c>
      <c r="K330" s="323"/>
      <c r="L330" s="447"/>
      <c r="M330" s="544">
        <v>5.0</v>
      </c>
      <c r="N330" s="545" t="s">
        <v>623</v>
      </c>
      <c r="O330" s="544" t="str">
        <f t="array" ref="O330">IF(COUNTIF(MaGv!$C$8:$BB$8,L325)&gt;0,INDEX(MaGv!$C$3:$BB$8,1,MATCH(L325,MaGv!$C$8:$BB$8,0))," ")</f>
        <v> </v>
      </c>
      <c r="P330" s="544" t="str">
        <f t="array" ref="P330">IF(COUNTIF(MaGv!$C$13:$BB$13,L325)&gt;0,INDEX(MaGv!$C$3:$BB$13,1,MATCH(L325,MaGv!$C$13:$BB$13,0))," ")</f>
        <v> </v>
      </c>
      <c r="Q330" s="544" t="str">
        <f t="array" ref="Q330">IF(COUNTIF(MaGv!$C$18:$BB$18,L325)&gt;0,INDEX(MaGv!$C$3:$BB$18,1,MATCH(L325,MaGv!$C$18:$BB$18,0))," ")</f>
        <v> </v>
      </c>
      <c r="R330" s="544" t="str">
        <f t="array" ref="R330">IF(COUNTIF(MaGv!$C$23:$BB$23,L325)&gt;0,INDEX(MaGv!$C$3:$BB$23,1,MATCH(L325,MaGv!$C$23:$BB$23,0))," ")</f>
        <v> </v>
      </c>
      <c r="S330" s="544" t="str">
        <f t="array" ref="S330">IF(COUNTIF(MaGv!$C$28:$BB$28,L325)&gt;0,INDEX(MaGv!$C$3:$BB$28,1,MATCH(L325,MaGv!$C$28:$BB$28,0))," ")</f>
        <v> </v>
      </c>
      <c r="T330" s="544" t="str">
        <f t="array" ref="T330">IF(COUNTIF(MaGv!$C$33:$BB$33,L325)&gt;0,INDEX(MaGv!$C$3:$BB$33,1,MATCH(L325,MaGv!$C$33:$BB$33,0))," ")</f>
        <v> </v>
      </c>
      <c r="U330" s="16"/>
      <c r="V330" s="16"/>
      <c r="W330" s="17"/>
      <c r="X330" s="527"/>
    </row>
    <row r="331" ht="12.75" customHeight="1">
      <c r="A331" s="323"/>
      <c r="B331" s="547" t="s">
        <v>606</v>
      </c>
      <c r="C331" s="548">
        <v>1.0</v>
      </c>
      <c r="D331" s="549" t="s">
        <v>624</v>
      </c>
      <c r="E331" s="548" t="str">
        <f t="array" ref="E331">IF(COUNTIF(MaGv!$C$39:$BB$39,B325)&gt;0,INDEX(MaGv!$C$38:$BB$39,1,MATCH(B325,MaGv!$C$39:$BB$39,0))," ")</f>
        <v> </v>
      </c>
      <c r="F331" s="548" t="str">
        <f t="array" ref="F331">IF(COUNTIF(MaGv!$C$44:$BB$44,B325)&gt;0,INDEX(MaGv!$C$38:$BB$44,1,MATCH(B325,MaGv!$C$44:$BB$44,0))," ")</f>
        <v> </v>
      </c>
      <c r="G331" s="548" t="str">
        <f t="array" ref="G331">IF(COUNTIF(MaGv!$C$49:$BB$49,B325)&gt;0,INDEX(MaGv!$C$38:$BB$49,1,MATCH(B325,MaGv!$C$49:$BB$49,0))," ")</f>
        <v> </v>
      </c>
      <c r="H331" s="548" t="str">
        <f t="array" ref="H331">IF(COUNTIF(MaGv!$C$54:$BB$54,B325)&gt;0,INDEX(MaGv!$C$38:$BB$54,1,MATCH(B325,MaGv!$C$54:$BB$54,0))," ")</f>
        <v> </v>
      </c>
      <c r="I331" s="548" t="str">
        <f t="array" ref="I331">IF(COUNTIF(MaGv!$C$59:$BB$59,B325)&gt;0,INDEX(MaGv!$C$38:$BB$59,1,MATCH(B325,MaGv!$C$59:$BB$59,0))," ")</f>
        <v> </v>
      </c>
      <c r="J331" s="548" t="str">
        <f t="array" ref="J331">IF(COUNTIF(MaGv!$C$64:$BB$64,B325)&gt;0,INDEX(MaGv!$C$38:$BB$64,1,MATCH(B325,MaGv!$C$64:$BB$64,0))," ")</f>
        <v> </v>
      </c>
      <c r="K331" s="323"/>
      <c r="L331" s="547" t="s">
        <v>606</v>
      </c>
      <c r="M331" s="548">
        <v>1.0</v>
      </c>
      <c r="N331" s="549" t="s">
        <v>624</v>
      </c>
      <c r="O331" s="548" t="str">
        <f t="array" ref="O331">IF(COUNTIF(MaGv!$C$39:$BB$39,L325)&gt;0,INDEX(MaGv!$C$38:$BB$39,1,MATCH(L325,MaGv!$C$39:$BB$39,0))," ")</f>
        <v> </v>
      </c>
      <c r="P331" s="548" t="str">
        <f t="array" ref="P331">IF(COUNTIF(MaGv!$C$44:$BB$44,L325)&gt;0,INDEX(MaGv!$C$38:$BB$44,1,MATCH(L325,MaGv!$C$44:$BB$44,0))," ")</f>
        <v> </v>
      </c>
      <c r="Q331" s="548" t="str">
        <f t="array" ref="Q331">IF(COUNTIF(MaGv!$C$49:$BB$49,L325)&gt;0,INDEX(MaGv!$C$38:$BB$49,1,MATCH(L325,MaGv!$C$49:$BB$49,0))," ")</f>
        <v> </v>
      </c>
      <c r="R331" s="548" t="str">
        <f t="array" ref="R331">IF(COUNTIF(MaGv!$C$54:$BB$54,L325)&gt;0,INDEX(MaGv!$C$38:$BB$54,1,MATCH(L325,MaGv!$C$54:$BB$54,0))," ")</f>
        <v> </v>
      </c>
      <c r="S331" s="548" t="str">
        <f t="array" ref="S331">IF(COUNTIF(MaGv!$C$59:$BB$59,L325)&gt;0,INDEX(MaGv!$C$38:$BB$59,1,MATCH(L325,MaGv!$C$59:$BB$59,0))," ")</f>
        <v> </v>
      </c>
      <c r="T331" s="548" t="str">
        <f t="array" ref="T331">IF(COUNTIF(MaGv!$C$64:$BB$64,L325)&gt;0,INDEX(MaGv!$C$38:$BB$64,1,MATCH(L325,MaGv!$C$64:$BB$64,0))," ")</f>
        <v> </v>
      </c>
      <c r="U331" s="16"/>
      <c r="V331" s="16"/>
      <c r="W331" s="17"/>
      <c r="X331" s="527"/>
    </row>
    <row r="332" ht="12.75" customHeight="1">
      <c r="A332" s="323"/>
      <c r="B332" s="127"/>
      <c r="C332" s="444">
        <v>2.0</v>
      </c>
      <c r="D332" s="543" t="s">
        <v>625</v>
      </c>
      <c r="E332" s="444" t="str">
        <f t="array" ref="E332">IF(COUNTIF(MaGv!$C$40:$BB$40,B325)&gt;0,INDEX(MaGv!$C$38:$BB$40,1,MATCH(B325,MaGv!$C$40:$BB$40,0))," ")</f>
        <v> </v>
      </c>
      <c r="F332" s="444" t="str">
        <f t="array" ref="F332">IF(COUNTIF(MaGv!$C$45:$BB$45,B325)&gt;0,INDEX(MaGv!$C$38:$BB$45,1,MATCH(B325,MaGv!$C$45:$BB$45,0))," ")</f>
        <v> </v>
      </c>
      <c r="G332" s="444" t="str">
        <f t="array" ref="G332">IF(COUNTIF(MaGv!$C$50:$BB$50,B325)&gt;0,INDEX(MaGv!$C$38:$BB$50,1,MATCH(B325,MaGv!$C$50:$BB$50,0))," ")</f>
        <v> </v>
      </c>
      <c r="H332" s="444" t="str">
        <f t="array" ref="H332">IF(COUNTIF(MaGv!$C$55:$BB$55,B325)&gt;0,INDEX(MaGv!$C$38:$BB$55,1,MATCH(B325,MaGv!$C$55:$BB$55,0))," ")</f>
        <v> </v>
      </c>
      <c r="I332" s="444" t="str">
        <f t="array" ref="I332">IF(COUNTIF(MaGv!$C$60:$BB$60,B325)&gt;0,INDEX(MaGv!$C$38:$BB$60,1,MATCH(B325,MaGv!$C$60:$BB$60,0))," ")</f>
        <v> </v>
      </c>
      <c r="J332" s="444" t="str">
        <f t="array" ref="J332">IF(COUNTIF(MaGv!$C$65:$BB$65,B325)&gt;0,INDEX(MaGv!$C$38:$BB$65,1,MATCH(B325,MaGv!$C$65:$BB$65,0))," ")</f>
        <v> </v>
      </c>
      <c r="K332" s="323"/>
      <c r="L332" s="127"/>
      <c r="M332" s="444">
        <v>2.0</v>
      </c>
      <c r="N332" s="543" t="s">
        <v>625</v>
      </c>
      <c r="O332" s="444" t="str">
        <f t="array" ref="O332">IF(COUNTIF(MaGv!$C$40:$BB$40,L325)&gt;0,INDEX(MaGv!$C$38:$BB$40,1,MATCH(L325,MaGv!$C$40:$BB$40,0))," ")</f>
        <v> </v>
      </c>
      <c r="P332" s="444" t="str">
        <f t="array" ref="P332">IF(COUNTIF(MaGv!$C$45:$BB$45,L325)&gt;0,INDEX(MaGv!$C$38:$BB$45,1,MATCH(L325,MaGv!$C$45:$BB$45,0))," ")</f>
        <v> </v>
      </c>
      <c r="Q332" s="444" t="str">
        <f t="array" ref="Q332">IF(COUNTIF(MaGv!$C$50:$BB$50,L325)&gt;0,INDEX(MaGv!$C$38:$BB$50,1,MATCH(L325,MaGv!$C$50:$BB$50,0))," ")</f>
        <v> </v>
      </c>
      <c r="R332" s="444" t="str">
        <f t="array" ref="R332">IF(COUNTIF(MaGv!$C$55:$BB$55,L325)&gt;0,INDEX(MaGv!$C$38:$BB$55,1,MATCH(L325,MaGv!$C$55:$BB$55,0))," ")</f>
        <v> </v>
      </c>
      <c r="S332" s="444" t="str">
        <f t="array" ref="S332">IF(COUNTIF(MaGv!$C$60:$BB$60,L325)&gt;0,INDEX(MaGv!$C$38:$BB$60,1,MATCH(L325,MaGv!$C$60:$BB$60,0))," ")</f>
        <v> </v>
      </c>
      <c r="T332" s="444" t="str">
        <f t="array" ref="T332">IF(COUNTIF(MaGv!$C$65:$BB$65,L325)&gt;0,INDEX(MaGv!$C$38:$BB$65,1,MATCH(L325,MaGv!$C$65:$BB$65,0))," ")</f>
        <v> </v>
      </c>
      <c r="U332" s="16"/>
      <c r="V332" s="16"/>
      <c r="W332" s="17"/>
      <c r="X332" s="527"/>
    </row>
    <row r="333" ht="12.75" customHeight="1">
      <c r="A333" s="323"/>
      <c r="B333" s="127"/>
      <c r="C333" s="444">
        <v>3.0</v>
      </c>
      <c r="D333" s="543" t="s">
        <v>626</v>
      </c>
      <c r="E333" s="444" t="str">
        <f t="array" ref="E333">IF(COUNTIF(MaGv!$C$41:$BB$41,B325)&gt;0,INDEX(MaGv!$C$38:$BB$41,1,MATCH(B325,MaGv!$C$41:$BB$41,0))," ")</f>
        <v> </v>
      </c>
      <c r="F333" s="444" t="str">
        <f t="array" ref="F333">IF(COUNTIF(MaGv!$C$46:$BB$46,B325)&gt;0,INDEX(MaGv!$C$38:$BB$46,1,MATCH(B325,MaGv!$C$46:$BB$46,0))," ")</f>
        <v> </v>
      </c>
      <c r="G333" s="444" t="str">
        <f t="array" ref="G333">IF(COUNTIF(MaGv!$C$51:$BB$51,B325)&gt;0,INDEX(MaGv!$C$38:$BB$51,1,MATCH(B325,MaGv!$C$51:$BB$51,0))," ")</f>
        <v> </v>
      </c>
      <c r="H333" s="444" t="str">
        <f t="array" ref="H333">IF(COUNTIF(MaGv!$C$56:$BB$56,B325)&gt;0,INDEX(MaGv!$C$38:$BB$56,1,MATCH(B325,MaGv!$C$56:$BB$56,0))," ")</f>
        <v> </v>
      </c>
      <c r="I333" s="444" t="str">
        <f t="array" ref="I333">IF(COUNTIF(MaGv!$C$61:$BB$61,B325)&gt;0,INDEX(MaGv!$C$38:$BB$61,1,MATCH(B325,MaGv!$C$61:$BB$61,0))," ")</f>
        <v> </v>
      </c>
      <c r="J333" s="444" t="str">
        <f t="array" ref="J333">IF(COUNTIF(MaGv!$C$66:$BB$66,B325)&gt;0,INDEX(MaGv!$C$38:$BB$66,1,MATCH(B325,MaGv!$C$66:$BB$66,0))," ")</f>
        <v> </v>
      </c>
      <c r="K333" s="323"/>
      <c r="L333" s="127"/>
      <c r="M333" s="444">
        <v>3.0</v>
      </c>
      <c r="N333" s="543" t="s">
        <v>626</v>
      </c>
      <c r="O333" s="444" t="str">
        <f t="array" ref="O333">IF(COUNTIF(MaGv!$C$41:$BB$41,L325)&gt;0,INDEX(MaGv!$C$38:$BB$41,1,MATCH(L325,MaGv!$C$41:$BB$41,0))," ")</f>
        <v> </v>
      </c>
      <c r="P333" s="444" t="str">
        <f t="array" ref="P333">IF(COUNTIF(MaGv!$C$46:$BB$46,L325)&gt;0,INDEX(MaGv!$C$38:$BB$46,1,MATCH(L325,MaGv!$C$46:$BB$46,0))," ")</f>
        <v> </v>
      </c>
      <c r="Q333" s="444" t="str">
        <f t="array" ref="Q333">IF(COUNTIF(MaGv!$C$51:$BB$51,L325)&gt;0,INDEX(MaGv!$C$38:$BB$51,1,MATCH(L325,MaGv!$C$51:$BB$51,0))," ")</f>
        <v> </v>
      </c>
      <c r="R333" s="444" t="str">
        <f t="array" ref="R333">IF(COUNTIF(MaGv!$C$56:$BB$56,L325)&gt;0,INDEX(MaGv!$C$38:$BB$56,1,MATCH(L325,MaGv!$C$56:$BB$56,0))," ")</f>
        <v> </v>
      </c>
      <c r="S333" s="444" t="str">
        <f t="array" ref="S333">IF(COUNTIF(MaGv!$C$61:$BB$61,L325)&gt;0,INDEX(MaGv!$C$38:$BB$61,1,MATCH(L325,MaGv!$C$61:$BB$61,0))," ")</f>
        <v> </v>
      </c>
      <c r="T333" s="444" t="str">
        <f t="array" ref="T333">IF(COUNTIF(MaGv!$C$66:$BB$66,L325)&gt;0,INDEX(MaGv!$C$38:$BB$66,1,MATCH(L325,MaGv!$C$66:$BB$66,0))," ")</f>
        <v> </v>
      </c>
      <c r="U333" s="16"/>
      <c r="V333" s="16"/>
      <c r="W333" s="17"/>
      <c r="X333" s="527"/>
    </row>
    <row r="334" ht="12.75" customHeight="1">
      <c r="A334" s="323"/>
      <c r="B334" s="127"/>
      <c r="C334" s="444">
        <v>4.0</v>
      </c>
      <c r="D334" s="543" t="s">
        <v>627</v>
      </c>
      <c r="E334" s="444" t="str">
        <f t="array" ref="E334">IF(COUNTIF(MaGv!$C$42:$BB$42,B325)&gt;0,INDEX(MaGv!$C$38:$BB$42,1,MATCH(B325,MaGv!$C$42:$BB$42,0))," ")</f>
        <v> </v>
      </c>
      <c r="F334" s="444" t="str">
        <f t="array" ref="F334">IF(COUNTIF(MaGv!$C$47:$BB$47,B325)&gt;0,INDEX(MaGv!$C$38:$BB$47,1,MATCH(B325,MaGv!$C$47:$BB$47,0))," ")</f>
        <v> </v>
      </c>
      <c r="G334" s="444" t="str">
        <f t="array" ref="G334">IF(COUNTIF(MaGv!$C$52:$BB$52,B325)&gt;0,INDEX(MaGv!$C$38:$BB$52,1,MATCH(B325,MaGv!$C$52:$BB$52,0))," ")</f>
        <v> </v>
      </c>
      <c r="H334" s="444" t="str">
        <f t="array" ref="H334">IF(COUNTIF(MaGv!$C$57:$BB$57,B325)&gt;0,INDEX(MaGv!$C$38:$BB$57,1,MATCH(B325,MaGv!$C$57:$BB$57,0))," ")</f>
        <v> </v>
      </c>
      <c r="I334" s="444" t="str">
        <f t="array" ref="I334">IF(COUNTIF(MaGv!$C$62:$BB$62,B325)&gt;0,INDEX(MaGv!$C$38:$BB$62,1,MATCH(B325,MaGv!$C$62:$BB$62,0))," ")</f>
        <v> </v>
      </c>
      <c r="J334" s="444" t="str">
        <f t="array" ref="J334">IF(COUNTIF(MaGv!$C$66:$BB$67,B325)&gt;0,INDEX(MaGv!$C$38:$BB$67,1,MATCH(B325,MaGv!$C$67:$BB$67,0))," ")</f>
        <v> </v>
      </c>
      <c r="K334" s="323"/>
      <c r="L334" s="127"/>
      <c r="M334" s="444">
        <v>4.0</v>
      </c>
      <c r="N334" s="543" t="s">
        <v>627</v>
      </c>
      <c r="O334" s="444" t="str">
        <f t="array" ref="O334">IF(COUNTIF(MaGv!$C$42:$BB$42,L325)&gt;0,INDEX(MaGv!$C$38:$BB$42,1,MATCH(L325,MaGv!$C$42:$BB$42,0))," ")</f>
        <v> </v>
      </c>
      <c r="P334" s="444" t="str">
        <f t="array" ref="P334">IF(COUNTIF(MaGv!$C$47:$BB$47,L325)&gt;0,INDEX(MaGv!$C$38:$BB$47,1,MATCH(L325,MaGv!$C$47:$BB$47,0))," ")</f>
        <v> </v>
      </c>
      <c r="Q334" s="444" t="str">
        <f t="array" ref="Q334">IF(COUNTIF(MaGv!$C$52:$BB$52,L325)&gt;0,INDEX(MaGv!$C$38:$BB$52,1,MATCH(L325,MaGv!$C$52:$BB$52,0))," ")</f>
        <v> </v>
      </c>
      <c r="R334" s="444" t="str">
        <f t="array" ref="R334">IF(COUNTIF(MaGv!$C$57:$BB$57,L325)&gt;0,INDEX(MaGv!$C$38:$BB$57,1,MATCH(L325,MaGv!$C$57:$BB$57,0))," ")</f>
        <v> </v>
      </c>
      <c r="S334" s="444" t="str">
        <f t="array" ref="S334">IF(COUNTIF(MaGv!$C$62:$BB$62,L325)&gt;0,INDEX(MaGv!$C$38:$BB$62,1,MATCH(L325,MaGv!$C$62:$BB$62,0))," ")</f>
        <v> </v>
      </c>
      <c r="T334" s="444" t="str">
        <f t="array" ref="T334">IF(COUNTIF(MaGv!$C$66:$BB$67,L325)&gt;0,INDEX(MaGv!$C$38:$BB$67,1,MATCH(L325,MaGv!$C$67:$BB$67,0))," ")</f>
        <v> </v>
      </c>
      <c r="U334" s="16"/>
      <c r="V334" s="16"/>
      <c r="W334" s="17"/>
      <c r="X334" s="527"/>
    </row>
    <row r="335" ht="12.75" customHeight="1">
      <c r="A335" s="323"/>
      <c r="B335" s="396"/>
      <c r="C335" s="450">
        <v>5.0</v>
      </c>
      <c r="D335" s="550" t="s">
        <v>628</v>
      </c>
      <c r="E335" s="450" t="str">
        <f t="array" ref="E335">IF(COUNTIF(MaGv!$C$43:$BB$43,B325)&gt;0,INDEX(MaGv!$C$38:$BB$43,1,MATCH(B325,MaGv!$C$43:$BB$43,0))," ")</f>
        <v> </v>
      </c>
      <c r="F335" s="450" t="str">
        <f t="array" ref="F335">IF(COUNTIF(MaGv!$C$48:$BB$48,B325)&gt;0,INDEX(MaGv!$C$38:$BB$48,1,MATCH(B325,MaGv!$C$48:$BB$48,0))," ")</f>
        <v> </v>
      </c>
      <c r="G335" s="450" t="str">
        <f t="array" ref="G335">IF(COUNTIF(MaGv!$C$53:$BB$53,B325)&gt;0,INDEX(MaGv!$C$38:$BB$53,1,MATCH(B325,MaGv!$C$53:$BB$53,0))," ")</f>
        <v> </v>
      </c>
      <c r="H335" s="450" t="str">
        <f t="array" ref="H335">IF(COUNTIF(MaGv!$C$58:$BB$58,B325)&gt;0,INDEX(MaGv!$C$38:$BB$58,1,MATCH(B325,MaGv!$C$58:$BB$58,0))," ")</f>
        <v> </v>
      </c>
      <c r="I335" s="450" t="str">
        <f t="array" ref="I335">IF(COUNTIF(MaGv!$C$63:$BB$63,B325)&gt;0,INDEX(MaGv!$C$38:$BB$63,1,MATCH(B325,MaGv!$C$63:$BB$63,0))," ")</f>
        <v> </v>
      </c>
      <c r="J335" s="450" t="str">
        <f t="array" ref="J335">IF(COUNTIF(MaGv!$C$68:$BB$68,B325)&gt;0,INDEX(MaGv!$C$38:$BB$68,1,MATCH(B325,MaGv!$C$68:$BB$68,0))," ")</f>
        <v> </v>
      </c>
      <c r="K335" s="323"/>
      <c r="L335" s="396"/>
      <c r="M335" s="450">
        <v>5.0</v>
      </c>
      <c r="N335" s="550" t="s">
        <v>628</v>
      </c>
      <c r="O335" s="450" t="str">
        <f t="array" ref="O335">IF(COUNTIF(MaGv!$C$43:$BB$43,L325)&gt;0,INDEX(MaGv!$C$38:$BB$43,1,MATCH(L325,MaGv!$C$43:$BB$43,0))," ")</f>
        <v> </v>
      </c>
      <c r="P335" s="450" t="str">
        <f t="array" ref="P335">IF(COUNTIF(MaGv!$C$48:$BB$48,L325)&gt;0,INDEX(MaGv!$C$38:$BB$48,1,MATCH(L325,MaGv!$C$48:$BB$48,0))," ")</f>
        <v> </v>
      </c>
      <c r="Q335" s="450" t="str">
        <f t="array" ref="Q335">IF(COUNTIF(MaGv!$C$53:$BB$53,L325)&gt;0,INDEX(MaGv!$C$38:$BB$53,1,MATCH(L325,MaGv!$C$53:$BB$53,0))," ")</f>
        <v> </v>
      </c>
      <c r="R335" s="450" t="str">
        <f t="array" ref="R335">IF(COUNTIF(MaGv!$C$58:$BB$58,L325)&gt;0,INDEX(MaGv!$C$38:$BB$58,1,MATCH(L325,MaGv!$C$58:$BB$58,0))," ")</f>
        <v> </v>
      </c>
      <c r="S335" s="450" t="str">
        <f t="array" ref="S335">IF(COUNTIF(MaGv!$C$63:$BB$63,L325)&gt;0,INDEX(MaGv!$C$38:$BB$63,1,MATCH(L325,MaGv!$C$63:$BB$63,0))," ")</f>
        <v> </v>
      </c>
      <c r="T335" s="450" t="str">
        <f t="array" ref="T335">IF(COUNTIF(MaGv!$C$68:$BB$68,L325)&gt;0,INDEX(MaGv!$C$38:$BB$68,1,MATCH(L325,MaGv!$C$68:$BB$68,0))," ")</f>
        <v> </v>
      </c>
      <c r="U335" s="16"/>
      <c r="V335" s="16"/>
      <c r="W335" s="17"/>
      <c r="X335" s="527"/>
    </row>
    <row r="336" ht="12.75" customHeight="1">
      <c r="A336" s="323"/>
      <c r="B336" s="551"/>
      <c r="C336" s="529"/>
      <c r="D336" s="75"/>
      <c r="E336" s="529"/>
      <c r="F336" s="529"/>
      <c r="G336" s="529"/>
      <c r="H336" s="529"/>
      <c r="I336" s="529"/>
      <c r="J336" s="529"/>
      <c r="K336" s="323"/>
      <c r="L336" s="551"/>
      <c r="M336" s="529"/>
      <c r="N336" s="75"/>
      <c r="O336" s="529"/>
      <c r="P336" s="529"/>
      <c r="Q336" s="529"/>
      <c r="R336" s="529"/>
      <c r="S336" s="529"/>
      <c r="T336" s="529"/>
      <c r="U336" s="16"/>
      <c r="V336" s="16"/>
      <c r="W336" s="17"/>
      <c r="X336" s="527"/>
    </row>
    <row r="337" ht="12.75" customHeight="1">
      <c r="A337" s="552"/>
      <c r="B337" s="553"/>
      <c r="C337" s="554"/>
      <c r="D337" s="554"/>
      <c r="E337" s="555"/>
      <c r="F337" s="555"/>
      <c r="G337" s="555"/>
      <c r="H337" s="555"/>
      <c r="I337" s="555"/>
      <c r="J337" s="555"/>
      <c r="K337" s="555"/>
      <c r="L337" s="553"/>
      <c r="M337" s="554"/>
      <c r="N337" s="554"/>
      <c r="O337" s="555"/>
      <c r="P337" s="555"/>
      <c r="Q337" s="555"/>
      <c r="R337" s="555"/>
      <c r="S337" s="555"/>
      <c r="T337" s="555"/>
      <c r="U337" s="16"/>
      <c r="V337" s="16"/>
      <c r="W337" s="17"/>
      <c r="X337" s="527"/>
    </row>
    <row r="338" ht="12.75" customHeight="1">
      <c r="A338" s="323"/>
      <c r="B338" s="528" t="str">
        <f>MaGv!$N$1</f>
        <v>THỜI KHÓA BIỂU ÔN TẬP KHỐI 12 - Áp dụng từ 04/05/2021</v>
      </c>
      <c r="C338" s="528"/>
      <c r="D338" s="360"/>
      <c r="E338" s="360"/>
      <c r="F338" s="360"/>
      <c r="G338" s="360"/>
      <c r="H338" s="323"/>
      <c r="I338" s="360"/>
      <c r="J338" s="360"/>
      <c r="K338" s="323"/>
      <c r="L338" s="528" t="str">
        <f>MaGv!$N$1</f>
        <v>THỜI KHÓA BIỂU ÔN TẬP KHỐI 12 - Áp dụng từ 04/05/2021</v>
      </c>
      <c r="M338" s="360"/>
      <c r="N338" s="360"/>
      <c r="O338" s="360"/>
      <c r="P338" s="360"/>
      <c r="Q338" s="360"/>
      <c r="R338" s="323"/>
      <c r="S338" s="360"/>
      <c r="T338" s="360"/>
      <c r="U338" s="16"/>
      <c r="V338" s="16"/>
      <c r="W338" s="17"/>
      <c r="X338" s="527"/>
    </row>
    <row r="339" ht="12.75" customHeight="1">
      <c r="A339" s="16"/>
      <c r="B339" s="530" t="s">
        <v>615</v>
      </c>
      <c r="C339" s="531" t="str">
        <f>VLOOKUP(B341,dsma,3,0)&amp;"-"&amp;VLOOKUP(B341,dsma,5,0)</f>
        <v>Nguyễn Văn Anh-Thể dục</v>
      </c>
      <c r="D339" s="532"/>
      <c r="E339" s="532"/>
      <c r="F339" s="533"/>
      <c r="G339" s="323"/>
      <c r="H339" s="534"/>
      <c r="I339" s="535" t="s">
        <v>616</v>
      </c>
      <c r="J339" s="17" t="str">
        <f>60-COUNTIF(E342:J351," ")</f>
        <v>0</v>
      </c>
      <c r="K339" s="323"/>
      <c r="L339" s="530" t="s">
        <v>615</v>
      </c>
      <c r="M339" s="531" t="str">
        <f>VLOOKUP(L341,dsma,3,0)&amp;"-"&amp;VLOOKUP(L341,dsma,5,0)</f>
        <v>Lữ Đức Cường-Thể dục</v>
      </c>
      <c r="N339" s="532"/>
      <c r="O339" s="532"/>
      <c r="P339" s="533"/>
      <c r="Q339" s="556"/>
      <c r="R339" s="534"/>
      <c r="S339" s="535" t="s">
        <v>616</v>
      </c>
      <c r="T339" s="17" t="str">
        <f>60-COUNTIF(O342:T351," ")</f>
        <v>0</v>
      </c>
      <c r="U339" s="16"/>
      <c r="V339" s="16"/>
      <c r="W339" s="17"/>
      <c r="X339" s="527"/>
    </row>
    <row r="340" ht="3.0" customHeight="1">
      <c r="A340" s="16"/>
      <c r="B340" s="526"/>
      <c r="C340" s="323"/>
      <c r="D340" s="323"/>
      <c r="E340" s="529"/>
      <c r="F340" s="323"/>
      <c r="G340" s="323"/>
      <c r="H340" s="323"/>
      <c r="I340" s="323"/>
      <c r="J340" s="323"/>
      <c r="K340" s="323"/>
      <c r="L340" s="526"/>
      <c r="M340" s="323"/>
      <c r="N340" s="323"/>
      <c r="O340" s="529"/>
      <c r="P340" s="323"/>
      <c r="Q340" s="323"/>
      <c r="R340" s="323"/>
      <c r="S340" s="323"/>
      <c r="T340" s="323"/>
      <c r="U340" s="16"/>
      <c r="V340" s="16"/>
      <c r="W340" s="17"/>
      <c r="X340" s="527"/>
    </row>
    <row r="341" ht="12.75" customHeight="1">
      <c r="A341" s="536"/>
      <c r="B341" s="537" t="str">
        <f>X47</f>
        <v>BE01</v>
      </c>
      <c r="C341" s="538" t="s">
        <v>617</v>
      </c>
      <c r="D341" s="538" t="s">
        <v>618</v>
      </c>
      <c r="E341" s="538" t="s">
        <v>591</v>
      </c>
      <c r="F341" s="538" t="s">
        <v>592</v>
      </c>
      <c r="G341" s="538" t="s">
        <v>593</v>
      </c>
      <c r="H341" s="538" t="s">
        <v>594</v>
      </c>
      <c r="I341" s="538" t="s">
        <v>595</v>
      </c>
      <c r="J341" s="538" t="s">
        <v>596</v>
      </c>
      <c r="K341" s="539"/>
      <c r="L341" s="537" t="str">
        <f>X48</f>
        <v>BE02</v>
      </c>
      <c r="M341" s="538" t="s">
        <v>617</v>
      </c>
      <c r="N341" s="538" t="s">
        <v>618</v>
      </c>
      <c r="O341" s="538" t="s">
        <v>591</v>
      </c>
      <c r="P341" s="538" t="s">
        <v>592</v>
      </c>
      <c r="Q341" s="538" t="s">
        <v>593</v>
      </c>
      <c r="R341" s="538" t="s">
        <v>594</v>
      </c>
      <c r="S341" s="538" t="s">
        <v>595</v>
      </c>
      <c r="T341" s="538" t="s">
        <v>596</v>
      </c>
      <c r="U341" s="16"/>
      <c r="V341" s="16">
        <v>44.0</v>
      </c>
      <c r="W341" s="17"/>
      <c r="X341" s="527"/>
    </row>
    <row r="342" ht="12.75" customHeight="1">
      <c r="A342" s="323"/>
      <c r="B342" s="541" t="s">
        <v>597</v>
      </c>
      <c r="C342" s="452">
        <v>1.0</v>
      </c>
      <c r="D342" s="542" t="s">
        <v>619</v>
      </c>
      <c r="E342" s="452" t="str">
        <f t="array" ref="E342">IF(COUNTIF(MaGv!$C$4:$BB$4,B341)&gt;0,INDEX(MaGv!$C$3:$BB$4,1,MATCH(B341,MaGv!$C$4:$BB$4,0))," ")</f>
        <v> </v>
      </c>
      <c r="F342" s="452" t="str">
        <f t="array" ref="F342">IF(COUNTIF(MaGv!$C$9:$BB$9,B341)&gt;0,INDEX(MaGv!$C$3:$BB$9,1,MATCH(B341,MaGv!$C$9:$BB$9,0))," ")</f>
        <v> </v>
      </c>
      <c r="G342" s="452" t="str">
        <f t="array" ref="G342">IF(COUNTIF(MaGv!$C$14:$BB$14,B341)&gt;0,INDEX(MaGv!$C$3:$BB$14,1,MATCH(B341,MaGv!$C$14:$BB$14,0))," ")</f>
        <v> </v>
      </c>
      <c r="H342" s="452" t="str">
        <f t="array" ref="H342">IF(COUNTIF(MaGv!$C$19:$BB$19,B341)&gt;0,INDEX(MaGv!$C$3:$BB$19,1,MATCH(B341,MaGv!$C$19:$BB$19,0))," ")</f>
        <v> </v>
      </c>
      <c r="I342" s="452" t="str">
        <f t="array" ref="I342">IF(COUNTIF(MaGv!$C$24:$BB$24,B341)&gt;0,INDEX(MaGv!$C$3:$BB$24,1,MATCH(B341,MaGv!$C$24:$BB$24,0))," ")</f>
        <v> </v>
      </c>
      <c r="J342" s="452" t="str">
        <f t="array" ref="J342">IF(COUNTIF(MaGv!$C$29:$BB$29,B341)&gt;0,INDEX(MaGv!$C$3:$BB$29,1,MATCH(B341,MaGv!$C$29:$BB$29,0))," ")</f>
        <v> </v>
      </c>
      <c r="K342" s="323"/>
      <c r="L342" s="541" t="s">
        <v>597</v>
      </c>
      <c r="M342" s="452">
        <v>1.0</v>
      </c>
      <c r="N342" s="542" t="s">
        <v>619</v>
      </c>
      <c r="O342" s="452" t="str">
        <f t="array" ref="O342">IF(COUNTIF(MaGv!$C$4:$BB$4,L341)&gt;0,INDEX(MaGv!$C$3:$BB$4,1,MATCH(L341,MaGv!$C$4:$BB$4,0))," ")</f>
        <v> </v>
      </c>
      <c r="P342" s="452" t="str">
        <f t="array" ref="P342">IF(COUNTIF(MaGv!$C$9:$BB$9,L341)&gt;0,INDEX(MaGv!$C$3:$BB$9,1,MATCH(L341,MaGv!$C$9:$BB$9,0))," ")</f>
        <v> </v>
      </c>
      <c r="Q342" s="452" t="str">
        <f t="array" ref="Q342">IF(COUNTIF(MaGv!$C$14:$BB$14,L341)&gt;0,INDEX(MaGv!$C$3:$BB$14,1,MATCH(L341,MaGv!$C$14:$BB$14,0))," ")</f>
        <v> </v>
      </c>
      <c r="R342" s="452" t="str">
        <f t="array" ref="R342">IF(COUNTIF(MaGv!$C$19:$BB$19,L341)&gt;0,INDEX(MaGv!$C$3:$BB$19,1,MATCH(L341,MaGv!$C$19:$BB$19,0))," ")</f>
        <v> </v>
      </c>
      <c r="S342" s="452" t="str">
        <f t="array" ref="S342">IF(COUNTIF(MaGv!$C$24:$BB$24,L341)&gt;0,INDEX(MaGv!$C$3:$BB$24,1,MATCH(L341,MaGv!$C$24:$BB$24,0))," ")</f>
        <v> </v>
      </c>
      <c r="T342" s="452" t="str">
        <f t="array" ref="T342">IF(COUNTIF(MaGv!$C$29:$BB$29,L341)&gt;0,INDEX(MaGv!$C$3:$BB$29,1,MATCH(L341,MaGv!$C$29:$BB$29,0))," ")</f>
        <v> </v>
      </c>
      <c r="U342" s="16"/>
      <c r="V342" s="16"/>
      <c r="W342" s="17"/>
      <c r="X342" s="527"/>
    </row>
    <row r="343" ht="12.75" customHeight="1">
      <c r="A343" s="323"/>
      <c r="B343" s="127"/>
      <c r="C343" s="444">
        <v>2.0</v>
      </c>
      <c r="D343" s="543" t="s">
        <v>620</v>
      </c>
      <c r="E343" s="444" t="str">
        <f t="array" ref="E343">IF(COUNTIF(MaGv!$C$5:$BB$5,B341)&gt;0,INDEX(MaGv!$C$3:$BB$5,1,MATCH(B341,MaGv!$C$5:$BB$5,0))," ")</f>
        <v> </v>
      </c>
      <c r="F343" s="444" t="str">
        <f t="array" ref="F343">IF(COUNTIF(MaGv!$C$10:$BB$10,B341)&gt;0,INDEX(MaGv!$C$3:$BB$10,1,MATCH(B341,MaGv!$C$10:$BB$10,0))," ")</f>
        <v> </v>
      </c>
      <c r="G343" s="444" t="str">
        <f t="array" ref="G343">IF(COUNTIF(MaGv!$C$15:$BB$15,B341)&gt;0,INDEX(MaGv!$C$3:$BB$15,1,MATCH(B341,MaGv!$C$15:$BB$15,0))," ")</f>
        <v> </v>
      </c>
      <c r="H343" s="444" t="str">
        <f t="array" ref="H343">IF(COUNTIF(MaGv!$C$20:$BB$20,B341)&gt;0,INDEX(MaGv!$C$3:$BB$20,1,MATCH(B341,MaGv!$C$20:$BB$20,0))," ")</f>
        <v> </v>
      </c>
      <c r="I343" s="444" t="str">
        <f t="array" ref="I343">IF(COUNTIF(MaGv!$C$25:$BB$25,B341)&gt;0,INDEX(MaGv!$C$3:$BB$25,1,MATCH(B341,MaGv!$C$25:$BB$25,0))," ")</f>
        <v> </v>
      </c>
      <c r="J343" s="444" t="str">
        <f t="array" ref="J343">IF(COUNTIF(MaGv!$C$30:$BB$30,B341)&gt;0,INDEX(MaGv!$C$3:$BB$30,1,MATCH(B341,MaGv!$C$30:$BB$30,0))," ")</f>
        <v> </v>
      </c>
      <c r="K343" s="323"/>
      <c r="L343" s="127"/>
      <c r="M343" s="444">
        <v>2.0</v>
      </c>
      <c r="N343" s="543" t="s">
        <v>620</v>
      </c>
      <c r="O343" s="444" t="str">
        <f t="array" ref="O343">IF(COUNTIF(MaGv!$C$5:$BB$5,L341)&gt;0,INDEX(MaGv!$C$3:$BB$5,1,MATCH(L341,MaGv!$C$5:$BB$5,0))," ")</f>
        <v> </v>
      </c>
      <c r="P343" s="444" t="str">
        <f t="array" ref="P343">IF(COUNTIF(MaGv!$C$10:$BB$10,L341)&gt;0,INDEX(MaGv!$C$3:$BB$10,1,MATCH(L341,MaGv!$C$10:$BB$10,0))," ")</f>
        <v> </v>
      </c>
      <c r="Q343" s="444" t="str">
        <f t="array" ref="Q343">IF(COUNTIF(MaGv!$C$15:$BB$15,L341)&gt;0,INDEX(MaGv!$C$3:$BB$15,1,MATCH(L341,MaGv!$C$15:$BB$15,0))," ")</f>
        <v> </v>
      </c>
      <c r="R343" s="444" t="str">
        <f t="array" ref="R343">IF(COUNTIF(MaGv!$C$20:$BB$20,L341)&gt;0,INDEX(MaGv!$C$3:$BB$20,1,MATCH(L341,MaGv!$C$20:$BB$20,0))," ")</f>
        <v> </v>
      </c>
      <c r="S343" s="444" t="str">
        <f t="array" ref="S343">IF(COUNTIF(MaGv!$C$25:$BB$25,L341)&gt;0,INDEX(MaGv!$C$3:$BB$25,1,MATCH(L341,MaGv!$C$25:$BB$25,0))," ")</f>
        <v> </v>
      </c>
      <c r="T343" s="444" t="str">
        <f t="array" ref="T343">IF(COUNTIF(MaGv!$C$30:$BB$30,L341)&gt;0,INDEX(MaGv!$C$3:$BB$30,1,MATCH(L341,MaGv!$C$30:$BB$30,0))," ")</f>
        <v> </v>
      </c>
      <c r="U343" s="16"/>
      <c r="V343" s="16"/>
      <c r="W343" s="17"/>
      <c r="X343" s="527"/>
    </row>
    <row r="344" ht="12.75" customHeight="1">
      <c r="A344" s="323"/>
      <c r="B344" s="127"/>
      <c r="C344" s="444">
        <v>3.0</v>
      </c>
      <c r="D344" s="543" t="s">
        <v>621</v>
      </c>
      <c r="E344" s="444" t="str">
        <f t="array" ref="E344">IF(COUNTIF(MaGv!$C$6:$BB$6,B341)&gt;0,INDEX(MaGv!$C$3:$BB$6,1,MATCH(B341,MaGv!$C$6:$BB$6,0))," ")</f>
        <v> </v>
      </c>
      <c r="F344" s="444" t="str">
        <f t="array" ref="F344">IF(COUNTIF(MaGv!$C$11:$BB$11,B341)&gt;0,INDEX(MaGv!$C$3:$BB$11,1,MATCH(B341,MaGv!$C$11:$BB$11,0))," ")</f>
        <v> </v>
      </c>
      <c r="G344" s="444" t="str">
        <f t="array" ref="G344">IF(COUNTIF(MaGv!$C$16:$BB$16,B341)&gt;0,INDEX(MaGv!$C$3:$BB$16,1,MATCH(B341,MaGv!$C$16:$BB$16,0))," ")</f>
        <v> </v>
      </c>
      <c r="H344" s="444" t="str">
        <f t="array" ref="H344">IF(COUNTIF(MaGv!$C$21:$BB$21,B341)&gt;0,INDEX(MaGv!$C$3:$BB$21,1,MATCH(B341,MaGv!$C$21:$BB$21,0))," ")</f>
        <v> </v>
      </c>
      <c r="I344" s="444" t="str">
        <f t="array" ref="I344">IF(COUNTIF(MaGv!$C$26:$BB$26,B341)&gt;0,INDEX(MaGv!$C$3:$BB$26,1,MATCH(B341,MaGv!$C$26:$BB$26,0))," ")</f>
        <v> </v>
      </c>
      <c r="J344" s="444" t="str">
        <f t="array" ref="J344">IF(COUNTIF(MaGv!$C$31:$BB$31,B341)&gt;0,INDEX(MaGv!$C$3:$BB$31,1,MATCH(B341,MaGv!$C$31:$BB$31,0))," ")</f>
        <v> </v>
      </c>
      <c r="K344" s="323"/>
      <c r="L344" s="127"/>
      <c r="M344" s="444">
        <v>3.0</v>
      </c>
      <c r="N344" s="543" t="s">
        <v>621</v>
      </c>
      <c r="O344" s="444" t="str">
        <f t="array" ref="O344">IF(COUNTIF(MaGv!$C$6:$BB$6,L341)&gt;0,INDEX(MaGv!$C$3:$BB$6,1,MATCH(L341,MaGv!$C$6:$BB$6,0))," ")</f>
        <v> </v>
      </c>
      <c r="P344" s="444" t="str">
        <f t="array" ref="P344">IF(COUNTIF(MaGv!$C$11:$BB$11,L341)&gt;0,INDEX(MaGv!$C$3:$BB$11,1,MATCH(L341,MaGv!$C$11:$BB$11,0))," ")</f>
        <v> </v>
      </c>
      <c r="Q344" s="444" t="str">
        <f t="array" ref="Q344">IF(COUNTIF(MaGv!$C$16:$BB$16,L341)&gt;0,INDEX(MaGv!$C$3:$BB$16,1,MATCH(L341,MaGv!$C$16:$BB$16,0))," ")</f>
        <v> </v>
      </c>
      <c r="R344" s="444" t="str">
        <f t="array" ref="R344">IF(COUNTIF(MaGv!$C$21:$BB$21,L341)&gt;0,INDEX(MaGv!$C$3:$BB$21,1,MATCH(L341,MaGv!$C$21:$BB$21,0))," ")</f>
        <v> </v>
      </c>
      <c r="S344" s="444" t="str">
        <f t="array" ref="S344">IF(COUNTIF(MaGv!$C$26:$BB$26,L341)&gt;0,INDEX(MaGv!$C$3:$BB$26,1,MATCH(L341,MaGv!$C$26:$BB$26,0))," ")</f>
        <v> </v>
      </c>
      <c r="T344" s="444" t="str">
        <f t="array" ref="T344">IF(COUNTIF(MaGv!$C$31:$BB$31,L341)&gt;0,INDEX(MaGv!$C$3:$BB$31,1,MATCH(L341,MaGv!$C$31:$BB$31,0))," ")</f>
        <v> </v>
      </c>
      <c r="U344" s="16"/>
      <c r="V344" s="16"/>
      <c r="W344" s="17"/>
      <c r="X344" s="527"/>
    </row>
    <row r="345" ht="12.75" customHeight="1">
      <c r="A345" s="323"/>
      <c r="B345" s="127"/>
      <c r="C345" s="444">
        <v>4.0</v>
      </c>
      <c r="D345" s="543" t="s">
        <v>622</v>
      </c>
      <c r="E345" s="444" t="str">
        <f t="array" ref="E345">IF(COUNTIF(MaGv!$C$7:$BB$7,B341)&gt;0,INDEX(MaGv!$C$3:$BB$7,1,MATCH(B341,MaGv!$C$7:$BB$7,0))," ")</f>
        <v> </v>
      </c>
      <c r="F345" s="444" t="str">
        <f t="array" ref="F345">IF(COUNTIF(MaGv!$C$12:$BB$12,B341)&gt;0,INDEX(MaGv!$C$3:$BB$12,1,MATCH(B341,MaGv!$C$12:$BB$12,0))," ")</f>
        <v> </v>
      </c>
      <c r="G345" s="444" t="str">
        <f t="array" ref="G345">IF(COUNTIF(MaGv!$C$17:$BB$17,B341)&gt;0,INDEX(MaGv!$C$3:$BB$17,1,MATCH(B341,MaGv!$C$17:$BB$17,0))," ")</f>
        <v> </v>
      </c>
      <c r="H345" s="444" t="str">
        <f t="array" ref="H345">IF(COUNTIF(MaGv!$C$22:$BB$22,B341)&gt;0,INDEX(MaGv!$C$3:$BB$22,1,MATCH(B341,MaGv!$C$22:$BB$22,0))," ")</f>
        <v> </v>
      </c>
      <c r="I345" s="444" t="str">
        <f t="array" ref="I345">IF(COUNTIF(MaGv!$C$27:$BB$27,B341)&gt;0,INDEX(MaGv!$C$3:$BB$27,1,MATCH(B341,MaGv!$C$27:$BB$27,0))," ")</f>
        <v> </v>
      </c>
      <c r="J345" s="444" t="str">
        <f t="array" ref="J345">IF(COUNTIF(MaGv!$C$32:$BB$32,B341)&gt;0,INDEX(MaGv!$C$3:$BB$32,1,MATCH(B341,MaGv!$C$32:$BB$32,0))," ")</f>
        <v> </v>
      </c>
      <c r="K345" s="323"/>
      <c r="L345" s="127"/>
      <c r="M345" s="444">
        <v>4.0</v>
      </c>
      <c r="N345" s="543" t="s">
        <v>622</v>
      </c>
      <c r="O345" s="444" t="str">
        <f t="array" ref="O345">IF(COUNTIF(MaGv!$C$7:$BB$7,L341)&gt;0,INDEX(MaGv!$C$3:$BB$7,1,MATCH(L341,MaGv!$C$7:$BB$7,0))," ")</f>
        <v> </v>
      </c>
      <c r="P345" s="444" t="str">
        <f t="array" ref="P345">IF(COUNTIF(MaGv!$C$12:$BB$12,L341)&gt;0,INDEX(MaGv!$C$3:$BB$12,1,MATCH(L341,MaGv!$C$12:$BB$12,0))," ")</f>
        <v> </v>
      </c>
      <c r="Q345" s="444" t="str">
        <f t="array" ref="Q345">IF(COUNTIF(MaGv!$C$17:$BB$17,L341)&gt;0,INDEX(MaGv!$C$3:$BB$17,1,MATCH(L341,MaGv!$C$17:$BB$17,0))," ")</f>
        <v> </v>
      </c>
      <c r="R345" s="444" t="str">
        <f t="array" ref="R345">IF(COUNTIF(MaGv!$C$22:$BB$22,L341)&gt;0,INDEX(MaGv!$C$3:$BB$22,1,MATCH(L341,MaGv!$C$22:$BB$22,0))," ")</f>
        <v> </v>
      </c>
      <c r="S345" s="444" t="str">
        <f t="array" ref="S345">IF(COUNTIF(MaGv!$C$27:$BB$27,L341)&gt;0,INDEX(MaGv!$C$3:$BB$27,1,MATCH(L341,MaGv!$C$27:$BB$27,0))," ")</f>
        <v> </v>
      </c>
      <c r="T345" s="444" t="str">
        <f t="array" ref="T345">IF(COUNTIF(MaGv!$C$32:$BB$32,L341)&gt;0,INDEX(MaGv!$C$3:$BB$32,1,MATCH(L341,MaGv!$C$32:$BB$32,0))," ")</f>
        <v> </v>
      </c>
      <c r="U345" s="16"/>
      <c r="V345" s="16"/>
      <c r="W345" s="17"/>
      <c r="X345" s="527"/>
    </row>
    <row r="346" ht="12.75" customHeight="1">
      <c r="A346" s="323"/>
      <c r="B346" s="447"/>
      <c r="C346" s="544">
        <v>5.0</v>
      </c>
      <c r="D346" s="545" t="s">
        <v>623</v>
      </c>
      <c r="E346" s="544" t="str">
        <f t="array" ref="E346">IF(COUNTIF(MaGv!$C$8:$BB$8,B341)&gt;0,INDEX(MaGv!$C$3:$BB$8,1,MATCH(B341,MaGv!$C$8:$BB$8,0))," ")</f>
        <v> </v>
      </c>
      <c r="F346" s="544" t="str">
        <f t="array" ref="F346">IF(COUNTIF(MaGv!$C$13:$BB$13,B341)&gt;0,INDEX(MaGv!$C$3:$BB$13,1,MATCH(B341,MaGv!$C$13:$BB$13,0))," ")</f>
        <v> </v>
      </c>
      <c r="G346" s="544" t="str">
        <f t="array" ref="G346">IF(COUNTIF(MaGv!$C$18:$BB$18,B341)&gt;0,INDEX(MaGv!$C$3:$BB$18,1,MATCH(B341,MaGv!$C$18:$BB$18,0))," ")</f>
        <v> </v>
      </c>
      <c r="H346" s="544" t="str">
        <f t="array" ref="H346">IF(COUNTIF(MaGv!$C$23:$BB$23,B341)&gt;0,INDEX(MaGv!$C$3:$BB$23,1,MATCH(B341,MaGv!$C$23:$BB$23,0))," ")</f>
        <v> </v>
      </c>
      <c r="I346" s="544" t="str">
        <f t="array" ref="I346">IF(COUNTIF(MaGv!$C$28:$BB$28,B341)&gt;0,INDEX(MaGv!$C$3:$BB$28,1,MATCH(B341,MaGv!$C$28:$BB$28,0))," ")</f>
        <v> </v>
      </c>
      <c r="J346" s="544" t="str">
        <f t="array" ref="J346">IF(COUNTIF(MaGv!$C$33:$BB$33,B341)&gt;0,INDEX(MaGv!$C$3:$BB$33,1,MATCH(B341,MaGv!$C$33:$BB$33,0))," ")</f>
        <v> </v>
      </c>
      <c r="K346" s="323"/>
      <c r="L346" s="447"/>
      <c r="M346" s="544">
        <v>5.0</v>
      </c>
      <c r="N346" s="545" t="s">
        <v>623</v>
      </c>
      <c r="O346" s="544" t="str">
        <f t="array" ref="O346">IF(COUNTIF(MaGv!$C$8:$BB$8,L341)&gt;0,INDEX(MaGv!$C$3:$BB$8,1,MATCH(L341,MaGv!$C$8:$BB$8,0))," ")</f>
        <v> </v>
      </c>
      <c r="P346" s="544" t="str">
        <f t="array" ref="P346">IF(COUNTIF(MaGv!$C$13:$BB$13,L341)&gt;0,INDEX(MaGv!$C$3:$BB$13,1,MATCH(L341,MaGv!$C$13:$BB$13,0))," ")</f>
        <v> </v>
      </c>
      <c r="Q346" s="544" t="str">
        <f t="array" ref="Q346">IF(COUNTIF(MaGv!$C$18:$BB$18,L341)&gt;0,INDEX(MaGv!$C$3:$BB$18,1,MATCH(L341,MaGv!$C$18:$BB$18,0))," ")</f>
        <v> </v>
      </c>
      <c r="R346" s="544" t="str">
        <f t="array" ref="R346">IF(COUNTIF(MaGv!$C$23:$BB$23,L341)&gt;0,INDEX(MaGv!$C$3:$BB$23,1,MATCH(L341,MaGv!$C$23:$BB$23,0))," ")</f>
        <v> </v>
      </c>
      <c r="S346" s="544" t="str">
        <f t="array" ref="S346">IF(COUNTIF(MaGv!$C$28:$BB$28,L341)&gt;0,INDEX(MaGv!$C$3:$BB$28,1,MATCH(L341,MaGv!$C$28:$BB$28,0))," ")</f>
        <v> </v>
      </c>
      <c r="T346" s="544" t="str">
        <f t="array" ref="T346">IF(COUNTIF(MaGv!$C$33:$BB$33,L341)&gt;0,INDEX(MaGv!$C$3:$BB$33,1,MATCH(L341,MaGv!$C$33:$BB$33,0))," ")</f>
        <v> </v>
      </c>
      <c r="U346" s="16"/>
      <c r="V346" s="16"/>
      <c r="W346" s="17"/>
      <c r="X346" s="527"/>
    </row>
    <row r="347" ht="12.75" customHeight="1">
      <c r="A347" s="323"/>
      <c r="B347" s="547" t="s">
        <v>606</v>
      </c>
      <c r="C347" s="548">
        <v>1.0</v>
      </c>
      <c r="D347" s="549" t="s">
        <v>624</v>
      </c>
      <c r="E347" s="548" t="str">
        <f t="array" ref="E347">IF(COUNTIF(MaGv!$C$39:$BB$39,B341)&gt;0,INDEX(MaGv!$C$38:$BB$39,1,MATCH(B341,MaGv!$C$39:$BB$39,0))," ")</f>
        <v> </v>
      </c>
      <c r="F347" s="548" t="str">
        <f t="array" ref="F347">IF(COUNTIF(MaGv!$C$44:$BB$44,B341)&gt;0,INDEX(MaGv!$C$38:$BB$44,1,MATCH(B341,MaGv!$C$44:$BB$44,0))," ")</f>
        <v> </v>
      </c>
      <c r="G347" s="548" t="str">
        <f t="array" ref="G347">IF(COUNTIF(MaGv!$C$49:$BB$49,B341)&gt;0,INDEX(MaGv!$C$38:$BB$49,1,MATCH(B341,MaGv!$C$49:$BB$49,0))," ")</f>
        <v> </v>
      </c>
      <c r="H347" s="548" t="str">
        <f t="array" ref="H347">IF(COUNTIF(MaGv!$C$54:$BB$54,B341)&gt;0,INDEX(MaGv!$C$38:$BB$54,1,MATCH(B341,MaGv!$C$54:$BB$54,0))," ")</f>
        <v> </v>
      </c>
      <c r="I347" s="548" t="str">
        <f t="array" ref="I347">IF(COUNTIF(MaGv!$C$59:$BB$59,B341)&gt;0,INDEX(MaGv!$C$38:$BB$59,1,MATCH(B341,MaGv!$C$59:$BB$59,0))," ")</f>
        <v> </v>
      </c>
      <c r="J347" s="548" t="str">
        <f t="array" ref="J347">IF(COUNTIF(MaGv!$C$64:$BB$64,B341)&gt;0,INDEX(MaGv!$C$38:$BB$64,1,MATCH(B341,MaGv!$C$64:$BB$64,0))," ")</f>
        <v> </v>
      </c>
      <c r="K347" s="323"/>
      <c r="L347" s="547" t="s">
        <v>606</v>
      </c>
      <c r="M347" s="548">
        <v>1.0</v>
      </c>
      <c r="N347" s="549" t="s">
        <v>624</v>
      </c>
      <c r="O347" s="548" t="str">
        <f t="array" ref="O347">IF(COUNTIF(MaGv!$C$39:$BB$39,L341)&gt;0,INDEX(MaGv!$C$38:$BB$39,1,MATCH(L341,MaGv!$C$39:$BB$39,0))," ")</f>
        <v> </v>
      </c>
      <c r="P347" s="548" t="str">
        <f t="array" ref="P347">IF(COUNTIF(MaGv!$C$44:$BB$44,L341)&gt;0,INDEX(MaGv!$C$38:$BB$44,1,MATCH(L341,MaGv!$C$44:$BB$44,0))," ")</f>
        <v> </v>
      </c>
      <c r="Q347" s="548" t="str">
        <f t="array" ref="Q347">IF(COUNTIF(MaGv!$C$49:$BB$49,L341)&gt;0,INDEX(MaGv!$C$38:$BB$49,1,MATCH(L341,MaGv!$C$49:$BB$49,0))," ")</f>
        <v> </v>
      </c>
      <c r="R347" s="548" t="str">
        <f t="array" ref="R347">IF(COUNTIF(MaGv!$C$54:$BB$54,L341)&gt;0,INDEX(MaGv!$C$38:$BB$54,1,MATCH(L341,MaGv!$C$54:$BB$54,0))," ")</f>
        <v> </v>
      </c>
      <c r="S347" s="548" t="str">
        <f t="array" ref="S347">IF(COUNTIF(MaGv!$C$59:$BB$59,L341)&gt;0,INDEX(MaGv!$C$38:$BB$59,1,MATCH(L341,MaGv!$C$59:$BB$59,0))," ")</f>
        <v> </v>
      </c>
      <c r="T347" s="548" t="str">
        <f t="array" ref="T347">IF(COUNTIF(MaGv!$C$64:$BB$64,L341)&gt;0,INDEX(MaGv!$C$38:$BB$64,1,MATCH(L341,MaGv!$C$64:$BB$64,0))," ")</f>
        <v> </v>
      </c>
      <c r="U347" s="16"/>
      <c r="V347" s="16"/>
      <c r="W347" s="17"/>
      <c r="X347" s="527"/>
    </row>
    <row r="348" ht="12.75" customHeight="1">
      <c r="A348" s="323"/>
      <c r="B348" s="127"/>
      <c r="C348" s="444">
        <v>2.0</v>
      </c>
      <c r="D348" s="543" t="s">
        <v>625</v>
      </c>
      <c r="E348" s="444" t="str">
        <f t="array" ref="E348">IF(COUNTIF(MaGv!$C$40:$BB$40,B341)&gt;0,INDEX(MaGv!$C$38:$BB$40,1,MATCH(B341,MaGv!$C$40:$BB$40,0))," ")</f>
        <v> </v>
      </c>
      <c r="F348" s="444" t="str">
        <f t="array" ref="F348">IF(COUNTIF(MaGv!$C$45:$BB$45,B341)&gt;0,INDEX(MaGv!$C$38:$BB$45,1,MATCH(B341,MaGv!$C$45:$BB$45,0))," ")</f>
        <v> </v>
      </c>
      <c r="G348" s="444" t="str">
        <f t="array" ref="G348">IF(COUNTIF(MaGv!$C$50:$BB$50,B341)&gt;0,INDEX(MaGv!$C$38:$BB$50,1,MATCH(B341,MaGv!$C$50:$BB$50,0))," ")</f>
        <v> </v>
      </c>
      <c r="H348" s="444" t="str">
        <f t="array" ref="H348">IF(COUNTIF(MaGv!$C$55:$BB$55,B341)&gt;0,INDEX(MaGv!$C$38:$BB$55,1,MATCH(B341,MaGv!$C$55:$BB$55,0))," ")</f>
        <v> </v>
      </c>
      <c r="I348" s="444" t="str">
        <f t="array" ref="I348">IF(COUNTIF(MaGv!$C$60:$BB$60,B341)&gt;0,INDEX(MaGv!$C$38:$BB$60,1,MATCH(B341,MaGv!$C$60:$BB$60,0))," ")</f>
        <v> </v>
      </c>
      <c r="J348" s="444" t="str">
        <f t="array" ref="J348">IF(COUNTIF(MaGv!$C$65:$BB$65,B341)&gt;0,INDEX(MaGv!$C$38:$BB$65,1,MATCH(B341,MaGv!$C$65:$BB$65,0))," ")</f>
        <v> </v>
      </c>
      <c r="K348" s="323"/>
      <c r="L348" s="127"/>
      <c r="M348" s="444">
        <v>2.0</v>
      </c>
      <c r="N348" s="543" t="s">
        <v>625</v>
      </c>
      <c r="O348" s="444" t="str">
        <f t="array" ref="O348">IF(COUNTIF(MaGv!$C$40:$BB$40,L341)&gt;0,INDEX(MaGv!$C$38:$BB$40,1,MATCH(L341,MaGv!$C$40:$BB$40,0))," ")</f>
        <v> </v>
      </c>
      <c r="P348" s="444" t="str">
        <f t="array" ref="P348">IF(COUNTIF(MaGv!$C$45:$BB$45,L341)&gt;0,INDEX(MaGv!$C$38:$BB$45,1,MATCH(L341,MaGv!$C$45:$BB$45,0))," ")</f>
        <v> </v>
      </c>
      <c r="Q348" s="444" t="str">
        <f t="array" ref="Q348">IF(COUNTIF(MaGv!$C$50:$BB$50,L341)&gt;0,INDEX(MaGv!$C$38:$BB$50,1,MATCH(L341,MaGv!$C$50:$BB$50,0))," ")</f>
        <v> </v>
      </c>
      <c r="R348" s="444" t="str">
        <f t="array" ref="R348">IF(COUNTIF(MaGv!$C$55:$BB$55,L341)&gt;0,INDEX(MaGv!$C$38:$BB$55,1,MATCH(L341,MaGv!$C$55:$BB$55,0))," ")</f>
        <v> </v>
      </c>
      <c r="S348" s="444" t="str">
        <f t="array" ref="S348">IF(COUNTIF(MaGv!$C$60:$BB$60,L341)&gt;0,INDEX(MaGv!$C$38:$BB$60,1,MATCH(L341,MaGv!$C$60:$BB$60,0))," ")</f>
        <v> </v>
      </c>
      <c r="T348" s="444" t="str">
        <f t="array" ref="T348">IF(COUNTIF(MaGv!$C$65:$BB$65,L341)&gt;0,INDEX(MaGv!$C$38:$BB$65,1,MATCH(L341,MaGv!$C$65:$BB$65,0))," ")</f>
        <v> </v>
      </c>
      <c r="U348" s="16"/>
      <c r="V348" s="16"/>
      <c r="W348" s="17"/>
      <c r="X348" s="527"/>
    </row>
    <row r="349" ht="12.75" customHeight="1">
      <c r="A349" s="323"/>
      <c r="B349" s="127"/>
      <c r="C349" s="444">
        <v>3.0</v>
      </c>
      <c r="D349" s="543" t="s">
        <v>626</v>
      </c>
      <c r="E349" s="444" t="str">
        <f t="array" ref="E349">IF(COUNTIF(MaGv!$C$41:$BB$41,B341)&gt;0,INDEX(MaGv!$C$38:$BB$41,1,MATCH(B341,MaGv!$C$41:$BB$41,0))," ")</f>
        <v> </v>
      </c>
      <c r="F349" s="444" t="str">
        <f t="array" ref="F349">IF(COUNTIF(MaGv!$C$46:$BB$46,B341)&gt;0,INDEX(MaGv!$C$38:$BB$46,1,MATCH(B341,MaGv!$C$46:$BB$46,0))," ")</f>
        <v> </v>
      </c>
      <c r="G349" s="444" t="str">
        <f t="array" ref="G349">IF(COUNTIF(MaGv!$C$51:$BB$51,B341)&gt;0,INDEX(MaGv!$C$38:$BB$51,1,MATCH(B341,MaGv!$C$51:$BB$51,0))," ")</f>
        <v> </v>
      </c>
      <c r="H349" s="444" t="str">
        <f t="array" ref="H349">IF(COUNTIF(MaGv!$C$56:$BB$56,B341)&gt;0,INDEX(MaGv!$C$38:$BB$56,1,MATCH(B341,MaGv!$C$56:$BB$56,0))," ")</f>
        <v> </v>
      </c>
      <c r="I349" s="444" t="str">
        <f t="array" ref="I349">IF(COUNTIF(MaGv!$C$61:$BB$61,B341)&gt;0,INDEX(MaGv!$C$38:$BB$61,1,MATCH(B341,MaGv!$C$61:$BB$61,0))," ")</f>
        <v> </v>
      </c>
      <c r="J349" s="444" t="str">
        <f t="array" ref="J349">IF(COUNTIF(MaGv!$C$66:$BB$66,B341)&gt;0,INDEX(MaGv!$C$38:$BB$66,1,MATCH(B341,MaGv!$C$66:$BB$66,0))," ")</f>
        <v> </v>
      </c>
      <c r="K349" s="323"/>
      <c r="L349" s="127"/>
      <c r="M349" s="444">
        <v>3.0</v>
      </c>
      <c r="N349" s="543" t="s">
        <v>626</v>
      </c>
      <c r="O349" s="444" t="str">
        <f t="array" ref="O349">IF(COUNTIF(MaGv!$C$41:$BB$41,L341)&gt;0,INDEX(MaGv!$C$38:$BB$41,1,MATCH(L341,MaGv!$C$41:$BB$41,0))," ")</f>
        <v> </v>
      </c>
      <c r="P349" s="444" t="str">
        <f t="array" ref="P349">IF(COUNTIF(MaGv!$C$46:$BB$46,L341)&gt;0,INDEX(MaGv!$C$38:$BB$46,1,MATCH(L341,MaGv!$C$46:$BB$46,0))," ")</f>
        <v> </v>
      </c>
      <c r="Q349" s="444" t="str">
        <f t="array" ref="Q349">IF(COUNTIF(MaGv!$C$51:$BB$51,L341)&gt;0,INDEX(MaGv!$C$38:$BB$51,1,MATCH(L341,MaGv!$C$51:$BB$51,0))," ")</f>
        <v> </v>
      </c>
      <c r="R349" s="444" t="str">
        <f t="array" ref="R349">IF(COUNTIF(MaGv!$C$56:$BB$56,L341)&gt;0,INDEX(MaGv!$C$38:$BB$56,1,MATCH(L341,MaGv!$C$56:$BB$56,0))," ")</f>
        <v> </v>
      </c>
      <c r="S349" s="444" t="str">
        <f t="array" ref="S349">IF(COUNTIF(MaGv!$C$61:$BB$61,L341)&gt;0,INDEX(MaGv!$C$38:$BB$61,1,MATCH(L341,MaGv!$C$61:$BB$61,0))," ")</f>
        <v> </v>
      </c>
      <c r="T349" s="444" t="str">
        <f t="array" ref="T349">IF(COUNTIF(MaGv!$C$66:$BB$66,L341)&gt;0,INDEX(MaGv!$C$38:$BB$66,1,MATCH(L341,MaGv!$C$66:$BB$66,0))," ")</f>
        <v> </v>
      </c>
      <c r="U349" s="16"/>
      <c r="V349" s="16"/>
      <c r="W349" s="17"/>
      <c r="X349" s="527"/>
    </row>
    <row r="350" ht="12.75" customHeight="1">
      <c r="A350" s="323"/>
      <c r="B350" s="127"/>
      <c r="C350" s="444">
        <v>4.0</v>
      </c>
      <c r="D350" s="543" t="s">
        <v>627</v>
      </c>
      <c r="E350" s="444" t="str">
        <f t="array" ref="E350">IF(COUNTIF(MaGv!$C$42:$BB$42,B341)&gt;0,INDEX(MaGv!$C$38:$BB$42,1,MATCH(B341,MaGv!$C$42:$BB$42,0))," ")</f>
        <v> </v>
      </c>
      <c r="F350" s="444" t="str">
        <f t="array" ref="F350">IF(COUNTIF(MaGv!$C$47:$BB$47,B341)&gt;0,INDEX(MaGv!$C$38:$BB$47,1,MATCH(B341,MaGv!$C$47:$BB$47,0))," ")</f>
        <v> </v>
      </c>
      <c r="G350" s="444" t="str">
        <f t="array" ref="G350">IF(COUNTIF(MaGv!$C$52:$BB$52,B341)&gt;0,INDEX(MaGv!$C$38:$BB$52,1,MATCH(B341,MaGv!$C$52:$BB$52,0))," ")</f>
        <v> </v>
      </c>
      <c r="H350" s="444" t="str">
        <f t="array" ref="H350">IF(COUNTIF(MaGv!$C$57:$BB$57,B341)&gt;0,INDEX(MaGv!$C$38:$BB$57,1,MATCH(B341,MaGv!$C$57:$BB$57,0))," ")</f>
        <v> </v>
      </c>
      <c r="I350" s="444" t="str">
        <f t="array" ref="I350">IF(COUNTIF(MaGv!$C$62:$BB$62,B341)&gt;0,INDEX(MaGv!$C$38:$BB$62,1,MATCH(B341,MaGv!$C$62:$BB$62,0))," ")</f>
        <v> </v>
      </c>
      <c r="J350" s="444" t="str">
        <f t="array" ref="J350">IF(COUNTIF(MaGv!$C$66:$BB$66,B342)&gt;0,INDEX(MaGv!$C$38:$BB$66,1,MATCH(B342,MaGv!$C$66:$BB$66,0))," ")</f>
        <v> </v>
      </c>
      <c r="K350" s="323"/>
      <c r="L350" s="127"/>
      <c r="M350" s="444">
        <v>4.0</v>
      </c>
      <c r="N350" s="543" t="s">
        <v>627</v>
      </c>
      <c r="O350" s="444" t="str">
        <f t="array" ref="O350">IF(COUNTIF(MaGv!$C$42:$BB$42,L341)&gt;0,INDEX(MaGv!$C$38:$BB$42,1,MATCH(L341,MaGv!$C$42:$BB$42,0))," ")</f>
        <v> </v>
      </c>
      <c r="P350" s="444" t="str">
        <f t="array" ref="P350">IF(COUNTIF(MaGv!$C$47:$BB$47,L341)&gt;0,INDEX(MaGv!$C$38:$BB$47,1,MATCH(L341,MaGv!$C$47:$BB$47,0))," ")</f>
        <v> </v>
      </c>
      <c r="Q350" s="444" t="str">
        <f t="array" ref="Q350">IF(COUNTIF(MaGv!$C$52:$BB$52,L341)&gt;0,INDEX(MaGv!$C$38:$BB$52,1,MATCH(L341,MaGv!$C$52:$BB$52,0))," ")</f>
        <v> </v>
      </c>
      <c r="R350" s="444" t="str">
        <f t="array" ref="R350">IF(COUNTIF(MaGv!$C$57:$BB$57,L341)&gt;0,INDEX(MaGv!$C$38:$BB$57,1,MATCH(L341,MaGv!$C$57:$BB$57,0))," ")</f>
        <v> </v>
      </c>
      <c r="S350" s="444" t="str">
        <f t="array" ref="S350">IF(COUNTIF(MaGv!$C$62:$BB$62,L341)&gt;0,INDEX(MaGv!$C$38:$BB$62,1,MATCH(L341,MaGv!$C$62:$BB$62,0))," ")</f>
        <v> </v>
      </c>
      <c r="T350" s="444" t="str">
        <f t="array" ref="T350">IF(COUNTIF(MaGv!$C$66:$BB$67,L341)&gt;0,INDEX(MaGv!$C$38:$BB$67,1,MATCH(L341,MaGv!$C$67:$BB$67,0))," ")</f>
        <v> </v>
      </c>
      <c r="U350" s="16"/>
      <c r="V350" s="16"/>
      <c r="W350" s="17"/>
      <c r="X350" s="527"/>
    </row>
    <row r="351" ht="12.75" customHeight="1">
      <c r="A351" s="323"/>
      <c r="B351" s="396"/>
      <c r="C351" s="450">
        <v>5.0</v>
      </c>
      <c r="D351" s="550" t="s">
        <v>628</v>
      </c>
      <c r="E351" s="450" t="str">
        <f t="array" ref="E351">IF(COUNTIF(MaGv!$C$43:$BB$43,B341)&gt;0,INDEX(MaGv!$C$38:$BB$43,1,MATCH(B341,MaGv!$C$43:$BB$43,0))," ")</f>
        <v> </v>
      </c>
      <c r="F351" s="450" t="str">
        <f t="array" ref="F351">IF(COUNTIF(MaGv!$C$48:$BB$48,B341)&gt;0,INDEX(MaGv!$C$38:$BB$48,1,MATCH(B341,MaGv!$C$48:$BB$48,0))," ")</f>
        <v> </v>
      </c>
      <c r="G351" s="450" t="str">
        <f t="array" ref="G351">IF(COUNTIF(MaGv!$C$53:$BB$53,B341)&gt;0,INDEX(MaGv!$C$38:$BB$53,1,MATCH(B341,MaGv!$C$53:$BB$53,0))," ")</f>
        <v> </v>
      </c>
      <c r="H351" s="450" t="str">
        <f t="array" ref="H351">IF(COUNTIF(MaGv!$C$58:$BB$58,B341)&gt;0,INDEX(MaGv!$C$38:$BB$58,1,MATCH(B341,MaGv!$C$58:$BB$58,0))," ")</f>
        <v> </v>
      </c>
      <c r="I351" s="450" t="str">
        <f t="array" ref="I351">IF(COUNTIF(MaGv!$C$63:$BB$63,B341)&gt;0,INDEX(MaGv!$C$38:$BB$63,1,MATCH(B341,MaGv!$C$63:$BB$63,0))," ")</f>
        <v> </v>
      </c>
      <c r="J351" s="450" t="str">
        <f t="array" ref="J351">IF(COUNTIF(MaGv!$C$68:$BB$68,B341)&gt;0,INDEX(MaGv!$C$38:$BB$68,1,MATCH(B341,MaGv!$C$68:$BB$68,0))," ")</f>
        <v> </v>
      </c>
      <c r="K351" s="323"/>
      <c r="L351" s="396"/>
      <c r="M351" s="450">
        <v>5.0</v>
      </c>
      <c r="N351" s="550" t="s">
        <v>628</v>
      </c>
      <c r="O351" s="450" t="str">
        <f t="array" ref="O351">IF(COUNTIF(MaGv!$C$43:$BB$43,L341)&gt;0,INDEX(MaGv!$C$38:$BB$43,1,MATCH(L341,MaGv!$C$43:$BB$43,0))," ")</f>
        <v> </v>
      </c>
      <c r="P351" s="450" t="str">
        <f t="array" ref="P351">IF(COUNTIF(MaGv!$C$48:$BB$48,L341)&gt;0,INDEX(MaGv!$C$38:$BB$48,1,MATCH(L341,MaGv!$C$48:$BB$48,0))," ")</f>
        <v> </v>
      </c>
      <c r="Q351" s="450" t="str">
        <f t="array" ref="Q351">IF(COUNTIF(MaGv!$C$53:$BB$53,L341)&gt;0,INDEX(MaGv!$C$38:$BB$53,1,MATCH(L341,MaGv!$C$53:$BB$53,0))," ")</f>
        <v> </v>
      </c>
      <c r="R351" s="450" t="str">
        <f t="array" ref="R351">IF(COUNTIF(MaGv!$C$58:$BB$58,L341)&gt;0,INDEX(MaGv!$C$38:$BB$58,1,MATCH(L341,MaGv!$C$58:$BB$58,0))," ")</f>
        <v> </v>
      </c>
      <c r="S351" s="450" t="str">
        <f t="array" ref="S351">IF(COUNTIF(MaGv!$C$63:$BB$63,L341)&gt;0,INDEX(MaGv!$C$38:$BB$63,1,MATCH(L341,MaGv!$C$63:$BB$63,0))," ")</f>
        <v> </v>
      </c>
      <c r="T351" s="450" t="str">
        <f t="array" ref="T351">IF(COUNTIF(MaGv!$C$68:$BB$68,L341)&gt;0,INDEX(MaGv!$C$38:$BB$68,1,MATCH(L341,MaGv!$C$68:$BB$68,0))," ")</f>
        <v> </v>
      </c>
      <c r="U351" s="16"/>
      <c r="V351" s="16"/>
      <c r="W351" s="17"/>
      <c r="X351" s="527"/>
    </row>
    <row r="352" ht="12.75" customHeight="1">
      <c r="A352" s="323"/>
      <c r="B352" s="551"/>
      <c r="C352" s="529"/>
      <c r="D352" s="75"/>
      <c r="E352" s="529"/>
      <c r="F352" s="529"/>
      <c r="G352" s="529"/>
      <c r="H352" s="529"/>
      <c r="I352" s="529"/>
      <c r="J352" s="529"/>
      <c r="K352" s="323"/>
      <c r="L352" s="551"/>
      <c r="M352" s="529"/>
      <c r="N352" s="75"/>
      <c r="O352" s="529"/>
      <c r="P352" s="529"/>
      <c r="Q352" s="529"/>
      <c r="R352" s="529"/>
      <c r="S352" s="529"/>
      <c r="T352" s="529"/>
      <c r="U352" s="16"/>
      <c r="V352" s="16"/>
      <c r="W352" s="17"/>
      <c r="X352" s="527"/>
    </row>
    <row r="353" ht="12.75" customHeight="1">
      <c r="A353" s="552"/>
      <c r="B353" s="553"/>
      <c r="C353" s="554"/>
      <c r="D353" s="554"/>
      <c r="E353" s="555"/>
      <c r="F353" s="555"/>
      <c r="G353" s="555"/>
      <c r="H353" s="555"/>
      <c r="I353" s="555"/>
      <c r="J353" s="555"/>
      <c r="K353" s="555"/>
      <c r="L353" s="553"/>
      <c r="M353" s="554"/>
      <c r="N353" s="554"/>
      <c r="O353" s="555"/>
      <c r="P353" s="555"/>
      <c r="Q353" s="555"/>
      <c r="R353" s="555"/>
      <c r="S353" s="555"/>
      <c r="T353" s="555"/>
      <c r="U353" s="16"/>
      <c r="V353" s="16"/>
      <c r="W353" s="17"/>
      <c r="X353" s="527"/>
    </row>
    <row r="354" ht="12.75" customHeight="1">
      <c r="A354" s="323"/>
      <c r="B354" s="528" t="str">
        <f>MaGv!$N$1</f>
        <v>THỜI KHÓA BIỂU ÔN TẬP KHỐI 12 - Áp dụng từ 04/05/2021</v>
      </c>
      <c r="C354" s="528"/>
      <c r="D354" s="360"/>
      <c r="E354" s="360"/>
      <c r="F354" s="360"/>
      <c r="G354" s="360"/>
      <c r="H354" s="323"/>
      <c r="I354" s="360"/>
      <c r="J354" s="360"/>
      <c r="K354" s="323"/>
      <c r="L354" s="528" t="str">
        <f>MaGv!$N$1</f>
        <v>THỜI KHÓA BIỂU ÔN TẬP KHỐI 12 - Áp dụng từ 04/05/2021</v>
      </c>
      <c r="M354" s="360"/>
      <c r="N354" s="360"/>
      <c r="O354" s="360"/>
      <c r="P354" s="360"/>
      <c r="Q354" s="360"/>
      <c r="R354" s="323"/>
      <c r="S354" s="360"/>
      <c r="T354" s="360"/>
      <c r="U354" s="16"/>
      <c r="V354" s="16"/>
      <c r="W354" s="17"/>
      <c r="X354" s="527"/>
    </row>
    <row r="355" ht="12.75" customHeight="1">
      <c r="A355" s="16"/>
      <c r="B355" s="530" t="s">
        <v>615</v>
      </c>
      <c r="C355" s="531" t="str">
        <f>VLOOKUP(B357,dsma,3,0)&amp;"-"&amp;VLOOKUP(B357,dsma,5,0)</f>
        <v>Lê Văn Trí-Thể dục</v>
      </c>
      <c r="D355" s="532"/>
      <c r="E355" s="532"/>
      <c r="F355" s="533"/>
      <c r="G355" s="323"/>
      <c r="H355" s="534"/>
      <c r="I355" s="535" t="s">
        <v>616</v>
      </c>
      <c r="J355" s="17" t="str">
        <f>60-COUNTIF(E358:J367," ")</f>
        <v>0</v>
      </c>
      <c r="K355" s="323"/>
      <c r="L355" s="530" t="s">
        <v>615</v>
      </c>
      <c r="M355" s="531" t="str">
        <f>VLOOKUP(L357,dsma,3,0)&amp;"-"&amp;VLOOKUP(L357,dsma,5,0)</f>
        <v>Quách Hoàng Hân-Thể dục</v>
      </c>
      <c r="N355" s="532"/>
      <c r="O355" s="532"/>
      <c r="P355" s="533"/>
      <c r="Q355" s="323"/>
      <c r="R355" s="534"/>
      <c r="S355" s="535" t="s">
        <v>616</v>
      </c>
      <c r="T355" s="17" t="str">
        <f>60-COUNTIF(O358:T367," ")</f>
        <v>0</v>
      </c>
      <c r="U355" s="16"/>
      <c r="V355" s="16"/>
      <c r="W355" s="17"/>
      <c r="X355" s="527"/>
    </row>
    <row r="356" ht="3.0" customHeight="1">
      <c r="A356" s="16"/>
      <c r="B356" s="526"/>
      <c r="C356" s="323"/>
      <c r="D356" s="323"/>
      <c r="E356" s="529"/>
      <c r="F356" s="323"/>
      <c r="G356" s="323"/>
      <c r="H356" s="323"/>
      <c r="I356" s="323"/>
      <c r="J356" s="323"/>
      <c r="K356" s="323"/>
      <c r="L356" s="526"/>
      <c r="M356" s="323"/>
      <c r="N356" s="323"/>
      <c r="O356" s="529"/>
      <c r="P356" s="323"/>
      <c r="Q356" s="323"/>
      <c r="R356" s="323"/>
      <c r="S356" s="323"/>
      <c r="T356" s="323"/>
      <c r="U356" s="16"/>
      <c r="V356" s="16"/>
      <c r="W356" s="17"/>
      <c r="X356" s="527"/>
    </row>
    <row r="357" ht="12.75" customHeight="1">
      <c r="A357" s="536"/>
      <c r="B357" s="537" t="str">
        <f>X49</f>
        <v>BE03</v>
      </c>
      <c r="C357" s="538" t="s">
        <v>617</v>
      </c>
      <c r="D357" s="538" t="s">
        <v>618</v>
      </c>
      <c r="E357" s="538" t="s">
        <v>591</v>
      </c>
      <c r="F357" s="538" t="s">
        <v>592</v>
      </c>
      <c r="G357" s="538" t="s">
        <v>593</v>
      </c>
      <c r="H357" s="538" t="s">
        <v>594</v>
      </c>
      <c r="I357" s="538" t="s">
        <v>595</v>
      </c>
      <c r="J357" s="538" t="s">
        <v>596</v>
      </c>
      <c r="K357" s="539"/>
      <c r="L357" s="537" t="str">
        <f>X50</f>
        <v>BE04</v>
      </c>
      <c r="M357" s="538" t="s">
        <v>617</v>
      </c>
      <c r="N357" s="538" t="s">
        <v>618</v>
      </c>
      <c r="O357" s="538" t="s">
        <v>591</v>
      </c>
      <c r="P357" s="538" t="s">
        <v>592</v>
      </c>
      <c r="Q357" s="538" t="s">
        <v>593</v>
      </c>
      <c r="R357" s="538" t="s">
        <v>594</v>
      </c>
      <c r="S357" s="538" t="s">
        <v>595</v>
      </c>
      <c r="T357" s="538" t="s">
        <v>596</v>
      </c>
      <c r="U357" s="16"/>
      <c r="V357" s="16">
        <v>46.0</v>
      </c>
      <c r="W357" s="17"/>
      <c r="X357" s="527"/>
    </row>
    <row r="358" ht="12.75" customHeight="1">
      <c r="A358" s="323"/>
      <c r="B358" s="541" t="s">
        <v>597</v>
      </c>
      <c r="C358" s="452">
        <v>1.0</v>
      </c>
      <c r="D358" s="542" t="s">
        <v>619</v>
      </c>
      <c r="E358" s="452" t="str">
        <f t="array" ref="E358">IF(COUNTIF(MaGv!$C$4:$BB$4,B357)&gt;0,INDEX(MaGv!$C$3:$BB$4,1,MATCH(B357,MaGv!$C$4:$BB$4,0))," ")</f>
        <v> </v>
      </c>
      <c r="F358" s="452" t="str">
        <f t="array" ref="F358">IF(COUNTIF(MaGv!$C$9:$BB$9,B357)&gt;0,INDEX(MaGv!$C$3:$BB$9,1,MATCH(B357,MaGv!$C$9:$BB$9,0))," ")</f>
        <v> </v>
      </c>
      <c r="G358" s="452" t="str">
        <f t="array" ref="G358">IF(COUNTIF(MaGv!$C$14:$BB$14,B357)&gt;0,INDEX(MaGv!$C$3:$BB$14,1,MATCH(B357,MaGv!$C$14:$BB$14,0))," ")</f>
        <v> </v>
      </c>
      <c r="H358" s="452" t="str">
        <f t="array" ref="H358">IF(COUNTIF(MaGv!$C$19:$BB$19,B357)&gt;0,INDEX(MaGv!$C$3:$BB$19,1,MATCH(B357,MaGv!$C$19:$BB$19,0))," ")</f>
        <v> </v>
      </c>
      <c r="I358" s="452" t="str">
        <f t="array" ref="I358">IF(COUNTIF(MaGv!$C$24:$BB$24,B357)&gt;0,INDEX(MaGv!$C$3:$BB$24,1,MATCH(B357,MaGv!$C$24:$BB$24,0))," ")</f>
        <v> </v>
      </c>
      <c r="J358" s="452" t="str">
        <f t="array" ref="J358">IF(COUNTIF(MaGv!$C$29:$BB$29,B357)&gt;0,INDEX(MaGv!$C$3:$BB$29,1,MATCH(B357,MaGv!$C$29:$BB$29,0))," ")</f>
        <v> </v>
      </c>
      <c r="K358" s="323"/>
      <c r="L358" s="541" t="s">
        <v>597</v>
      </c>
      <c r="M358" s="452">
        <v>1.0</v>
      </c>
      <c r="N358" s="542" t="s">
        <v>619</v>
      </c>
      <c r="O358" s="452" t="str">
        <f t="array" ref="O358">IF(COUNTIF(MaGv!$C$4:$BB$4,L357)&gt;0,INDEX(MaGv!$C$3:$BB$4,1,MATCH(L357,MaGv!$C$4:$BB$4,0))," ")</f>
        <v> </v>
      </c>
      <c r="P358" s="452" t="str">
        <f t="array" ref="P358">IF(COUNTIF(MaGv!$C$9:$BB$9,L357)&gt;0,INDEX(MaGv!$C$3:$BB$9,1,MATCH(L357,MaGv!$C$9:$BB$9,0))," ")</f>
        <v> </v>
      </c>
      <c r="Q358" s="452" t="str">
        <f t="array" ref="Q358">IF(COUNTIF(MaGv!$C$14:$BB$14,L357)&gt;0,INDEX(MaGv!$C$3:$BB$14,1,MATCH(L357,MaGv!$C$14:$BB$14,0))," ")</f>
        <v> </v>
      </c>
      <c r="R358" s="452" t="str">
        <f t="array" ref="R358">IF(COUNTIF(MaGv!$C$19:$BB$19,L357)&gt;0,INDEX(MaGv!$C$3:$BB$19,1,MATCH(L357,MaGv!$C$19:$BB$19,0))," ")</f>
        <v> </v>
      </c>
      <c r="S358" s="452" t="str">
        <f t="array" ref="S358">IF(COUNTIF(MaGv!$C$24:$BB$24,L357)&gt;0,INDEX(MaGv!$C$3:$BB$24,1,MATCH(L357,MaGv!$C$24:$BB$24,0))," ")</f>
        <v> </v>
      </c>
      <c r="T358" s="452" t="str">
        <f t="array" ref="T358">IF(COUNTIF(MaGv!$C$29:$BB$29,L357)&gt;0,INDEX(MaGv!$C$3:$BB$29,1,MATCH(L357,MaGv!$C$29:$BB$29,0))," ")</f>
        <v> </v>
      </c>
      <c r="U358" s="16"/>
      <c r="V358" s="16"/>
      <c r="W358" s="17"/>
      <c r="X358" s="527"/>
    </row>
    <row r="359" ht="12.75" customHeight="1">
      <c r="A359" s="323"/>
      <c r="B359" s="127"/>
      <c r="C359" s="444">
        <v>2.0</v>
      </c>
      <c r="D359" s="543" t="s">
        <v>620</v>
      </c>
      <c r="E359" s="444" t="str">
        <f t="array" ref="E359">IF(COUNTIF(MaGv!$C$5:$BB$5,B357)&gt;0,INDEX(MaGv!$C$3:$BB$5,1,MATCH(B357,MaGv!$C$5:$BB$5,0))," ")</f>
        <v> </v>
      </c>
      <c r="F359" s="444" t="str">
        <f t="array" ref="F359">IF(COUNTIF(MaGv!$C$10:$BB$10,B357)&gt;0,INDEX(MaGv!$C$3:$BB$10,1,MATCH(B357,MaGv!$C$10:$BB$10,0))," ")</f>
        <v> </v>
      </c>
      <c r="G359" s="444" t="str">
        <f t="array" ref="G359">IF(COUNTIF(MaGv!$C$15:$BB$15,B357)&gt;0,INDEX(MaGv!$C$3:$BB$15,1,MATCH(B357,MaGv!$C$15:$BB$15,0))," ")</f>
        <v> </v>
      </c>
      <c r="H359" s="444" t="str">
        <f t="array" ref="H359">IF(COUNTIF(MaGv!$C$20:$BB$20,B357)&gt;0,INDEX(MaGv!$C$3:$BB$20,1,MATCH(B357,MaGv!$C$20:$BB$20,0))," ")</f>
        <v> </v>
      </c>
      <c r="I359" s="444" t="str">
        <f t="array" ref="I359">IF(COUNTIF(MaGv!$C$25:$BB$25,B357)&gt;0,INDEX(MaGv!$C$3:$BB$25,1,MATCH(B357,MaGv!$C$25:$BB$25,0))," ")</f>
        <v> </v>
      </c>
      <c r="J359" s="444" t="str">
        <f t="array" ref="J359">IF(COUNTIF(MaGv!$C$30:$BB$30,B357)&gt;0,INDEX(MaGv!$C$3:$BB$30,1,MATCH(B357,MaGv!$C$30:$BB$30,0))," ")</f>
        <v> </v>
      </c>
      <c r="K359" s="323"/>
      <c r="L359" s="127"/>
      <c r="M359" s="444">
        <v>2.0</v>
      </c>
      <c r="N359" s="543" t="s">
        <v>620</v>
      </c>
      <c r="O359" s="444" t="str">
        <f t="array" ref="O359">IF(COUNTIF(MaGv!$C$5:$BB$5,L357)&gt;0,INDEX(MaGv!$C$3:$BB$5,1,MATCH(L357,MaGv!$C$5:$BB$5,0))," ")</f>
        <v> </v>
      </c>
      <c r="P359" s="444" t="str">
        <f t="array" ref="P359">IF(COUNTIF(MaGv!$C$10:$BB$10,L357)&gt;0,INDEX(MaGv!$C$3:$BB$10,1,MATCH(L357,MaGv!$C$10:$BB$10,0))," ")</f>
        <v> </v>
      </c>
      <c r="Q359" s="444" t="str">
        <f t="array" ref="Q359">IF(COUNTIF(MaGv!$C$15:$BB$15,L357)&gt;0,INDEX(MaGv!$C$3:$BB$15,1,MATCH(L357,MaGv!$C$15:$BB$15,0))," ")</f>
        <v> </v>
      </c>
      <c r="R359" s="444" t="str">
        <f t="array" ref="R359">IF(COUNTIF(MaGv!$C$20:$BB$20,L357)&gt;0,INDEX(MaGv!$C$3:$BB$20,1,MATCH(L357,MaGv!$C$20:$BB$20,0))," ")</f>
        <v> </v>
      </c>
      <c r="S359" s="444" t="str">
        <f t="array" ref="S359">IF(COUNTIF(MaGv!$C$25:$BB$25,L357)&gt;0,INDEX(MaGv!$C$3:$BB$25,1,MATCH(L357,MaGv!$C$25:$BB$25,0))," ")</f>
        <v> </v>
      </c>
      <c r="T359" s="444" t="str">
        <f t="array" ref="T359">IF(COUNTIF(MaGv!$C$30:$BB$30,L357)&gt;0,INDEX(MaGv!$C$3:$BB$30,1,MATCH(L357,MaGv!$C$30:$BB$30,0))," ")</f>
        <v> </v>
      </c>
      <c r="U359" s="16"/>
      <c r="V359" s="16"/>
      <c r="W359" s="17"/>
      <c r="X359" s="527"/>
    </row>
    <row r="360" ht="12.75" customHeight="1">
      <c r="A360" s="323"/>
      <c r="B360" s="127"/>
      <c r="C360" s="444">
        <v>3.0</v>
      </c>
      <c r="D360" s="543" t="s">
        <v>621</v>
      </c>
      <c r="E360" s="444" t="str">
        <f t="array" ref="E360">IF(COUNTIF(MaGv!$C$6:$BB$6,B357)&gt;0,INDEX(MaGv!$C$3:$BB$6,1,MATCH(B357,MaGv!$C$6:$BB$6,0))," ")</f>
        <v> </v>
      </c>
      <c r="F360" s="444" t="str">
        <f t="array" ref="F360">IF(COUNTIF(MaGv!$C$11:$BB$11,B357)&gt;0,INDEX(MaGv!$C$3:$BB$11,1,MATCH(B357,MaGv!$C$11:$BB$11,0))," ")</f>
        <v> </v>
      </c>
      <c r="G360" s="444" t="str">
        <f t="array" ref="G360">IF(COUNTIF(MaGv!$C$16:$BB$16,B357)&gt;0,INDEX(MaGv!$C$3:$BB$16,1,MATCH(B357,MaGv!$C$16:$BB$16,0))," ")</f>
        <v> </v>
      </c>
      <c r="H360" s="444" t="str">
        <f t="array" ref="H360">IF(COUNTIF(MaGv!$C$21:$BB$21,B357)&gt;0,INDEX(MaGv!$C$3:$BB$21,1,MATCH(B357,MaGv!$C$21:$BB$21,0))," ")</f>
        <v> </v>
      </c>
      <c r="I360" s="444" t="str">
        <f t="array" ref="I360">IF(COUNTIF(MaGv!$C$26:$BB$26,B357)&gt;0,INDEX(MaGv!$C$3:$BB$26,1,MATCH(B357,MaGv!$C$26:$BB$26,0))," ")</f>
        <v> </v>
      </c>
      <c r="J360" s="444" t="str">
        <f t="array" ref="J360">IF(COUNTIF(MaGv!$C$31:$BB$31,B357)&gt;0,INDEX(MaGv!$C$3:$BB$31,1,MATCH(B357,MaGv!$C$31:$BB$31,0))," ")</f>
        <v> </v>
      </c>
      <c r="K360" s="323"/>
      <c r="L360" s="127"/>
      <c r="M360" s="444">
        <v>3.0</v>
      </c>
      <c r="N360" s="543" t="s">
        <v>621</v>
      </c>
      <c r="O360" s="444" t="str">
        <f t="array" ref="O360">IF(COUNTIF(MaGv!$C$6:$BB$6,L357)&gt;0,INDEX(MaGv!$C$3:$BB$6,1,MATCH(L357,MaGv!$C$6:$BB$6,0))," ")</f>
        <v> </v>
      </c>
      <c r="P360" s="444" t="str">
        <f t="array" ref="P360">IF(COUNTIF(MaGv!$C$11:$BB$11,L357)&gt;0,INDEX(MaGv!$C$3:$BB$11,1,MATCH(L357,MaGv!$C$11:$BB$11,0))," ")</f>
        <v> </v>
      </c>
      <c r="Q360" s="444" t="str">
        <f t="array" ref="Q360">IF(COUNTIF(MaGv!$C$16:$BB$16,L357)&gt;0,INDEX(MaGv!$C$3:$BB$16,1,MATCH(L357,MaGv!$C$16:$BB$16,0))," ")</f>
        <v> </v>
      </c>
      <c r="R360" s="444" t="str">
        <f t="array" ref="R360">IF(COUNTIF(MaGv!$C$21:$BB$21,L357)&gt;0,INDEX(MaGv!$C$3:$BB$21,1,MATCH(L357,MaGv!$C$21:$BB$21,0))," ")</f>
        <v> </v>
      </c>
      <c r="S360" s="444" t="str">
        <f t="array" ref="S360">IF(COUNTIF(MaGv!$C$26:$BB$26,L357)&gt;0,INDEX(MaGv!$C$3:$BB$26,1,MATCH(L357,MaGv!$C$26:$BB$26,0))," ")</f>
        <v> </v>
      </c>
      <c r="T360" s="444" t="str">
        <f t="array" ref="T360">IF(COUNTIF(MaGv!$C$31:$BB$31,L357)&gt;0,INDEX(MaGv!$C$3:$BB$31,1,MATCH(L357,MaGv!$C$31:$BB$31,0))," ")</f>
        <v> </v>
      </c>
      <c r="U360" s="16"/>
      <c r="V360" s="16"/>
      <c r="W360" s="17"/>
      <c r="X360" s="527"/>
    </row>
    <row r="361" ht="12.75" customHeight="1">
      <c r="A361" s="323"/>
      <c r="B361" s="127"/>
      <c r="C361" s="444">
        <v>4.0</v>
      </c>
      <c r="D361" s="543" t="s">
        <v>622</v>
      </c>
      <c r="E361" s="444" t="str">
        <f t="array" ref="E361">IF(COUNTIF(MaGv!$C$7:$BB$7,B357)&gt;0,INDEX(MaGv!$C$3:$BB$7,1,MATCH(B357,MaGv!$C$7:$BB$7,0))," ")</f>
        <v> </v>
      </c>
      <c r="F361" s="444" t="str">
        <f t="array" ref="F361">IF(COUNTIF(MaGv!$C$12:$BB$12,B357)&gt;0,INDEX(MaGv!$C$3:$BB$12,1,MATCH(B357,MaGv!$C$12:$BB$12,0))," ")</f>
        <v> </v>
      </c>
      <c r="G361" s="444" t="str">
        <f t="array" ref="G361">IF(COUNTIF(MaGv!$C$17:$BB$17,B357)&gt;0,INDEX(MaGv!$C$3:$BB$17,1,MATCH(B357,MaGv!$C$17:$BB$17,0))," ")</f>
        <v> </v>
      </c>
      <c r="H361" s="444" t="str">
        <f t="array" ref="H361">IF(COUNTIF(MaGv!$C$22:$BB$22,B357)&gt;0,INDEX(MaGv!$C$3:$BB$22,1,MATCH(B357,MaGv!$C$22:$BB$22,0))," ")</f>
        <v> </v>
      </c>
      <c r="I361" s="444" t="str">
        <f t="array" ref="I361">IF(COUNTIF(MaGv!$C$27:$BB$27,B357)&gt;0,INDEX(MaGv!$C$3:$BB$27,1,MATCH(B357,MaGv!$C$27:$BB$27,0))," ")</f>
        <v> </v>
      </c>
      <c r="J361" s="444" t="str">
        <f t="array" ref="J361">IF(COUNTIF(MaGv!$C$32:$BB$32,B357)&gt;0,INDEX(MaGv!$C$3:$BB$32,1,MATCH(B357,MaGv!$C$32:$BB$32,0))," ")</f>
        <v> </v>
      </c>
      <c r="K361" s="323"/>
      <c r="L361" s="127"/>
      <c r="M361" s="444">
        <v>4.0</v>
      </c>
      <c r="N361" s="543" t="s">
        <v>622</v>
      </c>
      <c r="O361" s="444" t="str">
        <f t="array" ref="O361">IF(COUNTIF(MaGv!$C$7:$BB$7,L357)&gt;0,INDEX(MaGv!$C$3:$BB$7,1,MATCH(L357,MaGv!$C$7:$BB$7,0))," ")</f>
        <v> </v>
      </c>
      <c r="P361" s="444" t="str">
        <f t="array" ref="P361">IF(COUNTIF(MaGv!$C$12:$BB$12,L357)&gt;0,INDEX(MaGv!$C$3:$BB$12,1,MATCH(L357,MaGv!$C$12:$BB$12,0))," ")</f>
        <v> </v>
      </c>
      <c r="Q361" s="444" t="str">
        <f t="array" ref="Q361">IF(COUNTIF(MaGv!$C$17:$BB$17,L357)&gt;0,INDEX(MaGv!$C$3:$BB$17,1,MATCH(L357,MaGv!$C$17:$BB$17,0))," ")</f>
        <v> </v>
      </c>
      <c r="R361" s="444" t="str">
        <f t="array" ref="R361">IF(COUNTIF(MaGv!$C$22:$BB$22,L357)&gt;0,INDEX(MaGv!$C$3:$BB$22,1,MATCH(L357,MaGv!$C$22:$BB$22,0))," ")</f>
        <v> </v>
      </c>
      <c r="S361" s="444" t="str">
        <f t="array" ref="S361">IF(COUNTIF(MaGv!$C$27:$BB$27,L357)&gt;0,INDEX(MaGv!$C$3:$BB$27,1,MATCH(L357,MaGv!$C$27:$BB$27,0))," ")</f>
        <v> </v>
      </c>
      <c r="T361" s="444" t="str">
        <f t="array" ref="T361">IF(COUNTIF(MaGv!$C$32:$BB$32,L357)&gt;0,INDEX(MaGv!$C$3:$BB$32,1,MATCH(L357,MaGv!$C$32:$BB$32,0))," ")</f>
        <v> </v>
      </c>
      <c r="U361" s="16"/>
      <c r="V361" s="16"/>
      <c r="W361" s="17"/>
      <c r="X361" s="527"/>
    </row>
    <row r="362" ht="12.75" customHeight="1">
      <c r="A362" s="323"/>
      <c r="B362" s="447"/>
      <c r="C362" s="544">
        <v>5.0</v>
      </c>
      <c r="D362" s="545" t="s">
        <v>623</v>
      </c>
      <c r="E362" s="544" t="str">
        <f t="array" ref="E362">IF(COUNTIF(MaGv!$C$8:$BB$8,B357)&gt;0,INDEX(MaGv!$C$3:$BB$8,1,MATCH(B357,MaGv!$C$8:$BB$8,0))," ")</f>
        <v> </v>
      </c>
      <c r="F362" s="544" t="str">
        <f t="array" ref="F362">IF(COUNTIF(MaGv!$C$13:$BB$13,B357)&gt;0,INDEX(MaGv!$C$3:$BB$13,1,MATCH(B357,MaGv!$C$13:$BB$13,0))," ")</f>
        <v> </v>
      </c>
      <c r="G362" s="544" t="str">
        <f t="array" ref="G362">IF(COUNTIF(MaGv!$C$18:$BB$18,B357)&gt;0,INDEX(MaGv!$C$3:$BB$18,1,MATCH(B357,MaGv!$C$18:$BB$18,0))," ")</f>
        <v> </v>
      </c>
      <c r="H362" s="544" t="str">
        <f t="array" ref="H362">IF(COUNTIF(MaGv!$C$23:$BB$23,B357)&gt;0,INDEX(MaGv!$C$3:$BB$23,1,MATCH(B357,MaGv!$C$23:$BB$23,0))," ")</f>
        <v> </v>
      </c>
      <c r="I362" s="544" t="str">
        <f t="array" ref="I362">IF(COUNTIF(MaGv!$C$28:$BB$28,B357)&gt;0,INDEX(MaGv!$C$3:$BB$28,1,MATCH(B357,MaGv!$C$28:$BB$28,0))," ")</f>
        <v> </v>
      </c>
      <c r="J362" s="544" t="str">
        <f t="array" ref="J362">IF(COUNTIF(MaGv!$C$33:$BB$33,B357)&gt;0,INDEX(MaGv!$C$3:$BB$33,1,MATCH(B357,MaGv!$C$33:$BB$33,0))," ")</f>
        <v> </v>
      </c>
      <c r="K362" s="323"/>
      <c r="L362" s="447"/>
      <c r="M362" s="544">
        <v>5.0</v>
      </c>
      <c r="N362" s="545" t="s">
        <v>623</v>
      </c>
      <c r="O362" s="544" t="str">
        <f t="array" ref="O362">IF(COUNTIF(MaGv!$C$8:$BB$8,L357)&gt;0,INDEX(MaGv!$C$3:$BB$8,1,MATCH(L357,MaGv!$C$8:$BB$8,0))," ")</f>
        <v> </v>
      </c>
      <c r="P362" s="544" t="str">
        <f t="array" ref="P362">IF(COUNTIF(MaGv!$C$13:$BB$13,L357)&gt;0,INDEX(MaGv!$C$3:$BB$13,1,MATCH(L357,MaGv!$C$13:$BB$13,0))," ")</f>
        <v> </v>
      </c>
      <c r="Q362" s="544" t="str">
        <f t="array" ref="Q362">IF(COUNTIF(MaGv!$C$18:$BB$18,L357)&gt;0,INDEX(MaGv!$C$3:$BB$18,1,MATCH(L357,MaGv!$C$18:$BB$18,0))," ")</f>
        <v> </v>
      </c>
      <c r="R362" s="544" t="str">
        <f t="array" ref="R362">IF(COUNTIF(MaGv!$C$23:$BB$23,L357)&gt;0,INDEX(MaGv!$C$3:$BB$23,1,MATCH(L357,MaGv!$C$23:$BB$23,0))," ")</f>
        <v> </v>
      </c>
      <c r="S362" s="544" t="str">
        <f t="array" ref="S362">IF(COUNTIF(MaGv!$C$28:$BB$28,L357)&gt;0,INDEX(MaGv!$C$3:$BB$28,1,MATCH(L357,MaGv!$C$28:$BB$28,0))," ")</f>
        <v> </v>
      </c>
      <c r="T362" s="544" t="str">
        <f t="array" ref="T362">IF(COUNTIF(MaGv!$C$33:$BB$33,L357)&gt;0,INDEX(MaGv!$C$3:$BB$33,1,MATCH(L357,MaGv!$C$33:$BB$33,0))," ")</f>
        <v> </v>
      </c>
      <c r="U362" s="16"/>
      <c r="V362" s="16"/>
      <c r="W362" s="17"/>
      <c r="X362" s="527"/>
    </row>
    <row r="363" ht="12.75" customHeight="1">
      <c r="A363" s="323"/>
      <c r="B363" s="547" t="s">
        <v>606</v>
      </c>
      <c r="C363" s="548">
        <v>1.0</v>
      </c>
      <c r="D363" s="549" t="s">
        <v>624</v>
      </c>
      <c r="E363" s="548" t="str">
        <f t="array" ref="E363">IF(COUNTIF(MaGv!$C$39:$BB$39,B357)&gt;0,INDEX(MaGv!$C$38:$BB$39,1,MATCH(B357,MaGv!$C$39:$BB$39,0))," ")</f>
        <v> </v>
      </c>
      <c r="F363" s="548" t="str">
        <f t="array" ref="F363">IF(COUNTIF(MaGv!$C$44:$BB$44,B357)&gt;0,INDEX(MaGv!$C$38:$BB$44,1,MATCH(B357,MaGv!$C$44:$BB$44,0))," ")</f>
        <v> </v>
      </c>
      <c r="G363" s="548" t="str">
        <f t="array" ref="G363">IF(COUNTIF(MaGv!$C$49:$BB$49,B357)&gt;0,INDEX(MaGv!$C$38:$BB$49,1,MATCH(B357,MaGv!$C$49:$BB$49,0))," ")</f>
        <v> </v>
      </c>
      <c r="H363" s="548" t="str">
        <f t="array" ref="H363">IF(COUNTIF(MaGv!$C$54:$BB$54,B357)&gt;0,INDEX(MaGv!$C$38:$BB$54,1,MATCH(B357,MaGv!$C$54:$BB$54,0))," ")</f>
        <v> </v>
      </c>
      <c r="I363" s="548" t="str">
        <f t="array" ref="I363">IF(COUNTIF(MaGv!$C$59:$BB$59,B357)&gt;0,INDEX(MaGv!$C$38:$BB$59,1,MATCH(B357,MaGv!$C$59:$BB$59,0))," ")</f>
        <v> </v>
      </c>
      <c r="J363" s="548" t="str">
        <f t="array" ref="J363">IF(COUNTIF(MaGv!$C$64:$BB$64,B357)&gt;0,INDEX(MaGv!$C$38:$BB$64,1,MATCH(B357,MaGv!$C$64:$BB$64,0))," ")</f>
        <v> </v>
      </c>
      <c r="K363" s="323"/>
      <c r="L363" s="547" t="s">
        <v>606</v>
      </c>
      <c r="M363" s="548">
        <v>1.0</v>
      </c>
      <c r="N363" s="549" t="s">
        <v>624</v>
      </c>
      <c r="O363" s="548" t="str">
        <f t="array" ref="O363">IF(COUNTIF(MaGv!$C$39:$BB$39,L357)&gt;0,INDEX(MaGv!$C$38:$BB$39,1,MATCH(L357,MaGv!$C$39:$BB$39,0))," ")</f>
        <v> </v>
      </c>
      <c r="P363" s="548" t="str">
        <f t="array" ref="P363">IF(COUNTIF(MaGv!$C$44:$BB$44,L357)&gt;0,INDEX(MaGv!$C$38:$BB$44,1,MATCH(L357,MaGv!$C$44:$BB$44,0))," ")</f>
        <v> </v>
      </c>
      <c r="Q363" s="548" t="str">
        <f t="array" ref="Q363">IF(COUNTIF(MaGv!$C$49:$BB$49,L357)&gt;0,INDEX(MaGv!$C$38:$BB$49,1,MATCH(L357,MaGv!$C$49:$BB$49,0))," ")</f>
        <v> </v>
      </c>
      <c r="R363" s="548" t="str">
        <f t="array" ref="R363">IF(COUNTIF(MaGv!$C$54:$BB$54,L357)&gt;0,INDEX(MaGv!$C$38:$BB$54,1,MATCH(L357,MaGv!$C$54:$BB$54,0))," ")</f>
        <v> </v>
      </c>
      <c r="S363" s="548" t="str">
        <f t="array" ref="S363">IF(COUNTIF(MaGv!$C$59:$BB$59,L357)&gt;0,INDEX(MaGv!$C$38:$BB$59,1,MATCH(L357,MaGv!$C$59:$BB$59,0))," ")</f>
        <v> </v>
      </c>
      <c r="T363" s="548" t="str">
        <f t="array" ref="T363">IF(COUNTIF(MaGv!$C$64:$BB$64,L357)&gt;0,INDEX(MaGv!$C$38:$BB$64,1,MATCH(L357,MaGv!$C$64:$BB$64,0))," ")</f>
        <v> </v>
      </c>
      <c r="U363" s="16"/>
      <c r="V363" s="16"/>
      <c r="W363" s="17"/>
      <c r="X363" s="527"/>
    </row>
    <row r="364" ht="12.75" customHeight="1">
      <c r="A364" s="323"/>
      <c r="B364" s="127"/>
      <c r="C364" s="444">
        <v>2.0</v>
      </c>
      <c r="D364" s="543" t="s">
        <v>625</v>
      </c>
      <c r="E364" s="444" t="str">
        <f t="array" ref="E364">IF(COUNTIF(MaGv!$C$40:$BB$40,B357)&gt;0,INDEX(MaGv!$C$38:$BB$40,1,MATCH(B357,MaGv!$C$40:$BB$40,0))," ")</f>
        <v> </v>
      </c>
      <c r="F364" s="444" t="str">
        <f t="array" ref="F364">IF(COUNTIF(MaGv!$C$45:$BB$45,B357)&gt;0,INDEX(MaGv!$C$38:$BB$45,1,MATCH(B357,MaGv!$C$45:$BB$45,0))," ")</f>
        <v> </v>
      </c>
      <c r="G364" s="444" t="str">
        <f t="array" ref="G364">IF(COUNTIF(MaGv!$C$50:$BB$50,B357)&gt;0,INDEX(MaGv!$C$38:$BB$50,1,MATCH(B357,MaGv!$C$50:$BB$50,0))," ")</f>
        <v> </v>
      </c>
      <c r="H364" s="444" t="str">
        <f t="array" ref="H364">IF(COUNTIF(MaGv!$C$55:$BB$55,B357)&gt;0,INDEX(MaGv!$C$38:$BB$55,1,MATCH(B357,MaGv!$C$55:$BB$55,0))," ")</f>
        <v> </v>
      </c>
      <c r="I364" s="444" t="str">
        <f t="array" ref="I364">IF(COUNTIF(MaGv!$C$60:$BB$60,B357)&gt;0,INDEX(MaGv!$C$38:$BB$60,1,MATCH(B357,MaGv!$C$60:$BB$60,0))," ")</f>
        <v> </v>
      </c>
      <c r="J364" s="444" t="str">
        <f t="array" ref="J364">IF(COUNTIF(MaGv!$C$65:$BB$65,B357)&gt;0,INDEX(MaGv!$C$38:$BB$65,1,MATCH(B357,MaGv!$C$65:$BB$65,0))," ")</f>
        <v> </v>
      </c>
      <c r="K364" s="323"/>
      <c r="L364" s="127"/>
      <c r="M364" s="444">
        <v>2.0</v>
      </c>
      <c r="N364" s="543" t="s">
        <v>625</v>
      </c>
      <c r="O364" s="444" t="str">
        <f t="array" ref="O364">IF(COUNTIF(MaGv!$C$40:$BB$40,L357)&gt;0,INDEX(MaGv!$C$38:$BB$40,1,MATCH(L357,MaGv!$C$40:$BB$40,0))," ")</f>
        <v> </v>
      </c>
      <c r="P364" s="444" t="str">
        <f t="array" ref="P364">IF(COUNTIF(MaGv!$C$45:$BB$45,L357)&gt;0,INDEX(MaGv!$C$38:$BB$45,1,MATCH(L357,MaGv!$C$45:$BB$45,0))," ")</f>
        <v> </v>
      </c>
      <c r="Q364" s="444" t="str">
        <f t="array" ref="Q364">IF(COUNTIF(MaGv!$C$50:$BB$50,L357)&gt;0,INDEX(MaGv!$C$38:$BB$50,1,MATCH(L357,MaGv!$C$50:$BB$50,0))," ")</f>
        <v> </v>
      </c>
      <c r="R364" s="444" t="str">
        <f t="array" ref="R364">IF(COUNTIF(MaGv!$C$55:$BB$55,L357)&gt;0,INDEX(MaGv!$C$38:$BB$55,1,MATCH(L357,MaGv!$C$55:$BB$55,0))," ")</f>
        <v> </v>
      </c>
      <c r="S364" s="444" t="str">
        <f t="array" ref="S364">IF(COUNTIF(MaGv!$C$60:$BB$60,L357)&gt;0,INDEX(MaGv!$C$38:$BB$60,1,MATCH(L357,MaGv!$C$60:$BB$60,0))," ")</f>
        <v> </v>
      </c>
      <c r="T364" s="444" t="str">
        <f t="array" ref="T364">IF(COUNTIF(MaGv!$C$65:$BB$65,L357)&gt;0,INDEX(MaGv!$C$38:$BB$65,1,MATCH(L357,MaGv!$C$65:$BB$65,0))," ")</f>
        <v> </v>
      </c>
      <c r="U364" s="16"/>
      <c r="V364" s="16"/>
      <c r="W364" s="17"/>
      <c r="X364" s="527"/>
    </row>
    <row r="365" ht="12.75" customHeight="1">
      <c r="A365" s="323"/>
      <c r="B365" s="127"/>
      <c r="C365" s="444">
        <v>3.0</v>
      </c>
      <c r="D365" s="543" t="s">
        <v>626</v>
      </c>
      <c r="E365" s="444" t="str">
        <f t="array" ref="E365">IF(COUNTIF(MaGv!$C$41:$BB$41,B357)&gt;0,INDEX(MaGv!$C$38:$BB$41,1,MATCH(B357,MaGv!$C$41:$BB$41,0))," ")</f>
        <v> </v>
      </c>
      <c r="F365" s="444" t="str">
        <f t="array" ref="F365">IF(COUNTIF(MaGv!$C$46:$BB$46,B357)&gt;0,INDEX(MaGv!$C$38:$BB$46,1,MATCH(B357,MaGv!$C$46:$BB$46,0))," ")</f>
        <v> </v>
      </c>
      <c r="G365" s="444" t="str">
        <f t="array" ref="G365">IF(COUNTIF(MaGv!$C$51:$BB$51,B357)&gt;0,INDEX(MaGv!$C$38:$BB$51,1,MATCH(B357,MaGv!$C$51:$BB$51,0))," ")</f>
        <v> </v>
      </c>
      <c r="H365" s="444" t="str">
        <f t="array" ref="H365">IF(COUNTIF(MaGv!$C$56:$BB$56,B357)&gt;0,INDEX(MaGv!$C$38:$BB$56,1,MATCH(B357,MaGv!$C$56:$BB$56,0))," ")</f>
        <v> </v>
      </c>
      <c r="I365" s="444" t="str">
        <f t="array" ref="I365">IF(COUNTIF(MaGv!$C$61:$BB$61,B357)&gt;0,INDEX(MaGv!$C$38:$BB$61,1,MATCH(B357,MaGv!$C$61:$BB$61,0))," ")</f>
        <v> </v>
      </c>
      <c r="J365" s="444" t="str">
        <f t="array" ref="J365">IF(COUNTIF(MaGv!$C$66:$BB$66,B357)&gt;0,INDEX(MaGv!$C$38:$BB$66,1,MATCH(B357,MaGv!$C$66:$BB$66,0))," ")</f>
        <v> </v>
      </c>
      <c r="K365" s="323"/>
      <c r="L365" s="127"/>
      <c r="M365" s="444">
        <v>3.0</v>
      </c>
      <c r="N365" s="543" t="s">
        <v>626</v>
      </c>
      <c r="O365" s="444" t="str">
        <f t="array" ref="O365">IF(COUNTIF(MaGv!$C$41:$BB$41,L357)&gt;0,INDEX(MaGv!$C$38:$BB$41,1,MATCH(L357,MaGv!$C$41:$BB$41,0))," ")</f>
        <v> </v>
      </c>
      <c r="P365" s="444" t="str">
        <f t="array" ref="P365">IF(COUNTIF(MaGv!$C$46:$BB$46,L357)&gt;0,INDEX(MaGv!$C$38:$BB$46,1,MATCH(L357,MaGv!$C$46:$BB$46,0))," ")</f>
        <v> </v>
      </c>
      <c r="Q365" s="444" t="str">
        <f t="array" ref="Q365">IF(COUNTIF(MaGv!$C$51:$BB$51,L357)&gt;0,INDEX(MaGv!$C$38:$BB$51,1,MATCH(L357,MaGv!$C$51:$BB$51,0))," ")</f>
        <v> </v>
      </c>
      <c r="R365" s="444" t="str">
        <f t="array" ref="R365">IF(COUNTIF(MaGv!$C$56:$BB$56,L357)&gt;0,INDEX(MaGv!$C$38:$BB$56,1,MATCH(L357,MaGv!$C$56:$BB$56,0))," ")</f>
        <v> </v>
      </c>
      <c r="S365" s="444" t="str">
        <f t="array" ref="S365">IF(COUNTIF(MaGv!$C$61:$BB$61,L357)&gt;0,INDEX(MaGv!$C$38:$BB$61,1,MATCH(L357,MaGv!$C$61:$BB$61,0))," ")</f>
        <v> </v>
      </c>
      <c r="T365" s="444" t="str">
        <f t="array" ref="T365">IF(COUNTIF(MaGv!$C$66:$BB$66,L357)&gt;0,INDEX(MaGv!$C$38:$BB$66,1,MATCH(L357,MaGv!$C$66:$BB$66,0))," ")</f>
        <v> </v>
      </c>
      <c r="U365" s="16"/>
      <c r="V365" s="16"/>
      <c r="W365" s="17"/>
      <c r="X365" s="527"/>
    </row>
    <row r="366" ht="12.75" customHeight="1">
      <c r="A366" s="323"/>
      <c r="B366" s="127"/>
      <c r="C366" s="444">
        <v>4.0</v>
      </c>
      <c r="D366" s="543" t="s">
        <v>627</v>
      </c>
      <c r="E366" s="444" t="str">
        <f t="array" ref="E366">IF(COUNTIF(MaGv!$C$42:$BB$42,B357)&gt;0,INDEX(MaGv!$C$38:$BB$42,1,MATCH(B357,MaGv!$C$42:$BB$42,0))," ")</f>
        <v> </v>
      </c>
      <c r="F366" s="444" t="str">
        <f t="array" ref="F366">IF(COUNTIF(MaGv!$C$47:$BB$47,B357)&gt;0,INDEX(MaGv!$C$38:$BB$47,1,MATCH(B357,MaGv!$C$47:$BB$47,0))," ")</f>
        <v> </v>
      </c>
      <c r="G366" s="444" t="str">
        <f t="array" ref="G366">IF(COUNTIF(MaGv!$C$52:$BB$52,B357)&gt;0,INDEX(MaGv!$C$38:$BB$52,1,MATCH(B357,MaGv!$C$52:$BB$52,0))," ")</f>
        <v> </v>
      </c>
      <c r="H366" s="444" t="str">
        <f t="array" ref="H366">IF(COUNTIF(MaGv!$C$57:$BB$57,B357)&gt;0,INDEX(MaGv!$C$38:$BB$57,1,MATCH(B357,MaGv!$C$57:$BB$57,0))," ")</f>
        <v> </v>
      </c>
      <c r="I366" s="444" t="str">
        <f t="array" ref="I366">IF(COUNTIF(MaGv!$C$62:$BB$62,B357)&gt;0,INDEX(MaGv!$C$38:$BB$62,1,MATCH(B357,MaGv!$C$62:$BB$62,0))," ")</f>
        <v> </v>
      </c>
      <c r="J366" s="444" t="str">
        <f t="array" ref="J366">IF(COUNTIF(MaGv!$C$66:$BB$67,B357)&gt;0,INDEX(MaGv!$C$38:$BB$67,1,MATCH(B357,MaGv!$C$67:$BB$67,0))," ")</f>
        <v> </v>
      </c>
      <c r="K366" s="323"/>
      <c r="L366" s="127"/>
      <c r="M366" s="444">
        <v>4.0</v>
      </c>
      <c r="N366" s="543" t="s">
        <v>627</v>
      </c>
      <c r="O366" s="444" t="str">
        <f t="array" ref="O366">IF(COUNTIF(MaGv!$C$42:$BB$42,L357)&gt;0,INDEX(MaGv!$C$38:$BB$42,1,MATCH(L357,MaGv!$C$42:$BB$42,0))," ")</f>
        <v> </v>
      </c>
      <c r="P366" s="444" t="str">
        <f t="array" ref="P366">IF(COUNTIF(MaGv!$C$47:$BB$47,L357)&gt;0,INDEX(MaGv!$C$38:$BB$47,1,MATCH(L357,MaGv!$C$47:$BB$47,0))," ")</f>
        <v> </v>
      </c>
      <c r="Q366" s="444" t="str">
        <f t="array" ref="Q366">IF(COUNTIF(MaGv!$C$52:$BB$52,L357)&gt;0,INDEX(MaGv!$C$38:$BB$52,1,MATCH(L357,MaGv!$C$52:$BB$52,0))," ")</f>
        <v> </v>
      </c>
      <c r="R366" s="444" t="str">
        <f t="array" ref="R366">IF(COUNTIF(MaGv!$C$57:$BB$57,L357)&gt;0,INDEX(MaGv!$C$38:$BB$57,1,MATCH(L357,MaGv!$C$57:$BB$57,0))," ")</f>
        <v> </v>
      </c>
      <c r="S366" s="444" t="str">
        <f t="array" ref="S366">IF(COUNTIF(MaGv!$C$62:$BB$62,L357)&gt;0,INDEX(MaGv!$C$38:$BB$62,1,MATCH(L357,MaGv!$C$62:$BB$62,0))," ")</f>
        <v> </v>
      </c>
      <c r="T366" s="444" t="str">
        <f t="array" ref="T366">IF(COUNTIF(MaGv!$C$66:$BB$67,L357)&gt;0,INDEX(MaGv!$C$38:$BB$67,1,MATCH(L357,MaGv!$C$67:$BB$67,0))," ")</f>
        <v> </v>
      </c>
      <c r="U366" s="16"/>
      <c r="V366" s="16"/>
      <c r="W366" s="17"/>
      <c r="X366" s="527"/>
    </row>
    <row r="367" ht="12.75" customHeight="1">
      <c r="A367" s="323"/>
      <c r="B367" s="396"/>
      <c r="C367" s="450">
        <v>5.0</v>
      </c>
      <c r="D367" s="550" t="s">
        <v>628</v>
      </c>
      <c r="E367" s="450" t="str">
        <f t="array" ref="E367">IF(COUNTIF(MaGv!$C$43:$BB$43,B357)&gt;0,INDEX(MaGv!$C$38:$BB$43,1,MATCH(B357,MaGv!$C$43:$BB$43,0))," ")</f>
        <v> </v>
      </c>
      <c r="F367" s="450" t="str">
        <f t="array" ref="F367">IF(COUNTIF(MaGv!$C$48:$BB$48,B357)&gt;0,INDEX(MaGv!$C$38:$BB$48,1,MATCH(B357,MaGv!$C$48:$BB$48,0))," ")</f>
        <v> </v>
      </c>
      <c r="G367" s="450" t="str">
        <f t="array" ref="G367">IF(COUNTIF(MaGv!$C$53:$BB$53,B357)&gt;0,INDEX(MaGv!$C$38:$BB$53,1,MATCH(B357,MaGv!$C$53:$BB$53,0))," ")</f>
        <v> </v>
      </c>
      <c r="H367" s="450" t="str">
        <f t="array" ref="H367">IF(COUNTIF(MaGv!$C$58:$BB$58,B357)&gt;0,INDEX(MaGv!$C$38:$BB$58,1,MATCH(B357,MaGv!$C$58:$BB$58,0))," ")</f>
        <v> </v>
      </c>
      <c r="I367" s="450" t="str">
        <f t="array" ref="I367">IF(COUNTIF(MaGv!$C$63:$BB$63,B357)&gt;0,INDEX(MaGv!$C$38:$BB$63,1,MATCH(B357,MaGv!$C$63:$BB$63,0))," ")</f>
        <v> </v>
      </c>
      <c r="J367" s="450" t="str">
        <f t="array" ref="J367">IF(COUNTIF(MaGv!$C$68:$BB$68,B357)&gt;0,INDEX(MaGv!$C$38:$BB$68,1,MATCH(B357,MaGv!$C$68:$BB$68,0))," ")</f>
        <v> </v>
      </c>
      <c r="K367" s="323"/>
      <c r="L367" s="396"/>
      <c r="M367" s="450">
        <v>5.0</v>
      </c>
      <c r="N367" s="550" t="s">
        <v>628</v>
      </c>
      <c r="O367" s="450" t="str">
        <f t="array" ref="O367">IF(COUNTIF(MaGv!$C$43:$BB$43,L357)&gt;0,INDEX(MaGv!$C$38:$BB$43,1,MATCH(L357,MaGv!$C$43:$BB$43,0))," ")</f>
        <v> </v>
      </c>
      <c r="P367" s="450" t="str">
        <f t="array" ref="P367">IF(COUNTIF(MaGv!$C$48:$BB$48,L357)&gt;0,INDEX(MaGv!$C$38:$BB$48,1,MATCH(L357,MaGv!$C$48:$BB$48,0))," ")</f>
        <v> </v>
      </c>
      <c r="Q367" s="450" t="str">
        <f t="array" ref="Q367">IF(COUNTIF(MaGv!$C$53:$BB$53,L357)&gt;0,INDEX(MaGv!$C$38:$BB$53,1,MATCH(L357,MaGv!$C$53:$BB$53,0))," ")</f>
        <v> </v>
      </c>
      <c r="R367" s="450" t="str">
        <f t="array" ref="R367">IF(COUNTIF(MaGv!$C$58:$BB$58,L357)&gt;0,INDEX(MaGv!$C$38:$BB$58,1,MATCH(L357,MaGv!$C$58:$BB$58,0))," ")</f>
        <v> </v>
      </c>
      <c r="S367" s="450" t="str">
        <f t="array" ref="S367">IF(COUNTIF(MaGv!$C$63:$BB$63,L357)&gt;0,INDEX(MaGv!$C$38:$BB$63,1,MATCH(L357,MaGv!$C$63:$BB$63,0))," ")</f>
        <v> </v>
      </c>
      <c r="T367" s="450" t="str">
        <f t="array" ref="T367">IF(COUNTIF(MaGv!$C$68:$BB$68,L357)&gt;0,INDEX(MaGv!$C$38:$BB$68,1,MATCH(L357,MaGv!$C$68:$BB$68,0))," ")</f>
        <v> </v>
      </c>
      <c r="U367" s="16"/>
      <c r="V367" s="16"/>
      <c r="W367" s="17"/>
      <c r="X367" s="527"/>
    </row>
    <row r="368" ht="12.75" customHeight="1">
      <c r="A368" s="323"/>
      <c r="B368" s="551"/>
      <c r="C368" s="529"/>
      <c r="D368" s="75"/>
      <c r="E368" s="529"/>
      <c r="F368" s="529"/>
      <c r="G368" s="529"/>
      <c r="H368" s="529"/>
      <c r="I368" s="529"/>
      <c r="J368" s="529"/>
      <c r="K368" s="323"/>
      <c r="L368" s="551"/>
      <c r="M368" s="529"/>
      <c r="N368" s="75"/>
      <c r="O368" s="529"/>
      <c r="P368" s="529"/>
      <c r="Q368" s="529"/>
      <c r="R368" s="529"/>
      <c r="S368" s="529"/>
      <c r="T368" s="529"/>
      <c r="U368" s="16"/>
      <c r="V368" s="16"/>
      <c r="W368" s="17"/>
      <c r="X368" s="527"/>
    </row>
    <row r="369" ht="12.75" customHeight="1">
      <c r="A369" s="552"/>
      <c r="B369" s="553"/>
      <c r="C369" s="554"/>
      <c r="D369" s="554"/>
      <c r="E369" s="555"/>
      <c r="F369" s="555"/>
      <c r="G369" s="555"/>
      <c r="H369" s="555"/>
      <c r="I369" s="555"/>
      <c r="J369" s="555"/>
      <c r="K369" s="555"/>
      <c r="L369" s="553"/>
      <c r="M369" s="554"/>
      <c r="N369" s="554"/>
      <c r="O369" s="555"/>
      <c r="P369" s="555"/>
      <c r="Q369" s="555"/>
      <c r="R369" s="555"/>
      <c r="S369" s="555"/>
      <c r="T369" s="555"/>
      <c r="U369" s="16"/>
      <c r="V369" s="16"/>
      <c r="W369" s="17"/>
      <c r="X369" s="527"/>
    </row>
    <row r="370" ht="12.75" customHeight="1">
      <c r="A370" s="323"/>
      <c r="B370" s="528" t="str">
        <f>MaGv!$N$1</f>
        <v>THỜI KHÓA BIỂU ÔN TẬP KHỐI 12 - Áp dụng từ 04/05/2021</v>
      </c>
      <c r="C370" s="528"/>
      <c r="D370" s="360"/>
      <c r="E370" s="360"/>
      <c r="F370" s="360"/>
      <c r="G370" s="360"/>
      <c r="H370" s="323"/>
      <c r="I370" s="360"/>
      <c r="J370" s="360"/>
      <c r="K370" s="323"/>
      <c r="L370" s="528" t="str">
        <f>MaGv!$N$1</f>
        <v>THỜI KHÓA BIỂU ÔN TẬP KHỐI 12 - Áp dụng từ 04/05/2021</v>
      </c>
      <c r="M370" s="360"/>
      <c r="N370" s="360"/>
      <c r="O370" s="360"/>
      <c r="P370" s="360"/>
      <c r="Q370" s="360"/>
      <c r="R370" s="323"/>
      <c r="S370" s="360"/>
      <c r="T370" s="360"/>
      <c r="U370" s="16"/>
      <c r="V370" s="16"/>
      <c r="W370" s="17"/>
      <c r="X370" s="527"/>
    </row>
    <row r="371" ht="12.75" customHeight="1">
      <c r="A371" s="16"/>
      <c r="B371" s="530" t="s">
        <v>615</v>
      </c>
      <c r="C371" s="531" t="str">
        <f>VLOOKUP(B373,dsma,3,0)&amp;"-"&amp;VLOOKUP(B373,dsma,5,0)</f>
        <v>Huỳnh Thanh Tú-Thể dục</v>
      </c>
      <c r="D371" s="532"/>
      <c r="E371" s="532"/>
      <c r="F371" s="533"/>
      <c r="G371" s="323"/>
      <c r="H371" s="534"/>
      <c r="I371" s="535" t="s">
        <v>616</v>
      </c>
      <c r="J371" s="17" t="str">
        <f>60-COUNTIF(E374:J383," ")</f>
        <v>0</v>
      </c>
      <c r="K371" s="323"/>
      <c r="L371" s="530" t="s">
        <v>615</v>
      </c>
      <c r="M371" s="531" t="str">
        <f>VLOOKUP(L373,dsma,3,0)&amp;"-"&amp;VLOOKUP(L373,dsma,5,0)</f>
        <v>Lưu Thị Hồng Thu-Thể dục</v>
      </c>
      <c r="N371" s="532"/>
      <c r="O371" s="532"/>
      <c r="P371" s="533"/>
      <c r="Q371" s="323"/>
      <c r="R371" s="534"/>
      <c r="S371" s="535" t="s">
        <v>616</v>
      </c>
      <c r="T371" s="17" t="str">
        <f>60-COUNTIF(O374:T383," ")</f>
        <v>0</v>
      </c>
      <c r="U371" s="16"/>
      <c r="V371" s="16"/>
      <c r="W371" s="17"/>
      <c r="X371" s="527"/>
    </row>
    <row r="372" ht="3.0" customHeight="1">
      <c r="A372" s="16"/>
      <c r="B372" s="526"/>
      <c r="C372" s="323"/>
      <c r="D372" s="323"/>
      <c r="E372" s="529"/>
      <c r="F372" s="323"/>
      <c r="G372" s="323"/>
      <c r="H372" s="323"/>
      <c r="I372" s="323"/>
      <c r="J372" s="323"/>
      <c r="K372" s="323"/>
      <c r="L372" s="526"/>
      <c r="M372" s="323"/>
      <c r="N372" s="323"/>
      <c r="O372" s="529"/>
      <c r="P372" s="323"/>
      <c r="Q372" s="323"/>
      <c r="R372" s="323"/>
      <c r="S372" s="323"/>
      <c r="T372" s="323"/>
      <c r="U372" s="16"/>
      <c r="V372" s="16"/>
      <c r="W372" s="17"/>
      <c r="X372" s="527"/>
    </row>
    <row r="373" ht="12.75" customHeight="1">
      <c r="A373" s="536"/>
      <c r="B373" s="537" t="str">
        <f>X51</f>
        <v>BE05</v>
      </c>
      <c r="C373" s="538" t="s">
        <v>617</v>
      </c>
      <c r="D373" s="538" t="s">
        <v>618</v>
      </c>
      <c r="E373" s="538" t="s">
        <v>591</v>
      </c>
      <c r="F373" s="538" t="s">
        <v>592</v>
      </c>
      <c r="G373" s="538" t="s">
        <v>593</v>
      </c>
      <c r="H373" s="538" t="s">
        <v>594</v>
      </c>
      <c r="I373" s="538" t="s">
        <v>595</v>
      </c>
      <c r="J373" s="538" t="s">
        <v>596</v>
      </c>
      <c r="K373" s="539"/>
      <c r="L373" s="537" t="str">
        <f>X52</f>
        <v>BE06</v>
      </c>
      <c r="M373" s="538" t="s">
        <v>617</v>
      </c>
      <c r="N373" s="538" t="s">
        <v>618</v>
      </c>
      <c r="O373" s="538" t="s">
        <v>591</v>
      </c>
      <c r="P373" s="538" t="s">
        <v>592</v>
      </c>
      <c r="Q373" s="538" t="s">
        <v>593</v>
      </c>
      <c r="R373" s="538" t="s">
        <v>594</v>
      </c>
      <c r="S373" s="538" t="s">
        <v>595</v>
      </c>
      <c r="T373" s="538" t="s">
        <v>596</v>
      </c>
      <c r="U373" s="16"/>
      <c r="V373" s="16">
        <v>48.0</v>
      </c>
      <c r="W373" s="17"/>
      <c r="X373" s="527"/>
    </row>
    <row r="374" ht="12.75" customHeight="1">
      <c r="A374" s="323"/>
      <c r="B374" s="541" t="s">
        <v>597</v>
      </c>
      <c r="C374" s="452">
        <v>1.0</v>
      </c>
      <c r="D374" s="542" t="s">
        <v>619</v>
      </c>
      <c r="E374" s="452" t="str">
        <f t="array" ref="E374">IF(COUNTIF(MaGv!$C$4:$BB$4,B373)&gt;0,INDEX(MaGv!$C$3:$BB$4,1,MATCH(B373,MaGv!$C$4:$BB$4,0))," ")</f>
        <v> </v>
      </c>
      <c r="F374" s="452" t="str">
        <f t="array" ref="F374">IF(COUNTIF(MaGv!$C$9:$BB$9,B373)&gt;0,INDEX(MaGv!$C$3:$BB$9,1,MATCH(B373,MaGv!$C$9:$BB$9,0))," ")</f>
        <v> </v>
      </c>
      <c r="G374" s="452" t="str">
        <f t="array" ref="G374">IF(COUNTIF(MaGv!$C$14:$BB$14,B373)&gt;0,INDEX(MaGv!$C$3:$BB$14,1,MATCH(B373,MaGv!$C$14:$BB$14,0))," ")</f>
        <v> </v>
      </c>
      <c r="H374" s="452" t="str">
        <f t="array" ref="H374">IF(COUNTIF(MaGv!$C$19:$BB$19,B373)&gt;0,INDEX(MaGv!$C$3:$BB$19,1,MATCH(B373,MaGv!$C$19:$BB$19,0))," ")</f>
        <v> </v>
      </c>
      <c r="I374" s="452" t="str">
        <f t="array" ref="I374">IF(COUNTIF(MaGv!$C$24:$BB$24,B373)&gt;0,INDEX(MaGv!$C$3:$BB$24,1,MATCH(B373,MaGv!$C$24:$BB$24,0))," ")</f>
        <v> </v>
      </c>
      <c r="J374" s="452" t="str">
        <f t="array" ref="J374">IF(COUNTIF(MaGv!$C$29:$BB$29,B373)&gt;0,INDEX(MaGv!$C$3:$BB$29,1,MATCH(B373,MaGv!$C$29:$BB$29,0))," ")</f>
        <v> </v>
      </c>
      <c r="K374" s="323"/>
      <c r="L374" s="541" t="s">
        <v>597</v>
      </c>
      <c r="M374" s="452">
        <v>1.0</v>
      </c>
      <c r="N374" s="542" t="s">
        <v>619</v>
      </c>
      <c r="O374" s="452" t="str">
        <f t="array" ref="O374">IF(COUNTIF(MaGv!$C$4:$BB$4,L373)&gt;0,INDEX(MaGv!$C$3:$BB$4,1,MATCH(L373,MaGv!$C$4:$BB$4,0))," ")</f>
        <v> </v>
      </c>
      <c r="P374" s="452" t="str">
        <f t="array" ref="P374">IF(COUNTIF(MaGv!$C$9:$BB$9,L373)&gt;0,INDEX(MaGv!$C$3:$BB$9,1,MATCH(L373,MaGv!$C$9:$BB$9,0))," ")</f>
        <v> </v>
      </c>
      <c r="Q374" s="452" t="str">
        <f t="array" ref="Q374">IF(COUNTIF(MaGv!$C$14:$BB$14,L373)&gt;0,INDEX(MaGv!$C$3:$BB$14,1,MATCH(L373,MaGv!$C$14:$BB$14,0))," ")</f>
        <v> </v>
      </c>
      <c r="R374" s="452" t="str">
        <f t="array" ref="R374">IF(COUNTIF(MaGv!$C$19:$BB$19,L373)&gt;0,INDEX(MaGv!$C$3:$BB$19,1,MATCH(L373,MaGv!$C$19:$BB$19,0))," ")</f>
        <v> </v>
      </c>
      <c r="S374" s="452" t="str">
        <f t="array" ref="S374">IF(COUNTIF(MaGv!$C$24:$BB$24,L373)&gt;0,INDEX(MaGv!$C$3:$BB$24,1,MATCH(L373,MaGv!$C$24:$BB$24,0))," ")</f>
        <v> </v>
      </c>
      <c r="T374" s="452" t="str">
        <f t="array" ref="T374">IF(COUNTIF(MaGv!$C$29:$BB$29,L373)&gt;0,INDEX(MaGv!$C$3:$BB$29,1,MATCH(L373,MaGv!$C$29:$BB$29,0))," ")</f>
        <v> </v>
      </c>
      <c r="U374" s="16"/>
      <c r="V374" s="16"/>
      <c r="W374" s="17"/>
      <c r="X374" s="527"/>
    </row>
    <row r="375" ht="12.75" customHeight="1">
      <c r="A375" s="323"/>
      <c r="B375" s="127"/>
      <c r="C375" s="444">
        <v>2.0</v>
      </c>
      <c r="D375" s="543" t="s">
        <v>620</v>
      </c>
      <c r="E375" s="444" t="str">
        <f t="array" ref="E375">IF(COUNTIF(MaGv!$C$5:$BB$5,B373)&gt;0,INDEX(MaGv!$C$3:$BB$5,1,MATCH(B373,MaGv!$C$5:$BB$5,0))," ")</f>
        <v> </v>
      </c>
      <c r="F375" s="444" t="str">
        <f t="array" ref="F375">IF(COUNTIF(MaGv!$C$10:$BB$10,B373)&gt;0,INDEX(MaGv!$C$3:$BB$10,1,MATCH(B373,MaGv!$C$10:$BB$10,0))," ")</f>
        <v> </v>
      </c>
      <c r="G375" s="444" t="str">
        <f t="array" ref="G375">IF(COUNTIF(MaGv!$C$15:$BB$15,B373)&gt;0,INDEX(MaGv!$C$3:$BB$15,1,MATCH(B373,MaGv!$C$15:$BB$15,0))," ")</f>
        <v> </v>
      </c>
      <c r="H375" s="444" t="str">
        <f t="array" ref="H375">IF(COUNTIF(MaGv!$C$20:$BB$20,B373)&gt;0,INDEX(MaGv!$C$3:$BB$20,1,MATCH(B373,MaGv!$C$20:$BB$20,0))," ")</f>
        <v> </v>
      </c>
      <c r="I375" s="444" t="str">
        <f t="array" ref="I375">IF(COUNTIF(MaGv!$C$25:$BB$25,B373)&gt;0,INDEX(MaGv!$C$3:$BB$25,1,MATCH(B373,MaGv!$C$25:$BB$25,0))," ")</f>
        <v> </v>
      </c>
      <c r="J375" s="444" t="str">
        <f t="array" ref="J375">IF(COUNTIF(MaGv!$C$30:$BB$30,B373)&gt;0,INDEX(MaGv!$C$3:$BB$30,1,MATCH(B373,MaGv!$C$30:$BB$30,0))," ")</f>
        <v> </v>
      </c>
      <c r="K375" s="323"/>
      <c r="L375" s="127"/>
      <c r="M375" s="444">
        <v>2.0</v>
      </c>
      <c r="N375" s="543" t="s">
        <v>620</v>
      </c>
      <c r="O375" s="444" t="str">
        <f t="array" ref="O375">IF(COUNTIF(MaGv!$C$5:$BB$5,L373)&gt;0,INDEX(MaGv!$C$3:$BB$5,1,MATCH(L373,MaGv!$C$5:$BB$5,0))," ")</f>
        <v> </v>
      </c>
      <c r="P375" s="444" t="str">
        <f t="array" ref="P375">IF(COUNTIF(MaGv!$C$10:$BB$10,L373)&gt;0,INDEX(MaGv!$C$3:$BB$10,1,MATCH(L373,MaGv!$C$10:$BB$10,0))," ")</f>
        <v> </v>
      </c>
      <c r="Q375" s="444" t="str">
        <f t="array" ref="Q375">IF(COUNTIF(MaGv!$C$15:$BB$15,L373)&gt;0,INDEX(MaGv!$C$3:$BB$15,1,MATCH(L373,MaGv!$C$15:$BB$15,0))," ")</f>
        <v> </v>
      </c>
      <c r="R375" s="444" t="str">
        <f t="array" ref="R375">IF(COUNTIF(MaGv!$C$20:$BB$20,L373)&gt;0,INDEX(MaGv!$C$3:$BB$20,1,MATCH(L373,MaGv!$C$20:$BB$20,0))," ")</f>
        <v> </v>
      </c>
      <c r="S375" s="444" t="str">
        <f t="array" ref="S375">IF(COUNTIF(MaGv!$C$25:$BB$25,L373)&gt;0,INDEX(MaGv!$C$3:$BB$25,1,MATCH(L373,MaGv!$C$25:$BB$25,0))," ")</f>
        <v> </v>
      </c>
      <c r="T375" s="444" t="str">
        <f t="array" ref="T375">IF(COUNTIF(MaGv!$C$30:$BB$30,L373)&gt;0,INDEX(MaGv!$C$3:$BB$30,1,MATCH(L373,MaGv!$C$30:$BB$30,0))," ")</f>
        <v> </v>
      </c>
      <c r="U375" s="16"/>
      <c r="V375" s="16"/>
      <c r="W375" s="17"/>
      <c r="X375" s="527"/>
    </row>
    <row r="376" ht="12.75" customHeight="1">
      <c r="A376" s="323"/>
      <c r="B376" s="127"/>
      <c r="C376" s="444">
        <v>3.0</v>
      </c>
      <c r="D376" s="543" t="s">
        <v>621</v>
      </c>
      <c r="E376" s="444" t="str">
        <f t="array" ref="E376">IF(COUNTIF(MaGv!$C$6:$BB$6,B373)&gt;0,INDEX(MaGv!$C$3:$BB$6,1,MATCH(B373,MaGv!$C$6:$BB$6,0))," ")</f>
        <v> </v>
      </c>
      <c r="F376" s="444" t="str">
        <f t="array" ref="F376">IF(COUNTIF(MaGv!$C$11:$BB$11,B373)&gt;0,INDEX(MaGv!$C$3:$BB$11,1,MATCH(B373,MaGv!$C$11:$BB$11,0))," ")</f>
        <v> </v>
      </c>
      <c r="G376" s="444" t="str">
        <f t="array" ref="G376">IF(COUNTIF(MaGv!$C$16:$BB$16,B373)&gt;0,INDEX(MaGv!$C$3:$BB$16,1,MATCH(B373,MaGv!$C$16:$BB$16,0))," ")</f>
        <v> </v>
      </c>
      <c r="H376" s="444" t="str">
        <f t="array" ref="H376">IF(COUNTIF(MaGv!$C$21:$BB$21,B373)&gt;0,INDEX(MaGv!$C$3:$BB$21,1,MATCH(B373,MaGv!$C$21:$BB$21,0))," ")</f>
        <v> </v>
      </c>
      <c r="I376" s="444" t="str">
        <f t="array" ref="I376">IF(COUNTIF(MaGv!$C$26:$BB$26,B373)&gt;0,INDEX(MaGv!$C$3:$BB$26,1,MATCH(B373,MaGv!$C$26:$BB$26,0))," ")</f>
        <v> </v>
      </c>
      <c r="J376" s="444" t="str">
        <f t="array" ref="J376">IF(COUNTIF(MaGv!$C$31:$BB$31,B373)&gt;0,INDEX(MaGv!$C$3:$BB$31,1,MATCH(B373,MaGv!$C$31:$BB$31,0))," ")</f>
        <v> </v>
      </c>
      <c r="K376" s="323"/>
      <c r="L376" s="127"/>
      <c r="M376" s="444">
        <v>3.0</v>
      </c>
      <c r="N376" s="543" t="s">
        <v>621</v>
      </c>
      <c r="O376" s="444" t="str">
        <f t="array" ref="O376">IF(COUNTIF(MaGv!$C$6:$BB$6,L373)&gt;0,INDEX(MaGv!$C$3:$BB$6,1,MATCH(L373,MaGv!$C$6:$BB$6,0))," ")</f>
        <v> </v>
      </c>
      <c r="P376" s="444" t="str">
        <f t="array" ref="P376">IF(COUNTIF(MaGv!$C$11:$BB$11,L373)&gt;0,INDEX(MaGv!$C$3:$BB$11,1,MATCH(L373,MaGv!$C$11:$BB$11,0))," ")</f>
        <v> </v>
      </c>
      <c r="Q376" s="444" t="str">
        <f t="array" ref="Q376">IF(COUNTIF(MaGv!$C$16:$BB$16,L373)&gt;0,INDEX(MaGv!$C$3:$BB$16,1,MATCH(L373,MaGv!$C$16:$BB$16,0))," ")</f>
        <v> </v>
      </c>
      <c r="R376" s="444" t="str">
        <f t="array" ref="R376">IF(COUNTIF(MaGv!$C$21:$BB$21,L373)&gt;0,INDEX(MaGv!$C$3:$BB$21,1,MATCH(L373,MaGv!$C$21:$BB$21,0))," ")</f>
        <v> </v>
      </c>
      <c r="S376" s="444" t="str">
        <f t="array" ref="S376">IF(COUNTIF(MaGv!$C$26:$BB$26,L373)&gt;0,INDEX(MaGv!$C$3:$BB$26,1,MATCH(L373,MaGv!$C$26:$BB$26,0))," ")</f>
        <v> </v>
      </c>
      <c r="T376" s="444" t="str">
        <f t="array" ref="T376">IF(COUNTIF(MaGv!$C$31:$BB$31,L373)&gt;0,INDEX(MaGv!$C$3:$BB$31,1,MATCH(L373,MaGv!$C$31:$BB$31,0))," ")</f>
        <v> </v>
      </c>
      <c r="U376" s="16"/>
      <c r="V376" s="16"/>
      <c r="W376" s="17"/>
      <c r="X376" s="527"/>
    </row>
    <row r="377" ht="12.75" customHeight="1">
      <c r="A377" s="323"/>
      <c r="B377" s="127"/>
      <c r="C377" s="444">
        <v>4.0</v>
      </c>
      <c r="D377" s="543" t="s">
        <v>622</v>
      </c>
      <c r="E377" s="444" t="str">
        <f t="array" ref="E377">IF(COUNTIF(MaGv!$C$7:$BB$7,B373)&gt;0,INDEX(MaGv!$C$3:$BB$7,1,MATCH(B373,MaGv!$C$7:$BB$7,0))," ")</f>
        <v> </v>
      </c>
      <c r="F377" s="444" t="str">
        <f t="array" ref="F377">IF(COUNTIF(MaGv!$C$12:$BB$12,B373)&gt;0,INDEX(MaGv!$C$3:$BB$12,1,MATCH(B373,MaGv!$C$12:$BB$12,0))," ")</f>
        <v> </v>
      </c>
      <c r="G377" s="444" t="str">
        <f t="array" ref="G377">IF(COUNTIF(MaGv!$C$17:$BB$17,B373)&gt;0,INDEX(MaGv!$C$3:$BB$17,1,MATCH(B373,MaGv!$C$17:$BB$17,0))," ")</f>
        <v> </v>
      </c>
      <c r="H377" s="444" t="str">
        <f t="array" ref="H377">IF(COUNTIF(MaGv!$C$22:$BB$22,B373)&gt;0,INDEX(MaGv!$C$3:$BB$22,1,MATCH(B373,MaGv!$C$22:$BB$22,0))," ")</f>
        <v> </v>
      </c>
      <c r="I377" s="444" t="str">
        <f t="array" ref="I377">IF(COUNTIF(MaGv!$C$27:$BB$27,B373)&gt;0,INDEX(MaGv!$C$3:$BB$27,1,MATCH(B373,MaGv!$C$27:$BB$27,0))," ")</f>
        <v> </v>
      </c>
      <c r="J377" s="444" t="str">
        <f t="array" ref="J377">IF(COUNTIF(MaGv!$C$32:$BB$32,B373)&gt;0,INDEX(MaGv!$C$3:$BB$32,1,MATCH(B373,MaGv!$C$32:$BB$32,0))," ")</f>
        <v> </v>
      </c>
      <c r="K377" s="323"/>
      <c r="L377" s="127"/>
      <c r="M377" s="444">
        <v>4.0</v>
      </c>
      <c r="N377" s="543" t="s">
        <v>622</v>
      </c>
      <c r="O377" s="444" t="str">
        <f t="array" ref="O377">IF(COUNTIF(MaGv!$C$7:$BB$7,L373)&gt;0,INDEX(MaGv!$C$3:$BB$7,1,MATCH(L373,MaGv!$C$7:$BB$7,0))," ")</f>
        <v> </v>
      </c>
      <c r="P377" s="444" t="str">
        <f t="array" ref="P377">IF(COUNTIF(MaGv!$C$12:$BB$12,L373)&gt;0,INDEX(MaGv!$C$3:$BB$12,1,MATCH(L373,MaGv!$C$12:$BB$12,0))," ")</f>
        <v> </v>
      </c>
      <c r="Q377" s="444" t="str">
        <f t="array" ref="Q377">IF(COUNTIF(MaGv!$C$17:$BB$17,L373)&gt;0,INDEX(MaGv!$C$3:$BB$17,1,MATCH(L373,MaGv!$C$17:$BB$17,0))," ")</f>
        <v> </v>
      </c>
      <c r="R377" s="444" t="str">
        <f t="array" ref="R377">IF(COUNTIF(MaGv!$C$22:$BB$22,L373)&gt;0,INDEX(MaGv!$C$3:$BB$22,1,MATCH(L373,MaGv!$C$22:$BB$22,0))," ")</f>
        <v> </v>
      </c>
      <c r="S377" s="444" t="str">
        <f t="array" ref="S377">IF(COUNTIF(MaGv!$C$27:$BB$27,L373)&gt;0,INDEX(MaGv!$C$3:$BB$27,1,MATCH(L373,MaGv!$C$27:$BB$27,0))," ")</f>
        <v> </v>
      </c>
      <c r="T377" s="444" t="str">
        <f t="array" ref="T377">IF(COUNTIF(MaGv!$C$32:$BB$32,L373)&gt;0,INDEX(MaGv!$C$3:$BB$32,1,MATCH(L373,MaGv!$C$32:$BB$32,0))," ")</f>
        <v> </v>
      </c>
      <c r="U377" s="16"/>
      <c r="V377" s="16"/>
      <c r="W377" s="17"/>
      <c r="X377" s="527"/>
    </row>
    <row r="378" ht="12.75" customHeight="1">
      <c r="A378" s="323"/>
      <c r="B378" s="447"/>
      <c r="C378" s="544">
        <v>5.0</v>
      </c>
      <c r="D378" s="545" t="s">
        <v>623</v>
      </c>
      <c r="E378" s="544" t="str">
        <f t="array" ref="E378">IF(COUNTIF(MaGv!$C$8:$BB$8,B373)&gt;0,INDEX(MaGv!$C$3:$BB$8,1,MATCH(B373,MaGv!$C$8:$BB$8,0))," ")</f>
        <v> </v>
      </c>
      <c r="F378" s="544" t="str">
        <f t="array" ref="F378">IF(COUNTIF(MaGv!$C$13:$BB$13,B373)&gt;0,INDEX(MaGv!$C$3:$BB$13,1,MATCH(B373,MaGv!$C$13:$BB$13,0))," ")</f>
        <v> </v>
      </c>
      <c r="G378" s="544" t="str">
        <f t="array" ref="G378">IF(COUNTIF(MaGv!$C$18:$BB$18,B373)&gt;0,INDEX(MaGv!$C$3:$BB$18,1,MATCH(B373,MaGv!$C$18:$BB$18,0))," ")</f>
        <v> </v>
      </c>
      <c r="H378" s="544" t="str">
        <f t="array" ref="H378">IF(COUNTIF(MaGv!$C$23:$BB$23,B373)&gt;0,INDEX(MaGv!$C$3:$BB$23,1,MATCH(B373,MaGv!$C$23:$BB$23,0))," ")</f>
        <v> </v>
      </c>
      <c r="I378" s="544" t="str">
        <f t="array" ref="I378">IF(COUNTIF(MaGv!$C$28:$BB$28,B373)&gt;0,INDEX(MaGv!$C$3:$BB$28,1,MATCH(B373,MaGv!$C$28:$BB$28,0))," ")</f>
        <v> </v>
      </c>
      <c r="J378" s="544" t="str">
        <f t="array" ref="J378">IF(COUNTIF(MaGv!$C$33:$BB$33,B373)&gt;0,INDEX(MaGv!$C$3:$BB$33,1,MATCH(B373,MaGv!$C$33:$BB$33,0))," ")</f>
        <v> </v>
      </c>
      <c r="K378" s="323"/>
      <c r="L378" s="447"/>
      <c r="M378" s="544">
        <v>5.0</v>
      </c>
      <c r="N378" s="545" t="s">
        <v>623</v>
      </c>
      <c r="O378" s="544" t="str">
        <f t="array" ref="O378">IF(COUNTIF(MaGv!$C$8:$BB$8,L373)&gt;0,INDEX(MaGv!$C$3:$BB$8,1,MATCH(L373,MaGv!$C$8:$BB$8,0))," ")</f>
        <v> </v>
      </c>
      <c r="P378" s="544" t="str">
        <f t="array" ref="P378">IF(COUNTIF(MaGv!$C$13:$BB$13,L373)&gt;0,INDEX(MaGv!$C$3:$BB$13,1,MATCH(L373,MaGv!$C$13:$BB$13,0))," ")</f>
        <v> </v>
      </c>
      <c r="Q378" s="544" t="str">
        <f t="array" ref="Q378">IF(COUNTIF(MaGv!$C$18:$BB$18,L373)&gt;0,INDEX(MaGv!$C$3:$BB$18,1,MATCH(L373,MaGv!$C$18:$BB$18,0))," ")</f>
        <v> </v>
      </c>
      <c r="R378" s="544" t="str">
        <f t="array" ref="R378">IF(COUNTIF(MaGv!$C$23:$BB$23,L373)&gt;0,INDEX(MaGv!$C$3:$BB$23,1,MATCH(L373,MaGv!$C$23:$BB$23,0))," ")</f>
        <v> </v>
      </c>
      <c r="S378" s="544" t="str">
        <f t="array" ref="S378">IF(COUNTIF(MaGv!$C$28:$BB$28,L373)&gt;0,INDEX(MaGv!$C$3:$BB$28,1,MATCH(L373,MaGv!$C$28:$BB$28,0))," ")</f>
        <v> </v>
      </c>
      <c r="T378" s="544" t="str">
        <f t="array" ref="T378">IF(COUNTIF(MaGv!$C$33:$BB$33,L373)&gt;0,INDEX(MaGv!$C$3:$BB$33,1,MATCH(L373,MaGv!$C$33:$BB$33,0))," ")</f>
        <v> </v>
      </c>
      <c r="U378" s="16"/>
      <c r="V378" s="16"/>
      <c r="W378" s="17"/>
      <c r="X378" s="527"/>
    </row>
    <row r="379" ht="12.75" customHeight="1">
      <c r="A379" s="323"/>
      <c r="B379" s="547" t="s">
        <v>606</v>
      </c>
      <c r="C379" s="548">
        <v>1.0</v>
      </c>
      <c r="D379" s="549" t="s">
        <v>624</v>
      </c>
      <c r="E379" s="548" t="str">
        <f t="array" ref="E379">IF(COUNTIF(MaGv!$C$39:$BB$39,B373)&gt;0,INDEX(MaGv!$C$38:$BB$39,1,MATCH(B373,MaGv!$C$39:$BB$39,0))," ")</f>
        <v> </v>
      </c>
      <c r="F379" s="548" t="str">
        <f t="array" ref="F379">IF(COUNTIF(MaGv!$C$44:$BB$44,B373)&gt;0,INDEX(MaGv!$C$38:$BB$44,1,MATCH(B373,MaGv!$C$44:$BB$44,0))," ")</f>
        <v> </v>
      </c>
      <c r="G379" s="548" t="str">
        <f t="array" ref="G379">IF(COUNTIF(MaGv!$C$49:$BB$49,B373)&gt;0,INDEX(MaGv!$C$38:$BB$49,1,MATCH(B373,MaGv!$C$49:$BB$49,0))," ")</f>
        <v> </v>
      </c>
      <c r="H379" s="548" t="str">
        <f t="array" ref="H379">IF(COUNTIF(MaGv!$C$54:$BB$54,B373)&gt;0,INDEX(MaGv!$C$38:$BB$54,1,MATCH(B373,MaGv!$C$54:$BB$54,0))," ")</f>
        <v> </v>
      </c>
      <c r="I379" s="548" t="str">
        <f t="array" ref="I379">IF(COUNTIF(MaGv!$C$59:$BB$59,B373)&gt;0,INDEX(MaGv!$C$38:$BB$59,1,MATCH(B373,MaGv!$C$59:$BB$59,0))," ")</f>
        <v> </v>
      </c>
      <c r="J379" s="548" t="str">
        <f t="array" ref="J379">IF(COUNTIF(MaGv!$C$64:$BB$64,B373)&gt;0,INDEX(MaGv!$C$38:$BB$64,1,MATCH(B373,MaGv!$C$64:$BB$64,0))," ")</f>
        <v> </v>
      </c>
      <c r="K379" s="323"/>
      <c r="L379" s="547" t="s">
        <v>606</v>
      </c>
      <c r="M379" s="548">
        <v>1.0</v>
      </c>
      <c r="N379" s="549" t="s">
        <v>624</v>
      </c>
      <c r="O379" s="548" t="str">
        <f t="array" ref="O379">IF(COUNTIF(MaGv!$C$39:$BB$39,L373)&gt;0,INDEX(MaGv!$C$38:$BB$39,1,MATCH(L373,MaGv!$C$39:$BB$39,0))," ")</f>
        <v> </v>
      </c>
      <c r="P379" s="548" t="str">
        <f t="array" ref="P379">IF(COUNTIF(MaGv!$C$44:$BB$44,L373)&gt;0,INDEX(MaGv!$C$38:$BB$44,1,MATCH(L373,MaGv!$C$44:$BB$44,0))," ")</f>
        <v> </v>
      </c>
      <c r="Q379" s="548" t="str">
        <f t="array" ref="Q379">IF(COUNTIF(MaGv!$C$49:$BB$49,L373)&gt;0,INDEX(MaGv!$C$38:$BB$49,1,MATCH(L373,MaGv!$C$49:$BB$49,0))," ")</f>
        <v> </v>
      </c>
      <c r="R379" s="548" t="str">
        <f t="array" ref="R379">IF(COUNTIF(MaGv!$C$54:$BB$54,L373)&gt;0,INDEX(MaGv!$C$38:$BB$54,1,MATCH(L373,MaGv!$C$54:$BB$54,0))," ")</f>
        <v> </v>
      </c>
      <c r="S379" s="548" t="str">
        <f t="array" ref="S379">IF(COUNTIF(MaGv!$C$59:$BB$59,L373)&gt;0,INDEX(MaGv!$C$38:$BB$59,1,MATCH(L373,MaGv!$C$59:$BB$59,0))," ")</f>
        <v> </v>
      </c>
      <c r="T379" s="548" t="str">
        <f t="array" ref="T379">IF(COUNTIF(MaGv!$C$64:$BB$64,L373)&gt;0,INDEX(MaGv!$C$38:$BB$64,1,MATCH(L373,MaGv!$C$64:$BB$64,0))," ")</f>
        <v> </v>
      </c>
      <c r="U379" s="16"/>
      <c r="V379" s="16"/>
      <c r="W379" s="17"/>
      <c r="X379" s="527"/>
    </row>
    <row r="380" ht="12.75" customHeight="1">
      <c r="A380" s="323"/>
      <c r="B380" s="127"/>
      <c r="C380" s="444">
        <v>2.0</v>
      </c>
      <c r="D380" s="543" t="s">
        <v>625</v>
      </c>
      <c r="E380" s="444" t="str">
        <f t="array" ref="E380">IF(COUNTIF(MaGv!$C$40:$BB$40,B373)&gt;0,INDEX(MaGv!$C$38:$BB$40,1,MATCH(B373,MaGv!$C$40:$BB$40,0))," ")</f>
        <v> </v>
      </c>
      <c r="F380" s="444" t="str">
        <f t="array" ref="F380">IF(COUNTIF(MaGv!$C$45:$BB$45,B373)&gt;0,INDEX(MaGv!$C$38:$BB$45,1,MATCH(B373,MaGv!$C$45:$BB$45,0))," ")</f>
        <v> </v>
      </c>
      <c r="G380" s="444" t="str">
        <f t="array" ref="G380">IF(COUNTIF(MaGv!$C$50:$BB$50,B373)&gt;0,INDEX(MaGv!$C$38:$BB$50,1,MATCH(B373,MaGv!$C$50:$BB$50,0))," ")</f>
        <v> </v>
      </c>
      <c r="H380" s="444" t="str">
        <f t="array" ref="H380">IF(COUNTIF(MaGv!$C$55:$BB$55,B373)&gt;0,INDEX(MaGv!$C$38:$BB$55,1,MATCH(B373,MaGv!$C$55:$BB$55,0))," ")</f>
        <v> </v>
      </c>
      <c r="I380" s="444" t="str">
        <f t="array" ref="I380">IF(COUNTIF(MaGv!$C$60:$BB$60,B373)&gt;0,INDEX(MaGv!$C$38:$BB$60,1,MATCH(B373,MaGv!$C$60:$BB$60,0))," ")</f>
        <v> </v>
      </c>
      <c r="J380" s="444" t="str">
        <f t="array" ref="J380">IF(COUNTIF(MaGv!$C$65:$BB$65,B373)&gt;0,INDEX(MaGv!$C$38:$BB$65,1,MATCH(B373,MaGv!$C$65:$BB$65,0))," ")</f>
        <v> </v>
      </c>
      <c r="K380" s="323"/>
      <c r="L380" s="127"/>
      <c r="M380" s="444">
        <v>2.0</v>
      </c>
      <c r="N380" s="543" t="s">
        <v>625</v>
      </c>
      <c r="O380" s="444" t="str">
        <f t="array" ref="O380">IF(COUNTIF(MaGv!$C$40:$BB$40,L373)&gt;0,INDEX(MaGv!$C$38:$BB$40,1,MATCH(L373,MaGv!$C$40:$BB$40,0))," ")</f>
        <v> </v>
      </c>
      <c r="P380" s="444" t="str">
        <f t="array" ref="P380">IF(COUNTIF(MaGv!$C$45:$BB$45,L373)&gt;0,INDEX(MaGv!$C$38:$BB$45,1,MATCH(L373,MaGv!$C$45:$BB$45,0))," ")</f>
        <v> </v>
      </c>
      <c r="Q380" s="444" t="str">
        <f t="array" ref="Q380">IF(COUNTIF(MaGv!$C$50:$BB$50,L373)&gt;0,INDEX(MaGv!$C$38:$BB$50,1,MATCH(L373,MaGv!$C$50:$BB$50,0))," ")</f>
        <v> </v>
      </c>
      <c r="R380" s="444" t="str">
        <f t="array" ref="R380">IF(COUNTIF(MaGv!$C$55:$BB$55,L373)&gt;0,INDEX(MaGv!$C$38:$BB$55,1,MATCH(L373,MaGv!$C$55:$BB$55,0))," ")</f>
        <v> </v>
      </c>
      <c r="S380" s="444" t="str">
        <f t="array" ref="S380">IF(COUNTIF(MaGv!$C$60:$BB$60,L373)&gt;0,INDEX(MaGv!$C$38:$BB$60,1,MATCH(L373,MaGv!$C$60:$BB$60,0))," ")</f>
        <v> </v>
      </c>
      <c r="T380" s="444" t="str">
        <f t="array" ref="T380">IF(COUNTIF(MaGv!$C$65:$BB$65,L373)&gt;0,INDEX(MaGv!$C$38:$BB$65,1,MATCH(L373,MaGv!$C$65:$BB$65,0))," ")</f>
        <v> </v>
      </c>
      <c r="U380" s="16"/>
      <c r="V380" s="16"/>
      <c r="W380" s="17"/>
      <c r="X380" s="527"/>
    </row>
    <row r="381" ht="12.75" customHeight="1">
      <c r="A381" s="323"/>
      <c r="B381" s="127"/>
      <c r="C381" s="444">
        <v>3.0</v>
      </c>
      <c r="D381" s="543" t="s">
        <v>626</v>
      </c>
      <c r="E381" s="444" t="str">
        <f t="array" ref="E381">IF(COUNTIF(MaGv!$C$41:$BB$41,B373)&gt;0,INDEX(MaGv!$C$38:$BB$41,1,MATCH(B373,MaGv!$C$41:$BB$41,0))," ")</f>
        <v> </v>
      </c>
      <c r="F381" s="444" t="str">
        <f t="array" ref="F381">IF(COUNTIF(MaGv!$C$46:$BB$46,B373)&gt;0,INDEX(MaGv!$C$38:$BB$46,1,MATCH(B373,MaGv!$C$46:$BB$46,0))," ")</f>
        <v> </v>
      </c>
      <c r="G381" s="444" t="str">
        <f t="array" ref="G381">IF(COUNTIF(MaGv!$C$51:$BB$51,B373)&gt;0,INDEX(MaGv!$C$38:$BB$51,1,MATCH(B373,MaGv!$C$51:$BB$51,0))," ")</f>
        <v> </v>
      </c>
      <c r="H381" s="444" t="str">
        <f t="array" ref="H381">IF(COUNTIF(MaGv!$C$56:$BB$56,B373)&gt;0,INDEX(MaGv!$C$38:$BB$56,1,MATCH(B373,MaGv!$C$56:$BB$56,0))," ")</f>
        <v> </v>
      </c>
      <c r="I381" s="444" t="str">
        <f t="array" ref="I381">IF(COUNTIF(MaGv!$C$61:$BB$61,B373)&gt;0,INDEX(MaGv!$C$38:$BB$61,1,MATCH(B373,MaGv!$C$61:$BB$61,0))," ")</f>
        <v> </v>
      </c>
      <c r="J381" s="444" t="str">
        <f t="array" ref="J381">IF(COUNTIF(MaGv!$C$66:$BB$66,B373)&gt;0,INDEX(MaGv!$C$38:$BB$66,1,MATCH(B373,MaGv!$C$66:$BB$66,0))," ")</f>
        <v> </v>
      </c>
      <c r="K381" s="323"/>
      <c r="L381" s="127"/>
      <c r="M381" s="444">
        <v>3.0</v>
      </c>
      <c r="N381" s="543" t="s">
        <v>626</v>
      </c>
      <c r="O381" s="444" t="str">
        <f t="array" ref="O381">IF(COUNTIF(MaGv!$C$41:$BB$41,L373)&gt;0,INDEX(MaGv!$C$38:$BB$41,1,MATCH(L373,MaGv!$C$41:$BB$41,0))," ")</f>
        <v> </v>
      </c>
      <c r="P381" s="444" t="str">
        <f t="array" ref="P381">IF(COUNTIF(MaGv!$C$46:$BB$46,L373)&gt;0,INDEX(MaGv!$C$38:$BB$46,1,MATCH(L373,MaGv!$C$46:$BB$46,0))," ")</f>
        <v> </v>
      </c>
      <c r="Q381" s="444" t="str">
        <f t="array" ref="Q381">IF(COUNTIF(MaGv!$C$51:$BB$51,L373)&gt;0,INDEX(MaGv!$C$38:$BB$51,1,MATCH(L373,MaGv!$C$51:$BB$51,0))," ")</f>
        <v> </v>
      </c>
      <c r="R381" s="444" t="str">
        <f t="array" ref="R381">IF(COUNTIF(MaGv!$C$56:$BB$56,L373)&gt;0,INDEX(MaGv!$C$38:$BB$56,1,MATCH(L373,MaGv!$C$56:$BB$56,0))," ")</f>
        <v> </v>
      </c>
      <c r="S381" s="444" t="str">
        <f t="array" ref="S381">IF(COUNTIF(MaGv!$C$61:$BB$61,L373)&gt;0,INDEX(MaGv!$C$38:$BB$61,1,MATCH(L373,MaGv!$C$61:$BB$61,0))," ")</f>
        <v> </v>
      </c>
      <c r="T381" s="444" t="str">
        <f t="array" ref="T381">IF(COUNTIF(MaGv!$C$66:$BB$66,L373)&gt;0,INDEX(MaGv!$C$38:$BB$66,1,MATCH(L373,MaGv!$C$66:$BB$66,0))," ")</f>
        <v> </v>
      </c>
      <c r="U381" s="16"/>
      <c r="V381" s="16"/>
      <c r="W381" s="17"/>
      <c r="X381" s="527"/>
    </row>
    <row r="382" ht="12.75" customHeight="1">
      <c r="A382" s="323"/>
      <c r="B382" s="127"/>
      <c r="C382" s="444">
        <v>4.0</v>
      </c>
      <c r="D382" s="543" t="s">
        <v>627</v>
      </c>
      <c r="E382" s="444" t="str">
        <f t="array" ref="E382">IF(COUNTIF(MaGv!$C$42:$BB$42,B373)&gt;0,INDEX(MaGv!$C$38:$BB$42,1,MATCH(B373,MaGv!$C$42:$BB$42,0))," ")</f>
        <v> </v>
      </c>
      <c r="F382" s="444" t="str">
        <f t="array" ref="F382">IF(COUNTIF(MaGv!$C$47:$BB$47,B373)&gt;0,INDEX(MaGv!$C$38:$BB$47,1,MATCH(B373,MaGv!$C$47:$BB$47,0))," ")</f>
        <v> </v>
      </c>
      <c r="G382" s="444" t="str">
        <f t="array" ref="G382">IF(COUNTIF(MaGv!$C$52:$BB$52,B373)&gt;0,INDEX(MaGv!$C$38:$BB$52,1,MATCH(B373,MaGv!$C$52:$BB$52,0))," ")</f>
        <v> </v>
      </c>
      <c r="H382" s="444" t="str">
        <f t="array" ref="H382">IF(COUNTIF(MaGv!$C$57:$BB$57,B373)&gt;0,INDEX(MaGv!$C$38:$BB$57,1,MATCH(B373,MaGv!$C$57:$BB$57,0))," ")</f>
        <v> </v>
      </c>
      <c r="I382" s="444" t="str">
        <f t="array" ref="I382">IF(COUNTIF(MaGv!$C$62:$BB$62,B373)&gt;0,INDEX(MaGv!$C$38:$BB$62,1,MATCH(B373,MaGv!$C$62:$BB$62,0))," ")</f>
        <v> </v>
      </c>
      <c r="J382" s="444" t="str">
        <f t="array" ref="J382">IF(COUNTIF(MaGv!$C$66:$BB$67,B373)&gt;0,INDEX(MaGv!$C$38:$BB$67,1,MATCH(B373,MaGv!$C$67:$BB$67,0))," ")</f>
        <v> </v>
      </c>
      <c r="K382" s="323"/>
      <c r="L382" s="127"/>
      <c r="M382" s="444">
        <v>4.0</v>
      </c>
      <c r="N382" s="543" t="s">
        <v>627</v>
      </c>
      <c r="O382" s="444" t="str">
        <f t="array" ref="O382">IF(COUNTIF(MaGv!$C$42:$BB$42,L373)&gt;0,INDEX(MaGv!$C$38:$BB$42,1,MATCH(L373,MaGv!$C$42:$BB$42,0))," ")</f>
        <v> </v>
      </c>
      <c r="P382" s="444" t="str">
        <f t="array" ref="P382">IF(COUNTIF(MaGv!$C$47:$BB$47,L373)&gt;0,INDEX(MaGv!$C$38:$BB$47,1,MATCH(L373,MaGv!$C$47:$BB$47,0))," ")</f>
        <v> </v>
      </c>
      <c r="Q382" s="444" t="str">
        <f t="array" ref="Q382">IF(COUNTIF(MaGv!$C$52:$BB$52,L373)&gt;0,INDEX(MaGv!$C$38:$BB$52,1,MATCH(L373,MaGv!$C$52:$BB$52,0))," ")</f>
        <v> </v>
      </c>
      <c r="R382" s="444" t="str">
        <f t="array" ref="R382">IF(COUNTIF(MaGv!$C$57:$BB$57,L373)&gt;0,INDEX(MaGv!$C$38:$BB$57,1,MATCH(L373,MaGv!$C$57:$BB$57,0))," ")</f>
        <v> </v>
      </c>
      <c r="S382" s="444" t="str">
        <f t="array" ref="S382">IF(COUNTIF(MaGv!$C$62:$BB$62,L373)&gt;0,INDEX(MaGv!$C$38:$BB$62,1,MATCH(L373,MaGv!$C$62:$BB$62,0))," ")</f>
        <v> </v>
      </c>
      <c r="T382" s="444" t="str">
        <f t="array" ref="T382">IF(COUNTIF(MaGv!$C$66:$BB$67,L373)&gt;0,INDEX(MaGv!$C$38:$BB$67,1,MATCH(L373,MaGv!$C$67:$BB$67,0))," ")</f>
        <v> </v>
      </c>
      <c r="U382" s="16"/>
      <c r="V382" s="16"/>
      <c r="W382" s="17"/>
      <c r="X382" s="527"/>
    </row>
    <row r="383" ht="12.75" customHeight="1">
      <c r="A383" s="323"/>
      <c r="B383" s="396"/>
      <c r="C383" s="450">
        <v>5.0</v>
      </c>
      <c r="D383" s="550" t="s">
        <v>628</v>
      </c>
      <c r="E383" s="450" t="str">
        <f t="array" ref="E383">IF(COUNTIF(MaGv!$C$43:$BB$43,B373)&gt;0,INDEX(MaGv!$C$38:$BB$43,1,MATCH(B373,MaGv!$C$43:$BB$43,0))," ")</f>
        <v> </v>
      </c>
      <c r="F383" s="450" t="str">
        <f t="array" ref="F383">IF(COUNTIF(MaGv!$C$48:$BB$48,B373)&gt;0,INDEX(MaGv!$C$38:$BB$48,1,MATCH(B373,MaGv!$C$48:$BB$48,0))," ")</f>
        <v> </v>
      </c>
      <c r="G383" s="450" t="str">
        <f t="array" ref="G383">IF(COUNTIF(MaGv!$C$53:$BB$53,B373)&gt;0,INDEX(MaGv!$C$38:$BB$53,1,MATCH(B373,MaGv!$C$53:$BB$53,0))," ")</f>
        <v> </v>
      </c>
      <c r="H383" s="450" t="str">
        <f t="array" ref="H383">IF(COUNTIF(MaGv!$C$58:$BB$58,B373)&gt;0,INDEX(MaGv!$C$38:$BB$58,1,MATCH(B373,MaGv!$C$58:$BB$58,0))," ")</f>
        <v> </v>
      </c>
      <c r="I383" s="450" t="str">
        <f t="array" ref="I383">IF(COUNTIF(MaGv!$C$63:$BB$63,B373)&gt;0,INDEX(MaGv!$C$38:$BB$63,1,MATCH(B373,MaGv!$C$63:$BB$63,0))," ")</f>
        <v> </v>
      </c>
      <c r="J383" s="450" t="str">
        <f t="array" ref="J383">IF(COUNTIF(MaGv!$C$68:$BB$68,B373)&gt;0,INDEX(MaGv!$C$38:$BB$68,1,MATCH(B373,MaGv!$C$68:$BB$68,0))," ")</f>
        <v> </v>
      </c>
      <c r="K383" s="323"/>
      <c r="L383" s="396"/>
      <c r="M383" s="450">
        <v>5.0</v>
      </c>
      <c r="N383" s="550" t="s">
        <v>628</v>
      </c>
      <c r="O383" s="450" t="str">
        <f t="array" ref="O383">IF(COUNTIF(MaGv!$C$43:$BB$43,L373)&gt;0,INDEX(MaGv!$C$38:$BB$43,1,MATCH(L373,MaGv!$C$43:$BB$43,0))," ")</f>
        <v> </v>
      </c>
      <c r="P383" s="450" t="str">
        <f t="array" ref="P383">IF(COUNTIF(MaGv!$C$48:$BB$48,L373)&gt;0,INDEX(MaGv!$C$38:$BB$48,1,MATCH(L373,MaGv!$C$48:$BB$48,0))," ")</f>
        <v> </v>
      </c>
      <c r="Q383" s="450" t="str">
        <f t="array" ref="Q383">IF(COUNTIF(MaGv!$C$53:$BB$53,L373)&gt;0,INDEX(MaGv!$C$38:$BB$53,1,MATCH(L373,MaGv!$C$53:$BB$53,0))," ")</f>
        <v> </v>
      </c>
      <c r="R383" s="450" t="str">
        <f t="array" ref="R383">IF(COUNTIF(MaGv!$C$58:$BB$58,L373)&gt;0,INDEX(MaGv!$C$38:$BB$58,1,MATCH(L373,MaGv!$C$58:$BB$58,0))," ")</f>
        <v> </v>
      </c>
      <c r="S383" s="450" t="str">
        <f t="array" ref="S383">IF(COUNTIF(MaGv!$C$63:$BB$63,L373)&gt;0,INDEX(MaGv!$C$38:$BB$63,1,MATCH(L373,MaGv!$C$63:$BB$63,0))," ")</f>
        <v> </v>
      </c>
      <c r="T383" s="450" t="str">
        <f t="array" ref="T383">IF(COUNTIF(MaGv!$C$68:$BB$68,L373)&gt;0,INDEX(MaGv!$C$38:$BB$68,1,MATCH(L373,MaGv!$C$68:$BB$68,0))," ")</f>
        <v> </v>
      </c>
      <c r="U383" s="16"/>
      <c r="V383" s="16"/>
      <c r="W383" s="17"/>
      <c r="X383" s="527"/>
    </row>
    <row r="384" ht="12.75" customHeight="1">
      <c r="A384" s="16"/>
      <c r="B384" s="558"/>
      <c r="C384" s="16"/>
      <c r="D384" s="16"/>
      <c r="E384" s="16"/>
      <c r="F384" s="16"/>
      <c r="G384" s="16"/>
      <c r="H384" s="16"/>
      <c r="I384" s="16"/>
      <c r="J384" s="16"/>
      <c r="K384" s="16"/>
      <c r="L384" s="558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7"/>
      <c r="X384" s="527"/>
    </row>
    <row r="385" ht="12.75" customHeight="1">
      <c r="A385" s="16"/>
      <c r="B385" s="558"/>
      <c r="C385" s="16"/>
      <c r="D385" s="16"/>
      <c r="E385" s="16"/>
      <c r="F385" s="16"/>
      <c r="G385" s="16"/>
      <c r="H385" s="16"/>
      <c r="I385" s="16"/>
      <c r="J385" s="16"/>
      <c r="K385" s="16"/>
      <c r="L385" s="558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7"/>
      <c r="X385" s="527"/>
    </row>
    <row r="386" ht="12.75" customHeight="1">
      <c r="A386" s="323"/>
      <c r="B386" s="528" t="str">
        <f>MaGv!$N$1</f>
        <v>THỜI KHÓA BIỂU ÔN TẬP KHỐI 12 - Áp dụng từ 04/05/2021</v>
      </c>
      <c r="C386" s="528"/>
      <c r="D386" s="360"/>
      <c r="E386" s="360"/>
      <c r="F386" s="360"/>
      <c r="G386" s="360"/>
      <c r="H386" s="323"/>
      <c r="I386" s="360"/>
      <c r="J386" s="360"/>
      <c r="K386" s="323"/>
      <c r="L386" s="528" t="str">
        <f>MaGv!$N$1</f>
        <v>THỜI KHÓA BIỂU ÔN TẬP KHỐI 12 - Áp dụng từ 04/05/2021</v>
      </c>
      <c r="M386" s="360"/>
      <c r="N386" s="360"/>
      <c r="O386" s="360"/>
      <c r="P386" s="360"/>
      <c r="Q386" s="360"/>
      <c r="R386" s="323"/>
      <c r="S386" s="360"/>
      <c r="T386" s="360"/>
      <c r="U386" s="16"/>
      <c r="V386" s="16"/>
      <c r="W386" s="17"/>
      <c r="X386" s="527"/>
    </row>
    <row r="387" ht="12.75" customHeight="1">
      <c r="A387" s="16"/>
      <c r="B387" s="530" t="s">
        <v>615</v>
      </c>
      <c r="C387" s="531" t="str">
        <f>VLOOKUP(B389,dsma,3,0)&amp;"-"&amp;VLOOKUP(B389,dsma,5,0)</f>
        <v>Đỗ Lương Doanh-Thể dục</v>
      </c>
      <c r="D387" s="532"/>
      <c r="E387" s="532"/>
      <c r="F387" s="533"/>
      <c r="G387" s="323"/>
      <c r="H387" s="534"/>
      <c r="I387" s="535" t="s">
        <v>616</v>
      </c>
      <c r="J387" s="17" t="str">
        <f>60-COUNTIF(E390:J399," ")</f>
        <v>0</v>
      </c>
      <c r="K387" s="323"/>
      <c r="L387" s="530" t="s">
        <v>615</v>
      </c>
      <c r="M387" s="531" t="str">
        <f>VLOOKUP(L389,dsma,3,0)&amp;"-"&amp;VLOOKUP(L389,dsma,5,0)</f>
        <v>Trần Ngọc Châu-QP</v>
      </c>
      <c r="N387" s="532"/>
      <c r="O387" s="532"/>
      <c r="P387" s="533"/>
      <c r="Q387" s="323"/>
      <c r="R387" s="534"/>
      <c r="S387" s="535" t="s">
        <v>616</v>
      </c>
      <c r="T387" s="17" t="str">
        <f>60-COUNTIF(O390:T399," ")</f>
        <v>0</v>
      </c>
      <c r="U387" s="16"/>
      <c r="V387" s="16"/>
      <c r="W387" s="17"/>
      <c r="X387" s="527"/>
    </row>
    <row r="388" ht="3.0" customHeight="1">
      <c r="A388" s="16"/>
      <c r="B388" s="526"/>
      <c r="C388" s="323"/>
      <c r="D388" s="323"/>
      <c r="E388" s="529"/>
      <c r="F388" s="323"/>
      <c r="G388" s="323"/>
      <c r="H388" s="323"/>
      <c r="I388" s="323"/>
      <c r="J388" s="323"/>
      <c r="K388" s="323"/>
      <c r="L388" s="526"/>
      <c r="M388" s="323"/>
      <c r="N388" s="323"/>
      <c r="O388" s="529"/>
      <c r="P388" s="323"/>
      <c r="Q388" s="323"/>
      <c r="R388" s="323"/>
      <c r="S388" s="323"/>
      <c r="T388" s="323"/>
      <c r="U388" s="16"/>
      <c r="V388" s="16"/>
      <c r="W388" s="17"/>
      <c r="X388" s="527"/>
    </row>
    <row r="389" ht="12.75" customHeight="1">
      <c r="A389" s="536"/>
      <c r="B389" s="537" t="str">
        <f>X53</f>
        <v>BE07</v>
      </c>
      <c r="C389" s="538" t="s">
        <v>617</v>
      </c>
      <c r="D389" s="538" t="s">
        <v>618</v>
      </c>
      <c r="E389" s="538" t="s">
        <v>591</v>
      </c>
      <c r="F389" s="538" t="s">
        <v>592</v>
      </c>
      <c r="G389" s="538" t="s">
        <v>593</v>
      </c>
      <c r="H389" s="538" t="s">
        <v>594</v>
      </c>
      <c r="I389" s="538" t="s">
        <v>595</v>
      </c>
      <c r="J389" s="538" t="s">
        <v>596</v>
      </c>
      <c r="K389" s="539"/>
      <c r="L389" s="559" t="str">
        <f>X54</f>
        <v>BQ01</v>
      </c>
      <c r="M389" s="538" t="s">
        <v>617</v>
      </c>
      <c r="N389" s="538" t="s">
        <v>618</v>
      </c>
      <c r="O389" s="538" t="s">
        <v>591</v>
      </c>
      <c r="P389" s="538" t="s">
        <v>592</v>
      </c>
      <c r="Q389" s="538" t="s">
        <v>593</v>
      </c>
      <c r="R389" s="538" t="s">
        <v>594</v>
      </c>
      <c r="S389" s="538" t="s">
        <v>595</v>
      </c>
      <c r="T389" s="538" t="s">
        <v>596</v>
      </c>
      <c r="U389" s="16"/>
      <c r="V389" s="16">
        <v>50.0</v>
      </c>
      <c r="W389" s="17"/>
      <c r="X389" s="527"/>
    </row>
    <row r="390" ht="12.75" customHeight="1">
      <c r="A390" s="323"/>
      <c r="B390" s="541" t="s">
        <v>597</v>
      </c>
      <c r="C390" s="452">
        <v>1.0</v>
      </c>
      <c r="D390" s="542" t="s">
        <v>619</v>
      </c>
      <c r="E390" s="452" t="str">
        <f t="array" ref="E390">IF(COUNTIF(MaGv!$C$4:$BB$4,B389)&gt;0,INDEX(MaGv!$C$3:$BB$4,1,MATCH(B389,MaGv!$C$4:$BB$4,0))," ")</f>
        <v> </v>
      </c>
      <c r="F390" s="452" t="str">
        <f t="array" ref="F390">IF(COUNTIF(MaGv!$C$9:$BB$9,B389)&gt;0,INDEX(MaGv!$C$3:$BB$9,1,MATCH(B389,MaGv!$C$9:$BB$9,0))," ")</f>
        <v> </v>
      </c>
      <c r="G390" s="452" t="str">
        <f t="array" ref="G390">IF(COUNTIF(MaGv!$C$14:$BB$14,B389)&gt;0,INDEX(MaGv!$C$3:$BB$14,1,MATCH(B389,MaGv!$C$14:$BB$14,0))," ")</f>
        <v> </v>
      </c>
      <c r="H390" s="452" t="str">
        <f t="array" ref="H390">IF(COUNTIF(MaGv!$C$19:$BB$19,B389)&gt;0,INDEX(MaGv!$C$3:$BB$19,1,MATCH(B389,MaGv!$C$19:$BB$19,0))," ")</f>
        <v> </v>
      </c>
      <c r="I390" s="452" t="str">
        <f t="array" ref="I390">IF(COUNTIF(MaGv!$C$24:$BB$24,B389)&gt;0,INDEX(MaGv!$C$3:$BB$24,1,MATCH(B389,MaGv!$C$24:$BB$24,0))," ")</f>
        <v> </v>
      </c>
      <c r="J390" s="452" t="str">
        <f t="array" ref="J390">IF(COUNTIF(MaGv!$C$29:$BB$29,B389)&gt;0,INDEX(MaGv!$C$3:$BB$29,1,MATCH(B389,MaGv!$C$29:$BB$29,0))," ")</f>
        <v> </v>
      </c>
      <c r="K390" s="323"/>
      <c r="L390" s="541" t="s">
        <v>597</v>
      </c>
      <c r="M390" s="452">
        <v>1.0</v>
      </c>
      <c r="N390" s="542" t="s">
        <v>619</v>
      </c>
      <c r="O390" s="452" t="str">
        <f t="array" ref="O390">IF(COUNTIF(MaGv!$C$4:$BB$4,L389)&gt;0,INDEX(MaGv!$C$3:$BB$4,1,MATCH(L389,MaGv!$C$4:$BB$4,0))," ")</f>
        <v> </v>
      </c>
      <c r="P390" s="452" t="str">
        <f t="array" ref="P390">IF(COUNTIF(MaGv!$C$9:$BB$9,L389)&gt;0,INDEX(MaGv!$C$3:$BB$9,1,MATCH(L389,MaGv!$C$9:$BB$9,0))," ")</f>
        <v> </v>
      </c>
      <c r="Q390" s="452" t="str">
        <f t="array" ref="Q390">IF(COUNTIF(MaGv!$C$14:$BB$14,L389)&gt;0,INDEX(MaGv!$C$3:$BB$14,1,MATCH(L389,MaGv!$C$14:$BB$14,0))," ")</f>
        <v> </v>
      </c>
      <c r="R390" s="452" t="str">
        <f t="array" ref="R390">IF(COUNTIF(MaGv!$C$19:$BB$19,L389)&gt;0,INDEX(MaGv!$C$3:$BB$19,1,MATCH(L389,MaGv!$C$19:$BB$19,0))," ")</f>
        <v> </v>
      </c>
      <c r="S390" s="452" t="str">
        <f t="array" ref="S390">IF(COUNTIF(MaGv!$C$24:$BB$24,L389)&gt;0,INDEX(MaGv!$C$3:$BB$24,1,MATCH(L389,MaGv!$C$24:$BB$24,0))," ")</f>
        <v> </v>
      </c>
      <c r="T390" s="452" t="str">
        <f t="array" ref="T390">IF(COUNTIF(MaGv!$C$29:$BB$29,L389)&gt;0,INDEX(MaGv!$C$3:$BB$29,1,MATCH(L389,MaGv!$C$29:$BB$29,0))," ")</f>
        <v> </v>
      </c>
      <c r="U390" s="16"/>
      <c r="V390" s="16"/>
      <c r="W390" s="17"/>
      <c r="X390" s="527"/>
    </row>
    <row r="391" ht="12.75" customHeight="1">
      <c r="A391" s="323"/>
      <c r="B391" s="127"/>
      <c r="C391" s="444">
        <v>2.0</v>
      </c>
      <c r="D391" s="543" t="s">
        <v>620</v>
      </c>
      <c r="E391" s="444" t="str">
        <f t="array" ref="E391">IF(COUNTIF(MaGv!$C$5:$BB$5,B389)&gt;0,INDEX(MaGv!$C$3:$BB$5,1,MATCH(B389,MaGv!$C$5:$BB$5,0))," ")</f>
        <v> </v>
      </c>
      <c r="F391" s="444" t="str">
        <f t="array" ref="F391">IF(COUNTIF(MaGv!$C$10:$BB$10,B389)&gt;0,INDEX(MaGv!$C$3:$BB$10,1,MATCH(B389,MaGv!$C$10:$BB$10,0))," ")</f>
        <v> </v>
      </c>
      <c r="G391" s="444" t="str">
        <f t="array" ref="G391">IF(COUNTIF(MaGv!$C$15:$BB$15,B389)&gt;0,INDEX(MaGv!$C$3:$BB$15,1,MATCH(B389,MaGv!$C$15:$BB$15,0))," ")</f>
        <v> </v>
      </c>
      <c r="H391" s="444" t="str">
        <f t="array" ref="H391">IF(COUNTIF(MaGv!$C$20:$BB$20,B389)&gt;0,INDEX(MaGv!$C$3:$BB$20,1,MATCH(B389,MaGv!$C$20:$BB$20,0))," ")</f>
        <v> </v>
      </c>
      <c r="I391" s="444" t="str">
        <f t="array" ref="I391">IF(COUNTIF(MaGv!$C$25:$BB$25,B389)&gt;0,INDEX(MaGv!$C$3:$BB$25,1,MATCH(B389,MaGv!$C$25:$BB$25,0))," ")</f>
        <v> </v>
      </c>
      <c r="J391" s="444" t="str">
        <f t="array" ref="J391">IF(COUNTIF(MaGv!$C$30:$BB$30,B389)&gt;0,INDEX(MaGv!$C$3:$BB$30,1,MATCH(B389,MaGv!$C$30:$BB$30,0))," ")</f>
        <v> </v>
      </c>
      <c r="K391" s="323"/>
      <c r="L391" s="127"/>
      <c r="M391" s="444">
        <v>2.0</v>
      </c>
      <c r="N391" s="543" t="s">
        <v>620</v>
      </c>
      <c r="O391" s="444" t="str">
        <f t="array" ref="O391">IF(COUNTIF(MaGv!$C$5:$BB$5,L389)&gt;0,INDEX(MaGv!$C$3:$BB$5,1,MATCH(L389,MaGv!$C$5:$BB$5,0))," ")</f>
        <v> </v>
      </c>
      <c r="P391" s="444" t="str">
        <f t="array" ref="P391">IF(COUNTIF(MaGv!$C$10:$BB$10,L389)&gt;0,INDEX(MaGv!$C$3:$BB$10,1,MATCH(L389,MaGv!$C$10:$BB$10,0))," ")</f>
        <v> </v>
      </c>
      <c r="Q391" s="444" t="str">
        <f t="array" ref="Q391">IF(COUNTIF(MaGv!$C$15:$BB$15,L389)&gt;0,INDEX(MaGv!$C$3:$BB$15,1,MATCH(L389,MaGv!$C$15:$BB$15,0))," ")</f>
        <v> </v>
      </c>
      <c r="R391" s="444" t="str">
        <f t="array" ref="R391">IF(COUNTIF(MaGv!$C$20:$BB$20,L389)&gt;0,INDEX(MaGv!$C$3:$BB$20,1,MATCH(L389,MaGv!$C$20:$BB$20,0))," ")</f>
        <v> </v>
      </c>
      <c r="S391" s="444" t="str">
        <f t="array" ref="S391">IF(COUNTIF(MaGv!$C$25:$BB$25,L389)&gt;0,INDEX(MaGv!$C$3:$BB$25,1,MATCH(L389,MaGv!$C$25:$BB$25,0))," ")</f>
        <v> </v>
      </c>
      <c r="T391" s="444" t="str">
        <f t="array" ref="T391">IF(COUNTIF(MaGv!$C$30:$BB$30,L389)&gt;0,INDEX(MaGv!$C$3:$BB$30,1,MATCH(L389,MaGv!$C$30:$BB$30,0))," ")</f>
        <v> </v>
      </c>
      <c r="U391" s="16"/>
      <c r="V391" s="16"/>
      <c r="W391" s="17"/>
      <c r="X391" s="527"/>
    </row>
    <row r="392" ht="12.75" customHeight="1">
      <c r="A392" s="323"/>
      <c r="B392" s="127"/>
      <c r="C392" s="444">
        <v>3.0</v>
      </c>
      <c r="D392" s="543" t="s">
        <v>621</v>
      </c>
      <c r="E392" s="444" t="str">
        <f t="array" ref="E392">IF(COUNTIF(MaGv!$C$6:$BB$6,B389)&gt;0,INDEX(MaGv!$C$3:$BB$6,1,MATCH(B389,MaGv!$C$6:$BB$6,0))," ")</f>
        <v> </v>
      </c>
      <c r="F392" s="444" t="str">
        <f t="array" ref="F392">IF(COUNTIF(MaGv!$C$11:$BB$11,B389)&gt;0,INDEX(MaGv!$C$3:$BB$11,1,MATCH(B389,MaGv!$C$11:$BB$11,0))," ")</f>
        <v> </v>
      </c>
      <c r="G392" s="444" t="str">
        <f t="array" ref="G392">IF(COUNTIF(MaGv!$C$16:$BB$16,B389)&gt;0,INDEX(MaGv!$C$3:$BB$16,1,MATCH(B389,MaGv!$C$16:$BB$16,0))," ")</f>
        <v> </v>
      </c>
      <c r="H392" s="444" t="str">
        <f t="array" ref="H392">IF(COUNTIF(MaGv!$C$21:$BB$21,B389)&gt;0,INDEX(MaGv!$C$3:$BB$21,1,MATCH(B389,MaGv!$C$21:$BB$21,0))," ")</f>
        <v> </v>
      </c>
      <c r="I392" s="444" t="str">
        <f t="array" ref="I392">IF(COUNTIF(MaGv!$C$26:$BB$26,B389)&gt;0,INDEX(MaGv!$C$3:$BB$26,1,MATCH(B389,MaGv!$C$26:$BB$26,0))," ")</f>
        <v> </v>
      </c>
      <c r="J392" s="444" t="str">
        <f t="array" ref="J392">IF(COUNTIF(MaGv!$C$31:$BB$31,B389)&gt;0,INDEX(MaGv!$C$3:$BB$31,1,MATCH(B389,MaGv!$C$31:$BB$31,0))," ")</f>
        <v> </v>
      </c>
      <c r="K392" s="323"/>
      <c r="L392" s="127"/>
      <c r="M392" s="444">
        <v>3.0</v>
      </c>
      <c r="N392" s="543" t="s">
        <v>621</v>
      </c>
      <c r="O392" s="444" t="str">
        <f t="array" ref="O392">IF(COUNTIF(MaGv!$C$6:$BB$6,L389)&gt;0,INDEX(MaGv!$C$3:$BB$6,1,MATCH(L389,MaGv!$C$6:$BB$6,0))," ")</f>
        <v> </v>
      </c>
      <c r="P392" s="444" t="str">
        <f t="array" ref="P392">IF(COUNTIF(MaGv!$C$11:$BB$11,L389)&gt;0,INDEX(MaGv!$C$3:$BB$11,1,MATCH(L389,MaGv!$C$11:$BB$11,0))," ")</f>
        <v> </v>
      </c>
      <c r="Q392" s="444" t="str">
        <f t="array" ref="Q392">IF(COUNTIF(MaGv!$C$16:$BB$16,L389)&gt;0,INDEX(MaGv!$C$3:$BB$16,1,MATCH(L389,MaGv!$C$16:$BB$16,0))," ")</f>
        <v> </v>
      </c>
      <c r="R392" s="444" t="str">
        <f t="array" ref="R392">IF(COUNTIF(MaGv!$C$21:$BB$21,L389)&gt;0,INDEX(MaGv!$C$3:$BB$21,1,MATCH(L389,MaGv!$C$21:$BB$21,0))," ")</f>
        <v> </v>
      </c>
      <c r="S392" s="444" t="str">
        <f t="array" ref="S392">IF(COUNTIF(MaGv!$C$26:$BB$26,L389)&gt;0,INDEX(MaGv!$C$3:$BB$26,1,MATCH(L389,MaGv!$C$26:$BB$26,0))," ")</f>
        <v> </v>
      </c>
      <c r="T392" s="444" t="str">
        <f t="array" ref="T392">IF(COUNTIF(MaGv!$C$31:$BB$31,L389)&gt;0,INDEX(MaGv!$C$3:$BB$31,1,MATCH(L389,MaGv!$C$31:$BB$31,0))," ")</f>
        <v> </v>
      </c>
      <c r="U392" s="16"/>
      <c r="V392" s="16"/>
      <c r="W392" s="17"/>
      <c r="X392" s="527"/>
    </row>
    <row r="393" ht="12.75" customHeight="1">
      <c r="A393" s="323"/>
      <c r="B393" s="127"/>
      <c r="C393" s="444">
        <v>4.0</v>
      </c>
      <c r="D393" s="543" t="s">
        <v>622</v>
      </c>
      <c r="E393" s="444" t="str">
        <f t="array" ref="E393">IF(COUNTIF(MaGv!$C$7:$BB$7,B389)&gt;0,INDEX(MaGv!$C$3:$BB$7,1,MATCH(B389,MaGv!$C$7:$BB$7,0))," ")</f>
        <v> </v>
      </c>
      <c r="F393" s="444" t="str">
        <f t="array" ref="F393">IF(COUNTIF(MaGv!$C$12:$BB$12,B389)&gt;0,INDEX(MaGv!$C$3:$BB$12,1,MATCH(B389,MaGv!$C$12:$BB$12,0))," ")</f>
        <v> </v>
      </c>
      <c r="G393" s="444" t="str">
        <f t="array" ref="G393">IF(COUNTIF(MaGv!$C$17:$BB$17,B389)&gt;0,INDEX(MaGv!$C$3:$BB$17,1,MATCH(B389,MaGv!$C$17:$BB$17,0))," ")</f>
        <v> </v>
      </c>
      <c r="H393" s="444" t="str">
        <f t="array" ref="H393">IF(COUNTIF(MaGv!$C$22:$BB$22,B389)&gt;0,INDEX(MaGv!$C$3:$BB$22,1,MATCH(B389,MaGv!$C$22:$BB$22,0))," ")</f>
        <v> </v>
      </c>
      <c r="I393" s="444" t="str">
        <f t="array" ref="I393">IF(COUNTIF(MaGv!$C$27:$BB$27,B389)&gt;0,INDEX(MaGv!$C$3:$BB$27,1,MATCH(B389,MaGv!$C$27:$BB$27,0))," ")</f>
        <v> </v>
      </c>
      <c r="J393" s="444" t="str">
        <f t="array" ref="J393">IF(COUNTIF(MaGv!$C$32:$BB$32,B389)&gt;0,INDEX(MaGv!$C$3:$BB$32,1,MATCH(B389,MaGv!$C$32:$BB$32,0))," ")</f>
        <v> </v>
      </c>
      <c r="K393" s="323"/>
      <c r="L393" s="127"/>
      <c r="M393" s="444">
        <v>4.0</v>
      </c>
      <c r="N393" s="543" t="s">
        <v>622</v>
      </c>
      <c r="O393" s="444" t="str">
        <f t="array" ref="O393">IF(COUNTIF(MaGv!$C$7:$BB$7,L389)&gt;0,INDEX(MaGv!$C$3:$BB$7,1,MATCH(L389,MaGv!$C$7:$BB$7,0))," ")</f>
        <v> </v>
      </c>
      <c r="P393" s="444" t="str">
        <f t="array" ref="P393">IF(COUNTIF(MaGv!$C$12:$BB$12,L389)&gt;0,INDEX(MaGv!$C$3:$BB$12,1,MATCH(L389,MaGv!$C$12:$BB$12,0))," ")</f>
        <v> </v>
      </c>
      <c r="Q393" s="444" t="str">
        <f t="array" ref="Q393">IF(COUNTIF(MaGv!$C$17:$BB$17,L389)&gt;0,INDEX(MaGv!$C$3:$BB$17,1,MATCH(L389,MaGv!$C$17:$BB$17,0))," ")</f>
        <v> </v>
      </c>
      <c r="R393" s="444" t="str">
        <f t="array" ref="R393">IF(COUNTIF(MaGv!$C$22:$BB$22,L389)&gt;0,INDEX(MaGv!$C$3:$BB$22,1,MATCH(L389,MaGv!$C$22:$BB$22,0))," ")</f>
        <v> </v>
      </c>
      <c r="S393" s="444" t="str">
        <f t="array" ref="S393">IF(COUNTIF(MaGv!$C$27:$BB$27,L389)&gt;0,INDEX(MaGv!$C$3:$BB$27,1,MATCH(L389,MaGv!$C$27:$BB$27,0))," ")</f>
        <v> </v>
      </c>
      <c r="T393" s="444" t="str">
        <f t="array" ref="T393">IF(COUNTIF(MaGv!$C$32:$BB$32,L389)&gt;0,INDEX(MaGv!$C$3:$BB$32,1,MATCH(L389,MaGv!$C$32:$BB$32,0))," ")</f>
        <v> </v>
      </c>
      <c r="U393" s="16"/>
      <c r="V393" s="16"/>
      <c r="W393" s="17"/>
      <c r="X393" s="527"/>
    </row>
    <row r="394" ht="12.75" customHeight="1">
      <c r="A394" s="323"/>
      <c r="B394" s="447"/>
      <c r="C394" s="544">
        <v>5.0</v>
      </c>
      <c r="D394" s="545" t="s">
        <v>623</v>
      </c>
      <c r="E394" s="544" t="str">
        <f t="array" ref="E394">IF(COUNTIF(MaGv!$C$8:$BB$8,B389)&gt;0,INDEX(MaGv!$C$3:$BB$8,1,MATCH(B389,MaGv!$C$8:$BB$8,0))," ")</f>
        <v> </v>
      </c>
      <c r="F394" s="544" t="str">
        <f t="array" ref="F394">IF(COUNTIF(MaGv!$C$13:$BB$13,B389)&gt;0,INDEX(MaGv!$C$3:$BB$13,1,MATCH(B389,MaGv!$C$13:$BB$13,0))," ")</f>
        <v> </v>
      </c>
      <c r="G394" s="544" t="str">
        <f t="array" ref="G394">IF(COUNTIF(MaGv!$C$18:$BB$18,B389)&gt;0,INDEX(MaGv!$C$3:$BB$18,1,MATCH(B389,MaGv!$C$18:$BB$18,0))," ")</f>
        <v> </v>
      </c>
      <c r="H394" s="544" t="str">
        <f t="array" ref="H394">IF(COUNTIF(MaGv!$C$23:$BB$23,B389)&gt;0,INDEX(MaGv!$C$3:$BB$23,1,MATCH(B389,MaGv!$C$23:$BB$23,0))," ")</f>
        <v> </v>
      </c>
      <c r="I394" s="544" t="str">
        <f t="array" ref="I394">IF(COUNTIF(MaGv!$C$28:$BB$28,B389)&gt;0,INDEX(MaGv!$C$3:$BB$28,1,MATCH(B389,MaGv!$C$28:$BB$28,0))," ")</f>
        <v> </v>
      </c>
      <c r="J394" s="544" t="str">
        <f t="array" ref="J394">IF(COUNTIF(MaGv!$C$33:$BB$33,B389)&gt;0,INDEX(MaGv!$C$3:$BB$33,1,MATCH(B389,MaGv!$C$33:$BB$33,0))," ")</f>
        <v> </v>
      </c>
      <c r="K394" s="323"/>
      <c r="L394" s="447"/>
      <c r="M394" s="544">
        <v>5.0</v>
      </c>
      <c r="N394" s="545" t="s">
        <v>623</v>
      </c>
      <c r="O394" s="544" t="str">
        <f t="array" ref="O394">IF(COUNTIF(MaGv!$C$8:$BB$8,L389)&gt;0,INDEX(MaGv!$C$3:$BB$8,1,MATCH(L389,MaGv!$C$8:$BB$8,0))," ")</f>
        <v> </v>
      </c>
      <c r="P394" s="544" t="str">
        <f t="array" ref="P394">IF(COUNTIF(MaGv!$C$13:$BB$13,L389)&gt;0,INDEX(MaGv!$C$3:$BB$13,1,MATCH(L389,MaGv!$C$13:$BB$13,0))," ")</f>
        <v> </v>
      </c>
      <c r="Q394" s="544" t="str">
        <f t="array" ref="Q394">IF(COUNTIF(MaGv!$C$18:$BB$18,L389)&gt;0,INDEX(MaGv!$C$3:$BB$18,1,MATCH(L389,MaGv!$C$18:$BB$18,0))," ")</f>
        <v> </v>
      </c>
      <c r="R394" s="544" t="str">
        <f t="array" ref="R394">IF(COUNTIF(MaGv!$C$23:$BB$23,L389)&gt;0,INDEX(MaGv!$C$3:$BB$23,1,MATCH(L389,MaGv!$C$23:$BB$23,0))," ")</f>
        <v> </v>
      </c>
      <c r="S394" s="544" t="str">
        <f t="array" ref="S394">IF(COUNTIF(MaGv!$C$28:$BB$28,L389)&gt;0,INDEX(MaGv!$C$3:$BB$28,1,MATCH(L389,MaGv!$C$28:$BB$28,0))," ")</f>
        <v> </v>
      </c>
      <c r="T394" s="544" t="str">
        <f t="array" ref="T394">IF(COUNTIF(MaGv!$C$33:$BB$33,L389)&gt;0,INDEX(MaGv!$C$3:$BB$33,1,MATCH(L389,MaGv!$C$33:$BB$33,0))," ")</f>
        <v> </v>
      </c>
      <c r="U394" s="16"/>
      <c r="V394" s="16"/>
      <c r="W394" s="17"/>
      <c r="X394" s="527"/>
    </row>
    <row r="395" ht="12.75" customHeight="1">
      <c r="A395" s="323"/>
      <c r="B395" s="547" t="s">
        <v>606</v>
      </c>
      <c r="C395" s="548">
        <v>1.0</v>
      </c>
      <c r="D395" s="549" t="s">
        <v>624</v>
      </c>
      <c r="E395" s="548" t="str">
        <f t="array" ref="E395">IF(COUNTIF(MaGv!$C$39:$BB$39,B389)&gt;0,INDEX(MaGv!$C$38:$BB$39,1,MATCH(B389,MaGv!$C$39:$BB$39,0))," ")</f>
        <v> </v>
      </c>
      <c r="F395" s="548" t="str">
        <f t="array" ref="F395">IF(COUNTIF(MaGv!$C$44:$BB$44,B389)&gt;0,INDEX(MaGv!$C$38:$BB$44,1,MATCH(B389,MaGv!$C$44:$BB$44,0))," ")</f>
        <v> </v>
      </c>
      <c r="G395" s="548" t="str">
        <f t="array" ref="G395">IF(COUNTIF(MaGv!$C$49:$BB$49,B389)&gt;0,INDEX(MaGv!$C$38:$BB$49,1,MATCH(B389,MaGv!$C$49:$BB$49,0))," ")</f>
        <v> </v>
      </c>
      <c r="H395" s="548" t="str">
        <f t="array" ref="H395">IF(COUNTIF(MaGv!$C$54:$BB$54,B389)&gt;0,INDEX(MaGv!$C$38:$BB$54,1,MATCH(B389,MaGv!$C$54:$BB$54,0))," ")</f>
        <v> </v>
      </c>
      <c r="I395" s="548" t="str">
        <f t="array" ref="I395">IF(COUNTIF(MaGv!$C$59:$BB$59,B389)&gt;0,INDEX(MaGv!$C$38:$BB$59,1,MATCH(B389,MaGv!$C$59:$BB$59,0))," ")</f>
        <v> </v>
      </c>
      <c r="J395" s="548" t="str">
        <f t="array" ref="J395">IF(COUNTIF(MaGv!$C$64:$BB$64,B389)&gt;0,INDEX(MaGv!$C$38:$BB$64,1,MATCH(B389,MaGv!$C$64:$BB$64,0))," ")</f>
        <v> </v>
      </c>
      <c r="K395" s="323"/>
      <c r="L395" s="547" t="s">
        <v>606</v>
      </c>
      <c r="M395" s="548">
        <v>1.0</v>
      </c>
      <c r="N395" s="549" t="s">
        <v>624</v>
      </c>
      <c r="O395" s="548" t="str">
        <f t="array" ref="O395">IF(COUNTIF(MaGv!$C$39:$BB$39,L389)&gt;0,INDEX(MaGv!$C$38:$BB$39,1,MATCH(L389,MaGv!$C$39:$BB$39,0))," ")</f>
        <v> </v>
      </c>
      <c r="P395" s="548" t="str">
        <f t="array" ref="P395">IF(COUNTIF(MaGv!$C$44:$BB$44,L389)&gt;0,INDEX(MaGv!$C$38:$BB$44,1,MATCH(L389,MaGv!$C$44:$BB$44,0))," ")</f>
        <v> </v>
      </c>
      <c r="Q395" s="548" t="str">
        <f t="array" ref="Q395">IF(COUNTIF(MaGv!$C$49:$BB$49,L389)&gt;0,INDEX(MaGv!$C$38:$BB$49,1,MATCH(L389,MaGv!$C$49:$BB$49,0))," ")</f>
        <v> </v>
      </c>
      <c r="R395" s="548" t="str">
        <f t="array" ref="R395">IF(COUNTIF(MaGv!$C$54:$BB$54,L389)&gt;0,INDEX(MaGv!$C$38:$BB$54,1,MATCH(L389,MaGv!$C$54:$BB$54,0))," ")</f>
        <v> </v>
      </c>
      <c r="S395" s="548" t="str">
        <f t="array" ref="S395">IF(COUNTIF(MaGv!$C$59:$BB$59,L389)&gt;0,INDEX(MaGv!$C$38:$BB$59,1,MATCH(L389,MaGv!$C$59:$BB$59,0))," ")</f>
        <v> </v>
      </c>
      <c r="T395" s="548" t="str">
        <f t="array" ref="T395">IF(COUNTIF(MaGv!$C$64:$BB$64,L389)&gt;0,INDEX(MaGv!$C$38:$BB$64,1,MATCH(L389,MaGv!$C$64:$BB$64,0))," ")</f>
        <v> </v>
      </c>
      <c r="U395" s="16"/>
      <c r="V395" s="16"/>
      <c r="W395" s="17"/>
      <c r="X395" s="527"/>
    </row>
    <row r="396" ht="12.75" customHeight="1">
      <c r="A396" s="323"/>
      <c r="B396" s="127"/>
      <c r="C396" s="444">
        <v>2.0</v>
      </c>
      <c r="D396" s="543" t="s">
        <v>625</v>
      </c>
      <c r="E396" s="444" t="str">
        <f t="array" ref="E396">IF(COUNTIF(MaGv!$C$40:$BB$40,B389)&gt;0,INDEX(MaGv!$C$38:$BB$40,1,MATCH(B389,MaGv!$C$40:$BB$40,0))," ")</f>
        <v> </v>
      </c>
      <c r="F396" s="444" t="str">
        <f t="array" ref="F396">IF(COUNTIF(MaGv!$C$45:$BB$45,B389)&gt;0,INDEX(MaGv!$C$38:$BB$45,1,MATCH(B389,MaGv!$C$45:$BB$45,0))," ")</f>
        <v> </v>
      </c>
      <c r="G396" s="444" t="str">
        <f t="array" ref="G396">IF(COUNTIF(MaGv!$C$50:$BB$50,B389)&gt;0,INDEX(MaGv!$C$38:$BB$50,1,MATCH(B389,MaGv!$C$50:$BB$50,0))," ")</f>
        <v> </v>
      </c>
      <c r="H396" s="444" t="str">
        <f t="array" ref="H396">IF(COUNTIF(MaGv!$C$55:$BB$55,B389)&gt;0,INDEX(MaGv!$C$38:$BB$55,1,MATCH(B389,MaGv!$C$55:$BB$55,0))," ")</f>
        <v> </v>
      </c>
      <c r="I396" s="444" t="str">
        <f t="array" ref="I396">IF(COUNTIF(MaGv!$C$60:$BB$60,B389)&gt;0,INDEX(MaGv!$C$38:$BB$60,1,MATCH(B389,MaGv!$C$60:$BB$60,0))," ")</f>
        <v> </v>
      </c>
      <c r="J396" s="444" t="str">
        <f t="array" ref="J396">IF(COUNTIF(MaGv!$C$65:$BB$65,B389)&gt;0,INDEX(MaGv!$C$38:$BB$65,1,MATCH(B389,MaGv!$C$65:$BB$65,0))," ")</f>
        <v> </v>
      </c>
      <c r="K396" s="323"/>
      <c r="L396" s="127"/>
      <c r="M396" s="444">
        <v>2.0</v>
      </c>
      <c r="N396" s="543" t="s">
        <v>625</v>
      </c>
      <c r="O396" s="444" t="str">
        <f t="array" ref="O396">IF(COUNTIF(MaGv!$C$40:$BB$40,L389)&gt;0,INDEX(MaGv!$C$38:$BB$40,1,MATCH(L389,MaGv!$C$40:$BB$40,0))," ")</f>
        <v> </v>
      </c>
      <c r="P396" s="444" t="str">
        <f t="array" ref="P396">IF(COUNTIF(MaGv!$C$45:$BB$45,L389)&gt;0,INDEX(MaGv!$C$38:$BB$45,1,MATCH(L389,MaGv!$C$45:$BB$45,0))," ")</f>
        <v> </v>
      </c>
      <c r="Q396" s="444" t="str">
        <f t="array" ref="Q396">IF(COUNTIF(MaGv!$C$50:$BB$50,L389)&gt;0,INDEX(MaGv!$C$38:$BB$50,1,MATCH(L389,MaGv!$C$50:$BB$50,0))," ")</f>
        <v> </v>
      </c>
      <c r="R396" s="444" t="str">
        <f t="array" ref="R396">IF(COUNTIF(MaGv!$C$55:$BB$55,L389)&gt;0,INDEX(MaGv!$C$38:$BB$55,1,MATCH(L389,MaGv!$C$55:$BB$55,0))," ")</f>
        <v> </v>
      </c>
      <c r="S396" s="444" t="str">
        <f t="array" ref="S396">IF(COUNTIF(MaGv!$C$60:$BB$60,L389)&gt;0,INDEX(MaGv!$C$38:$BB$60,1,MATCH(L389,MaGv!$C$60:$BB$60,0))," ")</f>
        <v> </v>
      </c>
      <c r="T396" s="444" t="str">
        <f t="array" ref="T396">IF(COUNTIF(MaGv!$C$65:$BB$65,L389)&gt;0,INDEX(MaGv!$C$38:$BB$65,1,MATCH(L389,MaGv!$C$65:$BB$65,0))," ")</f>
        <v> </v>
      </c>
      <c r="U396" s="16"/>
      <c r="V396" s="16"/>
      <c r="W396" s="17"/>
      <c r="X396" s="527"/>
    </row>
    <row r="397" ht="12.75" customHeight="1">
      <c r="A397" s="323"/>
      <c r="B397" s="127"/>
      <c r="C397" s="444">
        <v>3.0</v>
      </c>
      <c r="D397" s="543" t="s">
        <v>626</v>
      </c>
      <c r="E397" s="444" t="str">
        <f t="array" ref="E397">IF(COUNTIF(MaGv!$C$41:$BB$41,B389)&gt;0,INDEX(MaGv!$C$38:$BB$41,1,MATCH(B389,MaGv!$C$41:$BB$41,0))," ")</f>
        <v> </v>
      </c>
      <c r="F397" s="444" t="str">
        <f t="array" ref="F397">IF(COUNTIF(MaGv!$C$46:$BB$46,B389)&gt;0,INDEX(MaGv!$C$38:$BB$46,1,MATCH(B389,MaGv!$C$46:$BB$46,0))," ")</f>
        <v> </v>
      </c>
      <c r="G397" s="444" t="str">
        <f t="array" ref="G397">IF(COUNTIF(MaGv!$C$51:$BB$51,B389)&gt;0,INDEX(MaGv!$C$38:$BB$51,1,MATCH(B389,MaGv!$C$51:$BB$51,0))," ")</f>
        <v> </v>
      </c>
      <c r="H397" s="444" t="str">
        <f t="array" ref="H397">IF(COUNTIF(MaGv!$C$56:$BB$56,B389)&gt;0,INDEX(MaGv!$C$38:$BB$56,1,MATCH(B389,MaGv!$C$56:$BB$56,0))," ")</f>
        <v> </v>
      </c>
      <c r="I397" s="444" t="str">
        <f t="array" ref="I397">IF(COUNTIF(MaGv!$C$61:$BB$61,B389)&gt;0,INDEX(MaGv!$C$38:$BB$61,1,MATCH(B389,MaGv!$C$61:$BB$61,0))," ")</f>
        <v> </v>
      </c>
      <c r="J397" s="444" t="str">
        <f t="array" ref="J397">IF(COUNTIF(MaGv!$C$66:$BB$66,B389)&gt;0,INDEX(MaGv!$C$38:$BB$66,1,MATCH(B389,MaGv!$C$66:$BB$66,0))," ")</f>
        <v> </v>
      </c>
      <c r="K397" s="323"/>
      <c r="L397" s="127"/>
      <c r="M397" s="444">
        <v>3.0</v>
      </c>
      <c r="N397" s="543" t="s">
        <v>626</v>
      </c>
      <c r="O397" s="444" t="str">
        <f t="array" ref="O397">IF(COUNTIF(MaGv!$C$41:$BB$41,L389)&gt;0,INDEX(MaGv!$C$38:$BB$41,1,MATCH(L389,MaGv!$C$41:$BB$41,0))," ")</f>
        <v> </v>
      </c>
      <c r="P397" s="444" t="str">
        <f t="array" ref="P397">IF(COUNTIF(MaGv!$C$46:$BB$46,L389)&gt;0,INDEX(MaGv!$C$38:$BB$46,1,MATCH(L389,MaGv!$C$46:$BB$46,0))," ")</f>
        <v> </v>
      </c>
      <c r="Q397" s="444" t="str">
        <f t="array" ref="Q397">IF(COUNTIF(MaGv!$C$51:$BB$51,L389)&gt;0,INDEX(MaGv!$C$38:$BB$51,1,MATCH(L389,MaGv!$C$51:$BB$51,0))," ")</f>
        <v> </v>
      </c>
      <c r="R397" s="444" t="str">
        <f t="array" ref="R397">IF(COUNTIF(MaGv!$C$56:$BB$56,L389)&gt;0,INDEX(MaGv!$C$38:$BB$56,1,MATCH(L389,MaGv!$C$56:$BB$56,0))," ")</f>
        <v> </v>
      </c>
      <c r="S397" s="444" t="str">
        <f t="array" ref="S397">IF(COUNTIF(MaGv!$C$61:$BB$61,L389)&gt;0,INDEX(MaGv!$C$38:$BB$61,1,MATCH(L389,MaGv!$C$61:$BB$61,0))," ")</f>
        <v> </v>
      </c>
      <c r="T397" s="444" t="str">
        <f t="array" ref="T397">IF(COUNTIF(MaGv!$C$66:$BB$66,L389)&gt;0,INDEX(MaGv!$C$38:$BB$66,1,MATCH(L389,MaGv!$C$66:$BB$66,0))," ")</f>
        <v> </v>
      </c>
      <c r="U397" s="16"/>
      <c r="V397" s="16"/>
      <c r="W397" s="17"/>
      <c r="X397" s="527"/>
    </row>
    <row r="398" ht="12.75" customHeight="1">
      <c r="A398" s="323"/>
      <c r="B398" s="127"/>
      <c r="C398" s="444">
        <v>4.0</v>
      </c>
      <c r="D398" s="543" t="s">
        <v>627</v>
      </c>
      <c r="E398" s="444" t="str">
        <f t="array" ref="E398">IF(COUNTIF(MaGv!$C$42:$BB$42,B389)&gt;0,INDEX(MaGv!$C$38:$BB$42,1,MATCH(B389,MaGv!$C$42:$BB$42,0))," ")</f>
        <v> </v>
      </c>
      <c r="F398" s="444" t="str">
        <f t="array" ref="F398">IF(COUNTIF(MaGv!$C$47:$BB$47,B389)&gt;0,INDEX(MaGv!$C$38:$BB$47,1,MATCH(B389,MaGv!$C$47:$BB$47,0))," ")</f>
        <v> </v>
      </c>
      <c r="G398" s="444" t="str">
        <f t="array" ref="G398">IF(COUNTIF(MaGv!$C$52:$BB$52,B389)&gt;0,INDEX(MaGv!$C$38:$BB$52,1,MATCH(B389,MaGv!$C$52:$BB$52,0))," ")</f>
        <v> </v>
      </c>
      <c r="H398" s="444" t="str">
        <f t="array" ref="H398">IF(COUNTIF(MaGv!$C$57:$BB$57,B389)&gt;0,INDEX(MaGv!$C$38:$BB$57,1,MATCH(B389,MaGv!$C$57:$BB$57,0))," ")</f>
        <v> </v>
      </c>
      <c r="I398" s="444" t="str">
        <f t="array" ref="I398">IF(COUNTIF(MaGv!$C$62:$BB$62,B389)&gt;0,INDEX(MaGv!$C$38:$BB$62,1,MATCH(B389,MaGv!$C$62:$BB$62,0))," ")</f>
        <v> </v>
      </c>
      <c r="J398" s="444" t="str">
        <f t="array" ref="J398">IF(COUNTIF(MaGv!$C$66:$BB$67,B389)&gt;0,INDEX(MaGv!$C$38:$BB$67,1,MATCH(B389,MaGv!$C$67:$BB$67,0))," ")</f>
        <v> </v>
      </c>
      <c r="K398" s="323"/>
      <c r="L398" s="127"/>
      <c r="M398" s="444">
        <v>4.0</v>
      </c>
      <c r="N398" s="543" t="s">
        <v>627</v>
      </c>
      <c r="O398" s="444" t="str">
        <f t="array" ref="O398">IF(COUNTIF(MaGv!$C$42:$BB$42,L389)&gt;0,INDEX(MaGv!$C$38:$BB$42,1,MATCH(L389,MaGv!$C$42:$BB$42,0))," ")</f>
        <v> </v>
      </c>
      <c r="P398" s="444" t="str">
        <f t="array" ref="P398">IF(COUNTIF(MaGv!$C$47:$BB$47,L389)&gt;0,INDEX(MaGv!$C$38:$BB$47,1,MATCH(L389,MaGv!$C$47:$BB$47,0))," ")</f>
        <v> </v>
      </c>
      <c r="Q398" s="444" t="str">
        <f t="array" ref="Q398">IF(COUNTIF(MaGv!$C$52:$BB$52,L389)&gt;0,INDEX(MaGv!$C$38:$BB$52,1,MATCH(L389,MaGv!$C$52:$BB$52,0))," ")</f>
        <v> </v>
      </c>
      <c r="R398" s="444" t="str">
        <f t="array" ref="R398">IF(COUNTIF(MaGv!$C$57:$BB$57,L389)&gt;0,INDEX(MaGv!$C$38:$BB$57,1,MATCH(L389,MaGv!$C$57:$BB$57,0))," ")</f>
        <v> </v>
      </c>
      <c r="S398" s="444" t="str">
        <f t="array" ref="S398">IF(COUNTIF(MaGv!$C$62:$BB$62,L389)&gt;0,INDEX(MaGv!$C$38:$BB$62,1,MATCH(L389,MaGv!$C$62:$BB$62,0))," ")</f>
        <v> </v>
      </c>
      <c r="T398" s="444" t="str">
        <f t="array" ref="T398">IF(COUNTIF(MaGv!$C$66:$BB$67,L389)&gt;0,INDEX(MaGv!$C$38:$BB$67,1,MATCH(L389,MaGv!$C$67:$BB$67,0))," ")</f>
        <v> </v>
      </c>
      <c r="U398" s="16"/>
      <c r="V398" s="16"/>
      <c r="W398" s="17"/>
      <c r="X398" s="527"/>
    </row>
    <row r="399" ht="12.75" customHeight="1">
      <c r="A399" s="323"/>
      <c r="B399" s="396"/>
      <c r="C399" s="450">
        <v>5.0</v>
      </c>
      <c r="D399" s="550" t="s">
        <v>628</v>
      </c>
      <c r="E399" s="450" t="str">
        <f t="array" ref="E399">IF(COUNTIF(MaGv!$C$43:$BB$43,B389)&gt;0,INDEX(MaGv!$C$38:$BB$43,1,MATCH(B389,MaGv!$C$43:$BB$43,0))," ")</f>
        <v> </v>
      </c>
      <c r="F399" s="450" t="str">
        <f t="array" ref="F399">IF(COUNTIF(MaGv!$C$48:$BB$48,B389)&gt;0,INDEX(MaGv!$C$38:$BB$48,1,MATCH(B389,MaGv!$C$48:$BB$48,0))," ")</f>
        <v> </v>
      </c>
      <c r="G399" s="450" t="str">
        <f t="array" ref="G399">IF(COUNTIF(MaGv!$C$53:$BB$53,B389)&gt;0,INDEX(MaGv!$C$38:$BB$53,1,MATCH(B389,MaGv!$C$53:$BB$53,0))," ")</f>
        <v> </v>
      </c>
      <c r="H399" s="450" t="str">
        <f t="array" ref="H399">IF(COUNTIF(MaGv!$C$58:$BB$58,B389)&gt;0,INDEX(MaGv!$C$38:$BB$58,1,MATCH(B389,MaGv!$C$58:$BB$58,0))," ")</f>
        <v> </v>
      </c>
      <c r="I399" s="450" t="str">
        <f t="array" ref="I399">IF(COUNTIF(MaGv!$C$63:$BB$63,B389)&gt;0,INDEX(MaGv!$C$38:$BB$63,1,MATCH(B389,MaGv!$C$63:$BB$63,0))," ")</f>
        <v> </v>
      </c>
      <c r="J399" s="450" t="str">
        <f t="array" ref="J399">IF(COUNTIF(MaGv!$C$68:$BB$68,B389)&gt;0,INDEX(MaGv!$C$38:$BB$68,1,MATCH(B389,MaGv!$C$68:$BB$68,0))," ")</f>
        <v> </v>
      </c>
      <c r="K399" s="323"/>
      <c r="L399" s="396"/>
      <c r="M399" s="450">
        <v>5.0</v>
      </c>
      <c r="N399" s="550" t="s">
        <v>628</v>
      </c>
      <c r="O399" s="450" t="str">
        <f t="array" ref="O399">IF(COUNTIF(MaGv!$C$43:$BB$43,L389)&gt;0,INDEX(MaGv!$C$38:$BB$43,1,MATCH(L389,MaGv!$C$43:$BB$43,0))," ")</f>
        <v> </v>
      </c>
      <c r="P399" s="450" t="str">
        <f t="array" ref="P399">IF(COUNTIF(MaGv!$C$48:$BB$48,L389)&gt;0,INDEX(MaGv!$C$38:$BB$48,1,MATCH(L389,MaGv!$C$48:$BB$48,0))," ")</f>
        <v> </v>
      </c>
      <c r="Q399" s="450" t="str">
        <f t="array" ref="Q399">IF(COUNTIF(MaGv!$C$53:$BB$53,L389)&gt;0,INDEX(MaGv!$C$38:$BB$53,1,MATCH(L389,MaGv!$C$53:$BB$53,0))," ")</f>
        <v> </v>
      </c>
      <c r="R399" s="450" t="str">
        <f t="array" ref="R399">IF(COUNTIF(MaGv!$C$58:$BB$58,L389)&gt;0,INDEX(MaGv!$C$38:$BB$58,1,MATCH(L389,MaGv!$C$58:$BB$58,0))," ")</f>
        <v> </v>
      </c>
      <c r="S399" s="450" t="str">
        <f t="array" ref="S399">IF(COUNTIF(MaGv!$C$63:$BB$63,L389)&gt;0,INDEX(MaGv!$C$38:$BB$63,1,MATCH(L389,MaGv!$C$63:$BB$63,0))," ")</f>
        <v> </v>
      </c>
      <c r="T399" s="450" t="str">
        <f t="array" ref="T399">IF(COUNTIF(MaGv!$C$68:$BB$68,L389)&gt;0,INDEX(MaGv!$C$38:$BB$68,1,MATCH(L389,MaGv!$C$68:$BB$68,0))," ")</f>
        <v> </v>
      </c>
      <c r="U399" s="16"/>
      <c r="V399" s="16"/>
      <c r="W399" s="17"/>
      <c r="X399" s="527"/>
    </row>
    <row r="400" ht="12.75" customHeight="1">
      <c r="A400" s="323"/>
      <c r="B400" s="551"/>
      <c r="C400" s="529"/>
      <c r="D400" s="75"/>
      <c r="E400" s="529"/>
      <c r="F400" s="529"/>
      <c r="G400" s="529"/>
      <c r="H400" s="529"/>
      <c r="I400" s="529"/>
      <c r="J400" s="529"/>
      <c r="K400" s="323"/>
      <c r="L400" s="551"/>
      <c r="M400" s="529"/>
      <c r="N400" s="75"/>
      <c r="O400" s="529"/>
      <c r="P400" s="529"/>
      <c r="Q400" s="529"/>
      <c r="R400" s="529"/>
      <c r="S400" s="529"/>
      <c r="T400" s="529"/>
      <c r="U400" s="16"/>
      <c r="V400" s="16"/>
      <c r="W400" s="17"/>
      <c r="X400" s="527"/>
    </row>
    <row r="401" ht="12.75" customHeight="1">
      <c r="A401" s="552"/>
      <c r="B401" s="553"/>
      <c r="C401" s="554"/>
      <c r="D401" s="554"/>
      <c r="E401" s="555"/>
      <c r="F401" s="555"/>
      <c r="G401" s="555"/>
      <c r="H401" s="555"/>
      <c r="I401" s="555"/>
      <c r="J401" s="555"/>
      <c r="K401" s="555"/>
      <c r="L401" s="553"/>
      <c r="M401" s="554"/>
      <c r="N401" s="554"/>
      <c r="O401" s="555"/>
      <c r="P401" s="555"/>
      <c r="Q401" s="555"/>
      <c r="R401" s="555"/>
      <c r="S401" s="555"/>
      <c r="T401" s="555"/>
      <c r="U401" s="16"/>
      <c r="V401" s="16"/>
      <c r="W401" s="17"/>
      <c r="X401" s="527"/>
    </row>
    <row r="402" ht="12.75" customHeight="1">
      <c r="A402" s="323"/>
      <c r="B402" s="528" t="str">
        <f>MaGv!$N$1</f>
        <v>THỜI KHÓA BIỂU ÔN TẬP KHỐI 12 - Áp dụng từ 04/05/2021</v>
      </c>
      <c r="C402" s="528"/>
      <c r="D402" s="360"/>
      <c r="E402" s="360"/>
      <c r="F402" s="360"/>
      <c r="G402" s="360"/>
      <c r="H402" s="323"/>
      <c r="I402" s="360"/>
      <c r="J402" s="360"/>
      <c r="K402" s="323"/>
      <c r="L402" s="528" t="str">
        <f>MaGv!$N$1</f>
        <v>THỜI KHÓA BIỂU ÔN TẬP KHỐI 12 - Áp dụng từ 04/05/2021</v>
      </c>
      <c r="M402" s="360"/>
      <c r="N402" s="360"/>
      <c r="O402" s="360"/>
      <c r="P402" s="360"/>
      <c r="Q402" s="360"/>
      <c r="R402" s="323"/>
      <c r="S402" s="360"/>
      <c r="T402" s="360"/>
      <c r="U402" s="16"/>
      <c r="V402" s="16"/>
      <c r="W402" s="17"/>
      <c r="X402" s="527"/>
    </row>
    <row r="403" ht="12.75" customHeight="1">
      <c r="A403" s="16"/>
      <c r="B403" s="530" t="s">
        <v>615</v>
      </c>
      <c r="C403" s="531" t="str">
        <f>VLOOKUP(B405,dsma,3,0)&amp;"-"&amp;VLOOKUP(B405,dsma,5,0)</f>
        <v>Phạm Thị Ngân-QP</v>
      </c>
      <c r="D403" s="532"/>
      <c r="E403" s="532"/>
      <c r="F403" s="533"/>
      <c r="G403" s="323"/>
      <c r="H403" s="534"/>
      <c r="I403" s="535" t="s">
        <v>616</v>
      </c>
      <c r="J403" s="17" t="str">
        <f>60-COUNTIF(E406:J415," ")</f>
        <v>0</v>
      </c>
      <c r="K403" s="323"/>
      <c r="L403" s="530" t="s">
        <v>615</v>
      </c>
      <c r="M403" s="531" t="str">
        <f>VLOOKUP(L405,dsma,3,0)&amp;"-"&amp;VLOOKUP(L405,dsma,5,0)</f>
        <v>Nguyễn Văn Linh-QP</v>
      </c>
      <c r="N403" s="532"/>
      <c r="O403" s="532"/>
      <c r="P403" s="533"/>
      <c r="Q403" s="556"/>
      <c r="R403" s="534"/>
      <c r="S403" s="535" t="s">
        <v>616</v>
      </c>
      <c r="T403" s="17" t="str">
        <f>60-COUNTIF(O406:T415," ")</f>
        <v>0</v>
      </c>
      <c r="U403" s="16"/>
      <c r="V403" s="16"/>
      <c r="W403" s="17"/>
      <c r="X403" s="527"/>
    </row>
    <row r="404" ht="3.0" customHeight="1">
      <c r="A404" s="16"/>
      <c r="B404" s="526"/>
      <c r="C404" s="323"/>
      <c r="D404" s="323"/>
      <c r="E404" s="529"/>
      <c r="F404" s="323"/>
      <c r="G404" s="323"/>
      <c r="H404" s="323"/>
      <c r="I404" s="323"/>
      <c r="J404" s="323"/>
      <c r="K404" s="323"/>
      <c r="L404" s="526"/>
      <c r="M404" s="323"/>
      <c r="N404" s="323"/>
      <c r="O404" s="529"/>
      <c r="P404" s="323"/>
      <c r="Q404" s="323"/>
      <c r="R404" s="323"/>
      <c r="S404" s="323"/>
      <c r="T404" s="323"/>
      <c r="U404" s="16"/>
      <c r="V404" s="16"/>
      <c r="W404" s="17"/>
      <c r="X404" s="527"/>
    </row>
    <row r="405" ht="12.75" customHeight="1">
      <c r="A405" s="536"/>
      <c r="B405" s="559" t="str">
        <f>X55</f>
        <v>BQ02</v>
      </c>
      <c r="C405" s="538" t="s">
        <v>617</v>
      </c>
      <c r="D405" s="538" t="s">
        <v>618</v>
      </c>
      <c r="E405" s="538" t="s">
        <v>591</v>
      </c>
      <c r="F405" s="538" t="s">
        <v>592</v>
      </c>
      <c r="G405" s="538" t="s">
        <v>593</v>
      </c>
      <c r="H405" s="538" t="s">
        <v>594</v>
      </c>
      <c r="I405" s="538" t="s">
        <v>595</v>
      </c>
      <c r="J405" s="538" t="s">
        <v>596</v>
      </c>
      <c r="K405" s="539"/>
      <c r="L405" s="559" t="str">
        <f>X56</f>
        <v>BQ03</v>
      </c>
      <c r="M405" s="538" t="s">
        <v>617</v>
      </c>
      <c r="N405" s="538" t="s">
        <v>618</v>
      </c>
      <c r="O405" s="538" t="s">
        <v>591</v>
      </c>
      <c r="P405" s="538" t="s">
        <v>592</v>
      </c>
      <c r="Q405" s="538" t="s">
        <v>593</v>
      </c>
      <c r="R405" s="538" t="s">
        <v>594</v>
      </c>
      <c r="S405" s="538" t="s">
        <v>595</v>
      </c>
      <c r="T405" s="538" t="s">
        <v>596</v>
      </c>
      <c r="U405" s="16"/>
      <c r="V405" s="16">
        <v>52.0</v>
      </c>
      <c r="W405" s="17"/>
      <c r="X405" s="527"/>
    </row>
    <row r="406" ht="12.75" customHeight="1">
      <c r="A406" s="323"/>
      <c r="B406" s="541" t="s">
        <v>597</v>
      </c>
      <c r="C406" s="452">
        <v>1.0</v>
      </c>
      <c r="D406" s="542" t="s">
        <v>619</v>
      </c>
      <c r="E406" s="452" t="str">
        <f t="array" ref="E406">IF(COUNTIF(MaGv!$C$4:$BB$4,B405)&gt;0,INDEX(MaGv!$C$3:$BB$4,1,MATCH(B405,MaGv!$C$4:$BB$4,0))," ")</f>
        <v> </v>
      </c>
      <c r="F406" s="452" t="str">
        <f t="array" ref="F406">IF(COUNTIF(MaGv!$C$9:$BB$9,B405)&gt;0,INDEX(MaGv!$C$3:$BB$9,1,MATCH(B405,MaGv!$C$9:$BB$9,0))," ")</f>
        <v> </v>
      </c>
      <c r="G406" s="452" t="str">
        <f t="array" ref="G406">IF(COUNTIF(MaGv!$C$14:$BB$14,B405)&gt;0,INDEX(MaGv!$C$3:$BB$14,1,MATCH(B405,MaGv!$C$14:$BB$14,0))," ")</f>
        <v> </v>
      </c>
      <c r="H406" s="452" t="str">
        <f t="array" ref="H406">IF(COUNTIF(MaGv!$C$19:$BB$19,B405)&gt;0,INDEX(MaGv!$C$3:$BB$19,1,MATCH(B405,MaGv!$C$19:$BB$19,0))," ")</f>
        <v> </v>
      </c>
      <c r="I406" s="452" t="str">
        <f t="array" ref="I406">IF(COUNTIF(MaGv!$C$24:$BB$24,B405)&gt;0,INDEX(MaGv!$C$3:$BB$24,1,MATCH(B405,MaGv!$C$24:$BB$24,0))," ")</f>
        <v> </v>
      </c>
      <c r="J406" s="452" t="str">
        <f t="array" ref="J406">IF(COUNTIF(MaGv!$C$29:$BB$29,B405)&gt;0,INDEX(MaGv!$C$3:$BB$29,1,MATCH(B405,MaGv!$C$29:$BB$29,0))," ")</f>
        <v> </v>
      </c>
      <c r="K406" s="323"/>
      <c r="L406" s="541" t="s">
        <v>597</v>
      </c>
      <c r="M406" s="452">
        <v>1.0</v>
      </c>
      <c r="N406" s="542" t="s">
        <v>619</v>
      </c>
      <c r="O406" s="452" t="str">
        <f t="array" ref="O406">IF(COUNTIF(MaGv!$C$4:$BB$4,L405)&gt;0,INDEX(MaGv!$C$3:$BB$4,1,MATCH(L405,MaGv!$C$4:$BB$4,0))," ")</f>
        <v> </v>
      </c>
      <c r="P406" s="452" t="str">
        <f t="array" ref="P406">IF(COUNTIF(MaGv!$C$9:$BB$9,L405)&gt;0,INDEX(MaGv!$C$3:$BB$9,1,MATCH(L405,MaGv!$C$9:$BB$9,0))," ")</f>
        <v> </v>
      </c>
      <c r="Q406" s="452" t="str">
        <f t="array" ref="Q406">IF(COUNTIF(MaGv!$C$14:$BB$14,L405)&gt;0,INDEX(MaGv!$C$3:$BB$14,1,MATCH(L405,MaGv!$C$14:$BB$14,0))," ")</f>
        <v> </v>
      </c>
      <c r="R406" s="452" t="str">
        <f t="array" ref="R406">IF(COUNTIF(MaGv!$C$19:$BB$19,L405)&gt;0,INDEX(MaGv!$C$3:$BB$19,1,MATCH(L405,MaGv!$C$19:$BB$19,0))," ")</f>
        <v> </v>
      </c>
      <c r="S406" s="452" t="str">
        <f t="array" ref="S406">IF(COUNTIF(MaGv!$C$24:$BB$24,L405)&gt;0,INDEX(MaGv!$C$3:$BB$24,1,MATCH(L405,MaGv!$C$24:$BB$24,0))," ")</f>
        <v> </v>
      </c>
      <c r="T406" s="452" t="str">
        <f t="array" ref="T406">IF(COUNTIF(MaGv!$C$29:$BB$29,L405)&gt;0,INDEX(MaGv!$C$3:$BB$29,1,MATCH(L405,MaGv!$C$29:$BB$29,0))," ")</f>
        <v> </v>
      </c>
      <c r="U406" s="16"/>
      <c r="V406" s="16"/>
      <c r="W406" s="17"/>
      <c r="X406" s="527"/>
    </row>
    <row r="407" ht="12.75" customHeight="1">
      <c r="A407" s="323"/>
      <c r="B407" s="127"/>
      <c r="C407" s="444">
        <v>2.0</v>
      </c>
      <c r="D407" s="543" t="s">
        <v>620</v>
      </c>
      <c r="E407" s="444" t="str">
        <f t="array" ref="E407">IF(COUNTIF(MaGv!$C$5:$BB$5,B405)&gt;0,INDEX(MaGv!$C$3:$BB$5,1,MATCH(B405,MaGv!$C$5:$BB$5,0))," ")</f>
        <v> </v>
      </c>
      <c r="F407" s="444" t="str">
        <f t="array" ref="F407">IF(COUNTIF(MaGv!$C$10:$BB$10,B405)&gt;0,INDEX(MaGv!$C$3:$BB$10,1,MATCH(B405,MaGv!$C$10:$BB$10,0))," ")</f>
        <v> </v>
      </c>
      <c r="G407" s="444" t="str">
        <f t="array" ref="G407">IF(COUNTIF(MaGv!$C$15:$BB$15,B405)&gt;0,INDEX(MaGv!$C$3:$BB$15,1,MATCH(B405,MaGv!$C$15:$BB$15,0))," ")</f>
        <v> </v>
      </c>
      <c r="H407" s="444" t="str">
        <f t="array" ref="H407">IF(COUNTIF(MaGv!$C$20:$BB$20,B405)&gt;0,INDEX(MaGv!$C$3:$BB$20,1,MATCH(B405,MaGv!$C$20:$BB$20,0))," ")</f>
        <v> </v>
      </c>
      <c r="I407" s="444" t="str">
        <f t="array" ref="I407">IF(COUNTIF(MaGv!$C$25:$BB$25,B405)&gt;0,INDEX(MaGv!$C$3:$BB$25,1,MATCH(B405,MaGv!$C$25:$BB$25,0))," ")</f>
        <v> </v>
      </c>
      <c r="J407" s="444" t="str">
        <f t="array" ref="J407">IF(COUNTIF(MaGv!$C$30:$BB$30,B405)&gt;0,INDEX(MaGv!$C$3:$BB$30,1,MATCH(B405,MaGv!$C$30:$BB$30,0))," ")</f>
        <v> </v>
      </c>
      <c r="K407" s="323"/>
      <c r="L407" s="127"/>
      <c r="M407" s="444">
        <v>2.0</v>
      </c>
      <c r="N407" s="543" t="s">
        <v>620</v>
      </c>
      <c r="O407" s="444" t="str">
        <f t="array" ref="O407">IF(COUNTIF(MaGv!$C$5:$BB$5,L405)&gt;0,INDEX(MaGv!$C$3:$BB$5,1,MATCH(L405,MaGv!$C$5:$BB$5,0))," ")</f>
        <v> </v>
      </c>
      <c r="P407" s="444" t="str">
        <f t="array" ref="P407">IF(COUNTIF(MaGv!$C$10:$BB$10,L405)&gt;0,INDEX(MaGv!$C$3:$BB$10,1,MATCH(L405,MaGv!$C$10:$BB$10,0))," ")</f>
        <v> </v>
      </c>
      <c r="Q407" s="444" t="str">
        <f t="array" ref="Q407">IF(COUNTIF(MaGv!$C$15:$BB$15,L405)&gt;0,INDEX(MaGv!$C$3:$BB$15,1,MATCH(L405,MaGv!$C$15:$BB$15,0))," ")</f>
        <v> </v>
      </c>
      <c r="R407" s="444" t="str">
        <f t="array" ref="R407">IF(COUNTIF(MaGv!$C$20:$BB$20,L405)&gt;0,INDEX(MaGv!$C$3:$BB$20,1,MATCH(L405,MaGv!$C$20:$BB$20,0))," ")</f>
        <v> </v>
      </c>
      <c r="S407" s="444" t="str">
        <f t="array" ref="S407">IF(COUNTIF(MaGv!$C$25:$BB$25,L405)&gt;0,INDEX(MaGv!$C$3:$BB$25,1,MATCH(L405,MaGv!$C$25:$BB$25,0))," ")</f>
        <v> </v>
      </c>
      <c r="T407" s="444" t="str">
        <f t="array" ref="T407">IF(COUNTIF(MaGv!$C$30:$BB$30,L405)&gt;0,INDEX(MaGv!$C$3:$BB$30,1,MATCH(L405,MaGv!$C$30:$BB$30,0))," ")</f>
        <v> </v>
      </c>
      <c r="U407" s="16"/>
      <c r="V407" s="16"/>
      <c r="W407" s="17"/>
      <c r="X407" s="527"/>
    </row>
    <row r="408" ht="12.75" customHeight="1">
      <c r="A408" s="323"/>
      <c r="B408" s="127"/>
      <c r="C408" s="444">
        <v>3.0</v>
      </c>
      <c r="D408" s="543" t="s">
        <v>621</v>
      </c>
      <c r="E408" s="444" t="str">
        <f t="array" ref="E408">IF(COUNTIF(MaGv!$C$6:$BB$6,B405)&gt;0,INDEX(MaGv!$C$3:$BB$6,1,MATCH(B405,MaGv!$C$6:$BB$6,0))," ")</f>
        <v> </v>
      </c>
      <c r="F408" s="444" t="str">
        <f t="array" ref="F408">IF(COUNTIF(MaGv!$C$11:$BB$11,B405)&gt;0,INDEX(MaGv!$C$3:$BB$11,1,MATCH(B405,MaGv!$C$11:$BB$11,0))," ")</f>
        <v> </v>
      </c>
      <c r="G408" s="444" t="str">
        <f t="array" ref="G408">IF(COUNTIF(MaGv!$C$16:$BB$16,B405)&gt;0,INDEX(MaGv!$C$3:$BB$16,1,MATCH(B405,MaGv!$C$16:$BB$16,0))," ")</f>
        <v> </v>
      </c>
      <c r="H408" s="444" t="str">
        <f t="array" ref="H408">IF(COUNTIF(MaGv!$C$21:$BB$21,B405)&gt;0,INDEX(MaGv!$C$3:$BB$21,1,MATCH(B405,MaGv!$C$21:$BB$21,0))," ")</f>
        <v> </v>
      </c>
      <c r="I408" s="444" t="str">
        <f t="array" ref="I408">IF(COUNTIF(MaGv!$C$26:$BB$26,B405)&gt;0,INDEX(MaGv!$C$3:$BB$26,1,MATCH(B405,MaGv!$C$26:$BB$26,0))," ")</f>
        <v> </v>
      </c>
      <c r="J408" s="444" t="str">
        <f t="array" ref="J408">IF(COUNTIF(MaGv!$C$31:$BB$31,B405)&gt;0,INDEX(MaGv!$C$3:$BB$31,1,MATCH(B405,MaGv!$C$31:$BB$31,0))," ")</f>
        <v> </v>
      </c>
      <c r="K408" s="323"/>
      <c r="L408" s="127"/>
      <c r="M408" s="444">
        <v>3.0</v>
      </c>
      <c r="N408" s="543" t="s">
        <v>621</v>
      </c>
      <c r="O408" s="444" t="str">
        <f t="array" ref="O408">IF(COUNTIF(MaGv!$C$6:$BB$6,L405)&gt;0,INDEX(MaGv!$C$3:$BB$6,1,MATCH(L405,MaGv!$C$6:$BB$6,0))," ")</f>
        <v> </v>
      </c>
      <c r="P408" s="444" t="str">
        <f t="array" ref="P408">IF(COUNTIF(MaGv!$C$11:$BB$11,L405)&gt;0,INDEX(MaGv!$C$3:$BB$11,1,MATCH(L405,MaGv!$C$11:$BB$11,0))," ")</f>
        <v> </v>
      </c>
      <c r="Q408" s="444" t="str">
        <f t="array" ref="Q408">IF(COUNTIF(MaGv!$C$16:$BB$16,L405)&gt;0,INDEX(MaGv!$C$3:$BB$16,1,MATCH(L405,MaGv!$C$16:$BB$16,0))," ")</f>
        <v> </v>
      </c>
      <c r="R408" s="444" t="str">
        <f t="array" ref="R408">IF(COUNTIF(MaGv!$C$21:$BB$21,L405)&gt;0,INDEX(MaGv!$C$3:$BB$21,1,MATCH(L405,MaGv!$C$21:$BB$21,0))," ")</f>
        <v> </v>
      </c>
      <c r="S408" s="444" t="str">
        <f t="array" ref="S408">IF(COUNTIF(MaGv!$C$26:$BB$26,L405)&gt;0,INDEX(MaGv!$C$3:$BB$26,1,MATCH(L405,MaGv!$C$26:$BB$26,0))," ")</f>
        <v> </v>
      </c>
      <c r="T408" s="444" t="str">
        <f t="array" ref="T408">IF(COUNTIF(MaGv!$C$31:$BB$31,L405)&gt;0,INDEX(MaGv!$C$3:$BB$31,1,MATCH(L405,MaGv!$C$31:$BB$31,0))," ")</f>
        <v> </v>
      </c>
      <c r="U408" s="16"/>
      <c r="V408" s="16"/>
      <c r="W408" s="17"/>
      <c r="X408" s="527"/>
    </row>
    <row r="409" ht="12.75" customHeight="1">
      <c r="A409" s="323"/>
      <c r="B409" s="127"/>
      <c r="C409" s="444">
        <v>4.0</v>
      </c>
      <c r="D409" s="543" t="s">
        <v>622</v>
      </c>
      <c r="E409" s="444" t="str">
        <f t="array" ref="E409">IF(COUNTIF(MaGv!$C$7:$BB$7,B405)&gt;0,INDEX(MaGv!$C$3:$BB$7,1,MATCH(B405,MaGv!$C$7:$BB$7,0))," ")</f>
        <v> </v>
      </c>
      <c r="F409" s="444" t="str">
        <f t="array" ref="F409">IF(COUNTIF(MaGv!$C$12:$BB$12,B405)&gt;0,INDEX(MaGv!$C$3:$BB$12,1,MATCH(B405,MaGv!$C$12:$BB$12,0))," ")</f>
        <v> </v>
      </c>
      <c r="G409" s="444" t="str">
        <f t="array" ref="G409">IF(COUNTIF(MaGv!$C$17:$BB$17,B405)&gt;0,INDEX(MaGv!$C$3:$BB$17,1,MATCH(B405,MaGv!$C$17:$BB$17,0))," ")</f>
        <v> </v>
      </c>
      <c r="H409" s="444" t="str">
        <f t="array" ref="H409">IF(COUNTIF(MaGv!$C$22:$BB$22,B405)&gt;0,INDEX(MaGv!$C$3:$BB$22,1,MATCH(B405,MaGv!$C$22:$BB$22,0))," ")</f>
        <v> </v>
      </c>
      <c r="I409" s="444" t="str">
        <f t="array" ref="I409">IF(COUNTIF(MaGv!$C$27:$BB$27,B405)&gt;0,INDEX(MaGv!$C$3:$BB$27,1,MATCH(B405,MaGv!$C$27:$BB$27,0))," ")</f>
        <v> </v>
      </c>
      <c r="J409" s="444" t="str">
        <f t="array" ref="J409">IF(COUNTIF(MaGv!$C$32:$BB$32,B405)&gt;0,INDEX(MaGv!$C$3:$BB$32,1,MATCH(B405,MaGv!$C$32:$BB$32,0))," ")</f>
        <v> </v>
      </c>
      <c r="K409" s="323"/>
      <c r="L409" s="127"/>
      <c r="M409" s="444">
        <v>4.0</v>
      </c>
      <c r="N409" s="543" t="s">
        <v>622</v>
      </c>
      <c r="O409" s="444" t="str">
        <f t="array" ref="O409">IF(COUNTIF(MaGv!$C$7:$BB$7,L405)&gt;0,INDEX(MaGv!$C$3:$BB$7,1,MATCH(L405,MaGv!$C$7:$BB$7,0))," ")</f>
        <v> </v>
      </c>
      <c r="P409" s="444" t="str">
        <f t="array" ref="P409">IF(COUNTIF(MaGv!$C$12:$BB$12,L405)&gt;0,INDEX(MaGv!$C$3:$BB$12,1,MATCH(L405,MaGv!$C$12:$BB$12,0))," ")</f>
        <v> </v>
      </c>
      <c r="Q409" s="444" t="str">
        <f t="array" ref="Q409">IF(COUNTIF(MaGv!$C$17:$BB$17,L405)&gt;0,INDEX(MaGv!$C$3:$BB$17,1,MATCH(L405,MaGv!$C$17:$BB$17,0))," ")</f>
        <v> </v>
      </c>
      <c r="R409" s="444" t="str">
        <f t="array" ref="R409">IF(COUNTIF(MaGv!$C$22:$BB$22,L405)&gt;0,INDEX(MaGv!$C$3:$BB$22,1,MATCH(L405,MaGv!$C$22:$BB$22,0))," ")</f>
        <v> </v>
      </c>
      <c r="S409" s="444" t="str">
        <f t="array" ref="S409">IF(COUNTIF(MaGv!$C$27:$BB$27,L405)&gt;0,INDEX(MaGv!$C$3:$BB$27,1,MATCH(L405,MaGv!$C$27:$BB$27,0))," ")</f>
        <v> </v>
      </c>
      <c r="T409" s="444" t="str">
        <f t="array" ref="T409">IF(COUNTIF(MaGv!$C$32:$BB$32,L405)&gt;0,INDEX(MaGv!$C$3:$BB$32,1,MATCH(L405,MaGv!$C$32:$BB$32,0))," ")</f>
        <v> </v>
      </c>
      <c r="U409" s="16"/>
      <c r="V409" s="16"/>
      <c r="W409" s="17"/>
      <c r="X409" s="527"/>
    </row>
    <row r="410" ht="12.75" customHeight="1">
      <c r="A410" s="323"/>
      <c r="B410" s="447"/>
      <c r="C410" s="544">
        <v>5.0</v>
      </c>
      <c r="D410" s="545" t="s">
        <v>623</v>
      </c>
      <c r="E410" s="544" t="str">
        <f t="array" ref="E410">IF(COUNTIF(MaGv!$C$8:$BB$8,B405)&gt;0,INDEX(MaGv!$C$3:$BB$8,1,MATCH(B405,MaGv!$C$8:$BB$8,0))," ")</f>
        <v> </v>
      </c>
      <c r="F410" s="544" t="str">
        <f t="array" ref="F410">IF(COUNTIF(MaGv!$C$13:$BB$13,B405)&gt;0,INDEX(MaGv!$C$3:$BB$13,1,MATCH(B405,MaGv!$C$13:$BB$13,0))," ")</f>
        <v> </v>
      </c>
      <c r="G410" s="544" t="str">
        <f t="array" ref="G410">IF(COUNTIF(MaGv!$C$18:$BB$18,B405)&gt;0,INDEX(MaGv!$C$3:$BB$18,1,MATCH(B405,MaGv!$C$18:$BB$18,0))," ")</f>
        <v> </v>
      </c>
      <c r="H410" s="544" t="str">
        <f t="array" ref="H410">IF(COUNTIF(MaGv!$C$23:$BB$23,B405)&gt;0,INDEX(MaGv!$C$3:$BB$23,1,MATCH(B405,MaGv!$C$23:$BB$23,0))," ")</f>
        <v> </v>
      </c>
      <c r="I410" s="544" t="str">
        <f t="array" ref="I410">IF(COUNTIF(MaGv!$C$28:$BB$28,B405)&gt;0,INDEX(MaGv!$C$3:$BB$28,1,MATCH(B405,MaGv!$C$28:$BB$28,0))," ")</f>
        <v> </v>
      </c>
      <c r="J410" s="544" t="str">
        <f t="array" ref="J410">IF(COUNTIF(MaGv!$C$33:$BB$33,B405)&gt;0,INDEX(MaGv!$C$3:$BB$33,1,MATCH(B405,MaGv!$C$33:$BB$33,0))," ")</f>
        <v> </v>
      </c>
      <c r="K410" s="323"/>
      <c r="L410" s="447"/>
      <c r="M410" s="544">
        <v>5.0</v>
      </c>
      <c r="N410" s="545" t="s">
        <v>623</v>
      </c>
      <c r="O410" s="544" t="str">
        <f t="array" ref="O410">IF(COUNTIF(MaGv!$C$8:$BB$8,L405)&gt;0,INDEX(MaGv!$C$3:$BB$8,1,MATCH(L405,MaGv!$C$8:$BB$8,0))," ")</f>
        <v> </v>
      </c>
      <c r="P410" s="544" t="str">
        <f t="array" ref="P410">IF(COUNTIF(MaGv!$C$13:$BB$13,L405)&gt;0,INDEX(MaGv!$C$3:$BB$13,1,MATCH(L405,MaGv!$C$13:$BB$13,0))," ")</f>
        <v> </v>
      </c>
      <c r="Q410" s="544" t="str">
        <f t="array" ref="Q410">IF(COUNTIF(MaGv!$C$18:$BB$18,L405)&gt;0,INDEX(MaGv!$C$3:$BB$18,1,MATCH(L405,MaGv!$C$18:$BB$18,0))," ")</f>
        <v> </v>
      </c>
      <c r="R410" s="544" t="str">
        <f t="array" ref="R410">IF(COUNTIF(MaGv!$C$23:$BB$23,L405)&gt;0,INDEX(MaGv!$C$3:$BB$23,1,MATCH(L405,MaGv!$C$23:$BB$23,0))," ")</f>
        <v> </v>
      </c>
      <c r="S410" s="544" t="str">
        <f t="array" ref="S410">IF(COUNTIF(MaGv!$C$28:$BB$28,L405)&gt;0,INDEX(MaGv!$C$3:$BB$28,1,MATCH(L405,MaGv!$C$28:$BB$28,0))," ")</f>
        <v> </v>
      </c>
      <c r="T410" s="544" t="str">
        <f t="array" ref="T410">IF(COUNTIF(MaGv!$C$33:$BB$33,L405)&gt;0,INDEX(MaGv!$C$3:$BB$33,1,MATCH(L405,MaGv!$C$33:$BB$33,0))," ")</f>
        <v> </v>
      </c>
      <c r="U410" s="16"/>
      <c r="V410" s="16"/>
      <c r="W410" s="17"/>
      <c r="X410" s="527"/>
    </row>
    <row r="411" ht="12.75" customHeight="1">
      <c r="A411" s="323"/>
      <c r="B411" s="547" t="s">
        <v>606</v>
      </c>
      <c r="C411" s="548">
        <v>1.0</v>
      </c>
      <c r="D411" s="549" t="s">
        <v>624</v>
      </c>
      <c r="E411" s="548" t="str">
        <f t="array" ref="E411">IF(COUNTIF(MaGv!$C$39:$BB$39,B405)&gt;0,INDEX(MaGv!$C$38:$BB$39,1,MATCH(B405,MaGv!$C$39:$BB$39,0))," ")</f>
        <v> </v>
      </c>
      <c r="F411" s="548" t="str">
        <f t="array" ref="F411">IF(COUNTIF(MaGv!$C$44:$BB$44,B405)&gt;0,INDEX(MaGv!$C$38:$BB$44,1,MATCH(B405,MaGv!$C$44:$BB$44,0))," ")</f>
        <v> </v>
      </c>
      <c r="G411" s="548" t="str">
        <f t="array" ref="G411">IF(COUNTIF(MaGv!$C$49:$BB$49,B405)&gt;0,INDEX(MaGv!$C$38:$BB$49,1,MATCH(B405,MaGv!$C$49:$BB$49,0))," ")</f>
        <v> </v>
      </c>
      <c r="H411" s="548" t="str">
        <f t="array" ref="H411">IF(COUNTIF(MaGv!$C$54:$BB$54,B405)&gt;0,INDEX(MaGv!$C$38:$BB$54,1,MATCH(B405,MaGv!$C$54:$BB$54,0))," ")</f>
        <v> </v>
      </c>
      <c r="I411" s="548" t="str">
        <f t="array" ref="I411">IF(COUNTIF(MaGv!$C$59:$BB$59,B405)&gt;0,INDEX(MaGv!$C$38:$BB$59,1,MATCH(B405,MaGv!$C$59:$BB$59,0))," ")</f>
        <v> </v>
      </c>
      <c r="J411" s="548" t="str">
        <f t="array" ref="J411">IF(COUNTIF(MaGv!$C$64:$BB$64,B405)&gt;0,INDEX(MaGv!$C$38:$BB$64,1,MATCH(B405,MaGv!$C$64:$BB$64,0))," ")</f>
        <v> </v>
      </c>
      <c r="K411" s="323"/>
      <c r="L411" s="547" t="s">
        <v>606</v>
      </c>
      <c r="M411" s="548">
        <v>1.0</v>
      </c>
      <c r="N411" s="549" t="s">
        <v>624</v>
      </c>
      <c r="O411" s="548" t="str">
        <f t="array" ref="O411">IF(COUNTIF(MaGv!$C$39:$BB$39,L405)&gt;0,INDEX(MaGv!$C$38:$BB$39,1,MATCH(L405,MaGv!$C$39:$BB$39,0))," ")</f>
        <v> </v>
      </c>
      <c r="P411" s="548" t="str">
        <f t="array" ref="P411">IF(COUNTIF(MaGv!$C$44:$BB$44,L405)&gt;0,INDEX(MaGv!$C$38:$BB$44,1,MATCH(L405,MaGv!$C$44:$BB$44,0))," ")</f>
        <v> </v>
      </c>
      <c r="Q411" s="548" t="str">
        <f t="array" ref="Q411">IF(COUNTIF(MaGv!$C$49:$BB$49,L405)&gt;0,INDEX(MaGv!$C$38:$BB$49,1,MATCH(L405,MaGv!$C$49:$BB$49,0))," ")</f>
        <v> </v>
      </c>
      <c r="R411" s="548" t="str">
        <f t="array" ref="R411">IF(COUNTIF(MaGv!$C$54:$BB$54,L405)&gt;0,INDEX(MaGv!$C$38:$BB$54,1,MATCH(L405,MaGv!$C$54:$BB$54,0))," ")</f>
        <v> </v>
      </c>
      <c r="S411" s="548" t="str">
        <f t="array" ref="S411">IF(COUNTIF(MaGv!$C$59:$BB$59,L405)&gt;0,INDEX(MaGv!$C$38:$BB$59,1,MATCH(L405,MaGv!$C$59:$BB$59,0))," ")</f>
        <v> </v>
      </c>
      <c r="T411" s="548" t="str">
        <f t="array" ref="T411">IF(COUNTIF(MaGv!$C$64:$BB$64,L405)&gt;0,INDEX(MaGv!$C$38:$BB$64,1,MATCH(L405,MaGv!$C$64:$BB$64,0))," ")</f>
        <v> </v>
      </c>
      <c r="U411" s="16"/>
      <c r="V411" s="16"/>
      <c r="W411" s="17"/>
      <c r="X411" s="527"/>
    </row>
    <row r="412" ht="12.75" customHeight="1">
      <c r="A412" s="323"/>
      <c r="B412" s="127"/>
      <c r="C412" s="444">
        <v>2.0</v>
      </c>
      <c r="D412" s="543" t="s">
        <v>625</v>
      </c>
      <c r="E412" s="444" t="str">
        <f t="array" ref="E412">IF(COUNTIF(MaGv!$C$40:$BB$40,B405)&gt;0,INDEX(MaGv!$C$38:$BB$40,1,MATCH(B405,MaGv!$C$40:$BB$40,0))," ")</f>
        <v> </v>
      </c>
      <c r="F412" s="444" t="str">
        <f t="array" ref="F412">IF(COUNTIF(MaGv!$C$45:$BB$45,B405)&gt;0,INDEX(MaGv!$C$38:$BB$45,1,MATCH(B405,MaGv!$C$45:$BB$45,0))," ")</f>
        <v> </v>
      </c>
      <c r="G412" s="444" t="str">
        <f t="array" ref="G412">IF(COUNTIF(MaGv!$C$50:$BB$50,B405)&gt;0,INDEX(MaGv!$C$38:$BB$50,1,MATCH(B405,MaGv!$C$50:$BB$50,0))," ")</f>
        <v> </v>
      </c>
      <c r="H412" s="444" t="str">
        <f t="array" ref="H412">IF(COUNTIF(MaGv!$C$55:$BB$55,B405)&gt;0,INDEX(MaGv!$C$38:$BB$55,1,MATCH(B405,MaGv!$C$55:$BB$55,0))," ")</f>
        <v> </v>
      </c>
      <c r="I412" s="444" t="str">
        <f t="array" ref="I412">IF(COUNTIF(MaGv!$C$60:$BB$60,B405)&gt;0,INDEX(MaGv!$C$38:$BB$60,1,MATCH(B405,MaGv!$C$60:$BB$60,0))," ")</f>
        <v> </v>
      </c>
      <c r="J412" s="444" t="str">
        <f t="array" ref="J412">IF(COUNTIF(MaGv!$C$65:$BB$65,B405)&gt;0,INDEX(MaGv!$C$38:$BB$65,1,MATCH(B405,MaGv!$C$65:$BB$65,0))," ")</f>
        <v> </v>
      </c>
      <c r="K412" s="323"/>
      <c r="L412" s="127"/>
      <c r="M412" s="444">
        <v>2.0</v>
      </c>
      <c r="N412" s="543" t="s">
        <v>625</v>
      </c>
      <c r="O412" s="444" t="str">
        <f t="array" ref="O412">IF(COUNTIF(MaGv!$C$40:$BB$40,L405)&gt;0,INDEX(MaGv!$C$38:$BB$40,1,MATCH(L405,MaGv!$C$40:$BB$40,0))," ")</f>
        <v> </v>
      </c>
      <c r="P412" s="444" t="str">
        <f t="array" ref="P412">IF(COUNTIF(MaGv!$C$45:$BB$45,L405)&gt;0,INDEX(MaGv!$C$38:$BB$45,1,MATCH(L405,MaGv!$C$45:$BB$45,0))," ")</f>
        <v> </v>
      </c>
      <c r="Q412" s="444" t="str">
        <f t="array" ref="Q412">IF(COUNTIF(MaGv!$C$50:$BB$50,L405)&gt;0,INDEX(MaGv!$C$38:$BB$50,1,MATCH(L405,MaGv!$C$50:$BB$50,0))," ")</f>
        <v> </v>
      </c>
      <c r="R412" s="444" t="str">
        <f t="array" ref="R412">IF(COUNTIF(MaGv!$C$55:$BB$55,L405)&gt;0,INDEX(MaGv!$C$38:$BB$55,1,MATCH(L405,MaGv!$C$55:$BB$55,0))," ")</f>
        <v> </v>
      </c>
      <c r="S412" s="444" t="str">
        <f t="array" ref="S412">IF(COUNTIF(MaGv!$C$60:$BB$60,L405)&gt;0,INDEX(MaGv!$C$38:$BB$60,1,MATCH(L405,MaGv!$C$60:$BB$60,0))," ")</f>
        <v> </v>
      </c>
      <c r="T412" s="444" t="str">
        <f t="array" ref="T412">IF(COUNTIF(MaGv!$C$65:$BB$65,L405)&gt;0,INDEX(MaGv!$C$38:$BB$65,1,MATCH(L405,MaGv!$C$65:$BB$65,0))," ")</f>
        <v> </v>
      </c>
      <c r="U412" s="16"/>
      <c r="V412" s="16"/>
      <c r="W412" s="17"/>
      <c r="X412" s="527"/>
    </row>
    <row r="413" ht="12.75" customHeight="1">
      <c r="A413" s="323"/>
      <c r="B413" s="127"/>
      <c r="C413" s="444">
        <v>3.0</v>
      </c>
      <c r="D413" s="543" t="s">
        <v>626</v>
      </c>
      <c r="E413" s="444" t="str">
        <f t="array" ref="E413">IF(COUNTIF(MaGv!$C$41:$BB$41,B405)&gt;0,INDEX(MaGv!$C$38:$BB$41,1,MATCH(B405,MaGv!$C$41:$BB$41,0))," ")</f>
        <v> </v>
      </c>
      <c r="F413" s="444" t="str">
        <f t="array" ref="F413">IF(COUNTIF(MaGv!$C$46:$BB$46,B405)&gt;0,INDEX(MaGv!$C$38:$BB$46,1,MATCH(B405,MaGv!$C$46:$BB$46,0))," ")</f>
        <v> </v>
      </c>
      <c r="G413" s="444" t="str">
        <f t="array" ref="G413">IF(COUNTIF(MaGv!$C$51:$BB$51,B405)&gt;0,INDEX(MaGv!$C$38:$BB$51,1,MATCH(B405,MaGv!$C$51:$BB$51,0))," ")</f>
        <v> </v>
      </c>
      <c r="H413" s="444" t="str">
        <f t="array" ref="H413">IF(COUNTIF(MaGv!$C$56:$BB$56,B405)&gt;0,INDEX(MaGv!$C$38:$BB$56,1,MATCH(B405,MaGv!$C$56:$BB$56,0))," ")</f>
        <v> </v>
      </c>
      <c r="I413" s="444" t="str">
        <f t="array" ref="I413">IF(COUNTIF(MaGv!$C$61:$BB$61,B405)&gt;0,INDEX(MaGv!$C$38:$BB$61,1,MATCH(B405,MaGv!$C$61:$BB$61,0))," ")</f>
        <v> </v>
      </c>
      <c r="J413" s="444" t="str">
        <f t="array" ref="J413">IF(COUNTIF(MaGv!$C$66:$BB$66,B405)&gt;0,INDEX(MaGv!$C$38:$BB$66,1,MATCH(B405,MaGv!$C$66:$BB$66,0))," ")</f>
        <v> </v>
      </c>
      <c r="K413" s="323"/>
      <c r="L413" s="127"/>
      <c r="M413" s="444">
        <v>3.0</v>
      </c>
      <c r="N413" s="543" t="s">
        <v>626</v>
      </c>
      <c r="O413" s="444" t="str">
        <f t="array" ref="O413">IF(COUNTIF(MaGv!$C$41:$BB$41,L405)&gt;0,INDEX(MaGv!$C$38:$BB$41,1,MATCH(L405,MaGv!$C$41:$BB$41,0))," ")</f>
        <v> </v>
      </c>
      <c r="P413" s="444" t="str">
        <f t="array" ref="P413">IF(COUNTIF(MaGv!$C$46:$BB$46,L405)&gt;0,INDEX(MaGv!$C$38:$BB$46,1,MATCH(L405,MaGv!$C$46:$BB$46,0))," ")</f>
        <v> </v>
      </c>
      <c r="Q413" s="444" t="str">
        <f t="array" ref="Q413">IF(COUNTIF(MaGv!$C$51:$BB$51,L405)&gt;0,INDEX(MaGv!$C$38:$BB$51,1,MATCH(L405,MaGv!$C$51:$BB$51,0))," ")</f>
        <v> </v>
      </c>
      <c r="R413" s="444" t="str">
        <f t="array" ref="R413">IF(COUNTIF(MaGv!$C$56:$BB$56,L405)&gt;0,INDEX(MaGv!$C$38:$BB$56,1,MATCH(L405,MaGv!$C$56:$BB$56,0))," ")</f>
        <v> </v>
      </c>
      <c r="S413" s="444" t="str">
        <f t="array" ref="S413">IF(COUNTIF(MaGv!$C$61:$BB$61,L405)&gt;0,INDEX(MaGv!$C$38:$BB$61,1,MATCH(L405,MaGv!$C$61:$BB$61,0))," ")</f>
        <v> </v>
      </c>
      <c r="T413" s="444" t="str">
        <f t="array" ref="T413">IF(COUNTIF(MaGv!$C$66:$BB$66,L405)&gt;0,INDEX(MaGv!$C$38:$BB$66,1,MATCH(L405,MaGv!$C$66:$BB$66,0))," ")</f>
        <v> </v>
      </c>
      <c r="U413" s="16"/>
      <c r="V413" s="16"/>
      <c r="W413" s="17"/>
      <c r="X413" s="527"/>
    </row>
    <row r="414" ht="12.75" customHeight="1">
      <c r="A414" s="323"/>
      <c r="B414" s="127"/>
      <c r="C414" s="444">
        <v>4.0</v>
      </c>
      <c r="D414" s="543" t="s">
        <v>627</v>
      </c>
      <c r="E414" s="444" t="str">
        <f t="array" ref="E414">IF(COUNTIF(MaGv!$C$42:$BB$42,B405)&gt;0,INDEX(MaGv!$C$38:$BB$42,1,MATCH(B405,MaGv!$C$42:$BB$42,0))," ")</f>
        <v> </v>
      </c>
      <c r="F414" s="444" t="str">
        <f t="array" ref="F414">IF(COUNTIF(MaGv!$C$47:$BB$47,B405)&gt;0,INDEX(MaGv!$C$38:$BB$47,1,MATCH(B405,MaGv!$C$47:$BB$47,0))," ")</f>
        <v> </v>
      </c>
      <c r="G414" s="444" t="str">
        <f t="array" ref="G414">IF(COUNTIF(MaGv!$C$52:$BB$52,B405)&gt;0,INDEX(MaGv!$C$38:$BB$52,1,MATCH(B405,MaGv!$C$52:$BB$52,0))," ")</f>
        <v> </v>
      </c>
      <c r="H414" s="444" t="str">
        <f t="array" ref="H414">IF(COUNTIF(MaGv!$C$57:$BB$57,B405)&gt;0,INDEX(MaGv!$C$38:$BB$57,1,MATCH(B405,MaGv!$C$57:$BB$57,0))," ")</f>
        <v> </v>
      </c>
      <c r="I414" s="444" t="str">
        <f t="array" ref="I414">IF(COUNTIF(MaGv!$C$62:$BB$62,B405)&gt;0,INDEX(MaGv!$C$38:$BB$62,1,MATCH(B405,MaGv!$C$62:$BB$62,0))," ")</f>
        <v> </v>
      </c>
      <c r="J414" s="444" t="str">
        <f t="array" ref="J414">IF(COUNTIF(MaGv!$C$66:$BB$67,B405)&gt;0,INDEX(MaGv!$C$38:$BB$67,1,MATCH(B405,MaGv!$C$67:$BB$67,0))," ")</f>
        <v> </v>
      </c>
      <c r="K414" s="323"/>
      <c r="L414" s="127"/>
      <c r="M414" s="444">
        <v>4.0</v>
      </c>
      <c r="N414" s="543" t="s">
        <v>627</v>
      </c>
      <c r="O414" s="444" t="str">
        <f t="array" ref="O414">IF(COUNTIF(MaGv!$C$42:$BB$42,L405)&gt;0,INDEX(MaGv!$C$38:$BB$42,1,MATCH(L405,MaGv!$C$42:$BB$42,0))," ")</f>
        <v> </v>
      </c>
      <c r="P414" s="444" t="str">
        <f t="array" ref="P414">IF(COUNTIF(MaGv!$C$47:$BB$47,L405)&gt;0,INDEX(MaGv!$C$38:$BB$47,1,MATCH(L405,MaGv!$C$47:$BB$47,0))," ")</f>
        <v> </v>
      </c>
      <c r="Q414" s="444" t="str">
        <f t="array" ref="Q414">IF(COUNTIF(MaGv!$C$52:$BB$52,L405)&gt;0,INDEX(MaGv!$C$38:$BB$52,1,MATCH(L405,MaGv!$C$52:$BB$52,0))," ")</f>
        <v> </v>
      </c>
      <c r="R414" s="444" t="str">
        <f t="array" ref="R414">IF(COUNTIF(MaGv!$C$57:$BB$57,L405)&gt;0,INDEX(MaGv!$C$38:$BB$57,1,MATCH(L405,MaGv!$C$57:$BB$57,0))," ")</f>
        <v> </v>
      </c>
      <c r="S414" s="444" t="str">
        <f t="array" ref="S414">IF(COUNTIF(MaGv!$C$62:$BB$62,L405)&gt;0,INDEX(MaGv!$C$38:$BB$62,1,MATCH(L405,MaGv!$C$62:$BB$62,0))," ")</f>
        <v> </v>
      </c>
      <c r="T414" s="444" t="str">
        <f t="array" ref="T414">IF(COUNTIF(MaGv!$C$66:$BB$67,L405)&gt;0,INDEX(MaGv!$C$38:$BB$67,1,MATCH(L405,MaGv!$C$67:$BB$67,0))," ")</f>
        <v> </v>
      </c>
      <c r="U414" s="16"/>
      <c r="V414" s="16"/>
      <c r="W414" s="17"/>
      <c r="X414" s="527"/>
    </row>
    <row r="415" ht="12.75" customHeight="1">
      <c r="A415" s="323"/>
      <c r="B415" s="396"/>
      <c r="C415" s="450">
        <v>5.0</v>
      </c>
      <c r="D415" s="550" t="s">
        <v>628</v>
      </c>
      <c r="E415" s="450" t="str">
        <f t="array" ref="E415">IF(COUNTIF(MaGv!$C$43:$BB$43,B405)&gt;0,INDEX(MaGv!$C$38:$BB$43,1,MATCH(B405,MaGv!$C$43:$BB$43,0))," ")</f>
        <v> </v>
      </c>
      <c r="F415" s="450" t="str">
        <f t="array" ref="F415">IF(COUNTIF(MaGv!$C$48:$BB$48,B405)&gt;0,INDEX(MaGv!$C$38:$BB$48,1,MATCH(B405,MaGv!$C$48:$BB$48,0))," ")</f>
        <v> </v>
      </c>
      <c r="G415" s="450" t="str">
        <f t="array" ref="G415">IF(COUNTIF(MaGv!$C$53:$BB$53,B405)&gt;0,INDEX(MaGv!$C$38:$BB$53,1,MATCH(B405,MaGv!$C$53:$BB$53,0))," ")</f>
        <v> </v>
      </c>
      <c r="H415" s="450" t="str">
        <f t="array" ref="H415">IF(COUNTIF(MaGv!$C$58:$BB$58,B405)&gt;0,INDEX(MaGv!$C$38:$BB$58,1,MATCH(B405,MaGv!$C$58:$BB$58,0))," ")</f>
        <v> </v>
      </c>
      <c r="I415" s="450" t="str">
        <f t="array" ref="I415">IF(COUNTIF(MaGv!$C$63:$BB$63,B405)&gt;0,INDEX(MaGv!$C$38:$BB$63,1,MATCH(B405,MaGv!$C$63:$BB$63,0))," ")</f>
        <v> </v>
      </c>
      <c r="J415" s="450" t="str">
        <f t="array" ref="J415">IF(COUNTIF(MaGv!$C$68:$BB$68,B405)&gt;0,INDEX(MaGv!$C$38:$BB$68,1,MATCH(B405,MaGv!$C$68:$BB$68,0))," ")</f>
        <v> </v>
      </c>
      <c r="K415" s="323"/>
      <c r="L415" s="396"/>
      <c r="M415" s="450">
        <v>5.0</v>
      </c>
      <c r="N415" s="550" t="s">
        <v>628</v>
      </c>
      <c r="O415" s="450" t="str">
        <f t="array" ref="O415">IF(COUNTIF(MaGv!$C$43:$BB$43,L405)&gt;0,INDEX(MaGv!$C$38:$BB$43,1,MATCH(L405,MaGv!$C$43:$BB$43,0))," ")</f>
        <v> </v>
      </c>
      <c r="P415" s="450" t="str">
        <f t="array" ref="P415">IF(COUNTIF(MaGv!$C$48:$BB$48,L405)&gt;0,INDEX(MaGv!$C$38:$BB$48,1,MATCH(L405,MaGv!$C$48:$BB$48,0))," ")</f>
        <v> </v>
      </c>
      <c r="Q415" s="450" t="str">
        <f t="array" ref="Q415">IF(COUNTIF(MaGv!$C$53:$BB$53,L405)&gt;0,INDEX(MaGv!$C$38:$BB$53,1,MATCH(L405,MaGv!$C$53:$BB$53,0))," ")</f>
        <v> </v>
      </c>
      <c r="R415" s="450" t="str">
        <f t="array" ref="R415">IF(COUNTIF(MaGv!$C$58:$BB$58,L405)&gt;0,INDEX(MaGv!$C$38:$BB$58,1,MATCH(L405,MaGv!$C$58:$BB$58,0))," ")</f>
        <v> </v>
      </c>
      <c r="S415" s="450" t="str">
        <f t="array" ref="S415">IF(COUNTIF(MaGv!$C$63:$BB$63,L405)&gt;0,INDEX(MaGv!$C$38:$BB$63,1,MATCH(L405,MaGv!$C$63:$BB$63,0))," ")</f>
        <v> </v>
      </c>
      <c r="T415" s="450" t="str">
        <f t="array" ref="T415">IF(COUNTIF(MaGv!$C$68:$BB$68,L405)&gt;0,INDEX(MaGv!$C$38:$BB$68,1,MATCH(L405,MaGv!$C$68:$BB$68,0))," ")</f>
        <v> </v>
      </c>
      <c r="U415" s="16"/>
      <c r="V415" s="16"/>
      <c r="W415" s="17"/>
      <c r="X415" s="527"/>
    </row>
    <row r="416" ht="12.75" customHeight="1">
      <c r="A416" s="323"/>
      <c r="B416" s="551"/>
      <c r="C416" s="529"/>
      <c r="D416" s="75"/>
      <c r="E416" s="529"/>
      <c r="F416" s="529"/>
      <c r="G416" s="529"/>
      <c r="H416" s="529"/>
      <c r="I416" s="529"/>
      <c r="J416" s="529"/>
      <c r="K416" s="323"/>
      <c r="L416" s="551"/>
      <c r="M416" s="529"/>
      <c r="N416" s="75"/>
      <c r="O416" s="529"/>
      <c r="P416" s="529"/>
      <c r="Q416" s="529"/>
      <c r="R416" s="529"/>
      <c r="S416" s="529"/>
      <c r="T416" s="529"/>
      <c r="U416" s="16"/>
      <c r="V416" s="16"/>
      <c r="W416" s="17"/>
      <c r="X416" s="527"/>
    </row>
    <row r="417" ht="12.75" customHeight="1">
      <c r="A417" s="552"/>
      <c r="B417" s="553"/>
      <c r="C417" s="554"/>
      <c r="D417" s="554"/>
      <c r="E417" s="555"/>
      <c r="F417" s="555"/>
      <c r="G417" s="555"/>
      <c r="H417" s="555"/>
      <c r="I417" s="555"/>
      <c r="J417" s="555"/>
      <c r="K417" s="555"/>
      <c r="L417" s="553"/>
      <c r="M417" s="554"/>
      <c r="N417" s="554"/>
      <c r="O417" s="555"/>
      <c r="P417" s="555"/>
      <c r="Q417" s="555"/>
      <c r="R417" s="555"/>
      <c r="S417" s="555"/>
      <c r="T417" s="555"/>
      <c r="U417" s="16"/>
      <c r="V417" s="16"/>
      <c r="W417" s="17"/>
      <c r="X417" s="527"/>
    </row>
    <row r="418" ht="12.75" customHeight="1">
      <c r="A418" s="323"/>
      <c r="B418" s="528" t="str">
        <f>MaGv!$N$1</f>
        <v>THỜI KHÓA BIỂU ÔN TẬP KHỐI 12 - Áp dụng từ 04/05/2021</v>
      </c>
      <c r="C418" s="528"/>
      <c r="D418" s="360"/>
      <c r="E418" s="360"/>
      <c r="F418" s="360"/>
      <c r="G418" s="360"/>
      <c r="H418" s="323"/>
      <c r="I418" s="360"/>
      <c r="J418" s="360"/>
      <c r="K418" s="323"/>
      <c r="L418" s="528" t="str">
        <f>MaGv!$N$1</f>
        <v>THỜI KHÓA BIỂU ÔN TẬP KHỐI 12 - Áp dụng từ 04/05/2021</v>
      </c>
      <c r="M418" s="360"/>
      <c r="N418" s="360"/>
      <c r="O418" s="360"/>
      <c r="P418" s="360"/>
      <c r="Q418" s="360"/>
      <c r="R418" s="323"/>
      <c r="S418" s="360"/>
      <c r="T418" s="360"/>
      <c r="U418" s="16"/>
      <c r="V418" s="16"/>
      <c r="W418" s="17"/>
      <c r="X418" s="527"/>
    </row>
    <row r="419" ht="12.75" customHeight="1">
      <c r="A419" s="16"/>
      <c r="B419" s="530" t="s">
        <v>615</v>
      </c>
      <c r="C419" s="531" t="str">
        <f>VLOOKUP(B421,dsma,3,0)&amp;"-"&amp;VLOOKUP(B421,dsma,5,0)</f>
        <v>Ngô Thị Tuyết Hồng-Văn</v>
      </c>
      <c r="D419" s="532"/>
      <c r="E419" s="532"/>
      <c r="F419" s="533"/>
      <c r="G419" s="323"/>
      <c r="H419" s="534"/>
      <c r="I419" s="535" t="s">
        <v>616</v>
      </c>
      <c r="J419" s="17" t="str">
        <f>60-COUNTIF(E422:J431," ")</f>
        <v>0</v>
      </c>
      <c r="K419" s="323"/>
      <c r="L419" s="530" t="s">
        <v>615</v>
      </c>
      <c r="M419" s="531" t="str">
        <f>VLOOKUP(L421,dsma,3,0)&amp;"-"&amp;VLOOKUP(L421,dsma,5,0)</f>
        <v>Lê Thị Thanh Vân-Văn</v>
      </c>
      <c r="N419" s="532"/>
      <c r="O419" s="532"/>
      <c r="P419" s="533"/>
      <c r="Q419" s="323"/>
      <c r="R419" s="534"/>
      <c r="S419" s="535" t="s">
        <v>616</v>
      </c>
      <c r="T419" s="17" t="str">
        <f>60-COUNTIF(O422:T431," ")</f>
        <v>24</v>
      </c>
      <c r="U419" s="16"/>
      <c r="V419" s="16"/>
      <c r="W419" s="17"/>
      <c r="X419" s="527"/>
    </row>
    <row r="420" ht="3.0" customHeight="1">
      <c r="A420" s="16"/>
      <c r="B420" s="526"/>
      <c r="C420" s="323"/>
      <c r="D420" s="323"/>
      <c r="E420" s="529"/>
      <c r="F420" s="323"/>
      <c r="G420" s="323"/>
      <c r="H420" s="323"/>
      <c r="I420" s="323"/>
      <c r="J420" s="323"/>
      <c r="K420" s="323"/>
      <c r="L420" s="526"/>
      <c r="M420" s="323"/>
      <c r="N420" s="323"/>
      <c r="O420" s="529"/>
      <c r="P420" s="323"/>
      <c r="Q420" s="323"/>
      <c r="R420" s="323"/>
      <c r="S420" s="323"/>
      <c r="T420" s="323"/>
      <c r="U420" s="16"/>
      <c r="V420" s="16"/>
      <c r="W420" s="17"/>
      <c r="X420" s="527"/>
    </row>
    <row r="421" ht="12.75" customHeight="1">
      <c r="A421" s="536"/>
      <c r="B421" s="537" t="str">
        <f>X57</f>
        <v>BV01</v>
      </c>
      <c r="C421" s="538" t="s">
        <v>617</v>
      </c>
      <c r="D421" s="538" t="s">
        <v>618</v>
      </c>
      <c r="E421" s="538" t="s">
        <v>591</v>
      </c>
      <c r="F421" s="538" t="s">
        <v>592</v>
      </c>
      <c r="G421" s="538" t="s">
        <v>593</v>
      </c>
      <c r="H421" s="538" t="s">
        <v>594</v>
      </c>
      <c r="I421" s="538" t="s">
        <v>595</v>
      </c>
      <c r="J421" s="538" t="s">
        <v>596</v>
      </c>
      <c r="K421" s="539"/>
      <c r="L421" s="537" t="str">
        <f>X58</f>
        <v>BV02</v>
      </c>
      <c r="M421" s="538" t="s">
        <v>617</v>
      </c>
      <c r="N421" s="538" t="s">
        <v>618</v>
      </c>
      <c r="O421" s="538" t="s">
        <v>591</v>
      </c>
      <c r="P421" s="538" t="s">
        <v>592</v>
      </c>
      <c r="Q421" s="538" t="s">
        <v>593</v>
      </c>
      <c r="R421" s="538" t="s">
        <v>594</v>
      </c>
      <c r="S421" s="538" t="s">
        <v>595</v>
      </c>
      <c r="T421" s="538" t="s">
        <v>596</v>
      </c>
      <c r="U421" s="16"/>
      <c r="V421" s="16">
        <v>54.0</v>
      </c>
      <c r="W421" s="17"/>
      <c r="X421" s="527"/>
    </row>
    <row r="422" ht="12.75" customHeight="1">
      <c r="A422" s="323"/>
      <c r="B422" s="541" t="s">
        <v>597</v>
      </c>
      <c r="C422" s="452">
        <v>1.0</v>
      </c>
      <c r="D422" s="542" t="s">
        <v>619</v>
      </c>
      <c r="E422" s="452" t="str">
        <f t="array" ref="E422">IF(COUNTIF(MaGv!$C$4:$BB$4,B421)&gt;0,INDEX(MaGv!$C$3:$BB$4,1,MATCH(B421,MaGv!$C$4:$BB$4,0))," ")</f>
        <v> </v>
      </c>
      <c r="F422" s="452" t="str">
        <f t="array" ref="F422">IF(COUNTIF(MaGv!$C$9:$BB$9,B421)&gt;0,INDEX(MaGv!$C$3:$BB$9,1,MATCH(B421,MaGv!$C$9:$BB$9,0))," ")</f>
        <v> </v>
      </c>
      <c r="G422" s="452" t="str">
        <f t="array" ref="G422">IF(COUNTIF(MaGv!$C$14:$BB$14,B421)&gt;0,INDEX(MaGv!$C$3:$BB$14,1,MATCH(B421,MaGv!$C$14:$BB$14,0))," ")</f>
        <v> </v>
      </c>
      <c r="H422" s="452" t="str">
        <f t="array" ref="H422">IF(COUNTIF(MaGv!$C$19:$BB$19,B421)&gt;0,INDEX(MaGv!$C$3:$BB$19,1,MATCH(B421,MaGv!$C$19:$BB$19,0))," ")</f>
        <v> </v>
      </c>
      <c r="I422" s="452" t="str">
        <f t="array" ref="I422">IF(COUNTIF(MaGv!$C$24:$BB$24,B421)&gt;0,INDEX(MaGv!$C$3:$BB$24,1,MATCH(B421,MaGv!$C$24:$BB$24,0))," ")</f>
        <v> </v>
      </c>
      <c r="J422" s="452" t="str">
        <f t="array" ref="J422">IF(COUNTIF(MaGv!$C$29:$BB$29,B421)&gt;0,INDEX(MaGv!$C$3:$BB$29,1,MATCH(B421,MaGv!$C$29:$BB$29,0))," ")</f>
        <v> </v>
      </c>
      <c r="K422" s="323"/>
      <c r="L422" s="541" t="s">
        <v>597</v>
      </c>
      <c r="M422" s="452">
        <v>1.0</v>
      </c>
      <c r="N422" s="542" t="s">
        <v>619</v>
      </c>
      <c r="O422" s="452" t="str">
        <f t="array" ref="O422">IF(COUNTIF(MaGv!$C$4:$BB$4,L421)&gt;0,INDEX(MaGv!$C$3:$BB$4,1,MATCH(L421,MaGv!$C$4:$BB$4,0))," ")</f>
        <v> </v>
      </c>
      <c r="P422" s="451" t="str">
        <f t="array" ref="P422">IF(COUNTIF(MaGv!$C$9:$BB$9,L421)&gt;0,INDEX(MaGv!$C$3:$BB$9,1,MATCH(L421,MaGv!$C$9:$BB$9,0))," ")</f>
        <v>A5</v>
      </c>
      <c r="Q422" s="451" t="str">
        <f t="array" ref="Q422">IF(COUNTIF(MaGv!$C$14:$BB$14,L421)&gt;0,INDEX(MaGv!$C$3:$BB$14,1,MATCH(L421,MaGv!$C$14:$BB$14,0))," ")</f>
        <v>A5</v>
      </c>
      <c r="R422" s="451" t="str">
        <f t="array" ref="R422">IF(COUNTIF(MaGv!$C$19:$BB$19,L421)&gt;0,INDEX(MaGv!$C$3:$BB$19,1,MATCH(L421,MaGv!$C$19:$BB$19,0))," ")</f>
        <v>A6</v>
      </c>
      <c r="S422" s="452" t="str">
        <f t="array" ref="S422">IF(COUNTIF(MaGv!$C$24:$BB$24,L421)&gt;0,INDEX(MaGv!$C$3:$BB$24,1,MATCH(L421,MaGv!$C$24:$BB$24,0))," ")</f>
        <v> </v>
      </c>
      <c r="T422" s="452" t="str">
        <f t="array" ref="T422">IF(COUNTIF(MaGv!$C$29:$BB$29,L421)&gt;0,INDEX(MaGv!$C$3:$BB$29,1,MATCH(L421,MaGv!$C$29:$BB$29,0))," ")</f>
        <v> </v>
      </c>
      <c r="U422" s="16"/>
      <c r="V422" s="16"/>
      <c r="W422" s="17"/>
      <c r="X422" s="527"/>
    </row>
    <row r="423" ht="12.75" customHeight="1">
      <c r="A423" s="323"/>
      <c r="B423" s="127"/>
      <c r="C423" s="444">
        <v>2.0</v>
      </c>
      <c r="D423" s="543" t="s">
        <v>620</v>
      </c>
      <c r="E423" s="444" t="str">
        <f t="array" ref="E423">IF(COUNTIF(MaGv!$C$5:$BB$5,B421)&gt;0,INDEX(MaGv!$C$3:$BB$5,1,MATCH(B421,MaGv!$C$5:$BB$5,0))," ")</f>
        <v> </v>
      </c>
      <c r="F423" s="444" t="str">
        <f t="array" ref="F423">IF(COUNTIF(MaGv!$C$10:$BB$10,B421)&gt;0,INDEX(MaGv!$C$3:$BB$10,1,MATCH(B421,MaGv!$C$10:$BB$10,0))," ")</f>
        <v> </v>
      </c>
      <c r="G423" s="444" t="str">
        <f t="array" ref="G423">IF(COUNTIF(MaGv!$C$15:$BB$15,B421)&gt;0,INDEX(MaGv!$C$3:$BB$15,1,MATCH(B421,MaGv!$C$15:$BB$15,0))," ")</f>
        <v> </v>
      </c>
      <c r="H423" s="444" t="str">
        <f t="array" ref="H423">IF(COUNTIF(MaGv!$C$20:$BB$20,B421)&gt;0,INDEX(MaGv!$C$3:$BB$20,1,MATCH(B421,MaGv!$C$20:$BB$20,0))," ")</f>
        <v> </v>
      </c>
      <c r="I423" s="444" t="str">
        <f t="array" ref="I423">IF(COUNTIF(MaGv!$C$25:$BB$25,B421)&gt;0,INDEX(MaGv!$C$3:$BB$25,1,MATCH(B421,MaGv!$C$25:$BB$25,0))," ")</f>
        <v> </v>
      </c>
      <c r="J423" s="444" t="str">
        <f t="array" ref="J423">IF(COUNTIF(MaGv!$C$30:$BB$30,B421)&gt;0,INDEX(MaGv!$C$3:$BB$30,1,MATCH(B421,MaGv!$C$30:$BB$30,0))," ")</f>
        <v> </v>
      </c>
      <c r="K423" s="323"/>
      <c r="L423" s="127"/>
      <c r="M423" s="444">
        <v>2.0</v>
      </c>
      <c r="N423" s="543" t="s">
        <v>620</v>
      </c>
      <c r="O423" s="446" t="str">
        <f t="array" ref="O423">IF(COUNTIF(MaGv!$C$5:$BB$5,L421)&gt;0,INDEX(MaGv!$C$3:$BB$5,1,MATCH(L421,MaGv!$C$5:$BB$5,0))," ")</f>
        <v>A8</v>
      </c>
      <c r="P423" s="446" t="str">
        <f t="array" ref="P423">IF(COUNTIF(MaGv!$C$10:$BB$10,L421)&gt;0,INDEX(MaGv!$C$3:$BB$10,1,MATCH(L421,MaGv!$C$10:$BB$10,0))," ")</f>
        <v>A5</v>
      </c>
      <c r="Q423" s="446" t="str">
        <f t="array" ref="Q423">IF(COUNTIF(MaGv!$C$15:$BB$15,L421)&gt;0,INDEX(MaGv!$C$3:$BB$15,1,MATCH(L421,MaGv!$C$15:$BB$15,0))," ")</f>
        <v>A5</v>
      </c>
      <c r="R423" s="446" t="str">
        <f t="array" ref="R423">IF(COUNTIF(MaGv!$C$20:$BB$20,L421)&gt;0,INDEX(MaGv!$C$3:$BB$20,1,MATCH(L421,MaGv!$C$20:$BB$20,0))," ")</f>
        <v>A6</v>
      </c>
      <c r="S423" s="444" t="str">
        <f t="array" ref="S423">IF(COUNTIF(MaGv!$C$25:$BB$25,L421)&gt;0,INDEX(MaGv!$C$3:$BB$25,1,MATCH(L421,MaGv!$C$25:$BB$25,0))," ")</f>
        <v> </v>
      </c>
      <c r="T423" s="444" t="str">
        <f t="array" ref="T423">IF(COUNTIF(MaGv!$C$30:$BB$30,L421)&gt;0,INDEX(MaGv!$C$3:$BB$30,1,MATCH(L421,MaGv!$C$30:$BB$30,0))," ")</f>
        <v> </v>
      </c>
      <c r="U423" s="16"/>
      <c r="V423" s="16"/>
      <c r="W423" s="17"/>
      <c r="X423" s="527"/>
    </row>
    <row r="424" ht="12.75" customHeight="1">
      <c r="A424" s="323"/>
      <c r="B424" s="127"/>
      <c r="C424" s="444">
        <v>3.0</v>
      </c>
      <c r="D424" s="543" t="s">
        <v>621</v>
      </c>
      <c r="E424" s="444" t="str">
        <f t="array" ref="E424">IF(COUNTIF(MaGv!$C$6:$BB$6,B421)&gt;0,INDEX(MaGv!$C$3:$BB$6,1,MATCH(B421,MaGv!$C$6:$BB$6,0))," ")</f>
        <v> </v>
      </c>
      <c r="F424" s="444" t="str">
        <f t="array" ref="F424">IF(COUNTIF(MaGv!$C$11:$BB$11,B421)&gt;0,INDEX(MaGv!$C$3:$BB$11,1,MATCH(B421,MaGv!$C$11:$BB$11,0))," ")</f>
        <v> </v>
      </c>
      <c r="G424" s="444" t="str">
        <f t="array" ref="G424">IF(COUNTIF(MaGv!$C$16:$BB$16,B421)&gt;0,INDEX(MaGv!$C$3:$BB$16,1,MATCH(B421,MaGv!$C$16:$BB$16,0))," ")</f>
        <v> </v>
      </c>
      <c r="H424" s="444" t="str">
        <f t="array" ref="H424">IF(COUNTIF(MaGv!$C$21:$BB$21,B421)&gt;0,INDEX(MaGv!$C$3:$BB$21,1,MATCH(B421,MaGv!$C$21:$BB$21,0))," ")</f>
        <v> </v>
      </c>
      <c r="I424" s="444" t="str">
        <f t="array" ref="I424">IF(COUNTIF(MaGv!$C$26:$BB$26,B421)&gt;0,INDEX(MaGv!$C$3:$BB$26,1,MATCH(B421,MaGv!$C$26:$BB$26,0))," ")</f>
        <v> </v>
      </c>
      <c r="J424" s="444" t="str">
        <f t="array" ref="J424">IF(COUNTIF(MaGv!$C$31:$BB$31,B421)&gt;0,INDEX(MaGv!$C$3:$BB$31,1,MATCH(B421,MaGv!$C$31:$BB$31,0))," ")</f>
        <v> </v>
      </c>
      <c r="K424" s="323"/>
      <c r="L424" s="127"/>
      <c r="M424" s="444">
        <v>3.0</v>
      </c>
      <c r="N424" s="543" t="s">
        <v>621</v>
      </c>
      <c r="O424" s="446" t="str">
        <f t="array" ref="O424">IF(COUNTIF(MaGv!$C$6:$BB$6,L421)&gt;0,INDEX(MaGv!$C$3:$BB$6,1,MATCH(L421,MaGv!$C$6:$BB$6,0))," ")</f>
        <v>A8</v>
      </c>
      <c r="P424" s="446" t="str">
        <f t="array" ref="P424">IF(COUNTIF(MaGv!$C$11:$BB$11,L421)&gt;0,INDEX(MaGv!$C$3:$BB$11,1,MATCH(L421,MaGv!$C$11:$BB$11,0))," ")</f>
        <v>A6</v>
      </c>
      <c r="Q424" s="446" t="str">
        <f t="array" ref="Q424">IF(COUNTIF(MaGv!$C$16:$BB$16,L421)&gt;0,INDEX(MaGv!$C$3:$BB$16,1,MATCH(L421,MaGv!$C$16:$BB$16,0))," ")</f>
        <v>A1</v>
      </c>
      <c r="R424" s="446" t="str">
        <f t="array" ref="R424">IF(COUNTIF(MaGv!$C$21:$BB$21,L421)&gt;0,INDEX(MaGv!$C$3:$BB$21,1,MATCH(L421,MaGv!$C$21:$BB$21,0))," ")</f>
        <v>A8</v>
      </c>
      <c r="S424" s="444" t="str">
        <f t="array" ref="S424">IF(COUNTIF(MaGv!$C$26:$BB$26,L421)&gt;0,INDEX(MaGv!$C$3:$BB$26,1,MATCH(L421,MaGv!$C$26:$BB$26,0))," ")</f>
        <v> </v>
      </c>
      <c r="T424" s="444" t="str">
        <f t="array" ref="T424">IF(COUNTIF(MaGv!$C$31:$BB$31,L421)&gt;0,INDEX(MaGv!$C$3:$BB$31,1,MATCH(L421,MaGv!$C$31:$BB$31,0))," ")</f>
        <v> </v>
      </c>
      <c r="U424" s="16"/>
      <c r="V424" s="16"/>
      <c r="W424" s="17"/>
      <c r="X424" s="527"/>
    </row>
    <row r="425" ht="12.75" customHeight="1">
      <c r="A425" s="323"/>
      <c r="B425" s="127"/>
      <c r="C425" s="444">
        <v>4.0</v>
      </c>
      <c r="D425" s="543" t="s">
        <v>622</v>
      </c>
      <c r="E425" s="444" t="str">
        <f t="array" ref="E425">IF(COUNTIF(MaGv!$C$7:$BB$7,B421)&gt;0,INDEX(MaGv!$C$3:$BB$7,1,MATCH(B421,MaGv!$C$7:$BB$7,0))," ")</f>
        <v> </v>
      </c>
      <c r="F425" s="444" t="str">
        <f t="array" ref="F425">IF(COUNTIF(MaGv!$C$12:$BB$12,B421)&gt;0,INDEX(MaGv!$C$3:$BB$12,1,MATCH(B421,MaGv!$C$12:$BB$12,0))," ")</f>
        <v> </v>
      </c>
      <c r="G425" s="444" t="str">
        <f t="array" ref="G425">IF(COUNTIF(MaGv!$C$17:$BB$17,B421)&gt;0,INDEX(MaGv!$C$3:$BB$17,1,MATCH(B421,MaGv!$C$17:$BB$17,0))," ")</f>
        <v> </v>
      </c>
      <c r="H425" s="444" t="str">
        <f t="array" ref="H425">IF(COUNTIF(MaGv!$C$22:$BB$22,B421)&gt;0,INDEX(MaGv!$C$3:$BB$22,1,MATCH(B421,MaGv!$C$22:$BB$22,0))," ")</f>
        <v> </v>
      </c>
      <c r="I425" s="444" t="str">
        <f t="array" ref="I425">IF(COUNTIF(MaGv!$C$27:$BB$27,B421)&gt;0,INDEX(MaGv!$C$3:$BB$27,1,MATCH(B421,MaGv!$C$27:$BB$27,0))," ")</f>
        <v> </v>
      </c>
      <c r="J425" s="444" t="str">
        <f t="array" ref="J425">IF(COUNTIF(MaGv!$C$32:$BB$32,B421)&gt;0,INDEX(MaGv!$C$3:$BB$32,1,MATCH(B421,MaGv!$C$32:$BB$32,0))," ")</f>
        <v> </v>
      </c>
      <c r="K425" s="323"/>
      <c r="L425" s="127"/>
      <c r="M425" s="444">
        <v>4.0</v>
      </c>
      <c r="N425" s="543" t="s">
        <v>622</v>
      </c>
      <c r="O425" s="446" t="str">
        <f t="array" ref="O425">IF(COUNTIF(MaGv!$C$7:$BB$7,L421)&gt;0,INDEX(MaGv!$C$3:$BB$7,1,MATCH(L421,MaGv!$C$7:$BB$7,0))," ")</f>
        <v>A1</v>
      </c>
      <c r="P425" s="446" t="str">
        <f t="array" ref="P425">IF(COUNTIF(MaGv!$C$12:$BB$12,L421)&gt;0,INDEX(MaGv!$C$3:$BB$12,1,MATCH(L421,MaGv!$C$12:$BB$12,0))," ")</f>
        <v>A6</v>
      </c>
      <c r="Q425" s="446" t="str">
        <f t="array" ref="Q425">IF(COUNTIF(MaGv!$C$17:$BB$17,L421)&gt;0,INDEX(MaGv!$C$3:$BB$17,1,MATCH(L421,MaGv!$C$17:$BB$17,0))," ")</f>
        <v>A1</v>
      </c>
      <c r="R425" s="446" t="str">
        <f t="array" ref="R425">IF(COUNTIF(MaGv!$C$22:$BB$22,L421)&gt;0,INDEX(MaGv!$C$3:$BB$22,1,MATCH(L421,MaGv!$C$22:$BB$22,0))," ")</f>
        <v>A8</v>
      </c>
      <c r="S425" s="444" t="str">
        <f t="array" ref="S425">IF(COUNTIF(MaGv!$C$27:$BB$27,L421)&gt;0,INDEX(MaGv!$C$3:$BB$27,1,MATCH(L421,MaGv!$C$27:$BB$27,0))," ")</f>
        <v> </v>
      </c>
      <c r="T425" s="444" t="str">
        <f t="array" ref="T425">IF(COUNTIF(MaGv!$C$32:$BB$32,L421)&gt;0,INDEX(MaGv!$C$3:$BB$32,1,MATCH(L421,MaGv!$C$32:$BB$32,0))," ")</f>
        <v> </v>
      </c>
      <c r="U425" s="16"/>
      <c r="V425" s="16"/>
      <c r="W425" s="17"/>
      <c r="X425" s="527"/>
    </row>
    <row r="426" ht="12.75" customHeight="1">
      <c r="A426" s="323"/>
      <c r="B426" s="447"/>
      <c r="C426" s="544">
        <v>5.0</v>
      </c>
      <c r="D426" s="545" t="s">
        <v>623</v>
      </c>
      <c r="E426" s="544" t="str">
        <f t="array" ref="E426">IF(COUNTIF(MaGv!$C$8:$BB$8,B421)&gt;0,INDEX(MaGv!$C$3:$BB$8,1,MATCH(B421,MaGv!$C$8:$BB$8,0))," ")</f>
        <v> </v>
      </c>
      <c r="F426" s="544" t="str">
        <f t="array" ref="F426">IF(COUNTIF(MaGv!$C$13:$BB$13,B421)&gt;0,INDEX(MaGv!$C$3:$BB$13,1,MATCH(B421,MaGv!$C$13:$BB$13,0))," ")</f>
        <v> </v>
      </c>
      <c r="G426" s="544" t="str">
        <f t="array" ref="G426">IF(COUNTIF(MaGv!$C$18:$BB$18,B421)&gt;0,INDEX(MaGv!$C$3:$BB$18,1,MATCH(B421,MaGv!$C$18:$BB$18,0))," ")</f>
        <v> </v>
      </c>
      <c r="H426" s="544" t="str">
        <f t="array" ref="H426">IF(COUNTIF(MaGv!$C$23:$BB$23,B421)&gt;0,INDEX(MaGv!$C$3:$BB$23,1,MATCH(B421,MaGv!$C$23:$BB$23,0))," ")</f>
        <v> </v>
      </c>
      <c r="I426" s="544" t="str">
        <f t="array" ref="I426">IF(COUNTIF(MaGv!$C$28:$BB$28,B421)&gt;0,INDEX(MaGv!$C$3:$BB$28,1,MATCH(B421,MaGv!$C$28:$BB$28,0))," ")</f>
        <v> </v>
      </c>
      <c r="J426" s="544" t="str">
        <f t="array" ref="J426">IF(COUNTIF(MaGv!$C$33:$BB$33,B421)&gt;0,INDEX(MaGv!$C$3:$BB$33,1,MATCH(B421,MaGv!$C$33:$BB$33,0))," ")</f>
        <v> </v>
      </c>
      <c r="K426" s="323"/>
      <c r="L426" s="447"/>
      <c r="M426" s="544">
        <v>5.0</v>
      </c>
      <c r="N426" s="545" t="s">
        <v>623</v>
      </c>
      <c r="O426" s="546" t="str">
        <f t="array" ref="O426">IF(COUNTIF(MaGv!$C$8:$BB$8,L421)&gt;0,INDEX(MaGv!$C$3:$BB$8,1,MATCH(L421,MaGv!$C$8:$BB$8,0))," ")</f>
        <v>A1</v>
      </c>
      <c r="P426" s="544" t="str">
        <f t="array" ref="P426">IF(COUNTIF(MaGv!$C$13:$BB$13,L421)&gt;0,INDEX(MaGv!$C$3:$BB$13,1,MATCH(L421,MaGv!$C$13:$BB$13,0))," ")</f>
        <v> </v>
      </c>
      <c r="Q426" s="544" t="str">
        <f t="array" ref="Q426">IF(COUNTIF(MaGv!$C$18:$BB$18,L421)&gt;0,INDEX(MaGv!$C$3:$BB$18,1,MATCH(L421,MaGv!$C$18:$BB$18,0))," ")</f>
        <v> </v>
      </c>
      <c r="R426" s="544" t="str">
        <f t="array" ref="R426">IF(COUNTIF(MaGv!$C$23:$BB$23,L421)&gt;0,INDEX(MaGv!$C$3:$BB$23,1,MATCH(L421,MaGv!$C$23:$BB$23,0))," ")</f>
        <v> </v>
      </c>
      <c r="S426" s="544" t="str">
        <f t="array" ref="S426">IF(COUNTIF(MaGv!$C$28:$BB$28,L421)&gt;0,INDEX(MaGv!$C$3:$BB$28,1,MATCH(L421,MaGv!$C$28:$BB$28,0))," ")</f>
        <v> </v>
      </c>
      <c r="T426" s="544" t="str">
        <f t="array" ref="T426">IF(COUNTIF(MaGv!$C$33:$BB$33,L421)&gt;0,INDEX(MaGv!$C$3:$BB$33,1,MATCH(L421,MaGv!$C$33:$BB$33,0))," ")</f>
        <v> </v>
      </c>
      <c r="U426" s="16"/>
      <c r="V426" s="16"/>
      <c r="W426" s="17"/>
      <c r="X426" s="527"/>
    </row>
    <row r="427" ht="12.75" customHeight="1">
      <c r="A427" s="323"/>
      <c r="B427" s="547" t="s">
        <v>606</v>
      </c>
      <c r="C427" s="548">
        <v>1.0</v>
      </c>
      <c r="D427" s="549" t="s">
        <v>624</v>
      </c>
      <c r="E427" s="548" t="str">
        <f t="array" ref="E427">IF(COUNTIF(MaGv!$C$39:$BB$39,B421)&gt;0,INDEX(MaGv!$C$38:$BB$39,1,MATCH(B421,MaGv!$C$39:$BB$39,0))," ")</f>
        <v> </v>
      </c>
      <c r="F427" s="548" t="str">
        <f t="array" ref="F427">IF(COUNTIF(MaGv!$C$44:$BB$44,B421)&gt;0,INDEX(MaGv!$C$38:$BB$44,1,MATCH(B421,MaGv!$C$44:$BB$44,0))," ")</f>
        <v> </v>
      </c>
      <c r="G427" s="548" t="str">
        <f t="array" ref="G427">IF(COUNTIF(MaGv!$C$49:$BB$49,B421)&gt;0,INDEX(MaGv!$C$38:$BB$49,1,MATCH(B421,MaGv!$C$49:$BB$49,0))," ")</f>
        <v> </v>
      </c>
      <c r="H427" s="548" t="str">
        <f t="array" ref="H427">IF(COUNTIF(MaGv!$C$54:$BB$54,B421)&gt;0,INDEX(MaGv!$C$38:$BB$54,1,MATCH(B421,MaGv!$C$54:$BB$54,0))," ")</f>
        <v> </v>
      </c>
      <c r="I427" s="548" t="str">
        <f t="array" ref="I427">IF(COUNTIF(MaGv!$C$59:$BB$59,B421)&gt;0,INDEX(MaGv!$C$38:$BB$59,1,MATCH(B421,MaGv!$C$59:$BB$59,0))," ")</f>
        <v> </v>
      </c>
      <c r="J427" s="548" t="str">
        <f t="array" ref="J427">IF(COUNTIF(MaGv!$C$64:$BB$64,B421)&gt;0,INDEX(MaGv!$C$38:$BB$64,1,MATCH(B421,MaGv!$C$64:$BB$64,0))," ")</f>
        <v> </v>
      </c>
      <c r="K427" s="323"/>
      <c r="L427" s="547" t="s">
        <v>606</v>
      </c>
      <c r="M427" s="548">
        <v>1.0</v>
      </c>
      <c r="N427" s="549" t="s">
        <v>624</v>
      </c>
      <c r="O427" s="548" t="str">
        <f t="array" ref="O427">IF(COUNTIF(MaGv!$C$39:$BB$39,L421)&gt;0,INDEX(MaGv!$C$38:$BB$39,1,MATCH(L421,MaGv!$C$39:$BB$39,0))," ")</f>
        <v> </v>
      </c>
      <c r="P427" s="548" t="str">
        <f t="array" ref="P427">IF(COUNTIF(MaGv!$C$44:$BB$44,L421)&gt;0,INDEX(MaGv!$C$38:$BB$44,1,MATCH(L421,MaGv!$C$44:$BB$44,0))," ")</f>
        <v> </v>
      </c>
      <c r="Q427" s="548" t="str">
        <f t="array" ref="Q427">IF(COUNTIF(MaGv!$C$49:$BB$49,L421)&gt;0,INDEX(MaGv!$C$38:$BB$49,1,MATCH(L421,MaGv!$C$49:$BB$49,0))," ")</f>
        <v> </v>
      </c>
      <c r="R427" s="548" t="str">
        <f t="array" ref="R427">IF(COUNTIF(MaGv!$C$54:$BB$54,L421)&gt;0,INDEX(MaGv!$C$38:$BB$54,1,MATCH(L421,MaGv!$C$54:$BB$54,0))," ")</f>
        <v> </v>
      </c>
      <c r="S427" s="548" t="str">
        <f t="array" ref="S427">IF(COUNTIF(MaGv!$C$59:$BB$59,L421)&gt;0,INDEX(MaGv!$C$38:$BB$59,1,MATCH(L421,MaGv!$C$59:$BB$59,0))," ")</f>
        <v> </v>
      </c>
      <c r="T427" s="548" t="str">
        <f t="array" ref="T427">IF(COUNTIF(MaGv!$C$64:$BB$64,L421)&gt;0,INDEX(MaGv!$C$38:$BB$64,1,MATCH(L421,MaGv!$C$64:$BB$64,0))," ")</f>
        <v> </v>
      </c>
      <c r="U427" s="16"/>
      <c r="V427" s="16"/>
      <c r="W427" s="17"/>
      <c r="X427" s="527"/>
    </row>
    <row r="428" ht="12.75" customHeight="1">
      <c r="A428" s="323"/>
      <c r="B428" s="127"/>
      <c r="C428" s="444">
        <v>2.0</v>
      </c>
      <c r="D428" s="543" t="s">
        <v>625</v>
      </c>
      <c r="E428" s="444" t="str">
        <f t="array" ref="E428">IF(COUNTIF(MaGv!$C$40:$BB$40,B421)&gt;0,INDEX(MaGv!$C$38:$BB$40,1,MATCH(B421,MaGv!$C$40:$BB$40,0))," ")</f>
        <v> </v>
      </c>
      <c r="F428" s="444" t="str">
        <f t="array" ref="F428">IF(COUNTIF(MaGv!$C$45:$BB$45,B421)&gt;0,INDEX(MaGv!$C$38:$BB$45,1,MATCH(B421,MaGv!$C$45:$BB$45,0))," ")</f>
        <v> </v>
      </c>
      <c r="G428" s="444" t="str">
        <f t="array" ref="G428">IF(COUNTIF(MaGv!$C$50:$BB$50,B421)&gt;0,INDEX(MaGv!$C$38:$BB$50,1,MATCH(B421,MaGv!$C$50:$BB$50,0))," ")</f>
        <v> </v>
      </c>
      <c r="H428" s="444" t="str">
        <f t="array" ref="H428">IF(COUNTIF(MaGv!$C$55:$BB$55,B421)&gt;0,INDEX(MaGv!$C$38:$BB$55,1,MATCH(B421,MaGv!$C$55:$BB$55,0))," ")</f>
        <v> </v>
      </c>
      <c r="I428" s="444" t="str">
        <f t="array" ref="I428">IF(COUNTIF(MaGv!$C$60:$BB$60,B421)&gt;0,INDEX(MaGv!$C$38:$BB$60,1,MATCH(B421,MaGv!$C$60:$BB$60,0))," ")</f>
        <v> </v>
      </c>
      <c r="J428" s="444" t="str">
        <f t="array" ref="J428">IF(COUNTIF(MaGv!$C$65:$BB$65,B421)&gt;0,INDEX(MaGv!$C$38:$BB$65,1,MATCH(B421,MaGv!$C$65:$BB$65,0))," ")</f>
        <v> </v>
      </c>
      <c r="K428" s="323"/>
      <c r="L428" s="127"/>
      <c r="M428" s="444">
        <v>2.0</v>
      </c>
      <c r="N428" s="543" t="s">
        <v>625</v>
      </c>
      <c r="O428" s="444" t="str">
        <f t="array" ref="O428">IF(COUNTIF(MaGv!$C$40:$BB$40,L421)&gt;0,INDEX(MaGv!$C$38:$BB$40,1,MATCH(L421,MaGv!$C$40:$BB$40,0))," ")</f>
        <v> </v>
      </c>
      <c r="P428" s="444" t="str">
        <f t="array" ref="P428">IF(COUNTIF(MaGv!$C$45:$BB$45,L421)&gt;0,INDEX(MaGv!$C$38:$BB$45,1,MATCH(L421,MaGv!$C$45:$BB$45,0))," ")</f>
        <v> </v>
      </c>
      <c r="Q428" s="446" t="str">
        <f t="array" ref="Q428">IF(COUNTIF(MaGv!$C$50:$BB$50,L421)&gt;0,INDEX(MaGv!$C$38:$BB$50,1,MATCH(L421,MaGv!$C$50:$BB$50,0))," ")</f>
        <v>A8</v>
      </c>
      <c r="R428" s="444" t="str">
        <f t="array" ref="R428">IF(COUNTIF(MaGv!$C$55:$BB$55,L421)&gt;0,INDEX(MaGv!$C$38:$BB$55,1,MATCH(L421,MaGv!$C$55:$BB$55,0))," ")</f>
        <v> </v>
      </c>
      <c r="S428" s="446" t="str">
        <f t="array" ref="S428">IF(COUNTIF(MaGv!$C$60:$BB$60,L421)&gt;0,INDEX(MaGv!$C$38:$BB$60,1,MATCH(L421,MaGv!$C$60:$BB$60,0))," ")</f>
        <v>A5</v>
      </c>
      <c r="T428" s="444" t="str">
        <f t="array" ref="T428">IF(COUNTIF(MaGv!$C$65:$BB$65,L421)&gt;0,INDEX(MaGv!$C$38:$BB$65,1,MATCH(L421,MaGv!$C$65:$BB$65,0))," ")</f>
        <v> </v>
      </c>
      <c r="U428" s="16"/>
      <c r="V428" s="16"/>
      <c r="W428" s="17"/>
      <c r="X428" s="527"/>
    </row>
    <row r="429" ht="12.75" customHeight="1">
      <c r="A429" s="323"/>
      <c r="B429" s="127"/>
      <c r="C429" s="444">
        <v>3.0</v>
      </c>
      <c r="D429" s="543" t="s">
        <v>626</v>
      </c>
      <c r="E429" s="444" t="str">
        <f t="array" ref="E429">IF(COUNTIF(MaGv!$C$41:$BB$41,B421)&gt;0,INDEX(MaGv!$C$38:$BB$41,1,MATCH(B421,MaGv!$C$41:$BB$41,0))," ")</f>
        <v> </v>
      </c>
      <c r="F429" s="444" t="str">
        <f t="array" ref="F429">IF(COUNTIF(MaGv!$C$46:$BB$46,B421)&gt;0,INDEX(MaGv!$C$38:$BB$46,1,MATCH(B421,MaGv!$C$46:$BB$46,0))," ")</f>
        <v> </v>
      </c>
      <c r="G429" s="444" t="str">
        <f t="array" ref="G429">IF(COUNTIF(MaGv!$C$51:$BB$51,B421)&gt;0,INDEX(MaGv!$C$38:$BB$51,1,MATCH(B421,MaGv!$C$51:$BB$51,0))," ")</f>
        <v> </v>
      </c>
      <c r="H429" s="444" t="str">
        <f t="array" ref="H429">IF(COUNTIF(MaGv!$C$56:$BB$56,B421)&gt;0,INDEX(MaGv!$C$38:$BB$56,1,MATCH(B421,MaGv!$C$56:$BB$56,0))," ")</f>
        <v> </v>
      </c>
      <c r="I429" s="444" t="str">
        <f t="array" ref="I429">IF(COUNTIF(MaGv!$C$61:$BB$61,B421)&gt;0,INDEX(MaGv!$C$38:$BB$61,1,MATCH(B421,MaGv!$C$61:$BB$61,0))," ")</f>
        <v> </v>
      </c>
      <c r="J429" s="444" t="str">
        <f t="array" ref="J429">IF(COUNTIF(MaGv!$C$66:$BB$66,B421)&gt;0,INDEX(MaGv!$C$38:$BB$66,1,MATCH(B421,MaGv!$C$66:$BB$66,0))," ")</f>
        <v> </v>
      </c>
      <c r="K429" s="323"/>
      <c r="L429" s="127"/>
      <c r="M429" s="444">
        <v>3.0</v>
      </c>
      <c r="N429" s="543" t="s">
        <v>626</v>
      </c>
      <c r="O429" s="444" t="str">
        <f t="array" ref="O429">IF(COUNTIF(MaGv!$C$41:$BB$41,L421)&gt;0,INDEX(MaGv!$C$38:$BB$41,1,MATCH(L421,MaGv!$C$41:$BB$41,0))," ")</f>
        <v> </v>
      </c>
      <c r="P429" s="444" t="str">
        <f t="array" ref="P429">IF(COUNTIF(MaGv!$C$46:$BB$46,L421)&gt;0,INDEX(MaGv!$C$38:$BB$46,1,MATCH(L421,MaGv!$C$46:$BB$46,0))," ")</f>
        <v> </v>
      </c>
      <c r="Q429" s="446" t="str">
        <f t="array" ref="Q429">IF(COUNTIF(MaGv!$C$51:$BB$51,L421)&gt;0,INDEX(MaGv!$C$38:$BB$51,1,MATCH(L421,MaGv!$C$51:$BB$51,0))," ")</f>
        <v>A8</v>
      </c>
      <c r="R429" s="444" t="str">
        <f t="array" ref="R429">IF(COUNTIF(MaGv!$C$56:$BB$56,L421)&gt;0,INDEX(MaGv!$C$38:$BB$56,1,MATCH(L421,MaGv!$C$56:$BB$56,0))," ")</f>
        <v> </v>
      </c>
      <c r="S429" s="446" t="str">
        <f t="array" ref="S429">IF(COUNTIF(MaGv!$C$61:$BB$61,L421)&gt;0,INDEX(MaGv!$C$38:$BB$61,1,MATCH(L421,MaGv!$C$61:$BB$61,0))," ")</f>
        <v>A5</v>
      </c>
      <c r="T429" s="444" t="str">
        <f t="array" ref="T429">IF(COUNTIF(MaGv!$C$66:$BB$66,L421)&gt;0,INDEX(MaGv!$C$38:$BB$66,1,MATCH(L421,MaGv!$C$66:$BB$66,0))," ")</f>
        <v> </v>
      </c>
      <c r="U429" s="16"/>
      <c r="V429" s="16"/>
      <c r="W429" s="17"/>
      <c r="X429" s="527"/>
    </row>
    <row r="430" ht="12.75" customHeight="1">
      <c r="A430" s="323"/>
      <c r="B430" s="127"/>
      <c r="C430" s="444">
        <v>4.0</v>
      </c>
      <c r="D430" s="543" t="s">
        <v>627</v>
      </c>
      <c r="E430" s="444" t="str">
        <f t="array" ref="E430">IF(COUNTIF(MaGv!$C$42:$BB$42,B421)&gt;0,INDEX(MaGv!$C$38:$BB$42,1,MATCH(B421,MaGv!$C$42:$BB$42,0))," ")</f>
        <v> </v>
      </c>
      <c r="F430" s="444" t="str">
        <f t="array" ref="F430">IF(COUNTIF(MaGv!$C$47:$BB$47,B421)&gt;0,INDEX(MaGv!$C$38:$BB$47,1,MATCH(B421,MaGv!$C$47:$BB$47,0))," ")</f>
        <v> </v>
      </c>
      <c r="G430" s="444" t="str">
        <f t="array" ref="G430">IF(COUNTIF(MaGv!$C$52:$BB$52,B421)&gt;0,INDEX(MaGv!$C$38:$BB$52,1,MATCH(B421,MaGv!$C$52:$BB$52,0))," ")</f>
        <v> </v>
      </c>
      <c r="H430" s="444" t="str">
        <f t="array" ref="H430">IF(COUNTIF(MaGv!$C$57:$BB$57,B421)&gt;0,INDEX(MaGv!$C$38:$BB$57,1,MATCH(B421,MaGv!$C$57:$BB$57,0))," ")</f>
        <v> </v>
      </c>
      <c r="I430" s="444" t="str">
        <f t="array" ref="I430">IF(COUNTIF(MaGv!$C$62:$BB$62,B421)&gt;0,INDEX(MaGv!$C$38:$BB$62,1,MATCH(B421,MaGv!$C$62:$BB$62,0))," ")</f>
        <v> </v>
      </c>
      <c r="J430" s="444" t="str">
        <f t="array" ref="J430">IF(COUNTIF(MaGv!$C$66:$BB$67,B421)&gt;0,INDEX(MaGv!$C$38:$BB$67,1,MATCH(B421,MaGv!$C$67:$BB$67,0))," ")</f>
        <v> </v>
      </c>
      <c r="K430" s="323"/>
      <c r="L430" s="127"/>
      <c r="M430" s="444">
        <v>4.0</v>
      </c>
      <c r="N430" s="543" t="s">
        <v>627</v>
      </c>
      <c r="O430" s="444" t="str">
        <f t="array" ref="O430">IF(COUNTIF(MaGv!$C$42:$BB$42,L421)&gt;0,INDEX(MaGv!$C$38:$BB$42,1,MATCH(L421,MaGv!$C$42:$BB$42,0))," ")</f>
        <v> </v>
      </c>
      <c r="P430" s="444" t="str">
        <f t="array" ref="P430">IF(COUNTIF(MaGv!$C$47:$BB$47,L421)&gt;0,INDEX(MaGv!$C$38:$BB$47,1,MATCH(L421,MaGv!$C$47:$BB$47,0))," ")</f>
        <v> </v>
      </c>
      <c r="Q430" s="446" t="str">
        <f t="array" ref="Q430">IF(COUNTIF(MaGv!$C$52:$BB$52,L421)&gt;0,INDEX(MaGv!$C$38:$BB$52,1,MATCH(L421,MaGv!$C$52:$BB$52,0))," ")</f>
        <v>A6</v>
      </c>
      <c r="R430" s="444" t="str">
        <f t="array" ref="R430">IF(COUNTIF(MaGv!$C$57:$BB$57,L421)&gt;0,INDEX(MaGv!$C$38:$BB$57,1,MATCH(L421,MaGv!$C$57:$BB$57,0))," ")</f>
        <v> </v>
      </c>
      <c r="S430" s="446" t="str">
        <f t="array" ref="S430">IF(COUNTIF(MaGv!$C$62:$BB$62,L421)&gt;0,INDEX(MaGv!$C$38:$BB$62,1,MATCH(L421,MaGv!$C$62:$BB$62,0))," ")</f>
        <v>A1</v>
      </c>
      <c r="T430" s="444" t="str">
        <f t="array" ref="T430">IF(COUNTIF(MaGv!$C$66:$BB$67,L421)&gt;0,INDEX(MaGv!$C$38:$BB$67,1,MATCH(L421,MaGv!$C$67:$BB$67,0))," ")</f>
        <v> </v>
      </c>
      <c r="U430" s="16"/>
      <c r="V430" s="16"/>
      <c r="W430" s="17"/>
      <c r="X430" s="527"/>
    </row>
    <row r="431" ht="12.75" customHeight="1">
      <c r="A431" s="323"/>
      <c r="B431" s="396"/>
      <c r="C431" s="450">
        <v>5.0</v>
      </c>
      <c r="D431" s="550" t="s">
        <v>628</v>
      </c>
      <c r="E431" s="450" t="str">
        <f t="array" ref="E431">IF(COUNTIF(MaGv!$C$43:$BB$43,B421)&gt;0,INDEX(MaGv!$C$38:$BB$43,1,MATCH(B421,MaGv!$C$43:$BB$43,0))," ")</f>
        <v> </v>
      </c>
      <c r="F431" s="450" t="str">
        <f t="array" ref="F431">IF(COUNTIF(MaGv!$C$48:$BB$48,B421)&gt;0,INDEX(MaGv!$C$38:$BB$48,1,MATCH(B421,MaGv!$C$48:$BB$48,0))," ")</f>
        <v> </v>
      </c>
      <c r="G431" s="450" t="str">
        <f t="array" ref="G431">IF(COUNTIF(MaGv!$C$53:$BB$53,B421)&gt;0,INDEX(MaGv!$C$38:$BB$53,1,MATCH(B421,MaGv!$C$53:$BB$53,0))," ")</f>
        <v> </v>
      </c>
      <c r="H431" s="450" t="str">
        <f t="array" ref="H431">IF(COUNTIF(MaGv!$C$58:$BB$58,B421)&gt;0,INDEX(MaGv!$C$38:$BB$58,1,MATCH(B421,MaGv!$C$58:$BB$58,0))," ")</f>
        <v> </v>
      </c>
      <c r="I431" s="450" t="str">
        <f t="array" ref="I431">IF(COUNTIF(MaGv!$C$63:$BB$63,B421)&gt;0,INDEX(MaGv!$C$38:$BB$63,1,MATCH(B421,MaGv!$C$63:$BB$63,0))," ")</f>
        <v> </v>
      </c>
      <c r="J431" s="450" t="str">
        <f t="array" ref="J431">IF(COUNTIF(MaGv!$C$68:$BB$68,B421)&gt;0,INDEX(MaGv!$C$38:$BB$68,1,MATCH(B421,MaGv!$C$68:$BB$68,0))," ")</f>
        <v> </v>
      </c>
      <c r="K431" s="323"/>
      <c r="L431" s="396"/>
      <c r="M431" s="450">
        <v>5.0</v>
      </c>
      <c r="N431" s="550" t="s">
        <v>628</v>
      </c>
      <c r="O431" s="450" t="str">
        <f t="array" ref="O431">IF(COUNTIF(MaGv!$C$43:$BB$43,L421)&gt;0,INDEX(MaGv!$C$38:$BB$43,1,MATCH(L421,MaGv!$C$43:$BB$43,0))," ")</f>
        <v> </v>
      </c>
      <c r="P431" s="450" t="str">
        <f t="array" ref="P431">IF(COUNTIF(MaGv!$C$48:$BB$48,L421)&gt;0,INDEX(MaGv!$C$38:$BB$48,1,MATCH(L421,MaGv!$C$48:$BB$48,0))," ")</f>
        <v> </v>
      </c>
      <c r="Q431" s="449" t="str">
        <f t="array" ref="Q431">IF(COUNTIF(MaGv!$C$53:$BB$53,L421)&gt;0,INDEX(MaGv!$C$38:$BB$53,1,MATCH(L421,MaGv!$C$53:$BB$53,0))," ")</f>
        <v>A6</v>
      </c>
      <c r="R431" s="450" t="str">
        <f t="array" ref="R431">IF(COUNTIF(MaGv!$C$58:$BB$58,L421)&gt;0,INDEX(MaGv!$C$38:$BB$58,1,MATCH(L421,MaGv!$C$58:$BB$58,0))," ")</f>
        <v> </v>
      </c>
      <c r="S431" s="449" t="str">
        <f t="array" ref="S431">IF(COUNTIF(MaGv!$C$63:$BB$63,L421)&gt;0,INDEX(MaGv!$C$38:$BB$63,1,MATCH(L421,MaGv!$C$63:$BB$63,0))," ")</f>
        <v>A1</v>
      </c>
      <c r="T431" s="450" t="str">
        <f t="array" ref="T431">IF(COUNTIF(MaGv!$C$68:$BB$68,L421)&gt;0,INDEX(MaGv!$C$38:$BB$68,1,MATCH(L421,MaGv!$C$68:$BB$68,0))," ")</f>
        <v> </v>
      </c>
      <c r="U431" s="16"/>
      <c r="V431" s="16"/>
      <c r="W431" s="17"/>
      <c r="X431" s="527"/>
    </row>
    <row r="432" ht="12.75" customHeight="1">
      <c r="A432" s="323"/>
      <c r="B432" s="551"/>
      <c r="C432" s="529"/>
      <c r="D432" s="75"/>
      <c r="E432" s="529"/>
      <c r="F432" s="529"/>
      <c r="G432" s="529"/>
      <c r="H432" s="529"/>
      <c r="I432" s="529"/>
      <c r="J432" s="529"/>
      <c r="K432" s="323"/>
      <c r="L432" s="551"/>
      <c r="M432" s="529"/>
      <c r="N432" s="75"/>
      <c r="O432" s="529"/>
      <c r="P432" s="529"/>
      <c r="Q432" s="529"/>
      <c r="R432" s="529"/>
      <c r="S432" s="529"/>
      <c r="T432" s="529"/>
      <c r="U432" s="16"/>
      <c r="V432" s="16"/>
      <c r="W432" s="17"/>
      <c r="X432" s="527"/>
    </row>
    <row r="433" ht="12.75" customHeight="1">
      <c r="A433" s="552"/>
      <c r="B433" s="553"/>
      <c r="C433" s="554"/>
      <c r="D433" s="554"/>
      <c r="E433" s="555"/>
      <c r="F433" s="555"/>
      <c r="G433" s="555"/>
      <c r="H433" s="555"/>
      <c r="I433" s="555"/>
      <c r="J433" s="555"/>
      <c r="K433" s="555"/>
      <c r="L433" s="553"/>
      <c r="M433" s="554"/>
      <c r="N433" s="554"/>
      <c r="O433" s="555"/>
      <c r="P433" s="555"/>
      <c r="Q433" s="555"/>
      <c r="R433" s="555"/>
      <c r="S433" s="555"/>
      <c r="T433" s="555"/>
      <c r="U433" s="16"/>
      <c r="V433" s="16"/>
      <c r="W433" s="17"/>
      <c r="X433" s="527"/>
    </row>
    <row r="434" ht="12.75" customHeight="1">
      <c r="A434" s="323"/>
      <c r="B434" s="528" t="str">
        <f>MaGv!$N$1</f>
        <v>THỜI KHÓA BIỂU ÔN TẬP KHỐI 12 - Áp dụng từ 04/05/2021</v>
      </c>
      <c r="C434" s="528"/>
      <c r="D434" s="360"/>
      <c r="E434" s="360"/>
      <c r="F434" s="360"/>
      <c r="G434" s="360"/>
      <c r="H434" s="323"/>
      <c r="I434" s="360"/>
      <c r="J434" s="360"/>
      <c r="K434" s="323"/>
      <c r="L434" s="528" t="str">
        <f>MaGv!$N$1</f>
        <v>THỜI KHÓA BIỂU ÔN TẬP KHỐI 12 - Áp dụng từ 04/05/2021</v>
      </c>
      <c r="M434" s="360"/>
      <c r="N434" s="360"/>
      <c r="O434" s="360"/>
      <c r="P434" s="360"/>
      <c r="Q434" s="360"/>
      <c r="R434" s="323"/>
      <c r="S434" s="360"/>
      <c r="T434" s="360"/>
      <c r="U434" s="16"/>
      <c r="V434" s="16"/>
      <c r="W434" s="17"/>
      <c r="X434" s="527"/>
    </row>
    <row r="435" ht="12.75" customHeight="1">
      <c r="A435" s="16"/>
      <c r="B435" s="530" t="s">
        <v>615</v>
      </c>
      <c r="C435" s="531" t="str">
        <f>VLOOKUP(B437,dsma,3,0)&amp;"-"&amp;VLOOKUP(B437,dsma,5,0)</f>
        <v>Lương Thị Chi-Văn </v>
      </c>
      <c r="D435" s="532"/>
      <c r="E435" s="532"/>
      <c r="F435" s="533"/>
      <c r="G435" s="323"/>
      <c r="H435" s="534"/>
      <c r="I435" s="535" t="s">
        <v>616</v>
      </c>
      <c r="J435" s="17" t="str">
        <f>60-COUNTIF(E438:J447," ")</f>
        <v>0</v>
      </c>
      <c r="K435" s="323"/>
      <c r="L435" s="530" t="s">
        <v>615</v>
      </c>
      <c r="M435" s="531" t="str">
        <f>VLOOKUP(L437,dsma,3,0)&amp;"-"&amp;VLOOKUP(L437,dsma,5,0)</f>
        <v>Lê Thị Hồng Mai-Văn </v>
      </c>
      <c r="N435" s="532"/>
      <c r="O435" s="532"/>
      <c r="P435" s="533"/>
      <c r="Q435" s="323"/>
      <c r="R435" s="534"/>
      <c r="S435" s="535" t="s">
        <v>616</v>
      </c>
      <c r="T435" s="17" t="str">
        <f>60-COUNTIF(O438:T447," ")</f>
        <v>18</v>
      </c>
      <c r="U435" s="16"/>
      <c r="V435" s="16"/>
      <c r="W435" s="17"/>
      <c r="X435" s="527"/>
    </row>
    <row r="436" ht="3.0" customHeight="1">
      <c r="A436" s="16"/>
      <c r="B436" s="526"/>
      <c r="C436" s="323"/>
      <c r="D436" s="323"/>
      <c r="E436" s="529"/>
      <c r="F436" s="323"/>
      <c r="G436" s="323"/>
      <c r="H436" s="323"/>
      <c r="I436" s="323"/>
      <c r="J436" s="323"/>
      <c r="K436" s="323"/>
      <c r="L436" s="526"/>
      <c r="M436" s="323"/>
      <c r="N436" s="323"/>
      <c r="O436" s="529"/>
      <c r="P436" s="323"/>
      <c r="Q436" s="323"/>
      <c r="R436" s="323"/>
      <c r="S436" s="323"/>
      <c r="T436" s="323"/>
      <c r="U436" s="16"/>
      <c r="V436" s="16"/>
      <c r="W436" s="17"/>
      <c r="X436" s="527"/>
    </row>
    <row r="437" ht="12.75" customHeight="1">
      <c r="A437" s="536"/>
      <c r="B437" s="537" t="str">
        <f>X59</f>
        <v>BV03</v>
      </c>
      <c r="C437" s="538" t="s">
        <v>617</v>
      </c>
      <c r="D437" s="538" t="s">
        <v>618</v>
      </c>
      <c r="E437" s="538" t="s">
        <v>591</v>
      </c>
      <c r="F437" s="538" t="s">
        <v>592</v>
      </c>
      <c r="G437" s="538" t="s">
        <v>593</v>
      </c>
      <c r="H437" s="538" t="s">
        <v>594</v>
      </c>
      <c r="I437" s="538" t="s">
        <v>595</v>
      </c>
      <c r="J437" s="538" t="s">
        <v>596</v>
      </c>
      <c r="K437" s="539"/>
      <c r="L437" s="537" t="str">
        <f>X60</f>
        <v>BV04</v>
      </c>
      <c r="M437" s="538" t="s">
        <v>617</v>
      </c>
      <c r="N437" s="538" t="s">
        <v>618</v>
      </c>
      <c r="O437" s="538" t="s">
        <v>591</v>
      </c>
      <c r="P437" s="538" t="s">
        <v>592</v>
      </c>
      <c r="Q437" s="538" t="s">
        <v>593</v>
      </c>
      <c r="R437" s="538" t="s">
        <v>594</v>
      </c>
      <c r="S437" s="538" t="s">
        <v>595</v>
      </c>
      <c r="T437" s="538" t="s">
        <v>596</v>
      </c>
      <c r="U437" s="16"/>
      <c r="V437" s="16">
        <v>56.0</v>
      </c>
      <c r="W437" s="17"/>
      <c r="X437" s="527"/>
    </row>
    <row r="438" ht="12.75" customHeight="1">
      <c r="A438" s="323"/>
      <c r="B438" s="541" t="s">
        <v>597</v>
      </c>
      <c r="C438" s="452">
        <v>1.0</v>
      </c>
      <c r="D438" s="542" t="s">
        <v>619</v>
      </c>
      <c r="E438" s="452" t="str">
        <f t="array" ref="E438">IF(COUNTIF(MaGv!$C$4:$BB$4,B437)&gt;0,INDEX(MaGv!$C$3:$BB$4,1,MATCH(B437,MaGv!$C$4:$BB$4,0))," ")</f>
        <v> </v>
      </c>
      <c r="F438" s="452" t="str">
        <f t="array" ref="F438">IF(COUNTIF(MaGv!$C$9:$BB$9,B437)&gt;0,INDEX(MaGv!$C$3:$BB$9,1,MATCH(B437,MaGv!$C$9:$BB$9,0))," ")</f>
        <v> </v>
      </c>
      <c r="G438" s="452" t="str">
        <f t="array" ref="G438">IF(COUNTIF(MaGv!$C$14:$BB$14,B437)&gt;0,INDEX(MaGv!$C$3:$BB$14,1,MATCH(B437,MaGv!$C$14:$BB$14,0))," ")</f>
        <v> </v>
      </c>
      <c r="H438" s="452" t="str">
        <f t="array" ref="H438">IF(COUNTIF(MaGv!$C$19:$BB$19,B437)&gt;0,INDEX(MaGv!$C$3:$BB$19,1,MATCH(B437,MaGv!$C$19:$BB$19,0))," ")</f>
        <v> </v>
      </c>
      <c r="I438" s="452" t="str">
        <f t="array" ref="I438">IF(COUNTIF(MaGv!$C$24:$BB$24,B437)&gt;0,INDEX(MaGv!$C$3:$BB$24,1,MATCH(B437,MaGv!$C$24:$BB$24,0))," ")</f>
        <v> </v>
      </c>
      <c r="J438" s="452" t="str">
        <f t="array" ref="J438">IF(COUNTIF(MaGv!$C$29:$BB$29,B437)&gt;0,INDEX(MaGv!$C$3:$BB$29,1,MATCH(B437,MaGv!$C$29:$BB$29,0))," ")</f>
        <v> </v>
      </c>
      <c r="K438" s="323"/>
      <c r="L438" s="541" t="s">
        <v>597</v>
      </c>
      <c r="M438" s="452">
        <v>1.0</v>
      </c>
      <c r="N438" s="542" t="s">
        <v>619</v>
      </c>
      <c r="O438" s="452" t="str">
        <f t="array" ref="O438">IF(COUNTIF(MaGv!$C$4:$BB$4,L437)&gt;0,INDEX(MaGv!$C$3:$BB$4,1,MATCH(L437,MaGv!$C$4:$BB$4,0))," ")</f>
        <v> </v>
      </c>
      <c r="P438" s="452" t="str">
        <f t="array" ref="P438">IF(COUNTIF(MaGv!$C$9:$BB$9,L437)&gt;0,INDEX(MaGv!$C$3:$BB$9,1,MATCH(L437,MaGv!$C$9:$BB$9,0))," ")</f>
        <v> </v>
      </c>
      <c r="Q438" s="451" t="str">
        <f t="array" ref="Q438">IF(COUNTIF(MaGv!$C$14:$BB$14,L437)&gt;0,INDEX(MaGv!$C$3:$BB$14,1,MATCH(L437,MaGv!$C$14:$BB$14,0))," ")</f>
        <v>A9</v>
      </c>
      <c r="R438" s="451" t="str">
        <f t="array" ref="R438">IF(COUNTIF(MaGv!$C$19:$BB$19,L437)&gt;0,INDEX(MaGv!$C$3:$BB$19,1,MATCH(L437,MaGv!$C$19:$BB$19,0))," ")</f>
        <v>A4</v>
      </c>
      <c r="S438" s="452" t="str">
        <f t="array" ref="S438">IF(COUNTIF(MaGv!$C$24:$BB$24,L437)&gt;0,INDEX(MaGv!$C$3:$BB$24,1,MATCH(L437,MaGv!$C$24:$BB$24,0))," ")</f>
        <v> </v>
      </c>
      <c r="T438" s="452" t="str">
        <f t="array" ref="T438">IF(COUNTIF(MaGv!$C$29:$BB$29,L437)&gt;0,INDEX(MaGv!$C$3:$BB$29,1,MATCH(L437,MaGv!$C$29:$BB$29,0))," ")</f>
        <v> </v>
      </c>
      <c r="U438" s="16"/>
      <c r="V438" s="16"/>
      <c r="W438" s="17"/>
      <c r="X438" s="527"/>
    </row>
    <row r="439" ht="12.75" customHeight="1">
      <c r="A439" s="323"/>
      <c r="B439" s="127"/>
      <c r="C439" s="444">
        <v>2.0</v>
      </c>
      <c r="D439" s="543" t="s">
        <v>620</v>
      </c>
      <c r="E439" s="444" t="str">
        <f t="array" ref="E439">IF(COUNTIF(MaGv!$C$5:$BB$5,B437)&gt;0,INDEX(MaGv!$C$3:$BB$5,1,MATCH(B437,MaGv!$C$5:$BB$5,0))," ")</f>
        <v> </v>
      </c>
      <c r="F439" s="444" t="str">
        <f t="array" ref="F439">IF(COUNTIF(MaGv!$C$10:$BB$10,B437)&gt;0,INDEX(MaGv!$C$3:$BB$10,1,MATCH(B437,MaGv!$C$10:$BB$10,0))," ")</f>
        <v> </v>
      </c>
      <c r="G439" s="444" t="str">
        <f t="array" ref="G439">IF(COUNTIF(MaGv!$C$15:$BB$15,B437)&gt;0,INDEX(MaGv!$C$3:$BB$15,1,MATCH(B437,MaGv!$C$15:$BB$15,0))," ")</f>
        <v> </v>
      </c>
      <c r="H439" s="444" t="str">
        <f t="array" ref="H439">IF(COUNTIF(MaGv!$C$20:$BB$20,B437)&gt;0,INDEX(MaGv!$C$3:$BB$20,1,MATCH(B437,MaGv!$C$20:$BB$20,0))," ")</f>
        <v> </v>
      </c>
      <c r="I439" s="444" t="str">
        <f t="array" ref="I439">IF(COUNTIF(MaGv!$C$25:$BB$25,B437)&gt;0,INDEX(MaGv!$C$3:$BB$25,1,MATCH(B437,MaGv!$C$25:$BB$25,0))," ")</f>
        <v> </v>
      </c>
      <c r="J439" s="444" t="str">
        <f t="array" ref="J439">IF(COUNTIF(MaGv!$C$30:$BB$30,B437)&gt;0,INDEX(MaGv!$C$3:$BB$30,1,MATCH(B437,MaGv!$C$30:$BB$30,0))," ")</f>
        <v> </v>
      </c>
      <c r="K439" s="323"/>
      <c r="L439" s="127"/>
      <c r="M439" s="444">
        <v>2.0</v>
      </c>
      <c r="N439" s="543" t="s">
        <v>620</v>
      </c>
      <c r="O439" s="446" t="str">
        <f t="array" ref="O439">IF(COUNTIF(MaGv!$C$5:$BB$5,L437)&gt;0,INDEX(MaGv!$C$3:$BB$5,1,MATCH(L437,MaGv!$C$5:$BB$5,0))," ")</f>
        <v>A4</v>
      </c>
      <c r="P439" s="444" t="str">
        <f t="array" ref="P439">IF(COUNTIF(MaGv!$C$10:$BB$10,L437)&gt;0,INDEX(MaGv!$C$3:$BB$10,1,MATCH(L437,MaGv!$C$10:$BB$10,0))," ")</f>
        <v> </v>
      </c>
      <c r="Q439" s="446" t="str">
        <f t="array" ref="Q439">IF(COUNTIF(MaGv!$C$15:$BB$15,L437)&gt;0,INDEX(MaGv!$C$3:$BB$15,1,MATCH(L437,MaGv!$C$15:$BB$15,0))," ")</f>
        <v>A9</v>
      </c>
      <c r="R439" s="446" t="str">
        <f t="array" ref="R439">IF(COUNTIF(MaGv!$C$20:$BB$20,L437)&gt;0,INDEX(MaGv!$C$3:$BB$20,1,MATCH(L437,MaGv!$C$20:$BB$20,0))," ")</f>
        <v>A4</v>
      </c>
      <c r="S439" s="444" t="str">
        <f t="array" ref="S439">IF(COUNTIF(MaGv!$C$25:$BB$25,L437)&gt;0,INDEX(MaGv!$C$3:$BB$25,1,MATCH(L437,MaGv!$C$25:$BB$25,0))," ")</f>
        <v> </v>
      </c>
      <c r="T439" s="444" t="str">
        <f t="array" ref="T439">IF(COUNTIF(MaGv!$C$30:$BB$30,L437)&gt;0,INDEX(MaGv!$C$3:$BB$30,1,MATCH(L437,MaGv!$C$30:$BB$30,0))," ")</f>
        <v> </v>
      </c>
      <c r="U439" s="16"/>
      <c r="V439" s="16"/>
      <c r="W439" s="17"/>
      <c r="X439" s="527"/>
    </row>
    <row r="440" ht="12.75" customHeight="1">
      <c r="A440" s="323"/>
      <c r="B440" s="127"/>
      <c r="C440" s="444">
        <v>3.0</v>
      </c>
      <c r="D440" s="543" t="s">
        <v>621</v>
      </c>
      <c r="E440" s="444" t="str">
        <f t="array" ref="E440">IF(COUNTIF(MaGv!$C$6:$BB$6,B437)&gt;0,INDEX(MaGv!$C$3:$BB$6,1,MATCH(B437,MaGv!$C$6:$BB$6,0))," ")</f>
        <v> </v>
      </c>
      <c r="F440" s="444" t="str">
        <f t="array" ref="F440">IF(COUNTIF(MaGv!$C$11:$BB$11,B437)&gt;0,INDEX(MaGv!$C$3:$BB$11,1,MATCH(B437,MaGv!$C$11:$BB$11,0))," ")</f>
        <v> </v>
      </c>
      <c r="G440" s="444" t="str">
        <f t="array" ref="G440">IF(COUNTIF(MaGv!$C$16:$BB$16,B437)&gt;0,INDEX(MaGv!$C$3:$BB$16,1,MATCH(B437,MaGv!$C$16:$BB$16,0))," ")</f>
        <v> </v>
      </c>
      <c r="H440" s="444" t="str">
        <f t="array" ref="H440">IF(COUNTIF(MaGv!$C$21:$BB$21,B437)&gt;0,INDEX(MaGv!$C$3:$BB$21,1,MATCH(B437,MaGv!$C$21:$BB$21,0))," ")</f>
        <v> </v>
      </c>
      <c r="I440" s="444" t="str">
        <f t="array" ref="I440">IF(COUNTIF(MaGv!$C$26:$BB$26,B437)&gt;0,INDEX(MaGv!$C$3:$BB$26,1,MATCH(B437,MaGv!$C$26:$BB$26,0))," ")</f>
        <v> </v>
      </c>
      <c r="J440" s="444" t="str">
        <f t="array" ref="J440">IF(COUNTIF(MaGv!$C$31:$BB$31,B437)&gt;0,INDEX(MaGv!$C$3:$BB$31,1,MATCH(B437,MaGv!$C$31:$BB$31,0))," ")</f>
        <v> </v>
      </c>
      <c r="K440" s="323"/>
      <c r="L440" s="127"/>
      <c r="M440" s="444">
        <v>3.0</v>
      </c>
      <c r="N440" s="543" t="s">
        <v>621</v>
      </c>
      <c r="O440" s="446" t="str">
        <f t="array" ref="O440">IF(COUNTIF(MaGv!$C$6:$BB$6,L437)&gt;0,INDEX(MaGv!$C$3:$BB$6,1,MATCH(L437,MaGv!$C$6:$BB$6,0))," ")</f>
        <v>A4</v>
      </c>
      <c r="P440" s="446" t="str">
        <f t="array" ref="P440">IF(COUNTIF(MaGv!$C$11:$BB$11,L437)&gt;0,INDEX(MaGv!$C$3:$BB$11,1,MATCH(L437,MaGv!$C$11:$BB$11,0))," ")</f>
        <v>A9</v>
      </c>
      <c r="Q440" s="444" t="str">
        <f t="array" ref="Q440">IF(COUNTIF(MaGv!$C$16:$BB$16,L437)&gt;0,INDEX(MaGv!$C$3:$BB$16,1,MATCH(L437,MaGv!$C$16:$BB$16,0))," ")</f>
        <v> </v>
      </c>
      <c r="R440" s="446" t="str">
        <f t="array" ref="R440">IF(COUNTIF(MaGv!$C$21:$BB$21,L437)&gt;0,INDEX(MaGv!$C$3:$BB$21,1,MATCH(L437,MaGv!$C$21:$BB$21,0))," ")</f>
        <v>A11</v>
      </c>
      <c r="S440" s="444" t="str">
        <f t="array" ref="S440">IF(COUNTIF(MaGv!$C$26:$BB$26,L437)&gt;0,INDEX(MaGv!$C$3:$BB$26,1,MATCH(L437,MaGv!$C$26:$BB$26,0))," ")</f>
        <v> </v>
      </c>
      <c r="T440" s="444" t="str">
        <f t="array" ref="T440">IF(COUNTIF(MaGv!$C$31:$BB$31,L437)&gt;0,INDEX(MaGv!$C$3:$BB$31,1,MATCH(L437,MaGv!$C$31:$BB$31,0))," ")</f>
        <v> </v>
      </c>
      <c r="U440" s="16"/>
      <c r="V440" s="16"/>
      <c r="W440" s="17"/>
      <c r="X440" s="527"/>
    </row>
    <row r="441" ht="12.75" customHeight="1">
      <c r="A441" s="323"/>
      <c r="B441" s="127"/>
      <c r="C441" s="444">
        <v>4.0</v>
      </c>
      <c r="D441" s="543" t="s">
        <v>622</v>
      </c>
      <c r="E441" s="444" t="str">
        <f t="array" ref="E441">IF(COUNTIF(MaGv!$C$7:$BB$7,B437)&gt;0,INDEX(MaGv!$C$3:$BB$7,1,MATCH(B437,MaGv!$C$7:$BB$7,0))," ")</f>
        <v> </v>
      </c>
      <c r="F441" s="444" t="str">
        <f t="array" ref="F441">IF(COUNTIF(MaGv!$C$12:$BB$12,B437)&gt;0,INDEX(MaGv!$C$3:$BB$12,1,MATCH(B437,MaGv!$C$12:$BB$12,0))," ")</f>
        <v> </v>
      </c>
      <c r="G441" s="444" t="str">
        <f t="array" ref="G441">IF(COUNTIF(MaGv!$C$17:$BB$17,B437)&gt;0,INDEX(MaGv!$C$3:$BB$17,1,MATCH(B437,MaGv!$C$17:$BB$17,0))," ")</f>
        <v> </v>
      </c>
      <c r="H441" s="444" t="str">
        <f t="array" ref="H441">IF(COUNTIF(MaGv!$C$22:$BB$22,B437)&gt;0,INDEX(MaGv!$C$3:$BB$22,1,MATCH(B437,MaGv!$C$22:$BB$22,0))," ")</f>
        <v> </v>
      </c>
      <c r="I441" s="444" t="str">
        <f t="array" ref="I441">IF(COUNTIF(MaGv!$C$27:$BB$27,B437)&gt;0,INDEX(MaGv!$C$3:$BB$27,1,MATCH(B437,MaGv!$C$27:$BB$27,0))," ")</f>
        <v> </v>
      </c>
      <c r="J441" s="444" t="str">
        <f t="array" ref="J441">IF(COUNTIF(MaGv!$C$32:$BB$32,B437)&gt;0,INDEX(MaGv!$C$3:$BB$32,1,MATCH(B437,MaGv!$C$32:$BB$32,0))," ")</f>
        <v> </v>
      </c>
      <c r="K441" s="323"/>
      <c r="L441" s="127"/>
      <c r="M441" s="444">
        <v>4.0</v>
      </c>
      <c r="N441" s="543" t="s">
        <v>622</v>
      </c>
      <c r="O441" s="446" t="str">
        <f t="array" ref="O441">IF(COUNTIF(MaGv!$C$7:$BB$7,L437)&gt;0,INDEX(MaGv!$C$3:$BB$7,1,MATCH(L437,MaGv!$C$7:$BB$7,0))," ")</f>
        <v>A11</v>
      </c>
      <c r="P441" s="446" t="str">
        <f t="array" ref="P441">IF(COUNTIF(MaGv!$C$12:$BB$12,L437)&gt;0,INDEX(MaGv!$C$3:$BB$12,1,MATCH(L437,MaGv!$C$12:$BB$12,0))," ")</f>
        <v>A9</v>
      </c>
      <c r="Q441" s="444" t="str">
        <f t="array" ref="Q441">IF(COUNTIF(MaGv!$C$17:$BB$17,L437)&gt;0,INDEX(MaGv!$C$3:$BB$17,1,MATCH(L437,MaGv!$C$17:$BB$17,0))," ")</f>
        <v> </v>
      </c>
      <c r="R441" s="446" t="str">
        <f t="array" ref="R441">IF(COUNTIF(MaGv!$C$22:$BB$22,L437)&gt;0,INDEX(MaGv!$C$3:$BB$22,1,MATCH(L437,MaGv!$C$22:$BB$22,0))," ")</f>
        <v>A11</v>
      </c>
      <c r="S441" s="444" t="str">
        <f t="array" ref="S441">IF(COUNTIF(MaGv!$C$27:$BB$27,L437)&gt;0,INDEX(MaGv!$C$3:$BB$27,1,MATCH(L437,MaGv!$C$27:$BB$27,0))," ")</f>
        <v> </v>
      </c>
      <c r="T441" s="444" t="str">
        <f t="array" ref="T441">IF(COUNTIF(MaGv!$C$32:$BB$32,L437)&gt;0,INDEX(MaGv!$C$3:$BB$32,1,MATCH(L437,MaGv!$C$32:$BB$32,0))," ")</f>
        <v> </v>
      </c>
      <c r="U441" s="16"/>
      <c r="V441" s="16"/>
      <c r="W441" s="17"/>
      <c r="X441" s="527"/>
    </row>
    <row r="442" ht="12.75" customHeight="1">
      <c r="A442" s="323"/>
      <c r="B442" s="447"/>
      <c r="C442" s="544">
        <v>5.0</v>
      </c>
      <c r="D442" s="545" t="s">
        <v>623</v>
      </c>
      <c r="E442" s="544" t="str">
        <f t="array" ref="E442">IF(COUNTIF(MaGv!$C$8:$BB$8,B437)&gt;0,INDEX(MaGv!$C$3:$BB$8,1,MATCH(B437,MaGv!$C$8:$BB$8,0))," ")</f>
        <v> </v>
      </c>
      <c r="F442" s="544" t="str">
        <f t="array" ref="F442">IF(COUNTIF(MaGv!$C$13:$BB$13,B437)&gt;0,INDEX(MaGv!$C$3:$BB$13,1,MATCH(B437,MaGv!$C$13:$BB$13,0))," ")</f>
        <v> </v>
      </c>
      <c r="G442" s="544" t="str">
        <f t="array" ref="G442">IF(COUNTIF(MaGv!$C$18:$BB$18,B437)&gt;0,INDEX(MaGv!$C$3:$BB$18,1,MATCH(B437,MaGv!$C$18:$BB$18,0))," ")</f>
        <v> </v>
      </c>
      <c r="H442" s="544" t="str">
        <f t="array" ref="H442">IF(COUNTIF(MaGv!$C$23:$BB$23,B437)&gt;0,INDEX(MaGv!$C$3:$BB$23,1,MATCH(B437,MaGv!$C$23:$BB$23,0))," ")</f>
        <v> </v>
      </c>
      <c r="I442" s="544" t="str">
        <f t="array" ref="I442">IF(COUNTIF(MaGv!$C$28:$BB$28,B437)&gt;0,INDEX(MaGv!$C$3:$BB$28,1,MATCH(B437,MaGv!$C$28:$BB$28,0))," ")</f>
        <v> </v>
      </c>
      <c r="J442" s="544" t="str">
        <f t="array" ref="J442">IF(COUNTIF(MaGv!$C$33:$BB$33,B437)&gt;0,INDEX(MaGv!$C$3:$BB$33,1,MATCH(B437,MaGv!$C$33:$BB$33,0))," ")</f>
        <v> </v>
      </c>
      <c r="K442" s="323"/>
      <c r="L442" s="447"/>
      <c r="M442" s="544">
        <v>5.0</v>
      </c>
      <c r="N442" s="545" t="s">
        <v>623</v>
      </c>
      <c r="O442" s="546" t="str">
        <f t="array" ref="O442">IF(COUNTIF(MaGv!$C$8:$BB$8,L437)&gt;0,INDEX(MaGv!$C$3:$BB$8,1,MATCH(L437,MaGv!$C$8:$BB$8,0))," ")</f>
        <v>A11</v>
      </c>
      <c r="P442" s="544" t="str">
        <f t="array" ref="P442">IF(COUNTIF(MaGv!$C$13:$BB$13,L437)&gt;0,INDEX(MaGv!$C$3:$BB$13,1,MATCH(L437,MaGv!$C$13:$BB$13,0))," ")</f>
        <v> </v>
      </c>
      <c r="Q442" s="544" t="str">
        <f t="array" ref="Q442">IF(COUNTIF(MaGv!$C$18:$BB$18,L437)&gt;0,INDEX(MaGv!$C$3:$BB$18,1,MATCH(L437,MaGv!$C$18:$BB$18,0))," ")</f>
        <v> </v>
      </c>
      <c r="R442" s="544" t="str">
        <f t="array" ref="R442">IF(COUNTIF(MaGv!$C$23:$BB$23,L437)&gt;0,INDEX(MaGv!$C$3:$BB$23,1,MATCH(L437,MaGv!$C$23:$BB$23,0))," ")</f>
        <v> </v>
      </c>
      <c r="S442" s="544" t="str">
        <f t="array" ref="S442">IF(COUNTIF(MaGv!$C$28:$BB$28,L437)&gt;0,INDEX(MaGv!$C$3:$BB$28,1,MATCH(L437,MaGv!$C$28:$BB$28,0))," ")</f>
        <v> </v>
      </c>
      <c r="T442" s="544" t="str">
        <f t="array" ref="T442">IF(COUNTIF(MaGv!$C$33:$BB$33,L437)&gt;0,INDEX(MaGv!$C$3:$BB$33,1,MATCH(L437,MaGv!$C$33:$BB$33,0))," ")</f>
        <v> </v>
      </c>
      <c r="U442" s="16"/>
      <c r="V442" s="16"/>
      <c r="W442" s="17"/>
      <c r="X442" s="527"/>
    </row>
    <row r="443" ht="12.75" customHeight="1">
      <c r="A443" s="323"/>
      <c r="B443" s="547" t="s">
        <v>606</v>
      </c>
      <c r="C443" s="548">
        <v>1.0</v>
      </c>
      <c r="D443" s="549" t="s">
        <v>624</v>
      </c>
      <c r="E443" s="548" t="str">
        <f t="array" ref="E443">IF(COUNTIF(MaGv!$C$39:$BB$39,B437)&gt;0,INDEX(MaGv!$C$38:$BB$39,1,MATCH(B437,MaGv!$C$39:$BB$39,0))," ")</f>
        <v> </v>
      </c>
      <c r="F443" s="548" t="str">
        <f t="array" ref="F443">IF(COUNTIF(MaGv!$C$44:$BB$44,B437)&gt;0,INDEX(MaGv!$C$38:$BB$44,1,MATCH(B437,MaGv!$C$44:$BB$44,0))," ")</f>
        <v> </v>
      </c>
      <c r="G443" s="548" t="str">
        <f t="array" ref="G443">IF(COUNTIF(MaGv!$C$49:$BB$49,B437)&gt;0,INDEX(MaGv!$C$38:$BB$49,1,MATCH(B437,MaGv!$C$49:$BB$49,0))," ")</f>
        <v> </v>
      </c>
      <c r="H443" s="548" t="str">
        <f t="array" ref="H443">IF(COUNTIF(MaGv!$C$54:$BB$54,B437)&gt;0,INDEX(MaGv!$C$38:$BB$54,1,MATCH(B437,MaGv!$C$54:$BB$54,0))," ")</f>
        <v> </v>
      </c>
      <c r="I443" s="548" t="str">
        <f t="array" ref="I443">IF(COUNTIF(MaGv!$C$59:$BB$59,B437)&gt;0,INDEX(MaGv!$C$38:$BB$59,1,MATCH(B437,MaGv!$C$59:$BB$59,0))," ")</f>
        <v> </v>
      </c>
      <c r="J443" s="548" t="str">
        <f t="array" ref="J443">IF(COUNTIF(MaGv!$C$64:$BB$64,B437)&gt;0,INDEX(MaGv!$C$38:$BB$64,1,MATCH(B437,MaGv!$C$64:$BB$64,0))," ")</f>
        <v> </v>
      </c>
      <c r="K443" s="323"/>
      <c r="L443" s="547" t="s">
        <v>606</v>
      </c>
      <c r="M443" s="548">
        <v>1.0</v>
      </c>
      <c r="N443" s="549" t="s">
        <v>624</v>
      </c>
      <c r="O443" s="548" t="str">
        <f t="array" ref="O443">IF(COUNTIF(MaGv!$C$39:$BB$39,L437)&gt;0,INDEX(MaGv!$C$38:$BB$39,1,MATCH(L437,MaGv!$C$39:$BB$39,0))," ")</f>
        <v> </v>
      </c>
      <c r="P443" s="548" t="str">
        <f t="array" ref="P443">IF(COUNTIF(MaGv!$C$44:$BB$44,L437)&gt;0,INDEX(MaGv!$C$38:$BB$44,1,MATCH(L437,MaGv!$C$44:$BB$44,0))," ")</f>
        <v> </v>
      </c>
      <c r="Q443" s="548" t="str">
        <f t="array" ref="Q443">IF(COUNTIF(MaGv!$C$49:$BB$49,L437)&gt;0,INDEX(MaGv!$C$38:$BB$49,1,MATCH(L437,MaGv!$C$49:$BB$49,0))," ")</f>
        <v> </v>
      </c>
      <c r="R443" s="548" t="str">
        <f t="array" ref="R443">IF(COUNTIF(MaGv!$C$54:$BB$54,L437)&gt;0,INDEX(MaGv!$C$38:$BB$54,1,MATCH(L437,MaGv!$C$54:$BB$54,0))," ")</f>
        <v> </v>
      </c>
      <c r="S443" s="548" t="str">
        <f t="array" ref="S443">IF(COUNTIF(MaGv!$C$59:$BB$59,L437)&gt;0,INDEX(MaGv!$C$38:$BB$59,1,MATCH(L437,MaGv!$C$59:$BB$59,0))," ")</f>
        <v> </v>
      </c>
      <c r="T443" s="548" t="str">
        <f t="array" ref="T443">IF(COUNTIF(MaGv!$C$64:$BB$64,L437)&gt;0,INDEX(MaGv!$C$38:$BB$64,1,MATCH(L437,MaGv!$C$64:$BB$64,0))," ")</f>
        <v> </v>
      </c>
      <c r="U443" s="16"/>
      <c r="V443" s="16"/>
      <c r="W443" s="17"/>
      <c r="X443" s="527"/>
    </row>
    <row r="444" ht="12.75" customHeight="1">
      <c r="A444" s="323"/>
      <c r="B444" s="127"/>
      <c r="C444" s="444">
        <v>2.0</v>
      </c>
      <c r="D444" s="543" t="s">
        <v>625</v>
      </c>
      <c r="E444" s="444" t="str">
        <f t="array" ref="E444">IF(COUNTIF(MaGv!$C$40:$BB$40,B437)&gt;0,INDEX(MaGv!$C$38:$BB$40,1,MATCH(B437,MaGv!$C$40:$BB$40,0))," ")</f>
        <v> </v>
      </c>
      <c r="F444" s="444" t="str">
        <f t="array" ref="F444">IF(COUNTIF(MaGv!$C$45:$BB$45,B437)&gt;0,INDEX(MaGv!$C$38:$BB$45,1,MATCH(B437,MaGv!$C$45:$BB$45,0))," ")</f>
        <v> </v>
      </c>
      <c r="G444" s="444" t="str">
        <f t="array" ref="G444">IF(COUNTIF(MaGv!$C$50:$BB$50,B437)&gt;0,INDEX(MaGv!$C$38:$BB$50,1,MATCH(B437,MaGv!$C$50:$BB$50,0))," ")</f>
        <v> </v>
      </c>
      <c r="H444" s="444" t="str">
        <f t="array" ref="H444">IF(COUNTIF(MaGv!$C$55:$BB$55,B437)&gt;0,INDEX(MaGv!$C$38:$BB$55,1,MATCH(B437,MaGv!$C$55:$BB$55,0))," ")</f>
        <v> </v>
      </c>
      <c r="I444" s="444" t="str">
        <f t="array" ref="I444">IF(COUNTIF(MaGv!$C$60:$BB$60,B437)&gt;0,INDEX(MaGv!$C$38:$BB$60,1,MATCH(B437,MaGv!$C$60:$BB$60,0))," ")</f>
        <v> </v>
      </c>
      <c r="J444" s="444" t="str">
        <f t="array" ref="J444">IF(COUNTIF(MaGv!$C$65:$BB$65,B437)&gt;0,INDEX(MaGv!$C$38:$BB$65,1,MATCH(B437,MaGv!$C$65:$BB$65,0))," ")</f>
        <v> </v>
      </c>
      <c r="K444" s="323"/>
      <c r="L444" s="127"/>
      <c r="M444" s="444">
        <v>2.0</v>
      </c>
      <c r="N444" s="543" t="s">
        <v>625</v>
      </c>
      <c r="O444" s="444" t="str">
        <f t="array" ref="O444">IF(COUNTIF(MaGv!$C$40:$BB$40,L437)&gt;0,INDEX(MaGv!$C$38:$BB$40,1,MATCH(L437,MaGv!$C$40:$BB$40,0))," ")</f>
        <v> </v>
      </c>
      <c r="P444" s="444" t="str">
        <f t="array" ref="P444">IF(COUNTIF(MaGv!$C$45:$BB$45,L437)&gt;0,INDEX(MaGv!$C$38:$BB$45,1,MATCH(L437,MaGv!$C$45:$BB$45,0))," ")</f>
        <v> </v>
      </c>
      <c r="Q444" s="444" t="str">
        <f t="array" ref="Q444">IF(COUNTIF(MaGv!$C$50:$BB$50,L437)&gt;0,INDEX(MaGv!$C$38:$BB$50,1,MATCH(L437,MaGv!$C$50:$BB$50,0))," ")</f>
        <v> </v>
      </c>
      <c r="R444" s="444" t="str">
        <f t="array" ref="R444">IF(COUNTIF(MaGv!$C$55:$BB$55,L437)&gt;0,INDEX(MaGv!$C$38:$BB$55,1,MATCH(L437,MaGv!$C$55:$BB$55,0))," ")</f>
        <v> </v>
      </c>
      <c r="S444" s="446" t="str">
        <f t="array" ref="S444">IF(COUNTIF(MaGv!$C$60:$BB$60,L437)&gt;0,INDEX(MaGv!$C$38:$BB$60,1,MATCH(L437,MaGv!$C$60:$BB$60,0))," ")</f>
        <v>A9</v>
      </c>
      <c r="T444" s="444" t="str">
        <f t="array" ref="T444">IF(COUNTIF(MaGv!$C$65:$BB$65,L437)&gt;0,INDEX(MaGv!$C$38:$BB$65,1,MATCH(L437,MaGv!$C$65:$BB$65,0))," ")</f>
        <v> </v>
      </c>
      <c r="U444" s="16"/>
      <c r="V444" s="16"/>
      <c r="W444" s="17"/>
      <c r="X444" s="527"/>
    </row>
    <row r="445" ht="12.75" customHeight="1">
      <c r="A445" s="323"/>
      <c r="B445" s="127"/>
      <c r="C445" s="444">
        <v>3.0</v>
      </c>
      <c r="D445" s="543" t="s">
        <v>626</v>
      </c>
      <c r="E445" s="444" t="str">
        <f t="array" ref="E445">IF(COUNTIF(MaGv!$C$41:$BB$41,B437)&gt;0,INDEX(MaGv!$C$38:$BB$41,1,MATCH(B437,MaGv!$C$41:$BB$41,0))," ")</f>
        <v> </v>
      </c>
      <c r="F445" s="444" t="str">
        <f t="array" ref="F445">IF(COUNTIF(MaGv!$C$46:$BB$46,B437)&gt;0,INDEX(MaGv!$C$38:$BB$46,1,MATCH(B437,MaGv!$C$46:$BB$46,0))," ")</f>
        <v> </v>
      </c>
      <c r="G445" s="444" t="str">
        <f t="array" ref="G445">IF(COUNTIF(MaGv!$C$51:$BB$51,B437)&gt;0,INDEX(MaGv!$C$38:$BB$51,1,MATCH(B437,MaGv!$C$51:$BB$51,0))," ")</f>
        <v> </v>
      </c>
      <c r="H445" s="444" t="str">
        <f t="array" ref="H445">IF(COUNTIF(MaGv!$C$56:$BB$56,B437)&gt;0,INDEX(MaGv!$C$38:$BB$56,1,MATCH(B437,MaGv!$C$56:$BB$56,0))," ")</f>
        <v> </v>
      </c>
      <c r="I445" s="444" t="str">
        <f t="array" ref="I445">IF(COUNTIF(MaGv!$C$61:$BB$61,B437)&gt;0,INDEX(MaGv!$C$38:$BB$61,1,MATCH(B437,MaGv!$C$61:$BB$61,0))," ")</f>
        <v> </v>
      </c>
      <c r="J445" s="444" t="str">
        <f t="array" ref="J445">IF(COUNTIF(MaGv!$C$66:$BB$66,B437)&gt;0,INDEX(MaGv!$C$38:$BB$66,1,MATCH(B437,MaGv!$C$66:$BB$66,0))," ")</f>
        <v> </v>
      </c>
      <c r="K445" s="323"/>
      <c r="L445" s="127"/>
      <c r="M445" s="444">
        <v>3.0</v>
      </c>
      <c r="N445" s="543" t="s">
        <v>626</v>
      </c>
      <c r="O445" s="444" t="str">
        <f t="array" ref="O445">IF(COUNTIF(MaGv!$C$41:$BB$41,L437)&gt;0,INDEX(MaGv!$C$38:$BB$41,1,MATCH(L437,MaGv!$C$41:$BB$41,0))," ")</f>
        <v> </v>
      </c>
      <c r="P445" s="444" t="str">
        <f t="array" ref="P445">IF(COUNTIF(MaGv!$C$46:$BB$46,L437)&gt;0,INDEX(MaGv!$C$38:$BB$46,1,MATCH(L437,MaGv!$C$46:$BB$46,0))," ")</f>
        <v> </v>
      </c>
      <c r="Q445" s="444" t="str">
        <f t="array" ref="Q445">IF(COUNTIF(MaGv!$C$51:$BB$51,L437)&gt;0,INDEX(MaGv!$C$38:$BB$51,1,MATCH(L437,MaGv!$C$51:$BB$51,0))," ")</f>
        <v> </v>
      </c>
      <c r="R445" s="444" t="str">
        <f t="array" ref="R445">IF(COUNTIF(MaGv!$C$56:$BB$56,L437)&gt;0,INDEX(MaGv!$C$38:$BB$56,1,MATCH(L437,MaGv!$C$56:$BB$56,0))," ")</f>
        <v> </v>
      </c>
      <c r="S445" s="446" t="str">
        <f t="array" ref="S445">IF(COUNTIF(MaGv!$C$61:$BB$61,L437)&gt;0,INDEX(MaGv!$C$38:$BB$61,1,MATCH(L437,MaGv!$C$61:$BB$61,0))," ")</f>
        <v>A9</v>
      </c>
      <c r="T445" s="444" t="str">
        <f t="array" ref="T445">IF(COUNTIF(MaGv!$C$66:$BB$66,L437)&gt;0,INDEX(MaGv!$C$38:$BB$66,1,MATCH(L437,MaGv!$C$66:$BB$66,0))," ")</f>
        <v> </v>
      </c>
      <c r="U445" s="16"/>
      <c r="V445" s="16"/>
      <c r="W445" s="17"/>
      <c r="X445" s="527"/>
    </row>
    <row r="446" ht="12.75" customHeight="1">
      <c r="A446" s="323"/>
      <c r="B446" s="127"/>
      <c r="C446" s="444">
        <v>4.0</v>
      </c>
      <c r="D446" s="543" t="s">
        <v>627</v>
      </c>
      <c r="E446" s="444" t="str">
        <f t="array" ref="E446">IF(COUNTIF(MaGv!$C$42:$BB$42,B437)&gt;0,INDEX(MaGv!$C$38:$BB$42,1,MATCH(B437,MaGv!$C$42:$BB$42,0))," ")</f>
        <v> </v>
      </c>
      <c r="F446" s="444" t="str">
        <f t="array" ref="F446">IF(COUNTIF(MaGv!$C$47:$BB$47,B437)&gt;0,INDEX(MaGv!$C$38:$BB$47,1,MATCH(B437,MaGv!$C$47:$BB$47,0))," ")</f>
        <v> </v>
      </c>
      <c r="G446" s="444" t="str">
        <f t="array" ref="G446">IF(COUNTIF(MaGv!$C$52:$BB$52,B437)&gt;0,INDEX(MaGv!$C$38:$BB$52,1,MATCH(B437,MaGv!$C$52:$BB$52,0))," ")</f>
        <v> </v>
      </c>
      <c r="H446" s="444" t="str">
        <f t="array" ref="H446">IF(COUNTIF(MaGv!$C$57:$BB$57,B437)&gt;0,INDEX(MaGv!$C$38:$BB$57,1,MATCH(B437,MaGv!$C$57:$BB$57,0))," ")</f>
        <v> </v>
      </c>
      <c r="I446" s="444" t="str">
        <f t="array" ref="I446">IF(COUNTIF(MaGv!$C$62:$BB$62,B437)&gt;0,INDEX(MaGv!$C$38:$BB$62,1,MATCH(B437,MaGv!$C$62:$BB$62,0))," ")</f>
        <v> </v>
      </c>
      <c r="J446" s="444" t="str">
        <f t="array" ref="J446">IF(COUNTIF(MaGv!$C$66:$BB$67,B437)&gt;0,INDEX(MaGv!$C$38:$BB$67,1,MATCH(B437,MaGv!$C$67:$BB$67,0))," ")</f>
        <v> </v>
      </c>
      <c r="K446" s="323"/>
      <c r="L446" s="127"/>
      <c r="M446" s="444">
        <v>4.0</v>
      </c>
      <c r="N446" s="543" t="s">
        <v>627</v>
      </c>
      <c r="O446" s="444" t="str">
        <f t="array" ref="O446">IF(COUNTIF(MaGv!$C$42:$BB$42,L437)&gt;0,INDEX(MaGv!$C$38:$BB$42,1,MATCH(L437,MaGv!$C$42:$BB$42,0))," ")</f>
        <v> </v>
      </c>
      <c r="P446" s="444" t="str">
        <f t="array" ref="P446">IF(COUNTIF(MaGv!$C$47:$BB$47,L437)&gt;0,INDEX(MaGv!$C$38:$BB$47,1,MATCH(L437,MaGv!$C$47:$BB$47,0))," ")</f>
        <v> </v>
      </c>
      <c r="Q446" s="446" t="str">
        <f t="array" ref="Q446">IF(COUNTIF(MaGv!$C$52:$BB$52,L437)&gt;0,INDEX(MaGv!$C$38:$BB$52,1,MATCH(L437,MaGv!$C$52:$BB$52,0))," ")</f>
        <v>A11</v>
      </c>
      <c r="R446" s="444" t="str">
        <f t="array" ref="R446">IF(COUNTIF(MaGv!$C$57:$BB$57,L437)&gt;0,INDEX(MaGv!$C$38:$BB$57,1,MATCH(L437,MaGv!$C$57:$BB$57,0))," ")</f>
        <v> </v>
      </c>
      <c r="S446" s="446" t="str">
        <f t="array" ref="S446">IF(COUNTIF(MaGv!$C$62:$BB$62,L437)&gt;0,INDEX(MaGv!$C$38:$BB$62,1,MATCH(L437,MaGv!$C$62:$BB$62,0))," ")</f>
        <v>A4</v>
      </c>
      <c r="T446" s="444" t="str">
        <f t="array" ref="T446">IF(COUNTIF(MaGv!$C$66:$BB$67,L437)&gt;0,INDEX(MaGv!$C$38:$BB$67,1,MATCH(L437,MaGv!$C$67:$BB$67,0))," ")</f>
        <v> </v>
      </c>
      <c r="U446" s="16"/>
      <c r="V446" s="16"/>
      <c r="W446" s="17"/>
      <c r="X446" s="527"/>
    </row>
    <row r="447" ht="12.75" customHeight="1">
      <c r="A447" s="323"/>
      <c r="B447" s="396"/>
      <c r="C447" s="450">
        <v>5.0</v>
      </c>
      <c r="D447" s="550" t="s">
        <v>628</v>
      </c>
      <c r="E447" s="450" t="str">
        <f t="array" ref="E447">IF(COUNTIF(MaGv!$C$43:$BB$43,B437)&gt;0,INDEX(MaGv!$C$38:$BB$43,1,MATCH(B437,MaGv!$C$43:$BB$43,0))," ")</f>
        <v> </v>
      </c>
      <c r="F447" s="450" t="str">
        <f t="array" ref="F447">IF(COUNTIF(MaGv!$C$48:$BB$48,B437)&gt;0,INDEX(MaGv!$C$38:$BB$48,1,MATCH(B437,MaGv!$C$48:$BB$48,0))," ")</f>
        <v> </v>
      </c>
      <c r="G447" s="450" t="str">
        <f t="array" ref="G447">IF(COUNTIF(MaGv!$C$53:$BB$53,B437)&gt;0,INDEX(MaGv!$C$38:$BB$53,1,MATCH(B437,MaGv!$C$53:$BB$53,0))," ")</f>
        <v> </v>
      </c>
      <c r="H447" s="450" t="str">
        <f t="array" ref="H447">IF(COUNTIF(MaGv!$C$58:$BB$58,B437)&gt;0,INDEX(MaGv!$C$38:$BB$58,1,MATCH(B437,MaGv!$C$58:$BB$58,0))," ")</f>
        <v> </v>
      </c>
      <c r="I447" s="450" t="str">
        <f t="array" ref="I447">IF(COUNTIF(MaGv!$C$63:$BB$63,B437)&gt;0,INDEX(MaGv!$C$38:$BB$63,1,MATCH(B437,MaGv!$C$63:$BB$63,0))," ")</f>
        <v> </v>
      </c>
      <c r="J447" s="450" t="str">
        <f t="array" ref="J447">IF(COUNTIF(MaGv!$C$68:$BB$68,B437)&gt;0,INDEX(MaGv!$C$38:$BB$68,1,MATCH(B437,MaGv!$C$68:$BB$68,0))," ")</f>
        <v> </v>
      </c>
      <c r="K447" s="323"/>
      <c r="L447" s="396"/>
      <c r="M447" s="450">
        <v>5.0</v>
      </c>
      <c r="N447" s="550" t="s">
        <v>628</v>
      </c>
      <c r="O447" s="450" t="str">
        <f t="array" ref="O447">IF(COUNTIF(MaGv!$C$43:$BB$43,L437)&gt;0,INDEX(MaGv!$C$38:$BB$43,1,MATCH(L437,MaGv!$C$43:$BB$43,0))," ")</f>
        <v> </v>
      </c>
      <c r="P447" s="450" t="str">
        <f t="array" ref="P447">IF(COUNTIF(MaGv!$C$48:$BB$48,L437)&gt;0,INDEX(MaGv!$C$38:$BB$48,1,MATCH(L437,MaGv!$C$48:$BB$48,0))," ")</f>
        <v> </v>
      </c>
      <c r="Q447" s="449" t="str">
        <f t="array" ref="Q447">IF(COUNTIF(MaGv!$C$53:$BB$53,L437)&gt;0,INDEX(MaGv!$C$38:$BB$53,1,MATCH(L437,MaGv!$C$53:$BB$53,0))," ")</f>
        <v>A11</v>
      </c>
      <c r="R447" s="450" t="str">
        <f t="array" ref="R447">IF(COUNTIF(MaGv!$C$58:$BB$58,L437)&gt;0,INDEX(MaGv!$C$38:$BB$58,1,MATCH(L437,MaGv!$C$58:$BB$58,0))," ")</f>
        <v> </v>
      </c>
      <c r="S447" s="449" t="str">
        <f t="array" ref="S447">IF(COUNTIF(MaGv!$C$63:$BB$63,L437)&gt;0,INDEX(MaGv!$C$38:$BB$63,1,MATCH(L437,MaGv!$C$63:$BB$63,0))," ")</f>
        <v>A4</v>
      </c>
      <c r="T447" s="450" t="str">
        <f t="array" ref="T447">IF(COUNTIF(MaGv!$C$68:$BB$68,L437)&gt;0,INDEX(MaGv!$C$38:$BB$68,1,MATCH(L437,MaGv!$C$68:$BB$68,0))," ")</f>
        <v> </v>
      </c>
      <c r="U447" s="16"/>
      <c r="V447" s="16"/>
      <c r="W447" s="17"/>
      <c r="X447" s="527"/>
    </row>
    <row r="448" ht="12.75" customHeight="1">
      <c r="A448" s="16"/>
      <c r="B448" s="558"/>
      <c r="C448" s="16"/>
      <c r="D448" s="16"/>
      <c r="E448" s="16"/>
      <c r="F448" s="16"/>
      <c r="G448" s="16"/>
      <c r="H448" s="16"/>
      <c r="I448" s="16"/>
      <c r="J448" s="16"/>
      <c r="K448" s="16"/>
      <c r="L448" s="558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7"/>
      <c r="X448" s="527"/>
    </row>
    <row r="449" ht="12.75" customHeight="1">
      <c r="A449" s="16"/>
      <c r="B449" s="558"/>
      <c r="C449" s="16"/>
      <c r="D449" s="16"/>
      <c r="E449" s="16"/>
      <c r="F449" s="16"/>
      <c r="G449" s="16"/>
      <c r="H449" s="16"/>
      <c r="I449" s="16"/>
      <c r="J449" s="16"/>
      <c r="K449" s="16"/>
      <c r="L449" s="558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7"/>
      <c r="X449" s="527"/>
    </row>
    <row r="450" ht="12.75" customHeight="1">
      <c r="A450" s="323"/>
      <c r="B450" s="528" t="str">
        <f>MaGv!$N$1</f>
        <v>THỜI KHÓA BIỂU ÔN TẬP KHỐI 12 - Áp dụng từ 04/05/2021</v>
      </c>
      <c r="C450" s="528"/>
      <c r="D450" s="360"/>
      <c r="E450" s="360"/>
      <c r="F450" s="360"/>
      <c r="G450" s="360"/>
      <c r="H450" s="323"/>
      <c r="I450" s="360"/>
      <c r="J450" s="360"/>
      <c r="K450" s="323"/>
      <c r="L450" s="528" t="str">
        <f>MaGv!$N$1</f>
        <v>THỜI KHÓA BIỂU ÔN TẬP KHỐI 12 - Áp dụng từ 04/05/2021</v>
      </c>
      <c r="M450" s="360"/>
      <c r="N450" s="360"/>
      <c r="O450" s="360"/>
      <c r="P450" s="360"/>
      <c r="Q450" s="360"/>
      <c r="R450" s="323"/>
      <c r="S450" s="360"/>
      <c r="T450" s="360"/>
      <c r="U450" s="16"/>
      <c r="V450" s="16"/>
      <c r="W450" s="17"/>
      <c r="X450" s="527"/>
    </row>
    <row r="451" ht="12.75" customHeight="1">
      <c r="A451" s="16"/>
      <c r="B451" s="530" t="s">
        <v>615</v>
      </c>
      <c r="C451" s="531" t="str">
        <f>VLOOKUP(B453,dsma,3,0)&amp;"-"&amp;VLOOKUP(B453,dsma,5,0)</f>
        <v>Lê Thị Trang-Văn </v>
      </c>
      <c r="D451" s="532"/>
      <c r="E451" s="532"/>
      <c r="F451" s="533"/>
      <c r="G451" s="323"/>
      <c r="H451" s="534"/>
      <c r="I451" s="535" t="s">
        <v>616</v>
      </c>
      <c r="J451" s="17" t="str">
        <f>60-COUNTIF(E454:J463," ")</f>
        <v>13</v>
      </c>
      <c r="K451" s="323"/>
      <c r="L451" s="530" t="s">
        <v>615</v>
      </c>
      <c r="M451" s="531" t="str">
        <f>VLOOKUP(L453,dsma,3,0)&amp;"-"&amp;VLOOKUP(L453,dsma,5,0)</f>
        <v>Lê Thị Thanh Uyên-Văn</v>
      </c>
      <c r="N451" s="532"/>
      <c r="O451" s="532"/>
      <c r="P451" s="533"/>
      <c r="Q451" s="323"/>
      <c r="R451" s="534"/>
      <c r="S451" s="535" t="s">
        <v>616</v>
      </c>
      <c r="T451" s="17" t="str">
        <f>60-COUNTIF(O454:T463," ")</f>
        <v>0</v>
      </c>
      <c r="U451" s="16"/>
      <c r="V451" s="16"/>
      <c r="W451" s="17"/>
      <c r="X451" s="527"/>
    </row>
    <row r="452" ht="3.0" customHeight="1">
      <c r="A452" s="16"/>
      <c r="B452" s="526"/>
      <c r="C452" s="323"/>
      <c r="D452" s="323"/>
      <c r="E452" s="529"/>
      <c r="F452" s="323"/>
      <c r="G452" s="323"/>
      <c r="H452" s="323"/>
      <c r="I452" s="323"/>
      <c r="J452" s="323"/>
      <c r="K452" s="323"/>
      <c r="L452" s="526"/>
      <c r="M452" s="323"/>
      <c r="N452" s="323"/>
      <c r="O452" s="529"/>
      <c r="P452" s="323"/>
      <c r="Q452" s="323"/>
      <c r="R452" s="323"/>
      <c r="S452" s="323"/>
      <c r="T452" s="323"/>
      <c r="U452" s="16"/>
      <c r="V452" s="16"/>
      <c r="W452" s="17"/>
      <c r="X452" s="527"/>
    </row>
    <row r="453" ht="12.75" customHeight="1">
      <c r="A453" s="536"/>
      <c r="B453" s="537" t="str">
        <f>X61</f>
        <v>BV05</v>
      </c>
      <c r="C453" s="538" t="s">
        <v>617</v>
      </c>
      <c r="D453" s="538" t="s">
        <v>618</v>
      </c>
      <c r="E453" s="538" t="s">
        <v>591</v>
      </c>
      <c r="F453" s="538" t="s">
        <v>592</v>
      </c>
      <c r="G453" s="538" t="s">
        <v>593</v>
      </c>
      <c r="H453" s="538" t="s">
        <v>594</v>
      </c>
      <c r="I453" s="538" t="s">
        <v>595</v>
      </c>
      <c r="J453" s="538" t="s">
        <v>596</v>
      </c>
      <c r="K453" s="539"/>
      <c r="L453" s="537" t="str">
        <f>X62</f>
        <v>BV06</v>
      </c>
      <c r="M453" s="538" t="s">
        <v>617</v>
      </c>
      <c r="N453" s="538" t="s">
        <v>618</v>
      </c>
      <c r="O453" s="538" t="s">
        <v>591</v>
      </c>
      <c r="P453" s="538" t="s">
        <v>592</v>
      </c>
      <c r="Q453" s="538" t="s">
        <v>593</v>
      </c>
      <c r="R453" s="538" t="s">
        <v>594</v>
      </c>
      <c r="S453" s="538" t="s">
        <v>595</v>
      </c>
      <c r="T453" s="538" t="s">
        <v>596</v>
      </c>
      <c r="U453" s="16"/>
      <c r="V453" s="16">
        <v>58.0</v>
      </c>
      <c r="W453" s="17"/>
      <c r="X453" s="527"/>
    </row>
    <row r="454" ht="12.75" customHeight="1">
      <c r="A454" s="323"/>
      <c r="B454" s="541" t="s">
        <v>597</v>
      </c>
      <c r="C454" s="452">
        <v>1.0</v>
      </c>
      <c r="D454" s="542" t="s">
        <v>619</v>
      </c>
      <c r="E454" s="452" t="str">
        <f t="array" ref="E454">IF(COUNTIF(MaGv!$C$4:$BB$4,B453)&gt;0,INDEX(MaGv!$C$3:$BB$4,1,MATCH(B453,MaGv!$C$4:$BB$4,0))," ")</f>
        <v> </v>
      </c>
      <c r="F454" s="452" t="str">
        <f t="array" ref="F454">IF(COUNTIF(MaGv!$C$9:$BB$9,B453)&gt;0,INDEX(MaGv!$C$3:$BB$9,1,MATCH(B453,MaGv!$C$9:$BB$9,0))," ")</f>
        <v> </v>
      </c>
      <c r="G454" s="451" t="str">
        <f t="array" ref="G454">IF(COUNTIF(MaGv!$C$14:$BB$14,B453)&gt;0,INDEX(MaGv!$C$3:$BB$14,1,MATCH(B453,MaGv!$C$14:$BB$14,0))," ")</f>
        <v>A2</v>
      </c>
      <c r="H454" s="452" t="str">
        <f t="array" ref="H454">IF(COUNTIF(MaGv!$C$19:$BB$19,B453)&gt;0,INDEX(MaGv!$C$3:$BB$19,1,MATCH(B453,MaGv!$C$19:$BB$19,0))," ")</f>
        <v> </v>
      </c>
      <c r="I454" s="452" t="str">
        <f t="array" ref="I454">IF(COUNTIF(MaGv!$C$24:$BB$24,B453)&gt;0,INDEX(MaGv!$C$3:$BB$24,1,MATCH(B453,MaGv!$C$24:$BB$24,0))," ")</f>
        <v> </v>
      </c>
      <c r="J454" s="452" t="str">
        <f t="array" ref="J454">IF(COUNTIF(MaGv!$C$29:$BB$29,B453)&gt;0,INDEX(MaGv!$C$3:$BB$29,1,MATCH(B453,MaGv!$C$29:$BB$29,0))," ")</f>
        <v> </v>
      </c>
      <c r="K454" s="323"/>
      <c r="L454" s="541" t="s">
        <v>597</v>
      </c>
      <c r="M454" s="452">
        <v>1.0</v>
      </c>
      <c r="N454" s="542" t="s">
        <v>619</v>
      </c>
      <c r="O454" s="452" t="str">
        <f t="array" ref="O454">IF(COUNTIF(MaGv!$C$4:$BB$4,L453)&gt;0,INDEX(MaGv!$C$3:$BB$4,1,MATCH(L453,MaGv!$C$4:$BB$4,0))," ")</f>
        <v> </v>
      </c>
      <c r="P454" s="452" t="str">
        <f t="array" ref="P454">IF(COUNTIF(MaGv!$C$9:$BB$9,L453)&gt;0,INDEX(MaGv!$C$3:$BB$9,1,MATCH(L453,MaGv!$C$9:$BB$9,0))," ")</f>
        <v> </v>
      </c>
      <c r="Q454" s="452" t="str">
        <f t="array" ref="Q454">IF(COUNTIF(MaGv!$C$14:$BB$14,L453)&gt;0,INDEX(MaGv!$C$3:$BB$14,1,MATCH(L453,MaGv!$C$14:$BB$14,0))," ")</f>
        <v> </v>
      </c>
      <c r="R454" s="452" t="str">
        <f t="array" ref="R454">IF(COUNTIF(MaGv!$C$19:$BB$19,L453)&gt;0,INDEX(MaGv!$C$3:$BB$19,1,MATCH(L453,MaGv!$C$19:$BB$19,0))," ")</f>
        <v> </v>
      </c>
      <c r="S454" s="452" t="str">
        <f t="array" ref="S454">IF(COUNTIF(MaGv!$C$24:$BB$24,L453)&gt;0,INDEX(MaGv!$C$3:$BB$24,1,MATCH(L453,MaGv!$C$24:$BB$24,0))," ")</f>
        <v> </v>
      </c>
      <c r="T454" s="452" t="str">
        <f t="array" ref="T454">IF(COUNTIF(MaGv!$C$29:$BB$29,L453)&gt;0,INDEX(MaGv!$C$3:$BB$29,1,MATCH(L453,MaGv!$C$29:$BB$29,0))," ")</f>
        <v> </v>
      </c>
      <c r="U454" s="16"/>
      <c r="V454" s="16"/>
      <c r="W454" s="17"/>
      <c r="X454" s="527"/>
    </row>
    <row r="455" ht="12.75" customHeight="1">
      <c r="A455" s="323"/>
      <c r="B455" s="127"/>
      <c r="C455" s="444">
        <v>2.0</v>
      </c>
      <c r="D455" s="543" t="s">
        <v>620</v>
      </c>
      <c r="E455" s="446" t="str">
        <f t="array" ref="E455">IF(COUNTIF(MaGv!$C$5:$BB$5,B453)&gt;0,INDEX(MaGv!$C$3:$BB$5,1,MATCH(B453,MaGv!$C$5:$BB$5,0))," ")</f>
        <v>A10</v>
      </c>
      <c r="F455" s="444" t="str">
        <f t="array" ref="F455">IF(COUNTIF(MaGv!$C$10:$BB$10,B453)&gt;0,INDEX(MaGv!$C$3:$BB$10,1,MATCH(B453,MaGv!$C$10:$BB$10,0))," ")</f>
        <v> </v>
      </c>
      <c r="G455" s="446" t="str">
        <f t="array" ref="G455">IF(COUNTIF(MaGv!$C$15:$BB$15,B453)&gt;0,INDEX(MaGv!$C$3:$BB$15,1,MATCH(B453,MaGv!$C$15:$BB$15,0))," ")</f>
        <v>A2</v>
      </c>
      <c r="H455" s="444" t="str">
        <f t="array" ref="H455">IF(COUNTIF(MaGv!$C$20:$BB$20,B453)&gt;0,INDEX(MaGv!$C$3:$BB$20,1,MATCH(B453,MaGv!$C$20:$BB$20,0))," ")</f>
        <v> </v>
      </c>
      <c r="I455" s="444" t="str">
        <f t="array" ref="I455">IF(COUNTIF(MaGv!$C$25:$BB$25,B453)&gt;0,INDEX(MaGv!$C$3:$BB$25,1,MATCH(B453,MaGv!$C$25:$BB$25,0))," ")</f>
        <v> </v>
      </c>
      <c r="J455" s="444" t="str">
        <f t="array" ref="J455">IF(COUNTIF(MaGv!$C$30:$BB$30,B453)&gt;0,INDEX(MaGv!$C$3:$BB$30,1,MATCH(B453,MaGv!$C$30:$BB$30,0))," ")</f>
        <v> </v>
      </c>
      <c r="K455" s="323"/>
      <c r="L455" s="127"/>
      <c r="M455" s="444">
        <v>2.0</v>
      </c>
      <c r="N455" s="543" t="s">
        <v>620</v>
      </c>
      <c r="O455" s="444" t="str">
        <f t="array" ref="O455">IF(COUNTIF(MaGv!$C$5:$BB$5,L453)&gt;0,INDEX(MaGv!$C$3:$BB$5,1,MATCH(L453,MaGv!$C$5:$BB$5,0))," ")</f>
        <v> </v>
      </c>
      <c r="P455" s="444" t="str">
        <f t="array" ref="P455">IF(COUNTIF(MaGv!$C$10:$BB$10,L453)&gt;0,INDEX(MaGv!$C$3:$BB$10,1,MATCH(L453,MaGv!$C$10:$BB$10,0))," ")</f>
        <v> </v>
      </c>
      <c r="Q455" s="444" t="str">
        <f t="array" ref="Q455">IF(COUNTIF(MaGv!$C$15:$BB$15,L453)&gt;0,INDEX(MaGv!$C$3:$BB$15,1,MATCH(L453,MaGv!$C$15:$BB$15,0))," ")</f>
        <v> </v>
      </c>
      <c r="R455" s="444" t="str">
        <f t="array" ref="R455">IF(COUNTIF(MaGv!$C$20:$BB$20,L453)&gt;0,INDEX(MaGv!$C$3:$BB$20,1,MATCH(L453,MaGv!$C$20:$BB$20,0))," ")</f>
        <v> </v>
      </c>
      <c r="S455" s="444" t="str">
        <f t="array" ref="S455">IF(COUNTIF(MaGv!$C$25:$BB$25,L453)&gt;0,INDEX(MaGv!$C$3:$BB$25,1,MATCH(L453,MaGv!$C$25:$BB$25,0))," ")</f>
        <v> </v>
      </c>
      <c r="T455" s="444" t="str">
        <f t="array" ref="T455">IF(COUNTIF(MaGv!$C$30:$BB$30,L453)&gt;0,INDEX(MaGv!$C$3:$BB$30,1,MATCH(L453,MaGv!$C$30:$BB$30,0))," ")</f>
        <v> </v>
      </c>
      <c r="U455" s="16"/>
      <c r="V455" s="16"/>
      <c r="W455" s="17"/>
      <c r="X455" s="527"/>
    </row>
    <row r="456" ht="12.75" customHeight="1">
      <c r="A456" s="323"/>
      <c r="B456" s="127"/>
      <c r="C456" s="444">
        <v>3.0</v>
      </c>
      <c r="D456" s="543" t="s">
        <v>621</v>
      </c>
      <c r="E456" s="446" t="str">
        <f t="array" ref="E456">IF(COUNTIF(MaGv!$C$6:$BB$6,B453)&gt;0,INDEX(MaGv!$C$3:$BB$6,1,MATCH(B453,MaGv!$C$6:$BB$6,0))," ")</f>
        <v>A10</v>
      </c>
      <c r="F456" s="444" t="str">
        <f t="array" ref="F456">IF(COUNTIF(MaGv!$C$11:$BB$11,B453)&gt;0,INDEX(MaGv!$C$3:$BB$11,1,MATCH(B453,MaGv!$C$11:$BB$11,0))," ")</f>
        <v> </v>
      </c>
      <c r="G456" s="446" t="str">
        <f t="array" ref="G456">IF(COUNTIF(MaGv!$C$16:$BB$16,B453)&gt;0,INDEX(MaGv!$C$3:$BB$16,1,MATCH(B453,MaGv!$C$16:$BB$16,0))," ")</f>
        <v>A10</v>
      </c>
      <c r="H456" s="444" t="str">
        <f t="array" ref="H456">IF(COUNTIF(MaGv!$C$21:$BB$21,B453)&gt;0,INDEX(MaGv!$C$3:$BB$21,1,MATCH(B453,MaGv!$C$21:$BB$21,0))," ")</f>
        <v> </v>
      </c>
      <c r="I456" s="444" t="str">
        <f t="array" ref="I456">IF(COUNTIF(MaGv!$C$26:$BB$26,B453)&gt;0,INDEX(MaGv!$C$3:$BB$26,1,MATCH(B453,MaGv!$C$26:$BB$26,0))," ")</f>
        <v> </v>
      </c>
      <c r="J456" s="444" t="str">
        <f t="array" ref="J456">IF(COUNTIF(MaGv!$C$31:$BB$31,B453)&gt;0,INDEX(MaGv!$C$3:$BB$31,1,MATCH(B453,MaGv!$C$31:$BB$31,0))," ")</f>
        <v> </v>
      </c>
      <c r="K456" s="323"/>
      <c r="L456" s="127"/>
      <c r="M456" s="444">
        <v>3.0</v>
      </c>
      <c r="N456" s="543" t="s">
        <v>621</v>
      </c>
      <c r="O456" s="444" t="str">
        <f t="array" ref="O456">IF(COUNTIF(MaGv!$C$6:$BB$6,L453)&gt;0,INDEX(MaGv!$C$3:$BB$6,1,MATCH(L453,MaGv!$C$6:$BB$6,0))," ")</f>
        <v> </v>
      </c>
      <c r="P456" s="444" t="str">
        <f t="array" ref="P456">IF(COUNTIF(MaGv!$C$11:$BB$11,L453)&gt;0,INDEX(MaGv!$C$3:$BB$11,1,MATCH(L453,MaGv!$C$11:$BB$11,0))," ")</f>
        <v> </v>
      </c>
      <c r="Q456" s="444" t="str">
        <f t="array" ref="Q456">IF(COUNTIF(MaGv!$C$16:$BB$16,L453)&gt;0,INDEX(MaGv!$C$3:$BB$16,1,MATCH(L453,MaGv!$C$16:$BB$16,0))," ")</f>
        <v> </v>
      </c>
      <c r="R456" s="444" t="str">
        <f t="array" ref="R456">IF(COUNTIF(MaGv!$C$21:$BB$21,L453)&gt;0,INDEX(MaGv!$C$3:$BB$21,1,MATCH(L453,MaGv!$C$21:$BB$21,0))," ")</f>
        <v> </v>
      </c>
      <c r="S456" s="444" t="str">
        <f t="array" ref="S456">IF(COUNTIF(MaGv!$C$26:$BB$26,L453)&gt;0,INDEX(MaGv!$C$3:$BB$26,1,MATCH(L453,MaGv!$C$26:$BB$26,0))," ")</f>
        <v> </v>
      </c>
      <c r="T456" s="444" t="str">
        <f t="array" ref="T456">IF(COUNTIF(MaGv!$C$31:$BB$31,L453)&gt;0,INDEX(MaGv!$C$3:$BB$31,1,MATCH(L453,MaGv!$C$31:$BB$31,0))," ")</f>
        <v> </v>
      </c>
      <c r="U456" s="16"/>
      <c r="V456" s="16"/>
      <c r="W456" s="17"/>
      <c r="X456" s="527"/>
    </row>
    <row r="457" ht="12.75" customHeight="1">
      <c r="A457" s="323"/>
      <c r="B457" s="127"/>
      <c r="C457" s="444">
        <v>4.0</v>
      </c>
      <c r="D457" s="543" t="s">
        <v>622</v>
      </c>
      <c r="E457" s="446" t="str">
        <f t="array" ref="E457">IF(COUNTIF(MaGv!$C$7:$BB$7,B453)&gt;0,INDEX(MaGv!$C$3:$BB$7,1,MATCH(B453,MaGv!$C$7:$BB$7,0))," ")</f>
        <v>A2</v>
      </c>
      <c r="F457" s="444" t="str">
        <f t="array" ref="F457">IF(COUNTIF(MaGv!$C$12:$BB$12,B453)&gt;0,INDEX(MaGv!$C$3:$BB$12,1,MATCH(B453,MaGv!$C$12:$BB$12,0))," ")</f>
        <v> </v>
      </c>
      <c r="G457" s="446" t="str">
        <f t="array" ref="G457">IF(COUNTIF(MaGv!$C$17:$BB$17,B453)&gt;0,INDEX(MaGv!$C$3:$BB$17,1,MATCH(B453,MaGv!$C$17:$BB$17,0))," ")</f>
        <v>A10</v>
      </c>
      <c r="H457" s="444" t="str">
        <f t="array" ref="H457">IF(COUNTIF(MaGv!$C$22:$BB$22,B453)&gt;0,INDEX(MaGv!$C$3:$BB$22,1,MATCH(B453,MaGv!$C$22:$BB$22,0))," ")</f>
        <v> </v>
      </c>
      <c r="I457" s="444" t="str">
        <f t="array" ref="I457">IF(COUNTIF(MaGv!$C$27:$BB$27,B453)&gt;0,INDEX(MaGv!$C$3:$BB$27,1,MATCH(B453,MaGv!$C$27:$BB$27,0))," ")</f>
        <v> </v>
      </c>
      <c r="J457" s="444" t="str">
        <f t="array" ref="J457">IF(COUNTIF(MaGv!$C$32:$BB$32,B453)&gt;0,INDEX(MaGv!$C$3:$BB$32,1,MATCH(B453,MaGv!$C$32:$BB$32,0))," ")</f>
        <v> </v>
      </c>
      <c r="K457" s="323"/>
      <c r="L457" s="127"/>
      <c r="M457" s="444">
        <v>4.0</v>
      </c>
      <c r="N457" s="543" t="s">
        <v>622</v>
      </c>
      <c r="O457" s="444" t="str">
        <f t="array" ref="O457">IF(COUNTIF(MaGv!$C$7:$BB$7,L453)&gt;0,INDEX(MaGv!$C$3:$BB$7,1,MATCH(L453,MaGv!$C$7:$BB$7,0))," ")</f>
        <v> </v>
      </c>
      <c r="P457" s="444" t="str">
        <f t="array" ref="P457">IF(COUNTIF(MaGv!$C$12:$BB$12,L453)&gt;0,INDEX(MaGv!$C$3:$BB$12,1,MATCH(L453,MaGv!$C$12:$BB$12,0))," ")</f>
        <v> </v>
      </c>
      <c r="Q457" s="444" t="str">
        <f t="array" ref="Q457">IF(COUNTIF(MaGv!$C$17:$BB$17,L453)&gt;0,INDEX(MaGv!$C$3:$BB$17,1,MATCH(L453,MaGv!$C$17:$BB$17,0))," ")</f>
        <v> </v>
      </c>
      <c r="R457" s="444" t="str">
        <f t="array" ref="R457">IF(COUNTIF(MaGv!$C$22:$BB$22,L453)&gt;0,INDEX(MaGv!$C$3:$BB$22,1,MATCH(L453,MaGv!$C$22:$BB$22,0))," ")</f>
        <v> </v>
      </c>
      <c r="S457" s="444" t="str">
        <f t="array" ref="S457">IF(COUNTIF(MaGv!$C$27:$BB$27,L453)&gt;0,INDEX(MaGv!$C$3:$BB$27,1,MATCH(L453,MaGv!$C$27:$BB$27,0))," ")</f>
        <v> </v>
      </c>
      <c r="T457" s="444" t="str">
        <f t="array" ref="T457">IF(COUNTIF(MaGv!$C$32:$BB$32,L453)&gt;0,INDEX(MaGv!$C$3:$BB$32,1,MATCH(L453,MaGv!$C$32:$BB$32,0))," ")</f>
        <v> </v>
      </c>
      <c r="U457" s="16"/>
      <c r="V457" s="16"/>
      <c r="W457" s="17"/>
      <c r="X457" s="527"/>
    </row>
    <row r="458" ht="12.75" customHeight="1">
      <c r="A458" s="323"/>
      <c r="B458" s="447"/>
      <c r="C458" s="544">
        <v>5.0</v>
      </c>
      <c r="D458" s="545" t="s">
        <v>623</v>
      </c>
      <c r="E458" s="546" t="str">
        <f t="array" ref="E458">IF(COUNTIF(MaGv!$C$8:$BB$8,B453)&gt;0,INDEX(MaGv!$C$3:$BB$8,1,MATCH(B453,MaGv!$C$8:$BB$8,0))," ")</f>
        <v>A2</v>
      </c>
      <c r="F458" s="544" t="str">
        <f t="array" ref="F458">IF(COUNTIF(MaGv!$C$13:$BB$13,B453)&gt;0,INDEX(MaGv!$C$3:$BB$13,1,MATCH(B453,MaGv!$C$13:$BB$13,0))," ")</f>
        <v> </v>
      </c>
      <c r="G458" s="544" t="str">
        <f t="array" ref="G458">IF(COUNTIF(MaGv!$C$18:$BB$18,B453)&gt;0,INDEX(MaGv!$C$3:$BB$18,1,MATCH(B453,MaGv!$C$18:$BB$18,0))," ")</f>
        <v> </v>
      </c>
      <c r="H458" s="544" t="str">
        <f t="array" ref="H458">IF(COUNTIF(MaGv!$C$23:$BB$23,B453)&gt;0,INDEX(MaGv!$C$3:$BB$23,1,MATCH(B453,MaGv!$C$23:$BB$23,0))," ")</f>
        <v> </v>
      </c>
      <c r="I458" s="544" t="str">
        <f t="array" ref="I458">IF(COUNTIF(MaGv!$C$28:$BB$28,B453)&gt;0,INDEX(MaGv!$C$3:$BB$28,1,MATCH(B453,MaGv!$C$28:$BB$28,0))," ")</f>
        <v> </v>
      </c>
      <c r="J458" s="544" t="str">
        <f t="array" ref="J458">IF(COUNTIF(MaGv!$C$33:$BB$33,B453)&gt;0,INDEX(MaGv!$C$3:$BB$33,1,MATCH(B453,MaGv!$C$33:$BB$33,0))," ")</f>
        <v> </v>
      </c>
      <c r="K458" s="323"/>
      <c r="L458" s="447"/>
      <c r="M458" s="544">
        <v>5.0</v>
      </c>
      <c r="N458" s="545" t="s">
        <v>623</v>
      </c>
      <c r="O458" s="544" t="str">
        <f t="array" ref="O458">IF(COUNTIF(MaGv!$C$8:$BB$8,L453)&gt;0,INDEX(MaGv!$C$3:$BB$8,1,MATCH(L453,MaGv!$C$8:$BB$8,0))," ")</f>
        <v> </v>
      </c>
      <c r="P458" s="544" t="str">
        <f t="array" ref="P458">IF(COUNTIF(MaGv!$C$13:$BB$13,L453)&gt;0,INDEX(MaGv!$C$3:$BB$13,1,MATCH(L453,MaGv!$C$13:$BB$13,0))," ")</f>
        <v> </v>
      </c>
      <c r="Q458" s="544" t="str">
        <f t="array" ref="Q458">IF(COUNTIF(MaGv!$C$18:$BB$18,L453)&gt;0,INDEX(MaGv!$C$3:$BB$18,1,MATCH(L453,MaGv!$C$18:$BB$18,0))," ")</f>
        <v> </v>
      </c>
      <c r="R458" s="544" t="str">
        <f t="array" ref="R458">IF(COUNTIF(MaGv!$C$23:$BB$23,L453)&gt;0,INDEX(MaGv!$C$3:$BB$23,1,MATCH(L453,MaGv!$C$23:$BB$23,0))," ")</f>
        <v> </v>
      </c>
      <c r="S458" s="544" t="str">
        <f t="array" ref="S458">IF(COUNTIF(MaGv!$C$28:$BB$28,L453)&gt;0,INDEX(MaGv!$C$3:$BB$28,1,MATCH(L453,MaGv!$C$28:$BB$28,0))," ")</f>
        <v> </v>
      </c>
      <c r="T458" s="544" t="str">
        <f t="array" ref="T458">IF(COUNTIF(MaGv!$C$33:$BB$33,L453)&gt;0,INDEX(MaGv!$C$3:$BB$33,1,MATCH(L453,MaGv!$C$33:$BB$33,0))," ")</f>
        <v> </v>
      </c>
      <c r="U458" s="16"/>
      <c r="V458" s="16"/>
      <c r="W458" s="17"/>
      <c r="X458" s="527"/>
    </row>
    <row r="459" ht="12.75" customHeight="1">
      <c r="A459" s="323"/>
      <c r="B459" s="547" t="s">
        <v>606</v>
      </c>
      <c r="C459" s="548">
        <v>1.0</v>
      </c>
      <c r="D459" s="549" t="s">
        <v>624</v>
      </c>
      <c r="E459" s="557" t="str">
        <f t="array" ref="E459">IF(COUNTIF(MaGv!$C$39:$BB$39,B453)&gt;0,INDEX(MaGv!$C$38:$BB$39,1,MATCH(B453,MaGv!$C$39:$BB$39,0))," ")</f>
        <v>C11</v>
      </c>
      <c r="F459" s="548" t="str">
        <f t="array" ref="F459">IF(COUNTIF(MaGv!$C$44:$BB$44,B453)&gt;0,INDEX(MaGv!$C$38:$BB$44,1,MATCH(B453,MaGv!$C$44:$BB$44,0))," ")</f>
        <v> </v>
      </c>
      <c r="G459" s="548" t="str">
        <f t="array" ref="G459">IF(COUNTIF(MaGv!$C$49:$BB$49,B453)&gt;0,INDEX(MaGv!$C$38:$BB$49,1,MATCH(B453,MaGv!$C$49:$BB$49,0))," ")</f>
        <v> </v>
      </c>
      <c r="H459" s="548" t="str">
        <f t="array" ref="H459">IF(COUNTIF(MaGv!$C$54:$BB$54,B453)&gt;0,INDEX(MaGv!$C$38:$BB$54,1,MATCH(B453,MaGv!$C$54:$BB$54,0))," ")</f>
        <v> </v>
      </c>
      <c r="I459" s="548" t="str">
        <f t="array" ref="I459">IF(COUNTIF(MaGv!$C$59:$BB$59,B453)&gt;0,INDEX(MaGv!$C$38:$BB$59,1,MATCH(B453,MaGv!$C$59:$BB$59,0))," ")</f>
        <v> </v>
      </c>
      <c r="J459" s="548" t="str">
        <f t="array" ref="J459">IF(COUNTIF(MaGv!$C$64:$BB$64,B453)&gt;0,INDEX(MaGv!$C$38:$BB$64,1,MATCH(B453,MaGv!$C$64:$BB$64,0))," ")</f>
        <v> </v>
      </c>
      <c r="K459" s="323"/>
      <c r="L459" s="547" t="s">
        <v>606</v>
      </c>
      <c r="M459" s="548">
        <v>1.0</v>
      </c>
      <c r="N459" s="549" t="s">
        <v>624</v>
      </c>
      <c r="O459" s="548" t="str">
        <f t="array" ref="O459">IF(COUNTIF(MaGv!$C$39:$BB$39,L453)&gt;0,INDEX(MaGv!$C$38:$BB$39,1,MATCH(L453,MaGv!$C$39:$BB$39,0))," ")</f>
        <v> </v>
      </c>
      <c r="P459" s="548" t="str">
        <f t="array" ref="P459">IF(COUNTIF(MaGv!$C$44:$BB$44,L453)&gt;0,INDEX(MaGv!$C$38:$BB$44,1,MATCH(L453,MaGv!$C$44:$BB$44,0))," ")</f>
        <v> </v>
      </c>
      <c r="Q459" s="548" t="str">
        <f t="array" ref="Q459">IF(COUNTIF(MaGv!$C$49:$BB$49,L453)&gt;0,INDEX(MaGv!$C$38:$BB$49,1,MATCH(L453,MaGv!$C$49:$BB$49,0))," ")</f>
        <v> </v>
      </c>
      <c r="R459" s="548" t="str">
        <f t="array" ref="R459">IF(COUNTIF(MaGv!$C$54:$BB$54,L453)&gt;0,INDEX(MaGv!$C$38:$BB$54,1,MATCH(L453,MaGv!$C$54:$BB$54,0))," ")</f>
        <v> </v>
      </c>
      <c r="S459" s="548" t="str">
        <f t="array" ref="S459">IF(COUNTIF(MaGv!$C$59:$BB$59,L453)&gt;0,INDEX(MaGv!$C$38:$BB$59,1,MATCH(L453,MaGv!$C$59:$BB$59,0))," ")</f>
        <v> </v>
      </c>
      <c r="T459" s="548" t="str">
        <f t="array" ref="T459">IF(COUNTIF(MaGv!$C$64:$BB$64,L453)&gt;0,INDEX(MaGv!$C$38:$BB$64,1,MATCH(L453,MaGv!$C$64:$BB$64,0))," ")</f>
        <v> </v>
      </c>
      <c r="U459" s="16"/>
      <c r="V459" s="16"/>
      <c r="W459" s="17"/>
      <c r="X459" s="527"/>
    </row>
    <row r="460" ht="12.75" customHeight="1">
      <c r="A460" s="323"/>
      <c r="B460" s="127"/>
      <c r="C460" s="444">
        <v>2.0</v>
      </c>
      <c r="D460" s="543" t="s">
        <v>625</v>
      </c>
      <c r="E460" s="444" t="str">
        <f t="array" ref="E460">IF(COUNTIF(MaGv!$C$40:$BB$40,B453)&gt;0,INDEX(MaGv!$C$38:$BB$40,1,MATCH(B453,MaGv!$C$40:$BB$40,0))," ")</f>
        <v> </v>
      </c>
      <c r="F460" s="444" t="str">
        <f t="array" ref="F460">IF(COUNTIF(MaGv!$C$45:$BB$45,B453)&gt;0,INDEX(MaGv!$C$38:$BB$45,1,MATCH(B453,MaGv!$C$45:$BB$45,0))," ")</f>
        <v> </v>
      </c>
      <c r="G460" s="444" t="str">
        <f t="array" ref="G460">IF(COUNTIF(MaGv!$C$50:$BB$50,B453)&gt;0,INDEX(MaGv!$C$38:$BB$50,1,MATCH(B453,MaGv!$C$50:$BB$50,0))," ")</f>
        <v> </v>
      </c>
      <c r="H460" s="444" t="str">
        <f t="array" ref="H460">IF(COUNTIF(MaGv!$C$55:$BB$55,B453)&gt;0,INDEX(MaGv!$C$38:$BB$55,1,MATCH(B453,MaGv!$C$55:$BB$55,0))," ")</f>
        <v> </v>
      </c>
      <c r="I460" s="446" t="str">
        <f t="array" ref="I460">IF(COUNTIF(MaGv!$C$60:$BB$60,B453)&gt;0,INDEX(MaGv!$C$38:$BB$60,1,MATCH(B453,MaGv!$C$60:$BB$60,0))," ")</f>
        <v>A10</v>
      </c>
      <c r="J460" s="444" t="str">
        <f t="array" ref="J460">IF(COUNTIF(MaGv!$C$65:$BB$65,B453)&gt;0,INDEX(MaGv!$C$38:$BB$65,1,MATCH(B453,MaGv!$C$65:$BB$65,0))," ")</f>
        <v> </v>
      </c>
      <c r="K460" s="323"/>
      <c r="L460" s="127"/>
      <c r="M460" s="444">
        <v>2.0</v>
      </c>
      <c r="N460" s="543" t="s">
        <v>625</v>
      </c>
      <c r="O460" s="444" t="str">
        <f t="array" ref="O460">IF(COUNTIF(MaGv!$C$40:$BB$40,L453)&gt;0,INDEX(MaGv!$C$38:$BB$40,1,MATCH(L453,MaGv!$C$40:$BB$40,0))," ")</f>
        <v> </v>
      </c>
      <c r="P460" s="444" t="str">
        <f t="array" ref="P460">IF(COUNTIF(MaGv!$C$45:$BB$45,L453)&gt;0,INDEX(MaGv!$C$38:$BB$45,1,MATCH(L453,MaGv!$C$45:$BB$45,0))," ")</f>
        <v> </v>
      </c>
      <c r="Q460" s="444" t="str">
        <f t="array" ref="Q460">IF(COUNTIF(MaGv!$C$50:$BB$50,L453)&gt;0,INDEX(MaGv!$C$38:$BB$50,1,MATCH(L453,MaGv!$C$50:$BB$50,0))," ")</f>
        <v> </v>
      </c>
      <c r="R460" s="444" t="str">
        <f t="array" ref="R460">IF(COUNTIF(MaGv!$C$55:$BB$55,L453)&gt;0,INDEX(MaGv!$C$38:$BB$55,1,MATCH(L453,MaGv!$C$55:$BB$55,0))," ")</f>
        <v> </v>
      </c>
      <c r="S460" s="444" t="str">
        <f t="array" ref="S460">IF(COUNTIF(MaGv!$C$60:$BB$60,L453)&gt;0,INDEX(MaGv!$C$38:$BB$60,1,MATCH(L453,MaGv!$C$60:$BB$60,0))," ")</f>
        <v> </v>
      </c>
      <c r="T460" s="444" t="str">
        <f t="array" ref="T460">IF(COUNTIF(MaGv!$C$65:$BB$65,L453)&gt;0,INDEX(MaGv!$C$38:$BB$65,1,MATCH(L453,MaGv!$C$65:$BB$65,0))," ")</f>
        <v> </v>
      </c>
      <c r="U460" s="16"/>
      <c r="V460" s="16"/>
      <c r="W460" s="17"/>
      <c r="X460" s="527"/>
    </row>
    <row r="461" ht="12.75" customHeight="1">
      <c r="A461" s="323"/>
      <c r="B461" s="127"/>
      <c r="C461" s="444">
        <v>3.0</v>
      </c>
      <c r="D461" s="543" t="s">
        <v>626</v>
      </c>
      <c r="E461" s="444" t="str">
        <f t="array" ref="E461">IF(COUNTIF(MaGv!$C$41:$BB$41,B453)&gt;0,INDEX(MaGv!$C$38:$BB$41,1,MATCH(B453,MaGv!$C$41:$BB$41,0))," ")</f>
        <v> </v>
      </c>
      <c r="F461" s="444" t="str">
        <f t="array" ref="F461">IF(COUNTIF(MaGv!$C$46:$BB$46,B453)&gt;0,INDEX(MaGv!$C$38:$BB$46,1,MATCH(B453,MaGv!$C$46:$BB$46,0))," ")</f>
        <v> </v>
      </c>
      <c r="G461" s="444" t="str">
        <f t="array" ref="G461">IF(COUNTIF(MaGv!$C$51:$BB$51,B453)&gt;0,INDEX(MaGv!$C$38:$BB$51,1,MATCH(B453,MaGv!$C$51:$BB$51,0))," ")</f>
        <v> </v>
      </c>
      <c r="H461" s="444" t="str">
        <f t="array" ref="H461">IF(COUNTIF(MaGv!$C$56:$BB$56,B453)&gt;0,INDEX(MaGv!$C$38:$BB$56,1,MATCH(B453,MaGv!$C$56:$BB$56,0))," ")</f>
        <v> </v>
      </c>
      <c r="I461" s="446" t="str">
        <f t="array" ref="I461">IF(COUNTIF(MaGv!$C$61:$BB$61,B453)&gt;0,INDEX(MaGv!$C$38:$BB$61,1,MATCH(B453,MaGv!$C$61:$BB$61,0))," ")</f>
        <v>A10</v>
      </c>
      <c r="J461" s="444" t="str">
        <f t="array" ref="J461">IF(COUNTIF(MaGv!$C$66:$BB$66,B453)&gt;0,INDEX(MaGv!$C$38:$BB$66,1,MATCH(B453,MaGv!$C$66:$BB$66,0))," ")</f>
        <v> </v>
      </c>
      <c r="K461" s="323"/>
      <c r="L461" s="127"/>
      <c r="M461" s="444">
        <v>3.0</v>
      </c>
      <c r="N461" s="543" t="s">
        <v>626</v>
      </c>
      <c r="O461" s="444" t="str">
        <f t="array" ref="O461">IF(COUNTIF(MaGv!$C$41:$BB$41,L453)&gt;0,INDEX(MaGv!$C$38:$BB$41,1,MATCH(L453,MaGv!$C$41:$BB$41,0))," ")</f>
        <v> </v>
      </c>
      <c r="P461" s="444" t="str">
        <f t="array" ref="P461">IF(COUNTIF(MaGv!$C$46:$BB$46,L453)&gt;0,INDEX(MaGv!$C$38:$BB$46,1,MATCH(L453,MaGv!$C$46:$BB$46,0))," ")</f>
        <v> </v>
      </c>
      <c r="Q461" s="444" t="str">
        <f t="array" ref="Q461">IF(COUNTIF(MaGv!$C$51:$BB$51,L453)&gt;0,INDEX(MaGv!$C$38:$BB$51,1,MATCH(L453,MaGv!$C$51:$BB$51,0))," ")</f>
        <v> </v>
      </c>
      <c r="R461" s="444" t="str">
        <f t="array" ref="R461">IF(COUNTIF(MaGv!$C$56:$BB$56,L453)&gt;0,INDEX(MaGv!$C$38:$BB$56,1,MATCH(L453,MaGv!$C$56:$BB$56,0))," ")</f>
        <v> </v>
      </c>
      <c r="S461" s="444" t="str">
        <f t="array" ref="S461">IF(COUNTIF(MaGv!$C$61:$BB$61,L453)&gt;0,INDEX(MaGv!$C$38:$BB$61,1,MATCH(L453,MaGv!$C$61:$BB$61,0))," ")</f>
        <v> </v>
      </c>
      <c r="T461" s="444" t="str">
        <f t="array" ref="T461">IF(COUNTIF(MaGv!$C$66:$BB$66,L453)&gt;0,INDEX(MaGv!$C$38:$BB$66,1,MATCH(L453,MaGv!$C$66:$BB$66,0))," ")</f>
        <v> </v>
      </c>
      <c r="U461" s="16"/>
      <c r="V461" s="16"/>
      <c r="W461" s="17"/>
      <c r="X461" s="527"/>
    </row>
    <row r="462" ht="12.75" customHeight="1">
      <c r="A462" s="323"/>
      <c r="B462" s="127"/>
      <c r="C462" s="444">
        <v>4.0</v>
      </c>
      <c r="D462" s="543" t="s">
        <v>627</v>
      </c>
      <c r="E462" s="444" t="str">
        <f t="array" ref="E462">IF(COUNTIF(MaGv!$C$42:$BB$42,B453)&gt;0,INDEX(MaGv!$C$38:$BB$42,1,MATCH(B453,MaGv!$C$42:$BB$42,0))," ")</f>
        <v> </v>
      </c>
      <c r="F462" s="444" t="str">
        <f t="array" ref="F462">IF(COUNTIF(MaGv!$C$47:$BB$47,B453)&gt;0,INDEX(MaGv!$C$38:$BB$47,1,MATCH(B453,MaGv!$C$47:$BB$47,0))," ")</f>
        <v> </v>
      </c>
      <c r="G462" s="444" t="str">
        <f t="array" ref="G462">IF(COUNTIF(MaGv!$C$52:$BB$52,B453)&gt;0,INDEX(MaGv!$C$38:$BB$52,1,MATCH(B453,MaGv!$C$52:$BB$52,0))," ")</f>
        <v> </v>
      </c>
      <c r="H462" s="444" t="str">
        <f t="array" ref="H462">IF(COUNTIF(MaGv!$C$57:$BB$57,B453)&gt;0,INDEX(MaGv!$C$38:$BB$57,1,MATCH(B453,MaGv!$C$57:$BB$57,0))," ")</f>
        <v> </v>
      </c>
      <c r="I462" s="446" t="str">
        <f t="array" ref="I462">IF(COUNTIF(MaGv!$C$62:$BB$62,B453)&gt;0,INDEX(MaGv!$C$38:$BB$62,1,MATCH(B453,MaGv!$C$62:$BB$62,0))," ")</f>
        <v>A2</v>
      </c>
      <c r="J462" s="444" t="str">
        <f t="array" ref="J462">IF(COUNTIF(MaGv!$C$66:$BB$67,B453)&gt;0,INDEX(MaGv!$C$38:$BB$67,1,MATCH(B453,MaGv!$C$67:$BB$67,0))," ")</f>
        <v> </v>
      </c>
      <c r="K462" s="323"/>
      <c r="L462" s="127"/>
      <c r="M462" s="444">
        <v>4.0</v>
      </c>
      <c r="N462" s="543" t="s">
        <v>627</v>
      </c>
      <c r="O462" s="444" t="str">
        <f t="array" ref="O462">IF(COUNTIF(MaGv!$C$42:$BB$42,L453)&gt;0,INDEX(MaGv!$C$38:$BB$42,1,MATCH(L453,MaGv!$C$42:$BB$42,0))," ")</f>
        <v> </v>
      </c>
      <c r="P462" s="444" t="str">
        <f t="array" ref="P462">IF(COUNTIF(MaGv!$C$47:$BB$47,L453)&gt;0,INDEX(MaGv!$C$38:$BB$47,1,MATCH(L453,MaGv!$C$47:$BB$47,0))," ")</f>
        <v> </v>
      </c>
      <c r="Q462" s="444" t="str">
        <f t="array" ref="Q462">IF(COUNTIF(MaGv!$C$52:$BB$52,L453)&gt;0,INDEX(MaGv!$C$38:$BB$52,1,MATCH(L453,MaGv!$C$52:$BB$52,0))," ")</f>
        <v> </v>
      </c>
      <c r="R462" s="444" t="str">
        <f t="array" ref="R462">IF(COUNTIF(MaGv!$C$57:$BB$57,L453)&gt;0,INDEX(MaGv!$C$38:$BB$57,1,MATCH(L453,MaGv!$C$57:$BB$57,0))," ")</f>
        <v> </v>
      </c>
      <c r="S462" s="444" t="str">
        <f t="array" ref="S462">IF(COUNTIF(MaGv!$C$62:$BB$62,L453)&gt;0,INDEX(MaGv!$C$38:$BB$62,1,MATCH(L453,MaGv!$C$62:$BB$62,0))," ")</f>
        <v> </v>
      </c>
      <c r="T462" s="444" t="str">
        <f t="array" ref="T462">IF(COUNTIF(MaGv!$C$66:$BB$67,L453)&gt;0,INDEX(MaGv!$C$38:$BB$67,1,MATCH(L453,MaGv!$C$67:$BB$67,0))," ")</f>
        <v> </v>
      </c>
      <c r="U462" s="16"/>
      <c r="V462" s="16"/>
      <c r="W462" s="17"/>
      <c r="X462" s="527"/>
    </row>
    <row r="463" ht="12.75" customHeight="1">
      <c r="A463" s="323"/>
      <c r="B463" s="396"/>
      <c r="C463" s="450">
        <v>5.0</v>
      </c>
      <c r="D463" s="550" t="s">
        <v>628</v>
      </c>
      <c r="E463" s="450" t="str">
        <f t="array" ref="E463">IF(COUNTIF(MaGv!$C$43:$BB$43,B453)&gt;0,INDEX(MaGv!$C$38:$BB$43,1,MATCH(B453,MaGv!$C$43:$BB$43,0))," ")</f>
        <v> </v>
      </c>
      <c r="F463" s="450" t="str">
        <f t="array" ref="F463">IF(COUNTIF(MaGv!$C$48:$BB$48,B453)&gt;0,INDEX(MaGv!$C$38:$BB$48,1,MATCH(B453,MaGv!$C$48:$BB$48,0))," ")</f>
        <v> </v>
      </c>
      <c r="G463" s="450" t="str">
        <f t="array" ref="G463">IF(COUNTIF(MaGv!$C$53:$BB$53,B453)&gt;0,INDEX(MaGv!$C$38:$BB$53,1,MATCH(B453,MaGv!$C$53:$BB$53,0))," ")</f>
        <v> </v>
      </c>
      <c r="H463" s="450" t="str">
        <f t="array" ref="H463">IF(COUNTIF(MaGv!$C$58:$BB$58,B453)&gt;0,INDEX(MaGv!$C$38:$BB$58,1,MATCH(B453,MaGv!$C$58:$BB$58,0))," ")</f>
        <v> </v>
      </c>
      <c r="I463" s="449" t="str">
        <f t="array" ref="I463">IF(COUNTIF(MaGv!$C$63:$BB$63,B453)&gt;0,INDEX(MaGv!$C$38:$BB$63,1,MATCH(B453,MaGv!$C$63:$BB$63,0))," ")</f>
        <v>A2</v>
      </c>
      <c r="J463" s="450" t="str">
        <f t="array" ref="J463">IF(COUNTIF(MaGv!$C$68:$BB$68,B453)&gt;0,INDEX(MaGv!$C$38:$BB$68,1,MATCH(B453,MaGv!$C$68:$BB$68,0))," ")</f>
        <v> </v>
      </c>
      <c r="K463" s="323"/>
      <c r="L463" s="396"/>
      <c r="M463" s="450">
        <v>5.0</v>
      </c>
      <c r="N463" s="550" t="s">
        <v>628</v>
      </c>
      <c r="O463" s="450" t="str">
        <f t="array" ref="O463">IF(COUNTIF(MaGv!$C$43:$BB$43,L453)&gt;0,INDEX(MaGv!$C$38:$BB$43,1,MATCH(L453,MaGv!$C$43:$BB$43,0))," ")</f>
        <v> </v>
      </c>
      <c r="P463" s="450" t="str">
        <f t="array" ref="P463">IF(COUNTIF(MaGv!$C$48:$BB$48,L453)&gt;0,INDEX(MaGv!$C$38:$BB$48,1,MATCH(L453,MaGv!$C$48:$BB$48,0))," ")</f>
        <v> </v>
      </c>
      <c r="Q463" s="450" t="str">
        <f t="array" ref="Q463">IF(COUNTIF(MaGv!$C$53:$BB$53,L453)&gt;0,INDEX(MaGv!$C$38:$BB$53,1,MATCH(L453,MaGv!$C$53:$BB$53,0))," ")</f>
        <v> </v>
      </c>
      <c r="R463" s="450" t="str">
        <f t="array" ref="R463">IF(COUNTIF(MaGv!$C$58:$BB$58,L453)&gt;0,INDEX(MaGv!$C$38:$BB$58,1,MATCH(L453,MaGv!$C$58:$BB$58,0))," ")</f>
        <v> </v>
      </c>
      <c r="S463" s="450" t="str">
        <f t="array" ref="S463">IF(COUNTIF(MaGv!$C$63:$BB$63,L453)&gt;0,INDEX(MaGv!$C$38:$BB$63,1,MATCH(L453,MaGv!$C$63:$BB$63,0))," ")</f>
        <v> </v>
      </c>
      <c r="T463" s="450" t="str">
        <f t="array" ref="T463">IF(COUNTIF(MaGv!$C$68:$BB$68,L453)&gt;0,INDEX(MaGv!$C$38:$BB$68,1,MATCH(L453,MaGv!$C$68:$BB$68,0))," ")</f>
        <v> </v>
      </c>
      <c r="U463" s="16"/>
      <c r="V463" s="16"/>
      <c r="W463" s="17"/>
      <c r="X463" s="527"/>
    </row>
    <row r="464" ht="12.75" customHeight="1">
      <c r="A464" s="323"/>
      <c r="B464" s="551"/>
      <c r="C464" s="529"/>
      <c r="D464" s="75"/>
      <c r="E464" s="529"/>
      <c r="F464" s="529"/>
      <c r="G464" s="529"/>
      <c r="H464" s="529"/>
      <c r="I464" s="529"/>
      <c r="J464" s="529"/>
      <c r="K464" s="323"/>
      <c r="L464" s="551"/>
      <c r="M464" s="529"/>
      <c r="N464" s="75"/>
      <c r="O464" s="529"/>
      <c r="P464" s="529"/>
      <c r="Q464" s="529"/>
      <c r="R464" s="529"/>
      <c r="S464" s="529"/>
      <c r="T464" s="529"/>
      <c r="U464" s="16"/>
      <c r="V464" s="16"/>
      <c r="W464" s="17"/>
      <c r="X464" s="527"/>
    </row>
    <row r="465" ht="12.75" customHeight="1">
      <c r="A465" s="552"/>
      <c r="B465" s="553"/>
      <c r="C465" s="554"/>
      <c r="D465" s="554"/>
      <c r="E465" s="555"/>
      <c r="F465" s="555"/>
      <c r="G465" s="555"/>
      <c r="H465" s="555"/>
      <c r="I465" s="555"/>
      <c r="J465" s="555"/>
      <c r="K465" s="555"/>
      <c r="L465" s="553"/>
      <c r="M465" s="554"/>
      <c r="N465" s="554"/>
      <c r="O465" s="555"/>
      <c r="P465" s="555"/>
      <c r="Q465" s="555"/>
      <c r="R465" s="555"/>
      <c r="S465" s="555"/>
      <c r="T465" s="555"/>
      <c r="U465" s="16"/>
      <c r="V465" s="16"/>
      <c r="W465" s="17"/>
      <c r="X465" s="527"/>
    </row>
    <row r="466" ht="12.75" customHeight="1">
      <c r="A466" s="323"/>
      <c r="B466" s="528" t="str">
        <f>MaGv!$N$1</f>
        <v>THỜI KHÓA BIỂU ÔN TẬP KHỐI 12 - Áp dụng từ 04/05/2021</v>
      </c>
      <c r="C466" s="528"/>
      <c r="D466" s="360"/>
      <c r="E466" s="360"/>
      <c r="F466" s="360"/>
      <c r="G466" s="360"/>
      <c r="H466" s="323"/>
      <c r="I466" s="360"/>
      <c r="J466" s="360"/>
      <c r="K466" s="323"/>
      <c r="L466" s="528" t="str">
        <f>MaGv!$N$1</f>
        <v>THỜI KHÓA BIỂU ÔN TẬP KHỐI 12 - Áp dụng từ 04/05/2021</v>
      </c>
      <c r="M466" s="360"/>
      <c r="N466" s="360"/>
      <c r="O466" s="360"/>
      <c r="P466" s="360"/>
      <c r="Q466" s="360"/>
      <c r="R466" s="323"/>
      <c r="S466" s="360"/>
      <c r="T466" s="360"/>
      <c r="U466" s="16"/>
      <c r="V466" s="16"/>
      <c r="W466" s="17"/>
      <c r="X466" s="527"/>
    </row>
    <row r="467" ht="12.75" customHeight="1">
      <c r="A467" s="16"/>
      <c r="B467" s="530" t="s">
        <v>615</v>
      </c>
      <c r="C467" s="531" t="str">
        <f>VLOOKUP(B469,dsma,3,0)&amp;"-"&amp;VLOOKUP(B469,dsma,5,0)</f>
        <v>Lê Thị Xuyến-Văn </v>
      </c>
      <c r="D467" s="532"/>
      <c r="E467" s="532"/>
      <c r="F467" s="533"/>
      <c r="G467" s="323"/>
      <c r="H467" s="534"/>
      <c r="I467" s="535" t="s">
        <v>616</v>
      </c>
      <c r="J467" s="17" t="str">
        <f>60-COUNTIF(E470:J479," ")</f>
        <v>13</v>
      </c>
      <c r="K467" s="323"/>
      <c r="L467" s="530" t="s">
        <v>615</v>
      </c>
      <c r="M467" s="531" t="str">
        <f>VLOOKUP(L469,dsma,3,0)&amp;"-"&amp;VLOOKUP(L469,dsma,5,0)</f>
        <v>Cao Thị Kim Dung-Văn </v>
      </c>
      <c r="N467" s="532"/>
      <c r="O467" s="532"/>
      <c r="P467" s="533"/>
      <c r="Q467" s="556"/>
      <c r="R467" s="534"/>
      <c r="S467" s="535" t="s">
        <v>616</v>
      </c>
      <c r="T467" s="17" t="str">
        <f>60-COUNTIF(O470:T479," ")</f>
        <v>0</v>
      </c>
      <c r="U467" s="16"/>
      <c r="V467" s="16"/>
      <c r="W467" s="17"/>
      <c r="X467" s="527"/>
    </row>
    <row r="468" ht="3.0" customHeight="1">
      <c r="A468" s="16"/>
      <c r="B468" s="526"/>
      <c r="C468" s="323"/>
      <c r="D468" s="323"/>
      <c r="E468" s="529"/>
      <c r="F468" s="323"/>
      <c r="G468" s="323"/>
      <c r="H468" s="323"/>
      <c r="I468" s="323"/>
      <c r="J468" s="323"/>
      <c r="K468" s="323"/>
      <c r="L468" s="526"/>
      <c r="M468" s="323"/>
      <c r="N468" s="323"/>
      <c r="O468" s="529"/>
      <c r="P468" s="323"/>
      <c r="Q468" s="323"/>
      <c r="R468" s="323"/>
      <c r="S468" s="323"/>
      <c r="T468" s="323"/>
      <c r="U468" s="16"/>
      <c r="V468" s="16"/>
      <c r="W468" s="17"/>
      <c r="X468" s="527"/>
    </row>
    <row r="469" ht="12.75" customHeight="1">
      <c r="A469" s="536"/>
      <c r="B469" s="537" t="str">
        <f>X63</f>
        <v>BV07</v>
      </c>
      <c r="C469" s="538" t="s">
        <v>617</v>
      </c>
      <c r="D469" s="538" t="s">
        <v>618</v>
      </c>
      <c r="E469" s="538" t="s">
        <v>591</v>
      </c>
      <c r="F469" s="538" t="s">
        <v>592</v>
      </c>
      <c r="G469" s="538" t="s">
        <v>593</v>
      </c>
      <c r="H469" s="538" t="s">
        <v>594</v>
      </c>
      <c r="I469" s="538" t="s">
        <v>595</v>
      </c>
      <c r="J469" s="538" t="s">
        <v>596</v>
      </c>
      <c r="K469" s="539"/>
      <c r="L469" s="537" t="str">
        <f>X64</f>
        <v>BV08</v>
      </c>
      <c r="M469" s="538" t="s">
        <v>617</v>
      </c>
      <c r="N469" s="538" t="s">
        <v>618</v>
      </c>
      <c r="O469" s="538" t="s">
        <v>591</v>
      </c>
      <c r="P469" s="538" t="s">
        <v>592</v>
      </c>
      <c r="Q469" s="538" t="s">
        <v>593</v>
      </c>
      <c r="R469" s="538" t="s">
        <v>594</v>
      </c>
      <c r="S469" s="538" t="s">
        <v>595</v>
      </c>
      <c r="T469" s="538" t="s">
        <v>596</v>
      </c>
      <c r="U469" s="16"/>
      <c r="V469" s="16">
        <v>60.0</v>
      </c>
      <c r="W469" s="17"/>
      <c r="X469" s="527"/>
    </row>
    <row r="470" ht="12.75" customHeight="1">
      <c r="A470" s="323"/>
      <c r="B470" s="541" t="s">
        <v>597</v>
      </c>
      <c r="C470" s="452">
        <v>1.0</v>
      </c>
      <c r="D470" s="542" t="s">
        <v>619</v>
      </c>
      <c r="E470" s="452" t="str">
        <f t="array" ref="E470">IF(COUNTIF(MaGv!$C$4:$BB$4,B469)&gt;0,INDEX(MaGv!$C$3:$BB$4,1,MATCH(B469,MaGv!$C$4:$BB$4,0))," ")</f>
        <v> </v>
      </c>
      <c r="F470" s="452" t="str">
        <f t="array" ref="F470">IF(COUNTIF(MaGv!$C$9:$BB$9,B469)&gt;0,INDEX(MaGv!$C$3:$BB$9,1,MATCH(B469,MaGv!$C$9:$BB$9,0))," ")</f>
        <v> </v>
      </c>
      <c r="G470" s="452" t="str">
        <f t="array" ref="G470">IF(COUNTIF(MaGv!$C$14:$BB$14,B469)&gt;0,INDEX(MaGv!$C$3:$BB$14,1,MATCH(B469,MaGv!$C$14:$BB$14,0))," ")</f>
        <v> </v>
      </c>
      <c r="H470" s="451" t="str">
        <f t="array" ref="H470">IF(COUNTIF(MaGv!$C$19:$BB$19,B469)&gt;0,INDEX(MaGv!$C$3:$BB$19,1,MATCH(B469,MaGv!$C$19:$BB$19,0))," ")</f>
        <v>A3</v>
      </c>
      <c r="I470" s="452" t="str">
        <f t="array" ref="I470">IF(COUNTIF(MaGv!$C$24:$BB$24,B469)&gt;0,INDEX(MaGv!$C$3:$BB$24,1,MATCH(B469,MaGv!$C$24:$BB$24,0))," ")</f>
        <v> </v>
      </c>
      <c r="J470" s="452" t="str">
        <f t="array" ref="J470">IF(COUNTIF(MaGv!$C$29:$BB$29,B469)&gt;0,INDEX(MaGv!$C$3:$BB$29,1,MATCH(B469,MaGv!$C$29:$BB$29,0))," ")</f>
        <v> </v>
      </c>
      <c r="K470" s="323"/>
      <c r="L470" s="541" t="s">
        <v>597</v>
      </c>
      <c r="M470" s="452">
        <v>1.0</v>
      </c>
      <c r="N470" s="542" t="s">
        <v>619</v>
      </c>
      <c r="O470" s="452" t="str">
        <f t="array" ref="O470">IF(COUNTIF(MaGv!$C$4:$BB$4,L469)&gt;0,INDEX(MaGv!$C$3:$BB$4,1,MATCH(L469,MaGv!$C$4:$BB$4,0))," ")</f>
        <v> </v>
      </c>
      <c r="P470" s="452" t="str">
        <f t="array" ref="P470">IF(COUNTIF(MaGv!$C$9:$BB$9,L469)&gt;0,INDEX(MaGv!$C$3:$BB$9,1,MATCH(L469,MaGv!$C$9:$BB$9,0))," ")</f>
        <v> </v>
      </c>
      <c r="Q470" s="452" t="str">
        <f t="array" ref="Q470">IF(COUNTIF(MaGv!$C$14:$BB$14,L469)&gt;0,INDEX(MaGv!$C$3:$BB$14,1,MATCH(L469,MaGv!$C$14:$BB$14,0))," ")</f>
        <v> </v>
      </c>
      <c r="R470" s="452" t="str">
        <f t="array" ref="R470">IF(COUNTIF(MaGv!$C$19:$BB$19,L469)&gt;0,INDEX(MaGv!$C$3:$BB$19,1,MATCH(L469,MaGv!$C$19:$BB$19,0))," ")</f>
        <v> </v>
      </c>
      <c r="S470" s="452" t="str">
        <f t="array" ref="S470">IF(COUNTIF(MaGv!$C$24:$BB$24,L469)&gt;0,INDEX(MaGv!$C$3:$BB$24,1,MATCH(L469,MaGv!$C$24:$BB$24,0))," ")</f>
        <v> </v>
      </c>
      <c r="T470" s="452" t="str">
        <f t="array" ref="T470">IF(COUNTIF(MaGv!$C$29:$BB$29,L469)&gt;0,INDEX(MaGv!$C$3:$BB$29,1,MATCH(L469,MaGv!$C$29:$BB$29,0))," ")</f>
        <v> </v>
      </c>
      <c r="U470" s="16"/>
      <c r="V470" s="16"/>
      <c r="W470" s="17"/>
      <c r="X470" s="527"/>
    </row>
    <row r="471" ht="12.75" customHeight="1">
      <c r="A471" s="323"/>
      <c r="B471" s="127"/>
      <c r="C471" s="444">
        <v>2.0</v>
      </c>
      <c r="D471" s="543" t="s">
        <v>620</v>
      </c>
      <c r="E471" s="446" t="str">
        <f t="array" ref="E471">IF(COUNTIF(MaGv!$C$5:$BB$5,B469)&gt;0,INDEX(MaGv!$C$3:$BB$5,1,MATCH(B469,MaGv!$C$5:$BB$5,0))," ")</f>
        <v>A12</v>
      </c>
      <c r="F471" s="444" t="str">
        <f t="array" ref="F471">IF(COUNTIF(MaGv!$C$10:$BB$10,B469)&gt;0,INDEX(MaGv!$C$3:$BB$10,1,MATCH(B469,MaGv!$C$10:$BB$10,0))," ")</f>
        <v> </v>
      </c>
      <c r="G471" s="444" t="str">
        <f t="array" ref="G471">IF(COUNTIF(MaGv!$C$15:$BB$15,B469)&gt;0,INDEX(MaGv!$C$3:$BB$15,1,MATCH(B469,MaGv!$C$15:$BB$15,0))," ")</f>
        <v> </v>
      </c>
      <c r="H471" s="446" t="str">
        <f t="array" ref="H471">IF(COUNTIF(MaGv!$C$20:$BB$20,B469)&gt;0,INDEX(MaGv!$C$3:$BB$20,1,MATCH(B469,MaGv!$C$20:$BB$20,0))," ")</f>
        <v>A3</v>
      </c>
      <c r="I471" s="444" t="str">
        <f t="array" ref="I471">IF(COUNTIF(MaGv!$C$25:$BB$25,B469)&gt;0,INDEX(MaGv!$C$3:$BB$25,1,MATCH(B469,MaGv!$C$25:$BB$25,0))," ")</f>
        <v> </v>
      </c>
      <c r="J471" s="444" t="str">
        <f t="array" ref="J471">IF(COUNTIF(MaGv!$C$30:$BB$30,B469)&gt;0,INDEX(MaGv!$C$3:$BB$30,1,MATCH(B469,MaGv!$C$30:$BB$30,0))," ")</f>
        <v> </v>
      </c>
      <c r="K471" s="323"/>
      <c r="L471" s="127"/>
      <c r="M471" s="444">
        <v>2.0</v>
      </c>
      <c r="N471" s="543" t="s">
        <v>620</v>
      </c>
      <c r="O471" s="444" t="str">
        <f t="array" ref="O471">IF(COUNTIF(MaGv!$C$5:$BB$5,L469)&gt;0,INDEX(MaGv!$C$3:$BB$5,1,MATCH(L469,MaGv!$C$5:$BB$5,0))," ")</f>
        <v> </v>
      </c>
      <c r="P471" s="444" t="str">
        <f t="array" ref="P471">IF(COUNTIF(MaGv!$C$10:$BB$10,L469)&gt;0,INDEX(MaGv!$C$3:$BB$10,1,MATCH(L469,MaGv!$C$10:$BB$10,0))," ")</f>
        <v> </v>
      </c>
      <c r="Q471" s="444" t="str">
        <f t="array" ref="Q471">IF(COUNTIF(MaGv!$C$15:$BB$15,L469)&gt;0,INDEX(MaGv!$C$3:$BB$15,1,MATCH(L469,MaGv!$C$15:$BB$15,0))," ")</f>
        <v> </v>
      </c>
      <c r="R471" s="444" t="str">
        <f t="array" ref="R471">IF(COUNTIF(MaGv!$C$20:$BB$20,L469)&gt;0,INDEX(MaGv!$C$3:$BB$20,1,MATCH(L469,MaGv!$C$20:$BB$20,0))," ")</f>
        <v> </v>
      </c>
      <c r="S471" s="444" t="str">
        <f t="array" ref="S471">IF(COUNTIF(MaGv!$C$25:$BB$25,L469)&gt;0,INDEX(MaGv!$C$3:$BB$25,1,MATCH(L469,MaGv!$C$25:$BB$25,0))," ")</f>
        <v> </v>
      </c>
      <c r="T471" s="444" t="str">
        <f t="array" ref="T471">IF(COUNTIF(MaGv!$C$30:$BB$30,L469)&gt;0,INDEX(MaGv!$C$3:$BB$30,1,MATCH(L469,MaGv!$C$30:$BB$30,0))," ")</f>
        <v> </v>
      </c>
      <c r="U471" s="16"/>
      <c r="V471" s="16"/>
      <c r="W471" s="17"/>
      <c r="X471" s="527"/>
    </row>
    <row r="472" ht="12.75" customHeight="1">
      <c r="A472" s="323"/>
      <c r="B472" s="127"/>
      <c r="C472" s="444">
        <v>3.0</v>
      </c>
      <c r="D472" s="543" t="s">
        <v>621</v>
      </c>
      <c r="E472" s="446" t="str">
        <f t="array" ref="E472">IF(COUNTIF(MaGv!$C$6:$BB$6,B469)&gt;0,INDEX(MaGv!$C$3:$BB$6,1,MATCH(B469,MaGv!$C$6:$BB$6,0))," ")</f>
        <v>A12</v>
      </c>
      <c r="F472" s="444" t="str">
        <f t="array" ref="F472">IF(COUNTIF(MaGv!$C$11:$BB$11,B469)&gt;0,INDEX(MaGv!$C$3:$BB$11,1,MATCH(B469,MaGv!$C$11:$BB$11,0))," ")</f>
        <v> </v>
      </c>
      <c r="G472" s="444" t="str">
        <f t="array" ref="G472">IF(COUNTIF(MaGv!$C$16:$BB$16,B469)&gt;0,INDEX(MaGv!$C$3:$BB$16,1,MATCH(B469,MaGv!$C$16:$BB$16,0))," ")</f>
        <v> </v>
      </c>
      <c r="H472" s="446" t="str">
        <f t="array" ref="H472">IF(COUNTIF(MaGv!$C$21:$BB$21,B469)&gt;0,INDEX(MaGv!$C$3:$BB$21,1,MATCH(B469,MaGv!$C$21:$BB$21,0))," ")</f>
        <v>A12</v>
      </c>
      <c r="I472" s="444" t="str">
        <f t="array" ref="I472">IF(COUNTIF(MaGv!$C$26:$BB$26,B469)&gt;0,INDEX(MaGv!$C$3:$BB$26,1,MATCH(B469,MaGv!$C$26:$BB$26,0))," ")</f>
        <v> </v>
      </c>
      <c r="J472" s="444" t="str">
        <f t="array" ref="J472">IF(COUNTIF(MaGv!$C$31:$BB$31,B469)&gt;0,INDEX(MaGv!$C$3:$BB$31,1,MATCH(B469,MaGv!$C$31:$BB$31,0))," ")</f>
        <v> </v>
      </c>
      <c r="K472" s="323"/>
      <c r="L472" s="127"/>
      <c r="M472" s="444">
        <v>3.0</v>
      </c>
      <c r="N472" s="543" t="s">
        <v>621</v>
      </c>
      <c r="O472" s="444" t="str">
        <f t="array" ref="O472">IF(COUNTIF(MaGv!$C$6:$BB$6,L469)&gt;0,INDEX(MaGv!$C$3:$BB$6,1,MATCH(L469,MaGv!$C$6:$BB$6,0))," ")</f>
        <v> </v>
      </c>
      <c r="P472" s="444" t="str">
        <f t="array" ref="P472">IF(COUNTIF(MaGv!$C$11:$BB$11,L469)&gt;0,INDEX(MaGv!$C$3:$BB$11,1,MATCH(L469,MaGv!$C$11:$BB$11,0))," ")</f>
        <v> </v>
      </c>
      <c r="Q472" s="444" t="str">
        <f t="array" ref="Q472">IF(COUNTIF(MaGv!$C$16:$BB$16,L469)&gt;0,INDEX(MaGv!$C$3:$BB$16,1,MATCH(L469,MaGv!$C$16:$BB$16,0))," ")</f>
        <v> </v>
      </c>
      <c r="R472" s="444" t="str">
        <f t="array" ref="R472">IF(COUNTIF(MaGv!$C$21:$BB$21,L469)&gt;0,INDEX(MaGv!$C$3:$BB$21,1,MATCH(L469,MaGv!$C$21:$BB$21,0))," ")</f>
        <v> </v>
      </c>
      <c r="S472" s="444" t="str">
        <f t="array" ref="S472">IF(COUNTIF(MaGv!$C$26:$BB$26,L469)&gt;0,INDEX(MaGv!$C$3:$BB$26,1,MATCH(L469,MaGv!$C$26:$BB$26,0))," ")</f>
        <v> </v>
      </c>
      <c r="T472" s="444" t="str">
        <f t="array" ref="T472">IF(COUNTIF(MaGv!$C$31:$BB$31,L469)&gt;0,INDEX(MaGv!$C$3:$BB$31,1,MATCH(L469,MaGv!$C$31:$BB$31,0))," ")</f>
        <v> </v>
      </c>
      <c r="U472" s="16"/>
      <c r="V472" s="16"/>
      <c r="W472" s="17"/>
      <c r="X472" s="527"/>
    </row>
    <row r="473" ht="12.75" customHeight="1">
      <c r="A473" s="323"/>
      <c r="B473" s="127"/>
      <c r="C473" s="444">
        <v>4.0</v>
      </c>
      <c r="D473" s="543" t="s">
        <v>622</v>
      </c>
      <c r="E473" s="446" t="str">
        <f t="array" ref="E473">IF(COUNTIF(MaGv!$C$7:$BB$7,B469)&gt;0,INDEX(MaGv!$C$3:$BB$7,1,MATCH(B469,MaGv!$C$7:$BB$7,0))," ")</f>
        <v>A3</v>
      </c>
      <c r="F473" s="444" t="str">
        <f t="array" ref="F473">IF(COUNTIF(MaGv!$C$12:$BB$12,B469)&gt;0,INDEX(MaGv!$C$3:$BB$12,1,MATCH(B469,MaGv!$C$12:$BB$12,0))," ")</f>
        <v> </v>
      </c>
      <c r="G473" s="444" t="str">
        <f t="array" ref="G473">IF(COUNTIF(MaGv!$C$17:$BB$17,B469)&gt;0,INDEX(MaGv!$C$3:$BB$17,1,MATCH(B469,MaGv!$C$17:$BB$17,0))," ")</f>
        <v> </v>
      </c>
      <c r="H473" s="446" t="str">
        <f t="array" ref="H473">IF(COUNTIF(MaGv!$C$22:$BB$22,B469)&gt;0,INDEX(MaGv!$C$3:$BB$22,1,MATCH(B469,MaGv!$C$22:$BB$22,0))," ")</f>
        <v>A12</v>
      </c>
      <c r="I473" s="444" t="str">
        <f t="array" ref="I473">IF(COUNTIF(MaGv!$C$27:$BB$27,B469)&gt;0,INDEX(MaGv!$C$3:$BB$27,1,MATCH(B469,MaGv!$C$27:$BB$27,0))," ")</f>
        <v> </v>
      </c>
      <c r="J473" s="444" t="str">
        <f t="array" ref="J473">IF(COUNTIF(MaGv!$C$32:$BB$32,B469)&gt;0,INDEX(MaGv!$C$3:$BB$32,1,MATCH(B469,MaGv!$C$32:$BB$32,0))," ")</f>
        <v> </v>
      </c>
      <c r="K473" s="323"/>
      <c r="L473" s="127"/>
      <c r="M473" s="444">
        <v>4.0</v>
      </c>
      <c r="N473" s="543" t="s">
        <v>622</v>
      </c>
      <c r="O473" s="444" t="str">
        <f t="array" ref="O473">IF(COUNTIF(MaGv!$C$7:$BB$7,L469)&gt;0,INDEX(MaGv!$C$3:$BB$7,1,MATCH(L469,MaGv!$C$7:$BB$7,0))," ")</f>
        <v> </v>
      </c>
      <c r="P473" s="444" t="str">
        <f t="array" ref="P473">IF(COUNTIF(MaGv!$C$12:$BB$12,L469)&gt;0,INDEX(MaGv!$C$3:$BB$12,1,MATCH(L469,MaGv!$C$12:$BB$12,0))," ")</f>
        <v> </v>
      </c>
      <c r="Q473" s="444" t="str">
        <f t="array" ref="Q473">IF(COUNTIF(MaGv!$C$17:$BB$17,L469)&gt;0,INDEX(MaGv!$C$3:$BB$17,1,MATCH(L469,MaGv!$C$17:$BB$17,0))," ")</f>
        <v> </v>
      </c>
      <c r="R473" s="444" t="str">
        <f t="array" ref="R473">IF(COUNTIF(MaGv!$C$22:$BB$22,L469)&gt;0,INDEX(MaGv!$C$3:$BB$22,1,MATCH(L469,MaGv!$C$22:$BB$22,0))," ")</f>
        <v> </v>
      </c>
      <c r="S473" s="444" t="str">
        <f t="array" ref="S473">IF(COUNTIF(MaGv!$C$27:$BB$27,L469)&gt;0,INDEX(MaGv!$C$3:$BB$27,1,MATCH(L469,MaGv!$C$27:$BB$27,0))," ")</f>
        <v> </v>
      </c>
      <c r="T473" s="444" t="str">
        <f t="array" ref="T473">IF(COUNTIF(MaGv!$C$32:$BB$32,L469)&gt;0,INDEX(MaGv!$C$3:$BB$32,1,MATCH(L469,MaGv!$C$32:$BB$32,0))," ")</f>
        <v> </v>
      </c>
      <c r="U473" s="16"/>
      <c r="V473" s="16"/>
      <c r="W473" s="17"/>
      <c r="X473" s="527"/>
    </row>
    <row r="474" ht="12.75" customHeight="1">
      <c r="A474" s="323"/>
      <c r="B474" s="447"/>
      <c r="C474" s="544">
        <v>5.0</v>
      </c>
      <c r="D474" s="545" t="s">
        <v>623</v>
      </c>
      <c r="E474" s="546" t="str">
        <f t="array" ref="E474">IF(COUNTIF(MaGv!$C$8:$BB$8,B469)&gt;0,INDEX(MaGv!$C$3:$BB$8,1,MATCH(B469,MaGv!$C$8:$BB$8,0))," ")</f>
        <v>A3</v>
      </c>
      <c r="F474" s="544" t="str">
        <f t="array" ref="F474">IF(COUNTIF(MaGv!$C$13:$BB$13,B469)&gt;0,INDEX(MaGv!$C$3:$BB$13,1,MATCH(B469,MaGv!$C$13:$BB$13,0))," ")</f>
        <v> </v>
      </c>
      <c r="G474" s="544" t="str">
        <f t="array" ref="G474">IF(COUNTIF(MaGv!$C$18:$BB$18,B469)&gt;0,INDEX(MaGv!$C$3:$BB$18,1,MATCH(B469,MaGv!$C$18:$BB$18,0))," ")</f>
        <v> </v>
      </c>
      <c r="H474" s="544" t="str">
        <f t="array" ref="H474">IF(COUNTIF(MaGv!$C$23:$BB$23,B469)&gt;0,INDEX(MaGv!$C$3:$BB$23,1,MATCH(B469,MaGv!$C$23:$BB$23,0))," ")</f>
        <v> </v>
      </c>
      <c r="I474" s="544" t="str">
        <f t="array" ref="I474">IF(COUNTIF(MaGv!$C$28:$BB$28,B469)&gt;0,INDEX(MaGv!$C$3:$BB$28,1,MATCH(B469,MaGv!$C$28:$BB$28,0))," ")</f>
        <v> </v>
      </c>
      <c r="J474" s="544" t="str">
        <f t="array" ref="J474">IF(COUNTIF(MaGv!$C$33:$BB$33,B469)&gt;0,INDEX(MaGv!$C$3:$BB$33,1,MATCH(B469,MaGv!$C$33:$BB$33,0))," ")</f>
        <v> </v>
      </c>
      <c r="K474" s="323"/>
      <c r="L474" s="447"/>
      <c r="M474" s="544">
        <v>5.0</v>
      </c>
      <c r="N474" s="545" t="s">
        <v>623</v>
      </c>
      <c r="O474" s="544" t="str">
        <f t="array" ref="O474">IF(COUNTIF(MaGv!$C$8:$BB$8,L469)&gt;0,INDEX(MaGv!$C$3:$BB$8,1,MATCH(L469,MaGv!$C$8:$BB$8,0))," ")</f>
        <v> </v>
      </c>
      <c r="P474" s="544" t="str">
        <f t="array" ref="P474">IF(COUNTIF(MaGv!$C$13:$BB$13,L469)&gt;0,INDEX(MaGv!$C$3:$BB$13,1,MATCH(L469,MaGv!$C$13:$BB$13,0))," ")</f>
        <v> </v>
      </c>
      <c r="Q474" s="544" t="str">
        <f t="array" ref="Q474">IF(COUNTIF(MaGv!$C$18:$BB$18,L469)&gt;0,INDEX(MaGv!$C$3:$BB$18,1,MATCH(L469,MaGv!$C$18:$BB$18,0))," ")</f>
        <v> </v>
      </c>
      <c r="R474" s="544" t="str">
        <f t="array" ref="R474">IF(COUNTIF(MaGv!$C$23:$BB$23,L469)&gt;0,INDEX(MaGv!$C$3:$BB$23,1,MATCH(L469,MaGv!$C$23:$BB$23,0))," ")</f>
        <v> </v>
      </c>
      <c r="S474" s="544" t="str">
        <f t="array" ref="S474">IF(COUNTIF(MaGv!$C$28:$BB$28,L469)&gt;0,INDEX(MaGv!$C$3:$BB$28,1,MATCH(L469,MaGv!$C$28:$BB$28,0))," ")</f>
        <v> </v>
      </c>
      <c r="T474" s="544" t="str">
        <f t="array" ref="T474">IF(COUNTIF(MaGv!$C$33:$BB$33,L469)&gt;0,INDEX(MaGv!$C$3:$BB$33,1,MATCH(L469,MaGv!$C$33:$BB$33,0))," ")</f>
        <v> </v>
      </c>
      <c r="U474" s="16"/>
      <c r="V474" s="16"/>
      <c r="W474" s="17"/>
      <c r="X474" s="527"/>
    </row>
    <row r="475" ht="12.75" customHeight="1">
      <c r="A475" s="323"/>
      <c r="B475" s="547" t="s">
        <v>606</v>
      </c>
      <c r="C475" s="548">
        <v>1.0</v>
      </c>
      <c r="D475" s="549" t="s">
        <v>624</v>
      </c>
      <c r="E475" s="557" t="str">
        <f t="array" ref="E475">IF(COUNTIF(MaGv!$C$39:$BB$39,B469)&gt;0,INDEX(MaGv!$C$38:$BB$39,1,MATCH(B469,MaGv!$C$39:$BB$39,0))," ")</f>
        <v>C6</v>
      </c>
      <c r="F475" s="548" t="str">
        <f t="array" ref="F475">IF(COUNTIF(MaGv!$C$44:$BB$44,B469)&gt;0,INDEX(MaGv!$C$38:$BB$44,1,MATCH(B469,MaGv!$C$44:$BB$44,0))," ")</f>
        <v> </v>
      </c>
      <c r="G475" s="548" t="str">
        <f t="array" ref="G475">IF(COUNTIF(MaGv!$C$49:$BB$49,B469)&gt;0,INDEX(MaGv!$C$38:$BB$49,1,MATCH(B469,MaGv!$C$49:$BB$49,0))," ")</f>
        <v> </v>
      </c>
      <c r="H475" s="548" t="str">
        <f t="array" ref="H475">IF(COUNTIF(MaGv!$C$54:$BB$54,B469)&gt;0,INDEX(MaGv!$C$38:$BB$54,1,MATCH(B469,MaGv!$C$54:$BB$54,0))," ")</f>
        <v> </v>
      </c>
      <c r="I475" s="548" t="str">
        <f t="array" ref="I475">IF(COUNTIF(MaGv!$C$59:$BB$59,B469)&gt;0,INDEX(MaGv!$C$38:$BB$59,1,MATCH(B469,MaGv!$C$59:$BB$59,0))," ")</f>
        <v> </v>
      </c>
      <c r="J475" s="548" t="str">
        <f t="array" ref="J475">IF(COUNTIF(MaGv!$C$64:$BB$64,B469)&gt;0,INDEX(MaGv!$C$38:$BB$64,1,MATCH(B469,MaGv!$C$64:$BB$64,0))," ")</f>
        <v> </v>
      </c>
      <c r="K475" s="323"/>
      <c r="L475" s="547" t="s">
        <v>606</v>
      </c>
      <c r="M475" s="548">
        <v>1.0</v>
      </c>
      <c r="N475" s="549" t="s">
        <v>624</v>
      </c>
      <c r="O475" s="548" t="str">
        <f t="array" ref="O475">IF(COUNTIF(MaGv!$C$39:$BB$39,L469)&gt;0,INDEX(MaGv!$C$38:$BB$39,1,MATCH(L469,MaGv!$C$39:$BB$39,0))," ")</f>
        <v> </v>
      </c>
      <c r="P475" s="548" t="str">
        <f t="array" ref="P475">IF(COUNTIF(MaGv!$C$44:$BB$44,L469)&gt;0,INDEX(MaGv!$C$38:$BB$44,1,MATCH(L469,MaGv!$C$44:$BB$44,0))," ")</f>
        <v> </v>
      </c>
      <c r="Q475" s="548" t="str">
        <f t="array" ref="Q475">IF(COUNTIF(MaGv!$C$49:$BB$49,L469)&gt;0,INDEX(MaGv!$C$38:$BB$49,1,MATCH(L469,MaGv!$C$49:$BB$49,0))," ")</f>
        <v> </v>
      </c>
      <c r="R475" s="548" t="str">
        <f t="array" ref="R475">IF(COUNTIF(MaGv!$C$54:$BB$54,L469)&gt;0,INDEX(MaGv!$C$38:$BB$54,1,MATCH(L469,MaGv!$C$54:$BB$54,0))," ")</f>
        <v> </v>
      </c>
      <c r="S475" s="548" t="str">
        <f t="array" ref="S475">IF(COUNTIF(MaGv!$C$59:$BB$59,L469)&gt;0,INDEX(MaGv!$C$38:$BB$59,1,MATCH(L469,MaGv!$C$59:$BB$59,0))," ")</f>
        <v> </v>
      </c>
      <c r="T475" s="548" t="str">
        <f t="array" ref="T475">IF(COUNTIF(MaGv!$C$64:$BB$64,L469)&gt;0,INDEX(MaGv!$C$38:$BB$64,1,MATCH(L469,MaGv!$C$64:$BB$64,0))," ")</f>
        <v> </v>
      </c>
      <c r="U475" s="16"/>
      <c r="V475" s="16"/>
      <c r="W475" s="17"/>
      <c r="X475" s="527"/>
    </row>
    <row r="476" ht="12.75" customHeight="1">
      <c r="A476" s="323"/>
      <c r="B476" s="127"/>
      <c r="C476" s="444">
        <v>2.0</v>
      </c>
      <c r="D476" s="543" t="s">
        <v>625</v>
      </c>
      <c r="E476" s="444" t="str">
        <f t="array" ref="E476">IF(COUNTIF(MaGv!$C$40:$BB$40,B469)&gt;0,INDEX(MaGv!$C$38:$BB$40,1,MATCH(B469,MaGv!$C$40:$BB$40,0))," ")</f>
        <v> </v>
      </c>
      <c r="F476" s="444" t="str">
        <f t="array" ref="F476">IF(COUNTIF(MaGv!$C$45:$BB$45,B469)&gt;0,INDEX(MaGv!$C$38:$BB$45,1,MATCH(B469,MaGv!$C$45:$BB$45,0))," ")</f>
        <v> </v>
      </c>
      <c r="G476" s="446" t="str">
        <f t="array" ref="G476">IF(COUNTIF(MaGv!$C$50:$BB$50,B469)&gt;0,INDEX(MaGv!$C$38:$BB$50,1,MATCH(B469,MaGv!$C$50:$BB$50,0))," ")</f>
        <v>A3</v>
      </c>
      <c r="H476" s="444" t="str">
        <f t="array" ref="H476">IF(COUNTIF(MaGv!$C$55:$BB$55,B469)&gt;0,INDEX(MaGv!$C$38:$BB$55,1,MATCH(B469,MaGv!$C$55:$BB$55,0))," ")</f>
        <v> </v>
      </c>
      <c r="I476" s="444" t="str">
        <f t="array" ref="I476">IF(COUNTIF(MaGv!$C$60:$BB$60,B469)&gt;0,INDEX(MaGv!$C$38:$BB$60,1,MATCH(B469,MaGv!$C$60:$BB$60,0))," ")</f>
        <v> </v>
      </c>
      <c r="J476" s="444" t="str">
        <f t="array" ref="J476">IF(COUNTIF(MaGv!$C$65:$BB$65,B469)&gt;0,INDEX(MaGv!$C$38:$BB$65,1,MATCH(B469,MaGv!$C$65:$BB$65,0))," ")</f>
        <v> </v>
      </c>
      <c r="K476" s="323"/>
      <c r="L476" s="127"/>
      <c r="M476" s="444">
        <v>2.0</v>
      </c>
      <c r="N476" s="543" t="s">
        <v>625</v>
      </c>
      <c r="O476" s="444" t="str">
        <f t="array" ref="O476">IF(COUNTIF(MaGv!$C$40:$BB$40,L469)&gt;0,INDEX(MaGv!$C$38:$BB$40,1,MATCH(L469,MaGv!$C$40:$BB$40,0))," ")</f>
        <v> </v>
      </c>
      <c r="P476" s="444" t="str">
        <f t="array" ref="P476">IF(COUNTIF(MaGv!$C$45:$BB$45,L469)&gt;0,INDEX(MaGv!$C$38:$BB$45,1,MATCH(L469,MaGv!$C$45:$BB$45,0))," ")</f>
        <v> </v>
      </c>
      <c r="Q476" s="444" t="str">
        <f t="array" ref="Q476">IF(COUNTIF(MaGv!$C$50:$BB$50,L469)&gt;0,INDEX(MaGv!$C$38:$BB$50,1,MATCH(L469,MaGv!$C$50:$BB$50,0))," ")</f>
        <v> </v>
      </c>
      <c r="R476" s="444" t="str">
        <f t="array" ref="R476">IF(COUNTIF(MaGv!$C$55:$BB$55,L469)&gt;0,INDEX(MaGv!$C$38:$BB$55,1,MATCH(L469,MaGv!$C$55:$BB$55,0))," ")</f>
        <v> </v>
      </c>
      <c r="S476" s="444" t="str">
        <f t="array" ref="S476">IF(COUNTIF(MaGv!$C$60:$BB$60,L469)&gt;0,INDEX(MaGv!$C$38:$BB$60,1,MATCH(L469,MaGv!$C$60:$BB$60,0))," ")</f>
        <v> </v>
      </c>
      <c r="T476" s="444" t="str">
        <f t="array" ref="T476">IF(COUNTIF(MaGv!$C$65:$BB$65,L469)&gt;0,INDEX(MaGv!$C$38:$BB$65,1,MATCH(L469,MaGv!$C$65:$BB$65,0))," ")</f>
        <v> </v>
      </c>
      <c r="U476" s="16"/>
      <c r="V476" s="16"/>
      <c r="W476" s="17"/>
      <c r="X476" s="527"/>
    </row>
    <row r="477" ht="12.75" customHeight="1">
      <c r="A477" s="323"/>
      <c r="B477" s="127"/>
      <c r="C477" s="444">
        <v>3.0</v>
      </c>
      <c r="D477" s="543" t="s">
        <v>626</v>
      </c>
      <c r="E477" s="444" t="str">
        <f t="array" ref="E477">IF(COUNTIF(MaGv!$C$41:$BB$41,B469)&gt;0,INDEX(MaGv!$C$38:$BB$41,1,MATCH(B469,MaGv!$C$41:$BB$41,0))," ")</f>
        <v> </v>
      </c>
      <c r="F477" s="444" t="str">
        <f t="array" ref="F477">IF(COUNTIF(MaGv!$C$46:$BB$46,B469)&gt;0,INDEX(MaGv!$C$38:$BB$46,1,MATCH(B469,MaGv!$C$46:$BB$46,0))," ")</f>
        <v> </v>
      </c>
      <c r="G477" s="446" t="str">
        <f t="array" ref="G477">IF(COUNTIF(MaGv!$C$51:$BB$51,B469)&gt;0,INDEX(MaGv!$C$38:$BB$51,1,MATCH(B469,MaGv!$C$51:$BB$51,0))," ")</f>
        <v>A3</v>
      </c>
      <c r="H477" s="444" t="str">
        <f t="array" ref="H477">IF(COUNTIF(MaGv!$C$56:$BB$56,B469)&gt;0,INDEX(MaGv!$C$38:$BB$56,1,MATCH(B469,MaGv!$C$56:$BB$56,0))," ")</f>
        <v> </v>
      </c>
      <c r="I477" s="444" t="str">
        <f t="array" ref="I477">IF(COUNTIF(MaGv!$C$61:$BB$61,B469)&gt;0,INDEX(MaGv!$C$38:$BB$61,1,MATCH(B469,MaGv!$C$61:$BB$61,0))," ")</f>
        <v> </v>
      </c>
      <c r="J477" s="444" t="str">
        <f t="array" ref="J477">IF(COUNTIF(MaGv!$C$66:$BB$66,B469)&gt;0,INDEX(MaGv!$C$38:$BB$66,1,MATCH(B469,MaGv!$C$66:$BB$66,0))," ")</f>
        <v> </v>
      </c>
      <c r="K477" s="323"/>
      <c r="L477" s="127"/>
      <c r="M477" s="444">
        <v>3.0</v>
      </c>
      <c r="N477" s="543" t="s">
        <v>626</v>
      </c>
      <c r="O477" s="444" t="str">
        <f t="array" ref="O477">IF(COUNTIF(MaGv!$C$41:$BB$41,L469)&gt;0,INDEX(MaGv!$C$38:$BB$41,1,MATCH(L469,MaGv!$C$41:$BB$41,0))," ")</f>
        <v> </v>
      </c>
      <c r="P477" s="444" t="str">
        <f t="array" ref="P477">IF(COUNTIF(MaGv!$C$46:$BB$46,L469)&gt;0,INDEX(MaGv!$C$38:$BB$46,1,MATCH(L469,MaGv!$C$46:$BB$46,0))," ")</f>
        <v> </v>
      </c>
      <c r="Q477" s="444" t="str">
        <f t="array" ref="Q477">IF(COUNTIF(MaGv!$C$51:$BB$51,L469)&gt;0,INDEX(MaGv!$C$38:$BB$51,1,MATCH(L469,MaGv!$C$51:$BB$51,0))," ")</f>
        <v> </v>
      </c>
      <c r="R477" s="444" t="str">
        <f t="array" ref="R477">IF(COUNTIF(MaGv!$C$56:$BB$56,L469)&gt;0,INDEX(MaGv!$C$38:$BB$56,1,MATCH(L469,MaGv!$C$56:$BB$56,0))," ")</f>
        <v> </v>
      </c>
      <c r="S477" s="444" t="str">
        <f t="array" ref="S477">IF(COUNTIF(MaGv!$C$61:$BB$61,L469)&gt;0,INDEX(MaGv!$C$38:$BB$61,1,MATCH(L469,MaGv!$C$61:$BB$61,0))," ")</f>
        <v> </v>
      </c>
      <c r="T477" s="444" t="str">
        <f t="array" ref="T477">IF(COUNTIF(MaGv!$C$66:$BB$66,L469)&gt;0,INDEX(MaGv!$C$38:$BB$66,1,MATCH(L469,MaGv!$C$66:$BB$66,0))," ")</f>
        <v> </v>
      </c>
      <c r="U477" s="16"/>
      <c r="V477" s="16"/>
      <c r="W477" s="17"/>
      <c r="X477" s="527"/>
    </row>
    <row r="478" ht="12.75" customHeight="1">
      <c r="A478" s="323"/>
      <c r="B478" s="127"/>
      <c r="C478" s="444">
        <v>4.0</v>
      </c>
      <c r="D478" s="543" t="s">
        <v>627</v>
      </c>
      <c r="E478" s="444" t="str">
        <f t="array" ref="E478">IF(COUNTIF(MaGv!$C$42:$BB$42,B469)&gt;0,INDEX(MaGv!$C$38:$BB$42,1,MATCH(B469,MaGv!$C$42:$BB$42,0))," ")</f>
        <v> </v>
      </c>
      <c r="F478" s="444" t="str">
        <f t="array" ref="F478">IF(COUNTIF(MaGv!$C$47:$BB$47,B469)&gt;0,INDEX(MaGv!$C$38:$BB$47,1,MATCH(B469,MaGv!$C$47:$BB$47,0))," ")</f>
        <v> </v>
      </c>
      <c r="G478" s="446" t="str">
        <f t="array" ref="G478">IF(COUNTIF(MaGv!$C$52:$BB$52,B469)&gt;0,INDEX(MaGv!$C$38:$BB$52,1,MATCH(B469,MaGv!$C$52:$BB$52,0))," ")</f>
        <v>A12</v>
      </c>
      <c r="H478" s="444" t="str">
        <f t="array" ref="H478">IF(COUNTIF(MaGv!$C$57:$BB$57,B469)&gt;0,INDEX(MaGv!$C$38:$BB$57,1,MATCH(B469,MaGv!$C$57:$BB$57,0))," ")</f>
        <v> </v>
      </c>
      <c r="I478" s="444" t="str">
        <f t="array" ref="I478">IF(COUNTIF(MaGv!$C$62:$BB$62,B469)&gt;0,INDEX(MaGv!$C$38:$BB$62,1,MATCH(B469,MaGv!$C$62:$BB$62,0))," ")</f>
        <v> </v>
      </c>
      <c r="J478" s="444" t="str">
        <f t="array" ref="J478">IF(COUNTIF(MaGv!$C$66:$BB$67,B469)&gt;0,INDEX(MaGv!$C$38:$BB$67,1,MATCH(B469,MaGv!$C$67:$BB$67,0))," ")</f>
        <v> </v>
      </c>
      <c r="K478" s="323"/>
      <c r="L478" s="127"/>
      <c r="M478" s="444">
        <v>4.0</v>
      </c>
      <c r="N478" s="543" t="s">
        <v>627</v>
      </c>
      <c r="O478" s="444" t="str">
        <f t="array" ref="O478">IF(COUNTIF(MaGv!$C$42:$BB$42,L469)&gt;0,INDEX(MaGv!$C$38:$BB$42,1,MATCH(L469,MaGv!$C$42:$BB$42,0))," ")</f>
        <v> </v>
      </c>
      <c r="P478" s="444" t="str">
        <f t="array" ref="P478">IF(COUNTIF(MaGv!$C$47:$BB$47,L469)&gt;0,INDEX(MaGv!$C$38:$BB$47,1,MATCH(L469,MaGv!$C$47:$BB$47,0))," ")</f>
        <v> </v>
      </c>
      <c r="Q478" s="444" t="str">
        <f t="array" ref="Q478">IF(COUNTIF(MaGv!$C$52:$BB$52,L469)&gt;0,INDEX(MaGv!$C$38:$BB$52,1,MATCH(L469,MaGv!$C$52:$BB$52,0))," ")</f>
        <v> </v>
      </c>
      <c r="R478" s="444" t="str">
        <f t="array" ref="R478">IF(COUNTIF(MaGv!$C$57:$BB$57,L469)&gt;0,INDEX(MaGv!$C$38:$BB$57,1,MATCH(L469,MaGv!$C$57:$BB$57,0))," ")</f>
        <v> </v>
      </c>
      <c r="S478" s="444" t="str">
        <f t="array" ref="S478">IF(COUNTIF(MaGv!$C$62:$BB$62,L469)&gt;0,INDEX(MaGv!$C$38:$BB$62,1,MATCH(L469,MaGv!$C$62:$BB$62,0))," ")</f>
        <v> </v>
      </c>
      <c r="T478" s="444" t="str">
        <f t="array" ref="T478">IF(COUNTIF(MaGv!$C$66:$BB$67,L469)&gt;0,INDEX(MaGv!$C$38:$BB$67,1,MATCH(L469,MaGv!$C$67:$BB$67,0))," ")</f>
        <v> </v>
      </c>
      <c r="U478" s="16"/>
      <c r="V478" s="16"/>
      <c r="W478" s="17"/>
      <c r="X478" s="527"/>
    </row>
    <row r="479" ht="12.75" customHeight="1">
      <c r="A479" s="323"/>
      <c r="B479" s="396"/>
      <c r="C479" s="450">
        <v>5.0</v>
      </c>
      <c r="D479" s="550" t="s">
        <v>628</v>
      </c>
      <c r="E479" s="450" t="str">
        <f t="array" ref="E479">IF(COUNTIF(MaGv!$C$43:$BB$43,B469)&gt;0,INDEX(MaGv!$C$38:$BB$43,1,MATCH(B469,MaGv!$C$43:$BB$43,0))," ")</f>
        <v> </v>
      </c>
      <c r="F479" s="450" t="str">
        <f t="array" ref="F479">IF(COUNTIF(MaGv!$C$48:$BB$48,B469)&gt;0,INDEX(MaGv!$C$38:$BB$48,1,MATCH(B469,MaGv!$C$48:$BB$48,0))," ")</f>
        <v> </v>
      </c>
      <c r="G479" s="449" t="str">
        <f t="array" ref="G479">IF(COUNTIF(MaGv!$C$53:$BB$53,B469)&gt;0,INDEX(MaGv!$C$38:$BB$53,1,MATCH(B469,MaGv!$C$53:$BB$53,0))," ")</f>
        <v>A12</v>
      </c>
      <c r="H479" s="450" t="str">
        <f t="array" ref="H479">IF(COUNTIF(MaGv!$C$58:$BB$58,B469)&gt;0,INDEX(MaGv!$C$38:$BB$58,1,MATCH(B469,MaGv!$C$58:$BB$58,0))," ")</f>
        <v> </v>
      </c>
      <c r="I479" s="450" t="str">
        <f t="array" ref="I479">IF(COUNTIF(MaGv!$C$63:$BB$63,B469)&gt;0,INDEX(MaGv!$C$38:$BB$63,1,MATCH(B469,MaGv!$C$63:$BB$63,0))," ")</f>
        <v> </v>
      </c>
      <c r="J479" s="450" t="str">
        <f t="array" ref="J479">IF(COUNTIF(MaGv!$C$68:$BB$68,B469)&gt;0,INDEX(MaGv!$C$38:$BB$68,1,MATCH(B469,MaGv!$C$68:$BB$68,0))," ")</f>
        <v> </v>
      </c>
      <c r="K479" s="323"/>
      <c r="L479" s="396"/>
      <c r="M479" s="450">
        <v>5.0</v>
      </c>
      <c r="N479" s="550" t="s">
        <v>628</v>
      </c>
      <c r="O479" s="450" t="str">
        <f t="array" ref="O479">IF(COUNTIF(MaGv!$C$43:$BB$43,L469)&gt;0,INDEX(MaGv!$C$38:$BB$43,1,MATCH(L469,MaGv!$C$43:$BB$43,0))," ")</f>
        <v> </v>
      </c>
      <c r="P479" s="450" t="str">
        <f t="array" ref="P479">IF(COUNTIF(MaGv!$C$48:$BB$48,L469)&gt;0,INDEX(MaGv!$C$38:$BB$48,1,MATCH(L469,MaGv!$C$48:$BB$48,0))," ")</f>
        <v> </v>
      </c>
      <c r="Q479" s="450" t="str">
        <f t="array" ref="Q479">IF(COUNTIF(MaGv!$C$53:$BB$53,L469)&gt;0,INDEX(MaGv!$C$38:$BB$53,1,MATCH(L469,MaGv!$C$53:$BB$53,0))," ")</f>
        <v> </v>
      </c>
      <c r="R479" s="450" t="str">
        <f t="array" ref="R479">IF(COUNTIF(MaGv!$C$58:$BB$58,L469)&gt;0,INDEX(MaGv!$C$38:$BB$58,1,MATCH(L469,MaGv!$C$58:$BB$58,0))," ")</f>
        <v> </v>
      </c>
      <c r="S479" s="450" t="str">
        <f t="array" ref="S479">IF(COUNTIF(MaGv!$C$63:$BB$63,L469)&gt;0,INDEX(MaGv!$C$38:$BB$63,1,MATCH(L469,MaGv!$C$63:$BB$63,0))," ")</f>
        <v> </v>
      </c>
      <c r="T479" s="450" t="str">
        <f t="array" ref="T479">IF(COUNTIF(MaGv!$C$68:$BB$68,L469)&gt;0,INDEX(MaGv!$C$38:$BB$68,1,MATCH(L469,MaGv!$C$68:$BB$68,0))," ")</f>
        <v> </v>
      </c>
      <c r="U479" s="16"/>
      <c r="V479" s="16"/>
      <c r="W479" s="17"/>
      <c r="X479" s="527"/>
    </row>
    <row r="480" ht="12.75" customHeight="1">
      <c r="A480" s="323"/>
      <c r="B480" s="551"/>
      <c r="C480" s="529"/>
      <c r="D480" s="75"/>
      <c r="E480" s="529"/>
      <c r="F480" s="529"/>
      <c r="G480" s="529"/>
      <c r="H480" s="529"/>
      <c r="I480" s="529"/>
      <c r="J480" s="529"/>
      <c r="K480" s="323"/>
      <c r="L480" s="551"/>
      <c r="M480" s="529"/>
      <c r="N480" s="75"/>
      <c r="O480" s="529"/>
      <c r="P480" s="529"/>
      <c r="Q480" s="529"/>
      <c r="R480" s="529"/>
      <c r="S480" s="529"/>
      <c r="T480" s="529"/>
      <c r="U480" s="16"/>
      <c r="V480" s="16"/>
      <c r="W480" s="17"/>
      <c r="X480" s="527"/>
    </row>
    <row r="481" ht="12.75" customHeight="1">
      <c r="A481" s="552"/>
      <c r="B481" s="553"/>
      <c r="C481" s="554"/>
      <c r="D481" s="554"/>
      <c r="E481" s="555"/>
      <c r="F481" s="555"/>
      <c r="G481" s="555"/>
      <c r="H481" s="555"/>
      <c r="I481" s="555"/>
      <c r="J481" s="555"/>
      <c r="K481" s="555"/>
      <c r="L481" s="553"/>
      <c r="M481" s="554"/>
      <c r="N481" s="554"/>
      <c r="O481" s="555"/>
      <c r="P481" s="555"/>
      <c r="Q481" s="555"/>
      <c r="R481" s="555"/>
      <c r="S481" s="555"/>
      <c r="T481" s="555"/>
      <c r="U481" s="16"/>
      <c r="V481" s="16"/>
      <c r="W481" s="17"/>
      <c r="X481" s="527"/>
    </row>
    <row r="482" ht="12.75" customHeight="1">
      <c r="A482" s="323"/>
      <c r="B482" s="528" t="str">
        <f>MaGv!$N$1</f>
        <v>THỜI KHÓA BIỂU ÔN TẬP KHỐI 12 - Áp dụng từ 04/05/2021</v>
      </c>
      <c r="C482" s="528"/>
      <c r="D482" s="360"/>
      <c r="E482" s="360"/>
      <c r="F482" s="360"/>
      <c r="G482" s="360"/>
      <c r="H482" s="323"/>
      <c r="I482" s="360"/>
      <c r="J482" s="360"/>
      <c r="K482" s="323"/>
      <c r="L482" s="528" t="str">
        <f>MaGv!$N$1</f>
        <v>THỜI KHÓA BIỂU ÔN TẬP KHỐI 12 - Áp dụng từ 04/05/2021</v>
      </c>
      <c r="M482" s="360"/>
      <c r="N482" s="360"/>
      <c r="O482" s="360"/>
      <c r="P482" s="360"/>
      <c r="Q482" s="360"/>
      <c r="R482" s="323"/>
      <c r="S482" s="360"/>
      <c r="T482" s="360"/>
      <c r="U482" s="16"/>
      <c r="V482" s="16"/>
      <c r="W482" s="17"/>
      <c r="X482" s="527"/>
    </row>
    <row r="483" ht="12.75" customHeight="1">
      <c r="A483" s="16"/>
      <c r="B483" s="530" t="s">
        <v>615</v>
      </c>
      <c r="C483" s="531" t="str">
        <f>VLOOKUP(B485,dsma,3,0)&amp;"-"&amp;VLOOKUP(B485,dsma,5,0)</f>
        <v>Phạm Thị Quỳnh Trang-Văn </v>
      </c>
      <c r="D483" s="532"/>
      <c r="E483" s="532"/>
      <c r="F483" s="533"/>
      <c r="G483" s="323"/>
      <c r="H483" s="534"/>
      <c r="I483" s="535" t="s">
        <v>616</v>
      </c>
      <c r="J483" s="17" t="str">
        <f>60-COUNTIF(E486:J495," ")</f>
        <v>0</v>
      </c>
      <c r="K483" s="323"/>
      <c r="L483" s="530" t="s">
        <v>615</v>
      </c>
      <c r="M483" s="531" t="str">
        <f>VLOOKUP(L485,dsma,3,0)&amp;"-"&amp;VLOOKUP(L485,dsma,5,0)</f>
        <v>Mai Trúc Lý-Văn </v>
      </c>
      <c r="N483" s="532"/>
      <c r="O483" s="532"/>
      <c r="P483" s="533"/>
      <c r="Q483" s="323"/>
      <c r="R483" s="534"/>
      <c r="S483" s="535" t="s">
        <v>616</v>
      </c>
      <c r="T483" s="17" t="str">
        <f>60-COUNTIF(O486:T495," ")</f>
        <v>12</v>
      </c>
      <c r="U483" s="16"/>
      <c r="V483" s="16"/>
      <c r="W483" s="17"/>
      <c r="X483" s="527"/>
    </row>
    <row r="484" ht="3.0" customHeight="1">
      <c r="A484" s="16"/>
      <c r="B484" s="526"/>
      <c r="C484" s="323"/>
      <c r="D484" s="323"/>
      <c r="E484" s="529"/>
      <c r="F484" s="323"/>
      <c r="G484" s="323"/>
      <c r="H484" s="323"/>
      <c r="I484" s="323"/>
      <c r="J484" s="323"/>
      <c r="K484" s="323"/>
      <c r="L484" s="526"/>
      <c r="M484" s="323"/>
      <c r="N484" s="323"/>
      <c r="O484" s="529"/>
      <c r="P484" s="323"/>
      <c r="Q484" s="323"/>
      <c r="R484" s="323"/>
      <c r="S484" s="323"/>
      <c r="T484" s="323"/>
      <c r="U484" s="16"/>
      <c r="V484" s="16"/>
      <c r="W484" s="17"/>
      <c r="X484" s="527"/>
    </row>
    <row r="485" ht="12.75" customHeight="1">
      <c r="A485" s="536"/>
      <c r="B485" s="537" t="str">
        <f>X65</f>
        <v>BV09</v>
      </c>
      <c r="C485" s="538" t="s">
        <v>617</v>
      </c>
      <c r="D485" s="538" t="s">
        <v>618</v>
      </c>
      <c r="E485" s="538" t="s">
        <v>591</v>
      </c>
      <c r="F485" s="538" t="s">
        <v>592</v>
      </c>
      <c r="G485" s="538" t="s">
        <v>593</v>
      </c>
      <c r="H485" s="538" t="s">
        <v>594</v>
      </c>
      <c r="I485" s="538" t="s">
        <v>595</v>
      </c>
      <c r="J485" s="538" t="s">
        <v>596</v>
      </c>
      <c r="K485" s="539"/>
      <c r="L485" s="537" t="str">
        <f>X66</f>
        <v>BV10</v>
      </c>
      <c r="M485" s="538" t="s">
        <v>617</v>
      </c>
      <c r="N485" s="538" t="s">
        <v>618</v>
      </c>
      <c r="O485" s="538" t="s">
        <v>591</v>
      </c>
      <c r="P485" s="538" t="s">
        <v>592</v>
      </c>
      <c r="Q485" s="538" t="s">
        <v>593</v>
      </c>
      <c r="R485" s="538" t="s">
        <v>594</v>
      </c>
      <c r="S485" s="538" t="s">
        <v>595</v>
      </c>
      <c r="T485" s="538" t="s">
        <v>596</v>
      </c>
      <c r="U485" s="16"/>
      <c r="V485" s="16">
        <v>62.0</v>
      </c>
      <c r="W485" s="17"/>
      <c r="X485" s="527"/>
    </row>
    <row r="486" ht="12.75" customHeight="1">
      <c r="A486" s="323"/>
      <c r="B486" s="541" t="s">
        <v>597</v>
      </c>
      <c r="C486" s="452">
        <v>1.0</v>
      </c>
      <c r="D486" s="542" t="s">
        <v>619</v>
      </c>
      <c r="E486" s="452" t="str">
        <f t="array" ref="E486">IF(COUNTIF(MaGv!$C$4:$BB$4,B485)&gt;0,INDEX(MaGv!$C$3:$BB$4,1,MATCH(B485,MaGv!$C$4:$BB$4,0))," ")</f>
        <v> </v>
      </c>
      <c r="F486" s="452" t="str">
        <f t="array" ref="F486">IF(COUNTIF(MaGv!$C$9:$BB$9,B485)&gt;0,INDEX(MaGv!$C$3:$BB$9,1,MATCH(B485,MaGv!$C$9:$BB$9,0))," ")</f>
        <v> </v>
      </c>
      <c r="G486" s="452" t="str">
        <f t="array" ref="G486">IF(COUNTIF(MaGv!$C$14:$BB$14,B485)&gt;0,INDEX(MaGv!$C$3:$BB$14,1,MATCH(B485,MaGv!$C$14:$BB$14,0))," ")</f>
        <v> </v>
      </c>
      <c r="H486" s="452" t="str">
        <f t="array" ref="H486">IF(COUNTIF(MaGv!$C$19:$BB$19,B485)&gt;0,INDEX(MaGv!$C$3:$BB$19,1,MATCH(B485,MaGv!$C$19:$BB$19,0))," ")</f>
        <v> </v>
      </c>
      <c r="I486" s="452" t="str">
        <f t="array" ref="I486">IF(COUNTIF(MaGv!$C$24:$BB$24,B485)&gt;0,INDEX(MaGv!$C$3:$BB$24,1,MATCH(B485,MaGv!$C$24:$BB$24,0))," ")</f>
        <v> </v>
      </c>
      <c r="J486" s="452" t="str">
        <f t="array" ref="J486">IF(COUNTIF(MaGv!$C$29:$BB$29,B485)&gt;0,INDEX(MaGv!$C$3:$BB$29,1,MATCH(B485,MaGv!$C$29:$BB$29,0))," ")</f>
        <v> </v>
      </c>
      <c r="K486" s="323"/>
      <c r="L486" s="541" t="s">
        <v>597</v>
      </c>
      <c r="M486" s="452">
        <v>1.0</v>
      </c>
      <c r="N486" s="542" t="s">
        <v>619</v>
      </c>
      <c r="O486" s="452" t="str">
        <f t="array" ref="O486">IF(COUNTIF(MaGv!$C$4:$BB$4,L485)&gt;0,INDEX(MaGv!$C$3:$BB$4,1,MATCH(L485,MaGv!$C$4:$BB$4,0))," ")</f>
        <v> </v>
      </c>
      <c r="P486" s="451" t="str">
        <f t="array" ref="P486">IF(COUNTIF(MaGv!$C$9:$BB$9,L485)&gt;0,INDEX(MaGv!$C$3:$BB$9,1,MATCH(L485,MaGv!$C$9:$BB$9,0))," ")</f>
        <v>A13</v>
      </c>
      <c r="Q486" s="452" t="str">
        <f t="array" ref="Q486">IF(COUNTIF(MaGv!$C$14:$BB$14,L485)&gt;0,INDEX(MaGv!$C$3:$BB$14,1,MATCH(L485,MaGv!$C$14:$BB$14,0))," ")</f>
        <v> </v>
      </c>
      <c r="R486" s="451" t="str">
        <f t="array" ref="R486">IF(COUNTIF(MaGv!$C$19:$BB$19,L485)&gt;0,INDEX(MaGv!$C$3:$BB$19,1,MATCH(L485,MaGv!$C$19:$BB$19,0))," ")</f>
        <v>A7</v>
      </c>
      <c r="S486" s="452" t="str">
        <f t="array" ref="S486">IF(COUNTIF(MaGv!$C$24:$BB$24,L485)&gt;0,INDEX(MaGv!$C$3:$BB$24,1,MATCH(L485,MaGv!$C$24:$BB$24,0))," ")</f>
        <v> </v>
      </c>
      <c r="T486" s="452" t="str">
        <f t="array" ref="T486">IF(COUNTIF(MaGv!$C$29:$BB$29,L485)&gt;0,INDEX(MaGv!$C$3:$BB$29,1,MATCH(L485,MaGv!$C$29:$BB$29,0))," ")</f>
        <v> </v>
      </c>
      <c r="U486" s="16"/>
      <c r="V486" s="16"/>
      <c r="W486" s="17"/>
      <c r="X486" s="527"/>
    </row>
    <row r="487" ht="12.75" customHeight="1">
      <c r="A487" s="323"/>
      <c r="B487" s="127"/>
      <c r="C487" s="444">
        <v>2.0</v>
      </c>
      <c r="D487" s="543" t="s">
        <v>620</v>
      </c>
      <c r="E487" s="444" t="str">
        <f t="array" ref="E487">IF(COUNTIF(MaGv!$C$5:$BB$5,B485)&gt;0,INDEX(MaGv!$C$3:$BB$5,1,MATCH(B485,MaGv!$C$5:$BB$5,0))," ")</f>
        <v> </v>
      </c>
      <c r="F487" s="444" t="str">
        <f t="array" ref="F487">IF(COUNTIF(MaGv!$C$10:$BB$10,B485)&gt;0,INDEX(MaGv!$C$3:$BB$10,1,MATCH(B485,MaGv!$C$10:$BB$10,0))," ")</f>
        <v> </v>
      </c>
      <c r="G487" s="444" t="str">
        <f t="array" ref="G487">IF(COUNTIF(MaGv!$C$15:$BB$15,B485)&gt;0,INDEX(MaGv!$C$3:$BB$15,1,MATCH(B485,MaGv!$C$15:$BB$15,0))," ")</f>
        <v> </v>
      </c>
      <c r="H487" s="444" t="str">
        <f t="array" ref="H487">IF(COUNTIF(MaGv!$C$20:$BB$20,B485)&gt;0,INDEX(MaGv!$C$3:$BB$20,1,MATCH(B485,MaGv!$C$20:$BB$20,0))," ")</f>
        <v> </v>
      </c>
      <c r="I487" s="444" t="str">
        <f t="array" ref="I487">IF(COUNTIF(MaGv!$C$25:$BB$25,B485)&gt;0,INDEX(MaGv!$C$3:$BB$25,1,MATCH(B485,MaGv!$C$25:$BB$25,0))," ")</f>
        <v> </v>
      </c>
      <c r="J487" s="444" t="str">
        <f t="array" ref="J487">IF(COUNTIF(MaGv!$C$30:$BB$30,B485)&gt;0,INDEX(MaGv!$C$3:$BB$30,1,MATCH(B485,MaGv!$C$30:$BB$30,0))," ")</f>
        <v> </v>
      </c>
      <c r="K487" s="323"/>
      <c r="L487" s="127"/>
      <c r="M487" s="444">
        <v>2.0</v>
      </c>
      <c r="N487" s="543" t="s">
        <v>620</v>
      </c>
      <c r="O487" s="446" t="str">
        <f t="array" ref="O487">IF(COUNTIF(MaGv!$C$5:$BB$5,L485)&gt;0,INDEX(MaGv!$C$3:$BB$5,1,MATCH(L485,MaGv!$C$5:$BB$5,0))," ")</f>
        <v>A13</v>
      </c>
      <c r="P487" s="446" t="str">
        <f t="array" ref="P487">IF(COUNTIF(MaGv!$C$10:$BB$10,L485)&gt;0,INDEX(MaGv!$C$3:$BB$10,1,MATCH(L485,MaGv!$C$10:$BB$10,0))," ")</f>
        <v>A13</v>
      </c>
      <c r="Q487" s="444" t="str">
        <f t="array" ref="Q487">IF(COUNTIF(MaGv!$C$15:$BB$15,L485)&gt;0,INDEX(MaGv!$C$3:$BB$15,1,MATCH(L485,MaGv!$C$15:$BB$15,0))," ")</f>
        <v> </v>
      </c>
      <c r="R487" s="446" t="str">
        <f t="array" ref="R487">IF(COUNTIF(MaGv!$C$20:$BB$20,L485)&gt;0,INDEX(MaGv!$C$3:$BB$20,1,MATCH(L485,MaGv!$C$20:$BB$20,0))," ")</f>
        <v>A7</v>
      </c>
      <c r="S487" s="444" t="str">
        <f t="array" ref="S487">IF(COUNTIF(MaGv!$C$25:$BB$25,L485)&gt;0,INDEX(MaGv!$C$3:$BB$25,1,MATCH(L485,MaGv!$C$25:$BB$25,0))," ")</f>
        <v> </v>
      </c>
      <c r="T487" s="444" t="str">
        <f t="array" ref="T487">IF(COUNTIF(MaGv!$C$30:$BB$30,L485)&gt;0,INDEX(MaGv!$C$3:$BB$30,1,MATCH(L485,MaGv!$C$30:$BB$30,0))," ")</f>
        <v> </v>
      </c>
      <c r="U487" s="16"/>
      <c r="V487" s="16"/>
      <c r="W487" s="17"/>
      <c r="X487" s="527"/>
    </row>
    <row r="488" ht="12.75" customHeight="1">
      <c r="A488" s="323"/>
      <c r="B488" s="127"/>
      <c r="C488" s="444">
        <v>3.0</v>
      </c>
      <c r="D488" s="543" t="s">
        <v>621</v>
      </c>
      <c r="E488" s="444" t="str">
        <f t="array" ref="E488">IF(COUNTIF(MaGv!$C$6:$BB$6,B485)&gt;0,INDEX(MaGv!$C$3:$BB$6,1,MATCH(B485,MaGv!$C$6:$BB$6,0))," ")</f>
        <v> </v>
      </c>
      <c r="F488" s="444" t="str">
        <f t="array" ref="F488">IF(COUNTIF(MaGv!$C$11:$BB$11,B485)&gt;0,INDEX(MaGv!$C$3:$BB$11,1,MATCH(B485,MaGv!$C$11:$BB$11,0))," ")</f>
        <v> </v>
      </c>
      <c r="G488" s="444" t="str">
        <f t="array" ref="G488">IF(COUNTIF(MaGv!$C$16:$BB$16,B485)&gt;0,INDEX(MaGv!$C$3:$BB$16,1,MATCH(B485,MaGv!$C$16:$BB$16,0))," ")</f>
        <v> </v>
      </c>
      <c r="H488" s="444" t="str">
        <f t="array" ref="H488">IF(COUNTIF(MaGv!$C$21:$BB$21,B485)&gt;0,INDEX(MaGv!$C$3:$BB$21,1,MATCH(B485,MaGv!$C$21:$BB$21,0))," ")</f>
        <v> </v>
      </c>
      <c r="I488" s="444" t="str">
        <f t="array" ref="I488">IF(COUNTIF(MaGv!$C$26:$BB$26,B485)&gt;0,INDEX(MaGv!$C$3:$BB$26,1,MATCH(B485,MaGv!$C$26:$BB$26,0))," ")</f>
        <v> </v>
      </c>
      <c r="J488" s="444" t="str">
        <f t="array" ref="J488">IF(COUNTIF(MaGv!$C$31:$BB$31,B485)&gt;0,INDEX(MaGv!$C$3:$BB$31,1,MATCH(B485,MaGv!$C$31:$BB$31,0))," ")</f>
        <v> </v>
      </c>
      <c r="K488" s="323"/>
      <c r="L488" s="127"/>
      <c r="M488" s="444">
        <v>3.0</v>
      </c>
      <c r="N488" s="543" t="s">
        <v>621</v>
      </c>
      <c r="O488" s="446" t="str">
        <f t="array" ref="O488">IF(COUNTIF(MaGv!$C$6:$BB$6,L485)&gt;0,INDEX(MaGv!$C$3:$BB$6,1,MATCH(L485,MaGv!$C$6:$BB$6,0))," ")</f>
        <v>A13</v>
      </c>
      <c r="P488" s="446" t="str">
        <f t="array" ref="P488">IF(COUNTIF(MaGv!$C$11:$BB$11,L485)&gt;0,INDEX(MaGv!$C$3:$BB$11,1,MATCH(L485,MaGv!$C$11:$BB$11,0))," ")</f>
        <v>A7</v>
      </c>
      <c r="Q488" s="444" t="str">
        <f t="array" ref="Q488">IF(COUNTIF(MaGv!$C$16:$BB$16,L485)&gt;0,INDEX(MaGv!$C$3:$BB$16,1,MATCH(L485,MaGv!$C$16:$BB$16,0))," ")</f>
        <v> </v>
      </c>
      <c r="R488" s="444" t="str">
        <f t="array" ref="R488">IF(COUNTIF(MaGv!$C$21:$BB$21,L485)&gt;0,INDEX(MaGv!$C$3:$BB$21,1,MATCH(L485,MaGv!$C$21:$BB$21,0))," ")</f>
        <v> </v>
      </c>
      <c r="S488" s="444" t="str">
        <f t="array" ref="S488">IF(COUNTIF(MaGv!$C$26:$BB$26,L485)&gt;0,INDEX(MaGv!$C$3:$BB$26,1,MATCH(L485,MaGv!$C$26:$BB$26,0))," ")</f>
        <v> </v>
      </c>
      <c r="T488" s="444" t="str">
        <f t="array" ref="T488">IF(COUNTIF(MaGv!$C$31:$BB$31,L485)&gt;0,INDEX(MaGv!$C$3:$BB$31,1,MATCH(L485,MaGv!$C$31:$BB$31,0))," ")</f>
        <v> </v>
      </c>
      <c r="U488" s="16"/>
      <c r="V488" s="16"/>
      <c r="W488" s="17"/>
      <c r="X488" s="527"/>
    </row>
    <row r="489" ht="12.75" customHeight="1">
      <c r="A489" s="323"/>
      <c r="B489" s="127"/>
      <c r="C489" s="444">
        <v>4.0</v>
      </c>
      <c r="D489" s="543" t="s">
        <v>622</v>
      </c>
      <c r="E489" s="444" t="str">
        <f t="array" ref="E489">IF(COUNTIF(MaGv!$C$7:$BB$7,B485)&gt;0,INDEX(MaGv!$C$3:$BB$7,1,MATCH(B485,MaGv!$C$7:$BB$7,0))," ")</f>
        <v> </v>
      </c>
      <c r="F489" s="444" t="str">
        <f t="array" ref="F489">IF(COUNTIF(MaGv!$C$12:$BB$12,B485)&gt;0,INDEX(MaGv!$C$3:$BB$12,1,MATCH(B485,MaGv!$C$12:$BB$12,0))," ")</f>
        <v> </v>
      </c>
      <c r="G489" s="444" t="str">
        <f t="array" ref="G489">IF(COUNTIF(MaGv!$C$17:$BB$17,B485)&gt;0,INDEX(MaGv!$C$3:$BB$17,1,MATCH(B485,MaGv!$C$17:$BB$17,0))," ")</f>
        <v> </v>
      </c>
      <c r="H489" s="444" t="str">
        <f t="array" ref="H489">IF(COUNTIF(MaGv!$C$22:$BB$22,B485)&gt;0,INDEX(MaGv!$C$3:$BB$22,1,MATCH(B485,MaGv!$C$22:$BB$22,0))," ")</f>
        <v> </v>
      </c>
      <c r="I489" s="444" t="str">
        <f t="array" ref="I489">IF(COUNTIF(MaGv!$C$27:$BB$27,B485)&gt;0,INDEX(MaGv!$C$3:$BB$27,1,MATCH(B485,MaGv!$C$27:$BB$27,0))," ")</f>
        <v> </v>
      </c>
      <c r="J489" s="444" t="str">
        <f t="array" ref="J489">IF(COUNTIF(MaGv!$C$32:$BB$32,B485)&gt;0,INDEX(MaGv!$C$3:$BB$32,1,MATCH(B485,MaGv!$C$32:$BB$32,0))," ")</f>
        <v> </v>
      </c>
      <c r="K489" s="323"/>
      <c r="L489" s="127"/>
      <c r="M489" s="444">
        <v>4.0</v>
      </c>
      <c r="N489" s="543" t="s">
        <v>622</v>
      </c>
      <c r="O489" s="444" t="str">
        <f t="array" ref="O489">IF(COUNTIF(MaGv!$C$7:$BB$7,L485)&gt;0,INDEX(MaGv!$C$3:$BB$7,1,MATCH(L485,MaGv!$C$7:$BB$7,0))," ")</f>
        <v> </v>
      </c>
      <c r="P489" s="446" t="str">
        <f t="array" ref="P489">IF(COUNTIF(MaGv!$C$12:$BB$12,L485)&gt;0,INDEX(MaGv!$C$3:$BB$12,1,MATCH(L485,MaGv!$C$12:$BB$12,0))," ")</f>
        <v>A7</v>
      </c>
      <c r="Q489" s="444" t="str">
        <f t="array" ref="Q489">IF(COUNTIF(MaGv!$C$17:$BB$17,L485)&gt;0,INDEX(MaGv!$C$3:$BB$17,1,MATCH(L485,MaGv!$C$17:$BB$17,0))," ")</f>
        <v> </v>
      </c>
      <c r="R489" s="444" t="str">
        <f t="array" ref="R489">IF(COUNTIF(MaGv!$C$22:$BB$22,L485)&gt;0,INDEX(MaGv!$C$3:$BB$22,1,MATCH(L485,MaGv!$C$22:$BB$22,0))," ")</f>
        <v> </v>
      </c>
      <c r="S489" s="444" t="str">
        <f t="array" ref="S489">IF(COUNTIF(MaGv!$C$27:$BB$27,L485)&gt;0,INDEX(MaGv!$C$3:$BB$27,1,MATCH(L485,MaGv!$C$27:$BB$27,0))," ")</f>
        <v> </v>
      </c>
      <c r="T489" s="444" t="str">
        <f t="array" ref="T489">IF(COUNTIF(MaGv!$C$32:$BB$32,L485)&gt;0,INDEX(MaGv!$C$3:$BB$32,1,MATCH(L485,MaGv!$C$32:$BB$32,0))," ")</f>
        <v> </v>
      </c>
      <c r="U489" s="16"/>
      <c r="V489" s="16"/>
      <c r="W489" s="17"/>
      <c r="X489" s="527"/>
    </row>
    <row r="490" ht="12.75" customHeight="1">
      <c r="A490" s="323"/>
      <c r="B490" s="447"/>
      <c r="C490" s="544">
        <v>5.0</v>
      </c>
      <c r="D490" s="545" t="s">
        <v>623</v>
      </c>
      <c r="E490" s="544" t="str">
        <f t="array" ref="E490">IF(COUNTIF(MaGv!$C$8:$BB$8,B485)&gt;0,INDEX(MaGv!$C$3:$BB$8,1,MATCH(B485,MaGv!$C$8:$BB$8,0))," ")</f>
        <v> </v>
      </c>
      <c r="F490" s="544" t="str">
        <f t="array" ref="F490">IF(COUNTIF(MaGv!$C$13:$BB$13,B485)&gt;0,INDEX(MaGv!$C$3:$BB$13,1,MATCH(B485,MaGv!$C$13:$BB$13,0))," ")</f>
        <v> </v>
      </c>
      <c r="G490" s="544" t="str">
        <f t="array" ref="G490">IF(COUNTIF(MaGv!$C$18:$BB$18,B485)&gt;0,INDEX(MaGv!$C$3:$BB$18,1,MATCH(B485,MaGv!$C$18:$BB$18,0))," ")</f>
        <v> </v>
      </c>
      <c r="H490" s="544" t="str">
        <f t="array" ref="H490">IF(COUNTIF(MaGv!$C$23:$BB$23,B485)&gt;0,INDEX(MaGv!$C$3:$BB$23,1,MATCH(B485,MaGv!$C$23:$BB$23,0))," ")</f>
        <v> </v>
      </c>
      <c r="I490" s="544" t="str">
        <f t="array" ref="I490">IF(COUNTIF(MaGv!$C$28:$BB$28,B485)&gt;0,INDEX(MaGv!$C$3:$BB$28,1,MATCH(B485,MaGv!$C$28:$BB$28,0))," ")</f>
        <v> </v>
      </c>
      <c r="J490" s="544" t="str">
        <f t="array" ref="J490">IF(COUNTIF(MaGv!$C$33:$BB$33,B485)&gt;0,INDEX(MaGv!$C$3:$BB$33,1,MATCH(B485,MaGv!$C$33:$BB$33,0))," ")</f>
        <v> </v>
      </c>
      <c r="K490" s="323"/>
      <c r="L490" s="447"/>
      <c r="M490" s="544">
        <v>5.0</v>
      </c>
      <c r="N490" s="545" t="s">
        <v>623</v>
      </c>
      <c r="O490" s="544" t="str">
        <f t="array" ref="O490">IF(COUNTIF(MaGv!$C$8:$BB$8,L485)&gt;0,INDEX(MaGv!$C$3:$BB$8,1,MATCH(L485,MaGv!$C$8:$BB$8,0))," ")</f>
        <v> </v>
      </c>
      <c r="P490" s="544" t="str">
        <f t="array" ref="P490">IF(COUNTIF(MaGv!$C$13:$BB$13,L485)&gt;0,INDEX(MaGv!$C$3:$BB$13,1,MATCH(L485,MaGv!$C$13:$BB$13,0))," ")</f>
        <v> </v>
      </c>
      <c r="Q490" s="544" t="str">
        <f t="array" ref="Q490">IF(COUNTIF(MaGv!$C$18:$BB$18,L485)&gt;0,INDEX(MaGv!$C$3:$BB$18,1,MATCH(L485,MaGv!$C$18:$BB$18,0))," ")</f>
        <v> </v>
      </c>
      <c r="R490" s="544" t="str">
        <f t="array" ref="R490">IF(COUNTIF(MaGv!$C$23:$BB$23,L485)&gt;0,INDEX(MaGv!$C$3:$BB$23,1,MATCH(L485,MaGv!$C$23:$BB$23,0))," ")</f>
        <v> </v>
      </c>
      <c r="S490" s="544" t="str">
        <f t="array" ref="S490">IF(COUNTIF(MaGv!$C$28:$BB$28,L485)&gt;0,INDEX(MaGv!$C$3:$BB$28,1,MATCH(L485,MaGv!$C$28:$BB$28,0))," ")</f>
        <v> </v>
      </c>
      <c r="T490" s="544" t="str">
        <f t="array" ref="T490">IF(COUNTIF(MaGv!$C$33:$BB$33,L485)&gt;0,INDEX(MaGv!$C$3:$BB$33,1,MATCH(L485,MaGv!$C$33:$BB$33,0))," ")</f>
        <v> </v>
      </c>
      <c r="U490" s="16"/>
      <c r="V490" s="16"/>
      <c r="W490" s="17"/>
      <c r="X490" s="527"/>
    </row>
    <row r="491" ht="12.75" customHeight="1">
      <c r="A491" s="323"/>
      <c r="B491" s="547" t="s">
        <v>606</v>
      </c>
      <c r="C491" s="548">
        <v>1.0</v>
      </c>
      <c r="D491" s="549" t="s">
        <v>624</v>
      </c>
      <c r="E491" s="548" t="str">
        <f t="array" ref="E491">IF(COUNTIF(MaGv!$C$39:$BB$39,B485)&gt;0,INDEX(MaGv!$C$38:$BB$39,1,MATCH(B485,MaGv!$C$39:$BB$39,0))," ")</f>
        <v> </v>
      </c>
      <c r="F491" s="548" t="str">
        <f t="array" ref="F491">IF(COUNTIF(MaGv!$C$44:$BB$44,B485)&gt;0,INDEX(MaGv!$C$38:$BB$44,1,MATCH(B485,MaGv!$C$44:$BB$44,0))," ")</f>
        <v> </v>
      </c>
      <c r="G491" s="548" t="str">
        <f t="array" ref="G491">IF(COUNTIF(MaGv!$C$49:$BB$49,B485)&gt;0,INDEX(MaGv!$C$38:$BB$49,1,MATCH(B485,MaGv!$C$49:$BB$49,0))," ")</f>
        <v> </v>
      </c>
      <c r="H491" s="548" t="str">
        <f t="array" ref="H491">IF(COUNTIF(MaGv!$C$54:$BB$54,B485)&gt;0,INDEX(MaGv!$C$38:$BB$54,1,MATCH(B485,MaGv!$C$54:$BB$54,0))," ")</f>
        <v> </v>
      </c>
      <c r="I491" s="548" t="str">
        <f t="array" ref="I491">IF(COUNTIF(MaGv!$C$59:$BB$59,B485)&gt;0,INDEX(MaGv!$C$38:$BB$59,1,MATCH(B485,MaGv!$C$59:$BB$59,0))," ")</f>
        <v> </v>
      </c>
      <c r="J491" s="548" t="str">
        <f t="array" ref="J491">IF(COUNTIF(MaGv!$C$64:$BB$64,B485)&gt;0,INDEX(MaGv!$C$38:$BB$64,1,MATCH(B485,MaGv!$C$64:$BB$64,0))," ")</f>
        <v> </v>
      </c>
      <c r="K491" s="323"/>
      <c r="L491" s="547" t="s">
        <v>606</v>
      </c>
      <c r="M491" s="548">
        <v>1.0</v>
      </c>
      <c r="N491" s="549" t="s">
        <v>624</v>
      </c>
      <c r="O491" s="548" t="str">
        <f t="array" ref="O491">IF(COUNTIF(MaGv!$C$39:$BB$39,L485)&gt;0,INDEX(MaGv!$C$38:$BB$39,1,MATCH(L485,MaGv!$C$39:$BB$39,0))," ")</f>
        <v> </v>
      </c>
      <c r="P491" s="548" t="str">
        <f t="array" ref="P491">IF(COUNTIF(MaGv!$C$44:$BB$44,L485)&gt;0,INDEX(MaGv!$C$38:$BB$44,1,MATCH(L485,MaGv!$C$44:$BB$44,0))," ")</f>
        <v> </v>
      </c>
      <c r="Q491" s="548" t="str">
        <f t="array" ref="Q491">IF(COUNTIF(MaGv!$C$49:$BB$49,L485)&gt;0,INDEX(MaGv!$C$38:$BB$49,1,MATCH(L485,MaGv!$C$49:$BB$49,0))," ")</f>
        <v> </v>
      </c>
      <c r="R491" s="548" t="str">
        <f t="array" ref="R491">IF(COUNTIF(MaGv!$C$54:$BB$54,L485)&gt;0,INDEX(MaGv!$C$38:$BB$54,1,MATCH(L485,MaGv!$C$54:$BB$54,0))," ")</f>
        <v> </v>
      </c>
      <c r="S491" s="548" t="str">
        <f t="array" ref="S491">IF(COUNTIF(MaGv!$C$59:$BB$59,L485)&gt;0,INDEX(MaGv!$C$38:$BB$59,1,MATCH(L485,MaGv!$C$59:$BB$59,0))," ")</f>
        <v> </v>
      </c>
      <c r="T491" s="548" t="str">
        <f t="array" ref="T491">IF(COUNTIF(MaGv!$C$64:$BB$64,L485)&gt;0,INDEX(MaGv!$C$38:$BB$64,1,MATCH(L485,MaGv!$C$64:$BB$64,0))," ")</f>
        <v> </v>
      </c>
      <c r="U491" s="16"/>
      <c r="V491" s="16"/>
      <c r="W491" s="17"/>
      <c r="X491" s="527"/>
    </row>
    <row r="492" ht="12.75" customHeight="1">
      <c r="A492" s="323"/>
      <c r="B492" s="127"/>
      <c r="C492" s="444">
        <v>2.0</v>
      </c>
      <c r="D492" s="543" t="s">
        <v>625</v>
      </c>
      <c r="E492" s="444" t="str">
        <f t="array" ref="E492">IF(COUNTIF(MaGv!$C$40:$BB$40,B485)&gt;0,INDEX(MaGv!$C$38:$BB$40,1,MATCH(B485,MaGv!$C$40:$BB$40,0))," ")</f>
        <v> </v>
      </c>
      <c r="F492" s="444" t="str">
        <f t="array" ref="F492">IF(COUNTIF(MaGv!$C$45:$BB$45,B485)&gt;0,INDEX(MaGv!$C$38:$BB$45,1,MATCH(B485,MaGv!$C$45:$BB$45,0))," ")</f>
        <v> </v>
      </c>
      <c r="G492" s="444" t="str">
        <f t="array" ref="G492">IF(COUNTIF(MaGv!$C$50:$BB$50,B485)&gt;0,INDEX(MaGv!$C$38:$BB$50,1,MATCH(B485,MaGv!$C$50:$BB$50,0))," ")</f>
        <v> </v>
      </c>
      <c r="H492" s="444" t="str">
        <f t="array" ref="H492">IF(COUNTIF(MaGv!$C$55:$BB$55,B485)&gt;0,INDEX(MaGv!$C$38:$BB$55,1,MATCH(B485,MaGv!$C$55:$BB$55,0))," ")</f>
        <v> </v>
      </c>
      <c r="I492" s="444" t="str">
        <f t="array" ref="I492">IF(COUNTIF(MaGv!$C$60:$BB$60,B485)&gt;0,INDEX(MaGv!$C$38:$BB$60,1,MATCH(B485,MaGv!$C$60:$BB$60,0))," ")</f>
        <v> </v>
      </c>
      <c r="J492" s="444" t="str">
        <f t="array" ref="J492">IF(COUNTIF(MaGv!$C$65:$BB$65,B485)&gt;0,INDEX(MaGv!$C$38:$BB$65,1,MATCH(B485,MaGv!$C$65:$BB$65,0))," ")</f>
        <v> </v>
      </c>
      <c r="K492" s="323"/>
      <c r="L492" s="127"/>
      <c r="M492" s="444">
        <v>2.0</v>
      </c>
      <c r="N492" s="543" t="s">
        <v>625</v>
      </c>
      <c r="O492" s="444" t="str">
        <f t="array" ref="O492">IF(COUNTIF(MaGv!$C$40:$BB$40,L485)&gt;0,INDEX(MaGv!$C$38:$BB$40,1,MATCH(L485,MaGv!$C$40:$BB$40,0))," ")</f>
        <v> </v>
      </c>
      <c r="P492" s="444" t="str">
        <f t="array" ref="P492">IF(COUNTIF(MaGv!$C$45:$BB$45,L485)&gt;0,INDEX(MaGv!$C$38:$BB$45,1,MATCH(L485,MaGv!$C$45:$BB$45,0))," ")</f>
        <v> </v>
      </c>
      <c r="Q492" s="444" t="str">
        <f t="array" ref="Q492">IF(COUNTIF(MaGv!$C$50:$BB$50,L485)&gt;0,INDEX(MaGv!$C$38:$BB$50,1,MATCH(L485,MaGv!$C$50:$BB$50,0))," ")</f>
        <v> </v>
      </c>
      <c r="R492" s="444" t="str">
        <f t="array" ref="R492">IF(COUNTIF(MaGv!$C$55:$BB$55,L485)&gt;0,INDEX(MaGv!$C$38:$BB$55,1,MATCH(L485,MaGv!$C$55:$BB$55,0))," ")</f>
        <v> </v>
      </c>
      <c r="S492" s="446" t="str">
        <f t="array" ref="S492">IF(COUNTIF(MaGv!$C$60:$BB$60,L485)&gt;0,INDEX(MaGv!$C$38:$BB$60,1,MATCH(L485,MaGv!$C$60:$BB$60,0))," ")</f>
        <v>A13</v>
      </c>
      <c r="T492" s="444" t="str">
        <f t="array" ref="T492">IF(COUNTIF(MaGv!$C$65:$BB$65,L485)&gt;0,INDEX(MaGv!$C$38:$BB$65,1,MATCH(L485,MaGv!$C$65:$BB$65,0))," ")</f>
        <v> </v>
      </c>
      <c r="U492" s="16"/>
      <c r="V492" s="16"/>
      <c r="W492" s="17"/>
      <c r="X492" s="527"/>
    </row>
    <row r="493" ht="12.75" customHeight="1">
      <c r="A493" s="323"/>
      <c r="B493" s="127"/>
      <c r="C493" s="444">
        <v>3.0</v>
      </c>
      <c r="D493" s="543" t="s">
        <v>626</v>
      </c>
      <c r="E493" s="444" t="str">
        <f t="array" ref="E493">IF(COUNTIF(MaGv!$C$41:$BB$41,B485)&gt;0,INDEX(MaGv!$C$38:$BB$41,1,MATCH(B485,MaGv!$C$41:$BB$41,0))," ")</f>
        <v> </v>
      </c>
      <c r="F493" s="444" t="str">
        <f t="array" ref="F493">IF(COUNTIF(MaGv!$C$46:$BB$46,B485)&gt;0,INDEX(MaGv!$C$38:$BB$46,1,MATCH(B485,MaGv!$C$46:$BB$46,0))," ")</f>
        <v> </v>
      </c>
      <c r="G493" s="444" t="str">
        <f t="array" ref="G493">IF(COUNTIF(MaGv!$C$51:$BB$51,B485)&gt;0,INDEX(MaGv!$C$38:$BB$51,1,MATCH(B485,MaGv!$C$51:$BB$51,0))," ")</f>
        <v> </v>
      </c>
      <c r="H493" s="444" t="str">
        <f t="array" ref="H493">IF(COUNTIF(MaGv!$C$56:$BB$56,B485)&gt;0,INDEX(MaGv!$C$38:$BB$56,1,MATCH(B485,MaGv!$C$56:$BB$56,0))," ")</f>
        <v> </v>
      </c>
      <c r="I493" s="444" t="str">
        <f t="array" ref="I493">IF(COUNTIF(MaGv!$C$61:$BB$61,B485)&gt;0,INDEX(MaGv!$C$38:$BB$61,1,MATCH(B485,MaGv!$C$61:$BB$61,0))," ")</f>
        <v> </v>
      </c>
      <c r="J493" s="444" t="str">
        <f t="array" ref="J493">IF(COUNTIF(MaGv!$C$66:$BB$66,B485)&gt;0,INDEX(MaGv!$C$38:$BB$66,1,MATCH(B485,MaGv!$C$66:$BB$66,0))," ")</f>
        <v> </v>
      </c>
      <c r="K493" s="323"/>
      <c r="L493" s="127"/>
      <c r="M493" s="444">
        <v>3.0</v>
      </c>
      <c r="N493" s="543" t="s">
        <v>626</v>
      </c>
      <c r="O493" s="444" t="str">
        <f t="array" ref="O493">IF(COUNTIF(MaGv!$C$41:$BB$41,L485)&gt;0,INDEX(MaGv!$C$38:$BB$41,1,MATCH(L485,MaGv!$C$41:$BB$41,0))," ")</f>
        <v> </v>
      </c>
      <c r="P493" s="444" t="str">
        <f t="array" ref="P493">IF(COUNTIF(MaGv!$C$46:$BB$46,L485)&gt;0,INDEX(MaGv!$C$38:$BB$46,1,MATCH(L485,MaGv!$C$46:$BB$46,0))," ")</f>
        <v> </v>
      </c>
      <c r="Q493" s="444" t="str">
        <f t="array" ref="Q493">IF(COUNTIF(MaGv!$C$51:$BB$51,L485)&gt;0,INDEX(MaGv!$C$38:$BB$51,1,MATCH(L485,MaGv!$C$51:$BB$51,0))," ")</f>
        <v> </v>
      </c>
      <c r="R493" s="444" t="str">
        <f t="array" ref="R493">IF(COUNTIF(MaGv!$C$56:$BB$56,L485)&gt;0,INDEX(MaGv!$C$38:$BB$56,1,MATCH(L485,MaGv!$C$56:$BB$56,0))," ")</f>
        <v> </v>
      </c>
      <c r="S493" s="446" t="str">
        <f t="array" ref="S493">IF(COUNTIF(MaGv!$C$61:$BB$61,L485)&gt;0,INDEX(MaGv!$C$38:$BB$61,1,MATCH(L485,MaGv!$C$61:$BB$61,0))," ")</f>
        <v>A13</v>
      </c>
      <c r="T493" s="444" t="str">
        <f t="array" ref="T493">IF(COUNTIF(MaGv!$C$66:$BB$66,L485)&gt;0,INDEX(MaGv!$C$38:$BB$66,1,MATCH(L485,MaGv!$C$66:$BB$66,0))," ")</f>
        <v> </v>
      </c>
      <c r="U493" s="16"/>
      <c r="V493" s="16"/>
      <c r="W493" s="17"/>
      <c r="X493" s="527"/>
    </row>
    <row r="494" ht="12.75" customHeight="1">
      <c r="A494" s="323"/>
      <c r="B494" s="127"/>
      <c r="C494" s="444">
        <v>4.0</v>
      </c>
      <c r="D494" s="543" t="s">
        <v>627</v>
      </c>
      <c r="E494" s="444" t="str">
        <f t="array" ref="E494">IF(COUNTIF(MaGv!$C$42:$BB$42,B485)&gt;0,INDEX(MaGv!$C$38:$BB$42,1,MATCH(B485,MaGv!$C$42:$BB$42,0))," ")</f>
        <v> </v>
      </c>
      <c r="F494" s="444" t="str">
        <f t="array" ref="F494">IF(COUNTIF(MaGv!$C$47:$BB$47,B485)&gt;0,INDEX(MaGv!$C$38:$BB$47,1,MATCH(B485,MaGv!$C$47:$BB$47,0))," ")</f>
        <v> </v>
      </c>
      <c r="G494" s="444" t="str">
        <f t="array" ref="G494">IF(COUNTIF(MaGv!$C$52:$BB$52,B485)&gt;0,INDEX(MaGv!$C$38:$BB$52,1,MATCH(B485,MaGv!$C$52:$BB$52,0))," ")</f>
        <v> </v>
      </c>
      <c r="H494" s="444" t="str">
        <f t="array" ref="H494">IF(COUNTIF(MaGv!$C$57:$BB$57,B485)&gt;0,INDEX(MaGv!$C$38:$BB$57,1,MATCH(B485,MaGv!$C$57:$BB$57,0))," ")</f>
        <v> </v>
      </c>
      <c r="I494" s="444" t="str">
        <f t="array" ref="I494">IF(COUNTIF(MaGv!$C$62:$BB$62,B485)&gt;0,INDEX(MaGv!$C$38:$BB$62,1,MATCH(B485,MaGv!$C$62:$BB$62,0))," ")</f>
        <v> </v>
      </c>
      <c r="J494" s="444" t="str">
        <f t="array" ref="J494">IF(COUNTIF(MaGv!$C$66:$BB$67,B485)&gt;0,INDEX(MaGv!$C$38:$BB$67,1,MATCH(B485,MaGv!$C$67:$BB$67,0))," ")</f>
        <v> </v>
      </c>
      <c r="K494" s="323"/>
      <c r="L494" s="127"/>
      <c r="M494" s="444">
        <v>4.0</v>
      </c>
      <c r="N494" s="543" t="s">
        <v>627</v>
      </c>
      <c r="O494" s="444" t="str">
        <f t="array" ref="O494">IF(COUNTIF(MaGv!$C$42:$BB$42,L485)&gt;0,INDEX(MaGv!$C$38:$BB$42,1,MATCH(L485,MaGv!$C$42:$BB$42,0))," ")</f>
        <v> </v>
      </c>
      <c r="P494" s="444" t="str">
        <f t="array" ref="P494">IF(COUNTIF(MaGv!$C$47:$BB$47,L485)&gt;0,INDEX(MaGv!$C$38:$BB$47,1,MATCH(L485,MaGv!$C$47:$BB$47,0))," ")</f>
        <v> </v>
      </c>
      <c r="Q494" s="444" t="str">
        <f t="array" ref="Q494">IF(COUNTIF(MaGv!$C$52:$BB$52,L485)&gt;0,INDEX(MaGv!$C$38:$BB$52,1,MATCH(L485,MaGv!$C$52:$BB$52,0))," ")</f>
        <v> </v>
      </c>
      <c r="R494" s="444" t="str">
        <f t="array" ref="R494">IF(COUNTIF(MaGv!$C$57:$BB$57,L485)&gt;0,INDEX(MaGv!$C$38:$BB$57,1,MATCH(L485,MaGv!$C$57:$BB$57,0))," ")</f>
        <v> </v>
      </c>
      <c r="S494" s="446" t="str">
        <f t="array" ref="S494">IF(COUNTIF(MaGv!$C$62:$BB$62,L485)&gt;0,INDEX(MaGv!$C$38:$BB$62,1,MATCH(L485,MaGv!$C$62:$BB$62,0))," ")</f>
        <v>A7</v>
      </c>
      <c r="T494" s="444" t="str">
        <f t="array" ref="T494">IF(COUNTIF(MaGv!$C$66:$BB$67,L485)&gt;0,INDEX(MaGv!$C$38:$BB$67,1,MATCH(L485,MaGv!$C$67:$BB$67,0))," ")</f>
        <v> </v>
      </c>
      <c r="U494" s="16"/>
      <c r="V494" s="16"/>
      <c r="W494" s="17"/>
      <c r="X494" s="527"/>
    </row>
    <row r="495" ht="12.75" customHeight="1">
      <c r="A495" s="323"/>
      <c r="B495" s="396"/>
      <c r="C495" s="450">
        <v>5.0</v>
      </c>
      <c r="D495" s="550" t="s">
        <v>628</v>
      </c>
      <c r="E495" s="450" t="str">
        <f t="array" ref="E495">IF(COUNTIF(MaGv!$C$43:$BB$43,B485)&gt;0,INDEX(MaGv!$C$38:$BB$43,1,MATCH(B485,MaGv!$C$43:$BB$43,0))," ")</f>
        <v> </v>
      </c>
      <c r="F495" s="450" t="str">
        <f t="array" ref="F495">IF(COUNTIF(MaGv!$C$48:$BB$48,B485)&gt;0,INDEX(MaGv!$C$38:$BB$48,1,MATCH(B485,MaGv!$C$48:$BB$48,0))," ")</f>
        <v> </v>
      </c>
      <c r="G495" s="450" t="str">
        <f t="array" ref="G495">IF(COUNTIF(MaGv!$C$53:$BB$53,B485)&gt;0,INDEX(MaGv!$C$38:$BB$53,1,MATCH(B485,MaGv!$C$53:$BB$53,0))," ")</f>
        <v> </v>
      </c>
      <c r="H495" s="450" t="str">
        <f t="array" ref="H495">IF(COUNTIF(MaGv!$C$58:$BB$58,B485)&gt;0,INDEX(MaGv!$C$38:$BB$58,1,MATCH(B485,MaGv!$C$58:$BB$58,0))," ")</f>
        <v> </v>
      </c>
      <c r="I495" s="450" t="str">
        <f t="array" ref="I495">IF(COUNTIF(MaGv!$C$63:$BB$63,B485)&gt;0,INDEX(MaGv!$C$38:$BB$63,1,MATCH(B485,MaGv!$C$63:$BB$63,0))," ")</f>
        <v> </v>
      </c>
      <c r="J495" s="450" t="str">
        <f t="array" ref="J495">IF(COUNTIF(MaGv!$C$68:$BB$68,B485)&gt;0,INDEX(MaGv!$C$38:$BB$68,1,MATCH(B485,MaGv!$C$68:$BB$68,0))," ")</f>
        <v> </v>
      </c>
      <c r="K495" s="323"/>
      <c r="L495" s="396"/>
      <c r="M495" s="450">
        <v>5.0</v>
      </c>
      <c r="N495" s="550" t="s">
        <v>628</v>
      </c>
      <c r="O495" s="450" t="str">
        <f t="array" ref="O495">IF(COUNTIF(MaGv!$C$43:$BB$43,L485)&gt;0,INDEX(MaGv!$C$38:$BB$43,1,MATCH(L485,MaGv!$C$43:$BB$43,0))," ")</f>
        <v> </v>
      </c>
      <c r="P495" s="450" t="str">
        <f t="array" ref="P495">IF(COUNTIF(MaGv!$C$48:$BB$48,L485)&gt;0,INDEX(MaGv!$C$38:$BB$48,1,MATCH(L485,MaGv!$C$48:$BB$48,0))," ")</f>
        <v> </v>
      </c>
      <c r="Q495" s="450" t="str">
        <f t="array" ref="Q495">IF(COUNTIF(MaGv!$C$53:$BB$53,L485)&gt;0,INDEX(MaGv!$C$38:$BB$53,1,MATCH(L485,MaGv!$C$53:$BB$53,0))," ")</f>
        <v> </v>
      </c>
      <c r="R495" s="450" t="str">
        <f t="array" ref="R495">IF(COUNTIF(MaGv!$C$58:$BB$58,L485)&gt;0,INDEX(MaGv!$C$38:$BB$58,1,MATCH(L485,MaGv!$C$58:$BB$58,0))," ")</f>
        <v> </v>
      </c>
      <c r="S495" s="449" t="str">
        <f t="array" ref="S495">IF(COUNTIF(MaGv!$C$63:$BB$63,L485)&gt;0,INDEX(MaGv!$C$38:$BB$63,1,MATCH(L485,MaGv!$C$63:$BB$63,0))," ")</f>
        <v>A7</v>
      </c>
      <c r="T495" s="450" t="str">
        <f t="array" ref="T495">IF(COUNTIF(MaGv!$C$68:$BB$68,L485)&gt;0,INDEX(MaGv!$C$38:$BB$68,1,MATCH(L485,MaGv!$C$68:$BB$68,0))," ")</f>
        <v> </v>
      </c>
      <c r="U495" s="16"/>
      <c r="V495" s="16"/>
      <c r="W495" s="17"/>
      <c r="X495" s="527"/>
    </row>
    <row r="496" ht="12.75" customHeight="1">
      <c r="A496" s="323"/>
      <c r="B496" s="551"/>
      <c r="C496" s="529"/>
      <c r="D496" s="75"/>
      <c r="E496" s="529"/>
      <c r="F496" s="529"/>
      <c r="G496" s="529"/>
      <c r="H496" s="529"/>
      <c r="I496" s="529"/>
      <c r="J496" s="529"/>
      <c r="K496" s="323"/>
      <c r="L496" s="551"/>
      <c r="M496" s="529"/>
      <c r="N496" s="75"/>
      <c r="O496" s="529"/>
      <c r="P496" s="529"/>
      <c r="Q496" s="529"/>
      <c r="R496" s="529"/>
      <c r="S496" s="529"/>
      <c r="T496" s="529"/>
      <c r="U496" s="16"/>
      <c r="V496" s="16"/>
      <c r="W496" s="17"/>
      <c r="X496" s="527"/>
    </row>
    <row r="497" ht="12.75" customHeight="1">
      <c r="A497" s="552"/>
      <c r="B497" s="553"/>
      <c r="C497" s="554"/>
      <c r="D497" s="554"/>
      <c r="E497" s="555"/>
      <c r="F497" s="555"/>
      <c r="G497" s="555"/>
      <c r="H497" s="555"/>
      <c r="I497" s="555"/>
      <c r="J497" s="555"/>
      <c r="K497" s="555"/>
      <c r="L497" s="553"/>
      <c r="M497" s="554"/>
      <c r="N497" s="554"/>
      <c r="O497" s="555"/>
      <c r="P497" s="555"/>
      <c r="Q497" s="555"/>
      <c r="R497" s="555"/>
      <c r="S497" s="555"/>
      <c r="T497" s="555"/>
      <c r="U497" s="16"/>
      <c r="V497" s="16"/>
      <c r="W497" s="17"/>
      <c r="X497" s="527"/>
    </row>
    <row r="498" ht="12.75" customHeight="1">
      <c r="A498" s="323"/>
      <c r="B498" s="528" t="str">
        <f>MaGv!$N$1</f>
        <v>THỜI KHÓA BIỂU ÔN TẬP KHỐI 12 - Áp dụng từ 04/05/2021</v>
      </c>
      <c r="C498" s="528"/>
      <c r="D498" s="360"/>
      <c r="E498" s="360"/>
      <c r="F498" s="360"/>
      <c r="G498" s="360"/>
      <c r="H498" s="323"/>
      <c r="I498" s="360"/>
      <c r="J498" s="360"/>
      <c r="K498" s="323"/>
      <c r="L498" s="528" t="str">
        <f>MaGv!$N$1</f>
        <v>THỜI KHÓA BIỂU ÔN TẬP KHỐI 12 - Áp dụng từ 04/05/2021</v>
      </c>
      <c r="M498" s="360"/>
      <c r="N498" s="360"/>
      <c r="O498" s="360"/>
      <c r="P498" s="360"/>
      <c r="Q498" s="360"/>
      <c r="R498" s="323"/>
      <c r="S498" s="360"/>
      <c r="T498" s="360"/>
      <c r="U498" s="16"/>
      <c r="V498" s="16"/>
      <c r="W498" s="17"/>
      <c r="X498" s="527"/>
    </row>
    <row r="499" ht="12.75" customHeight="1">
      <c r="A499" s="16"/>
      <c r="B499" s="530" t="s">
        <v>615</v>
      </c>
      <c r="C499" s="531" t="str">
        <f>VLOOKUP(B501,dsma,3,0)&amp;"-"&amp;VLOOKUP(B501,dsma,5,0)</f>
        <v>Nguyễn Thị Kỳ Duyên-Văn </v>
      </c>
      <c r="D499" s="532"/>
      <c r="E499" s="532"/>
      <c r="F499" s="533"/>
      <c r="G499" s="323"/>
      <c r="H499" s="534"/>
      <c r="I499" s="535" t="s">
        <v>616</v>
      </c>
      <c r="J499" s="17" t="str">
        <f>60-COUNTIF(E502:J511," ")</f>
        <v>0</v>
      </c>
      <c r="K499" s="323"/>
      <c r="L499" s="530" t="s">
        <v>615</v>
      </c>
      <c r="M499" s="531" t="str">
        <f>VLOOKUP(L501,dsma,3,0)&amp;"-"&amp;VLOOKUP(L501,dsma,5,0)</f>
        <v>Nguyễn Thu Vy-Văn</v>
      </c>
      <c r="N499" s="532"/>
      <c r="O499" s="532"/>
      <c r="P499" s="533"/>
      <c r="Q499" s="323"/>
      <c r="R499" s="534"/>
      <c r="S499" s="535" t="s">
        <v>616</v>
      </c>
      <c r="T499" s="17" t="str">
        <f>60-COUNTIF(O502:T511," ")</f>
        <v>1</v>
      </c>
      <c r="U499" s="16"/>
      <c r="V499" s="16"/>
      <c r="W499" s="17"/>
      <c r="X499" s="527"/>
    </row>
    <row r="500" ht="3.0" customHeight="1">
      <c r="A500" s="16"/>
      <c r="B500" s="526"/>
      <c r="C500" s="323"/>
      <c r="D500" s="323"/>
      <c r="E500" s="529"/>
      <c r="F500" s="323"/>
      <c r="G500" s="323"/>
      <c r="H500" s="323"/>
      <c r="I500" s="323"/>
      <c r="J500" s="323"/>
      <c r="K500" s="323"/>
      <c r="L500" s="526"/>
      <c r="M500" s="323"/>
      <c r="N500" s="323"/>
      <c r="O500" s="529"/>
      <c r="P500" s="323"/>
      <c r="Q500" s="323"/>
      <c r="R500" s="323"/>
      <c r="S500" s="323"/>
      <c r="T500" s="323"/>
      <c r="U500" s="16"/>
      <c r="V500" s="16"/>
      <c r="W500" s="17"/>
      <c r="X500" s="527"/>
    </row>
    <row r="501" ht="12.75" customHeight="1">
      <c r="A501" s="536"/>
      <c r="B501" s="537" t="str">
        <f>X67</f>
        <v>BV11</v>
      </c>
      <c r="C501" s="538" t="s">
        <v>617</v>
      </c>
      <c r="D501" s="538" t="s">
        <v>618</v>
      </c>
      <c r="E501" s="538" t="s">
        <v>591</v>
      </c>
      <c r="F501" s="538" t="s">
        <v>592</v>
      </c>
      <c r="G501" s="538" t="s">
        <v>593</v>
      </c>
      <c r="H501" s="538" t="s">
        <v>594</v>
      </c>
      <c r="I501" s="538" t="s">
        <v>595</v>
      </c>
      <c r="J501" s="538" t="s">
        <v>596</v>
      </c>
      <c r="K501" s="539"/>
      <c r="L501" s="537" t="str">
        <f>X68</f>
        <v>BV12</v>
      </c>
      <c r="M501" s="538" t="s">
        <v>617</v>
      </c>
      <c r="N501" s="538" t="s">
        <v>618</v>
      </c>
      <c r="O501" s="538" t="s">
        <v>591</v>
      </c>
      <c r="P501" s="538" t="s">
        <v>592</v>
      </c>
      <c r="Q501" s="538" t="s">
        <v>593</v>
      </c>
      <c r="R501" s="538" t="s">
        <v>594</v>
      </c>
      <c r="S501" s="538" t="s">
        <v>595</v>
      </c>
      <c r="T501" s="538" t="s">
        <v>596</v>
      </c>
      <c r="U501" s="16"/>
      <c r="V501" s="16">
        <v>64.0</v>
      </c>
      <c r="W501" s="17"/>
      <c r="X501" s="527"/>
    </row>
    <row r="502" ht="12.75" customHeight="1">
      <c r="A502" s="323"/>
      <c r="B502" s="541" t="s">
        <v>597</v>
      </c>
      <c r="C502" s="452">
        <v>1.0</v>
      </c>
      <c r="D502" s="542" t="s">
        <v>619</v>
      </c>
      <c r="E502" s="452" t="str">
        <f t="array" ref="E502">IF(COUNTIF(MaGv!$C$4:$BB$4,B501)&gt;0,INDEX(MaGv!$C$3:$BB$4,1,MATCH(B501,MaGv!$C$4:$BB$4,0))," ")</f>
        <v> </v>
      </c>
      <c r="F502" s="452" t="str">
        <f t="array" ref="F502">IF(COUNTIF(MaGv!$C$9:$BB$9,B501)&gt;0,INDEX(MaGv!$C$3:$BB$9,1,MATCH(B501,MaGv!$C$9:$BB$9,0))," ")</f>
        <v> </v>
      </c>
      <c r="G502" s="452" t="str">
        <f t="array" ref="G502">IF(COUNTIF(MaGv!$C$14:$BB$14,B501)&gt;0,INDEX(MaGv!$C$3:$BB$14,1,MATCH(B501,MaGv!$C$14:$BB$14,0))," ")</f>
        <v> </v>
      </c>
      <c r="H502" s="452" t="str">
        <f t="array" ref="H502">IF(COUNTIF(MaGv!$C$19:$BB$19,B501)&gt;0,INDEX(MaGv!$C$3:$BB$19,1,MATCH(B501,MaGv!$C$19:$BB$19,0))," ")</f>
        <v> </v>
      </c>
      <c r="I502" s="452" t="str">
        <f t="array" ref="I502">IF(COUNTIF(MaGv!$C$24:$BB$24,B501)&gt;0,INDEX(MaGv!$C$3:$BB$24,1,MATCH(B501,MaGv!$C$24:$BB$24,0))," ")</f>
        <v> </v>
      </c>
      <c r="J502" s="452" t="str">
        <f t="array" ref="J502">IF(COUNTIF(MaGv!$C$29:$BB$29,B501)&gt;0,INDEX(MaGv!$C$3:$BB$29,1,MATCH(B501,MaGv!$C$29:$BB$29,0))," ")</f>
        <v> </v>
      </c>
      <c r="K502" s="323"/>
      <c r="L502" s="541" t="s">
        <v>597</v>
      </c>
      <c r="M502" s="452">
        <v>1.0</v>
      </c>
      <c r="N502" s="542" t="s">
        <v>619</v>
      </c>
      <c r="O502" s="452" t="str">
        <f t="array" ref="O502">IF(COUNTIF(MaGv!$C$4:$BB$4,L501)&gt;0,INDEX(MaGv!$C$3:$BB$4,1,MATCH(L501,MaGv!$C$4:$BB$4,0))," ")</f>
        <v> </v>
      </c>
      <c r="P502" s="452" t="str">
        <f t="array" ref="P502">IF(COUNTIF(MaGv!$C$9:$BB$9,L501)&gt;0,INDEX(MaGv!$C$3:$BB$9,1,MATCH(L501,MaGv!$C$9:$BB$9,0))," ")</f>
        <v> </v>
      </c>
      <c r="Q502" s="452" t="str">
        <f t="array" ref="Q502">IF(COUNTIF(MaGv!$C$14:$BB$14,L501)&gt;0,INDEX(MaGv!$C$3:$BB$14,1,MATCH(L501,MaGv!$C$14:$BB$14,0))," ")</f>
        <v> </v>
      </c>
      <c r="R502" s="452" t="str">
        <f t="array" ref="R502">IF(COUNTIF(MaGv!$C$19:$BB$19,L501)&gt;0,INDEX(MaGv!$C$3:$BB$19,1,MATCH(L501,MaGv!$C$19:$BB$19,0))," ")</f>
        <v> </v>
      </c>
      <c r="S502" s="452" t="str">
        <f t="array" ref="S502">IF(COUNTIF(MaGv!$C$24:$BB$24,L501)&gt;0,INDEX(MaGv!$C$3:$BB$24,1,MATCH(L501,MaGv!$C$24:$BB$24,0))," ")</f>
        <v> </v>
      </c>
      <c r="T502" s="452" t="str">
        <f t="array" ref="T502">IF(COUNTIF(MaGv!$C$29:$BB$29,L501)&gt;0,INDEX(MaGv!$C$3:$BB$29,1,MATCH(L501,MaGv!$C$29:$BB$29,0))," ")</f>
        <v> </v>
      </c>
      <c r="U502" s="16"/>
      <c r="V502" s="16"/>
      <c r="W502" s="17"/>
      <c r="X502" s="527"/>
    </row>
    <row r="503" ht="12.75" customHeight="1">
      <c r="A503" s="323"/>
      <c r="B503" s="127"/>
      <c r="C503" s="444">
        <v>2.0</v>
      </c>
      <c r="D503" s="543" t="s">
        <v>620</v>
      </c>
      <c r="E503" s="444" t="str">
        <f t="array" ref="E503">IF(COUNTIF(MaGv!$C$5:$BB$5,B501)&gt;0,INDEX(MaGv!$C$3:$BB$5,1,MATCH(B501,MaGv!$C$5:$BB$5,0))," ")</f>
        <v> </v>
      </c>
      <c r="F503" s="444" t="str">
        <f t="array" ref="F503">IF(COUNTIF(MaGv!$C$10:$BB$10,B501)&gt;0,INDEX(MaGv!$C$3:$BB$10,1,MATCH(B501,MaGv!$C$10:$BB$10,0))," ")</f>
        <v> </v>
      </c>
      <c r="G503" s="444" t="str">
        <f t="array" ref="G503">IF(COUNTIF(MaGv!$C$15:$BB$15,B501)&gt;0,INDEX(MaGv!$C$3:$BB$15,1,MATCH(B501,MaGv!$C$15:$BB$15,0))," ")</f>
        <v> </v>
      </c>
      <c r="H503" s="444" t="str">
        <f t="array" ref="H503">IF(COUNTIF(MaGv!$C$20:$BB$20,B501)&gt;0,INDEX(MaGv!$C$3:$BB$20,1,MATCH(B501,MaGv!$C$20:$BB$20,0))," ")</f>
        <v> </v>
      </c>
      <c r="I503" s="444" t="str">
        <f t="array" ref="I503">IF(COUNTIF(MaGv!$C$25:$BB$25,B501)&gt;0,INDEX(MaGv!$C$3:$BB$25,1,MATCH(B501,MaGv!$C$25:$BB$25,0))," ")</f>
        <v> </v>
      </c>
      <c r="J503" s="444" t="str">
        <f t="array" ref="J503">IF(COUNTIF(MaGv!$C$30:$BB$30,B501)&gt;0,INDEX(MaGv!$C$3:$BB$30,1,MATCH(B501,MaGv!$C$30:$BB$30,0))," ")</f>
        <v> </v>
      </c>
      <c r="K503" s="323"/>
      <c r="L503" s="127"/>
      <c r="M503" s="444">
        <v>2.0</v>
      </c>
      <c r="N503" s="543" t="s">
        <v>620</v>
      </c>
      <c r="O503" s="444" t="str">
        <f t="array" ref="O503">IF(COUNTIF(MaGv!$C$5:$BB$5,L501)&gt;0,INDEX(MaGv!$C$3:$BB$5,1,MATCH(L501,MaGv!$C$5:$BB$5,0))," ")</f>
        <v> </v>
      </c>
      <c r="P503" s="444" t="str">
        <f t="array" ref="P503">IF(COUNTIF(MaGv!$C$10:$BB$10,L501)&gt;0,INDEX(MaGv!$C$3:$BB$10,1,MATCH(L501,MaGv!$C$10:$BB$10,0))," ")</f>
        <v> </v>
      </c>
      <c r="Q503" s="444" t="str">
        <f t="array" ref="Q503">IF(COUNTIF(MaGv!$C$15:$BB$15,L501)&gt;0,INDEX(MaGv!$C$3:$BB$15,1,MATCH(L501,MaGv!$C$15:$BB$15,0))," ")</f>
        <v> </v>
      </c>
      <c r="R503" s="444" t="str">
        <f t="array" ref="R503">IF(COUNTIF(MaGv!$C$20:$BB$20,L501)&gt;0,INDEX(MaGv!$C$3:$BB$20,1,MATCH(L501,MaGv!$C$20:$BB$20,0))," ")</f>
        <v> </v>
      </c>
      <c r="S503" s="444" t="str">
        <f t="array" ref="S503">IF(COUNTIF(MaGv!$C$25:$BB$25,L501)&gt;0,INDEX(MaGv!$C$3:$BB$25,1,MATCH(L501,MaGv!$C$25:$BB$25,0))," ")</f>
        <v> </v>
      </c>
      <c r="T503" s="444" t="str">
        <f t="array" ref="T503">IF(COUNTIF(MaGv!$C$30:$BB$30,L501)&gt;0,INDEX(MaGv!$C$3:$BB$30,1,MATCH(L501,MaGv!$C$30:$BB$30,0))," ")</f>
        <v> </v>
      </c>
      <c r="U503" s="16"/>
      <c r="V503" s="16"/>
      <c r="W503" s="17"/>
      <c r="X503" s="527"/>
    </row>
    <row r="504" ht="12.75" customHeight="1">
      <c r="A504" s="323"/>
      <c r="B504" s="127"/>
      <c r="C504" s="444">
        <v>3.0</v>
      </c>
      <c r="D504" s="543" t="s">
        <v>621</v>
      </c>
      <c r="E504" s="444" t="str">
        <f t="array" ref="E504">IF(COUNTIF(MaGv!$C$6:$BB$6,B501)&gt;0,INDEX(MaGv!$C$3:$BB$6,1,MATCH(B501,MaGv!$C$6:$BB$6,0))," ")</f>
        <v> </v>
      </c>
      <c r="F504" s="444" t="str">
        <f t="array" ref="F504">IF(COUNTIF(MaGv!$C$11:$BB$11,B501)&gt;0,INDEX(MaGv!$C$3:$BB$11,1,MATCH(B501,MaGv!$C$11:$BB$11,0))," ")</f>
        <v> </v>
      </c>
      <c r="G504" s="444" t="str">
        <f t="array" ref="G504">IF(COUNTIF(MaGv!$C$16:$BB$16,B501)&gt;0,INDEX(MaGv!$C$3:$BB$16,1,MATCH(B501,MaGv!$C$16:$BB$16,0))," ")</f>
        <v> </v>
      </c>
      <c r="H504" s="444" t="str">
        <f t="array" ref="H504">IF(COUNTIF(MaGv!$C$21:$BB$21,B501)&gt;0,INDEX(MaGv!$C$3:$BB$21,1,MATCH(B501,MaGv!$C$21:$BB$21,0))," ")</f>
        <v> </v>
      </c>
      <c r="I504" s="444" t="str">
        <f t="array" ref="I504">IF(COUNTIF(MaGv!$C$26:$BB$26,B501)&gt;0,INDEX(MaGv!$C$3:$BB$26,1,MATCH(B501,MaGv!$C$26:$BB$26,0))," ")</f>
        <v> </v>
      </c>
      <c r="J504" s="444" t="str">
        <f t="array" ref="J504">IF(COUNTIF(MaGv!$C$31:$BB$31,B501)&gt;0,INDEX(MaGv!$C$3:$BB$31,1,MATCH(B501,MaGv!$C$31:$BB$31,0))," ")</f>
        <v> </v>
      </c>
      <c r="K504" s="323"/>
      <c r="L504" s="127"/>
      <c r="M504" s="444">
        <v>3.0</v>
      </c>
      <c r="N504" s="543" t="s">
        <v>621</v>
      </c>
      <c r="O504" s="444" t="str">
        <f t="array" ref="O504">IF(COUNTIF(MaGv!$C$6:$BB$6,L501)&gt;0,INDEX(MaGv!$C$3:$BB$6,1,MATCH(L501,MaGv!$C$6:$BB$6,0))," ")</f>
        <v> </v>
      </c>
      <c r="P504" s="444" t="str">
        <f t="array" ref="P504">IF(COUNTIF(MaGv!$C$11:$BB$11,L501)&gt;0,INDEX(MaGv!$C$3:$BB$11,1,MATCH(L501,MaGv!$C$11:$BB$11,0))," ")</f>
        <v> </v>
      </c>
      <c r="Q504" s="444" t="str">
        <f t="array" ref="Q504">IF(COUNTIF(MaGv!$C$16:$BB$16,L501)&gt;0,INDEX(MaGv!$C$3:$BB$16,1,MATCH(L501,MaGv!$C$16:$BB$16,0))," ")</f>
        <v> </v>
      </c>
      <c r="R504" s="444" t="str">
        <f t="array" ref="R504">IF(COUNTIF(MaGv!$C$21:$BB$21,L501)&gt;0,INDEX(MaGv!$C$3:$BB$21,1,MATCH(L501,MaGv!$C$21:$BB$21,0))," ")</f>
        <v> </v>
      </c>
      <c r="S504" s="444" t="str">
        <f t="array" ref="S504">IF(COUNTIF(MaGv!$C$26:$BB$26,L501)&gt;0,INDEX(MaGv!$C$3:$BB$26,1,MATCH(L501,MaGv!$C$26:$BB$26,0))," ")</f>
        <v> </v>
      </c>
      <c r="T504" s="444" t="str">
        <f t="array" ref="T504">IF(COUNTIF(MaGv!$C$31:$BB$31,L501)&gt;0,INDEX(MaGv!$C$3:$BB$31,1,MATCH(L501,MaGv!$C$31:$BB$31,0))," ")</f>
        <v> </v>
      </c>
      <c r="U504" s="16"/>
      <c r="V504" s="16"/>
      <c r="W504" s="17"/>
      <c r="X504" s="527"/>
    </row>
    <row r="505" ht="12.75" customHeight="1">
      <c r="A505" s="323"/>
      <c r="B505" s="127"/>
      <c r="C505" s="444">
        <v>4.0</v>
      </c>
      <c r="D505" s="543" t="s">
        <v>622</v>
      </c>
      <c r="E505" s="444" t="str">
        <f t="array" ref="E505">IF(COUNTIF(MaGv!$C$7:$BB$7,B501)&gt;0,INDEX(MaGv!$C$3:$BB$7,1,MATCH(B501,MaGv!$C$7:$BB$7,0))," ")</f>
        <v> </v>
      </c>
      <c r="F505" s="444" t="str">
        <f t="array" ref="F505">IF(COUNTIF(MaGv!$C$12:$BB$12,B501)&gt;0,INDEX(MaGv!$C$3:$BB$12,1,MATCH(B501,MaGv!$C$12:$BB$12,0))," ")</f>
        <v> </v>
      </c>
      <c r="G505" s="444" t="str">
        <f t="array" ref="G505">IF(COUNTIF(MaGv!$C$17:$BB$17,B501)&gt;0,INDEX(MaGv!$C$3:$BB$17,1,MATCH(B501,MaGv!$C$17:$BB$17,0))," ")</f>
        <v> </v>
      </c>
      <c r="H505" s="444" t="str">
        <f t="array" ref="H505">IF(COUNTIF(MaGv!$C$22:$BB$22,B501)&gt;0,INDEX(MaGv!$C$3:$BB$22,1,MATCH(B501,MaGv!$C$22:$BB$22,0))," ")</f>
        <v> </v>
      </c>
      <c r="I505" s="444" t="str">
        <f t="array" ref="I505">IF(COUNTIF(MaGv!$C$27:$BB$27,B501)&gt;0,INDEX(MaGv!$C$3:$BB$27,1,MATCH(B501,MaGv!$C$27:$BB$27,0))," ")</f>
        <v> </v>
      </c>
      <c r="J505" s="444" t="str">
        <f t="array" ref="J505">IF(COUNTIF(MaGv!$C$32:$BB$32,B501)&gt;0,INDEX(MaGv!$C$3:$BB$32,1,MATCH(B501,MaGv!$C$32:$BB$32,0))," ")</f>
        <v> </v>
      </c>
      <c r="K505" s="323"/>
      <c r="L505" s="127"/>
      <c r="M505" s="444">
        <v>4.0</v>
      </c>
      <c r="N505" s="543" t="s">
        <v>622</v>
      </c>
      <c r="O505" s="444" t="str">
        <f t="array" ref="O505">IF(COUNTIF(MaGv!$C$7:$BB$7,L501)&gt;0,INDEX(MaGv!$C$3:$BB$7,1,MATCH(L501,MaGv!$C$7:$BB$7,0))," ")</f>
        <v> </v>
      </c>
      <c r="P505" s="444" t="str">
        <f t="array" ref="P505">IF(COUNTIF(MaGv!$C$12:$BB$12,L501)&gt;0,INDEX(MaGv!$C$3:$BB$12,1,MATCH(L501,MaGv!$C$12:$BB$12,0))," ")</f>
        <v> </v>
      </c>
      <c r="Q505" s="444" t="str">
        <f t="array" ref="Q505">IF(COUNTIF(MaGv!$C$17:$BB$17,L501)&gt;0,INDEX(MaGv!$C$3:$BB$17,1,MATCH(L501,MaGv!$C$17:$BB$17,0))," ")</f>
        <v> </v>
      </c>
      <c r="R505" s="444" t="str">
        <f t="array" ref="R505">IF(COUNTIF(MaGv!$C$22:$BB$22,L501)&gt;0,INDEX(MaGv!$C$3:$BB$22,1,MATCH(L501,MaGv!$C$22:$BB$22,0))," ")</f>
        <v> </v>
      </c>
      <c r="S505" s="444" t="str">
        <f t="array" ref="S505">IF(COUNTIF(MaGv!$C$27:$BB$27,L501)&gt;0,INDEX(MaGv!$C$3:$BB$27,1,MATCH(L501,MaGv!$C$27:$BB$27,0))," ")</f>
        <v> </v>
      </c>
      <c r="T505" s="444" t="str">
        <f t="array" ref="T505">IF(COUNTIF(MaGv!$C$32:$BB$32,L501)&gt;0,INDEX(MaGv!$C$3:$BB$32,1,MATCH(L501,MaGv!$C$32:$BB$32,0))," ")</f>
        <v> </v>
      </c>
      <c r="U505" s="16"/>
      <c r="V505" s="16"/>
      <c r="W505" s="17"/>
      <c r="X505" s="527"/>
    </row>
    <row r="506" ht="12.75" customHeight="1">
      <c r="A506" s="323"/>
      <c r="B506" s="447"/>
      <c r="C506" s="544">
        <v>5.0</v>
      </c>
      <c r="D506" s="545" t="s">
        <v>623</v>
      </c>
      <c r="E506" s="544" t="str">
        <f t="array" ref="E506">IF(COUNTIF(MaGv!$C$8:$BB$8,B501)&gt;0,INDEX(MaGv!$C$3:$BB$8,1,MATCH(B501,MaGv!$C$8:$BB$8,0))," ")</f>
        <v> </v>
      </c>
      <c r="F506" s="544" t="str">
        <f t="array" ref="F506">IF(COUNTIF(MaGv!$C$13:$BB$13,B501)&gt;0,INDEX(MaGv!$C$3:$BB$13,1,MATCH(B501,MaGv!$C$13:$BB$13,0))," ")</f>
        <v> </v>
      </c>
      <c r="G506" s="544" t="str">
        <f t="array" ref="G506">IF(COUNTIF(MaGv!$C$18:$BB$18,B501)&gt;0,INDEX(MaGv!$C$3:$BB$18,1,MATCH(B501,MaGv!$C$18:$BB$18,0))," ")</f>
        <v> </v>
      </c>
      <c r="H506" s="544" t="str">
        <f t="array" ref="H506">IF(COUNTIF(MaGv!$C$23:$BB$23,B501)&gt;0,INDEX(MaGv!$C$3:$BB$23,1,MATCH(B501,MaGv!$C$23:$BB$23,0))," ")</f>
        <v> </v>
      </c>
      <c r="I506" s="544" t="str">
        <f t="array" ref="I506">IF(COUNTIF(MaGv!$C$28:$BB$28,B501)&gt;0,INDEX(MaGv!$C$3:$BB$28,1,MATCH(B501,MaGv!$C$28:$BB$28,0))," ")</f>
        <v> </v>
      </c>
      <c r="J506" s="544" t="str">
        <f t="array" ref="J506">IF(COUNTIF(MaGv!$C$33:$BB$33,B501)&gt;0,INDEX(MaGv!$C$3:$BB$33,1,MATCH(B501,MaGv!$C$33:$BB$33,0))," ")</f>
        <v> </v>
      </c>
      <c r="K506" s="323"/>
      <c r="L506" s="447"/>
      <c r="M506" s="544">
        <v>5.0</v>
      </c>
      <c r="N506" s="545" t="s">
        <v>623</v>
      </c>
      <c r="O506" s="544" t="str">
        <f t="array" ref="O506">IF(COUNTIF(MaGv!$C$8:$BB$8,L501)&gt;0,INDEX(MaGv!$C$3:$BB$8,1,MATCH(L501,MaGv!$C$8:$BB$8,0))," ")</f>
        <v> </v>
      </c>
      <c r="P506" s="544" t="str">
        <f t="array" ref="P506">IF(COUNTIF(MaGv!$C$13:$BB$13,L501)&gt;0,INDEX(MaGv!$C$3:$BB$13,1,MATCH(L501,MaGv!$C$13:$BB$13,0))," ")</f>
        <v> </v>
      </c>
      <c r="Q506" s="544" t="str">
        <f t="array" ref="Q506">IF(COUNTIF(MaGv!$C$18:$BB$18,L501)&gt;0,INDEX(MaGv!$C$3:$BB$18,1,MATCH(L501,MaGv!$C$18:$BB$18,0))," ")</f>
        <v> </v>
      </c>
      <c r="R506" s="544" t="str">
        <f t="array" ref="R506">IF(COUNTIF(MaGv!$C$23:$BB$23,L501)&gt;0,INDEX(MaGv!$C$3:$BB$23,1,MATCH(L501,MaGv!$C$23:$BB$23,0))," ")</f>
        <v> </v>
      </c>
      <c r="S506" s="544" t="str">
        <f t="array" ref="S506">IF(COUNTIF(MaGv!$C$28:$BB$28,L501)&gt;0,INDEX(MaGv!$C$3:$BB$28,1,MATCH(L501,MaGv!$C$28:$BB$28,0))," ")</f>
        <v> </v>
      </c>
      <c r="T506" s="544" t="str">
        <f t="array" ref="T506">IF(COUNTIF(MaGv!$C$33:$BB$33,L501)&gt;0,INDEX(MaGv!$C$3:$BB$33,1,MATCH(L501,MaGv!$C$33:$BB$33,0))," ")</f>
        <v> </v>
      </c>
      <c r="U506" s="16"/>
      <c r="V506" s="16"/>
      <c r="W506" s="17"/>
      <c r="X506" s="527"/>
    </row>
    <row r="507" ht="12.75" customHeight="1">
      <c r="A507" s="323"/>
      <c r="B507" s="547" t="s">
        <v>606</v>
      </c>
      <c r="C507" s="548">
        <v>1.0</v>
      </c>
      <c r="D507" s="549" t="s">
        <v>624</v>
      </c>
      <c r="E507" s="548" t="str">
        <f t="array" ref="E507">IF(COUNTIF(MaGv!$C$39:$BB$39,B501)&gt;0,INDEX(MaGv!$C$38:$BB$39,1,MATCH(B501,MaGv!$C$39:$BB$39,0))," ")</f>
        <v> </v>
      </c>
      <c r="F507" s="548" t="str">
        <f t="array" ref="F507">IF(COUNTIF(MaGv!$C$44:$BB$44,B501)&gt;0,INDEX(MaGv!$C$38:$BB$44,1,MATCH(B501,MaGv!$C$44:$BB$44,0))," ")</f>
        <v> </v>
      </c>
      <c r="G507" s="548" t="str">
        <f t="array" ref="G507">IF(COUNTIF(MaGv!$C$49:$BB$49,B501)&gt;0,INDEX(MaGv!$C$38:$BB$49,1,MATCH(B501,MaGv!$C$49:$BB$49,0))," ")</f>
        <v> </v>
      </c>
      <c r="H507" s="548" t="str">
        <f t="array" ref="H507">IF(COUNTIF(MaGv!$C$54:$BB$54,B501)&gt;0,INDEX(MaGv!$C$38:$BB$54,1,MATCH(B501,MaGv!$C$54:$BB$54,0))," ")</f>
        <v> </v>
      </c>
      <c r="I507" s="548" t="str">
        <f t="array" ref="I507">IF(COUNTIF(MaGv!$C$59:$BB$59,B501)&gt;0,INDEX(MaGv!$C$38:$BB$59,1,MATCH(B501,MaGv!$C$59:$BB$59,0))," ")</f>
        <v> </v>
      </c>
      <c r="J507" s="548" t="str">
        <f t="array" ref="J507">IF(COUNTIF(MaGv!$C$64:$BB$64,B501)&gt;0,INDEX(MaGv!$C$38:$BB$64,1,MATCH(B501,MaGv!$C$64:$BB$64,0))," ")</f>
        <v> </v>
      </c>
      <c r="K507" s="323"/>
      <c r="L507" s="547" t="s">
        <v>606</v>
      </c>
      <c r="M507" s="548">
        <v>1.0</v>
      </c>
      <c r="N507" s="549" t="s">
        <v>624</v>
      </c>
      <c r="O507" s="557" t="str">
        <f t="array" ref="O507">IF(COUNTIF(MaGv!$C$39:$BB$39,L501)&gt;0,INDEX(MaGv!$C$38:$BB$39,1,MATCH(L501,MaGv!$C$39:$BB$39,0))," ")</f>
        <v>C12</v>
      </c>
      <c r="P507" s="548" t="str">
        <f t="array" ref="P507">IF(COUNTIF(MaGv!$C$44:$BB$44,L501)&gt;0,INDEX(MaGv!$C$38:$BB$44,1,MATCH(L501,MaGv!$C$44:$BB$44,0))," ")</f>
        <v> </v>
      </c>
      <c r="Q507" s="548" t="str">
        <f t="array" ref="Q507">IF(COUNTIF(MaGv!$C$49:$BB$49,L501)&gt;0,INDEX(MaGv!$C$38:$BB$49,1,MATCH(L501,MaGv!$C$49:$BB$49,0))," ")</f>
        <v> </v>
      </c>
      <c r="R507" s="548" t="str">
        <f t="array" ref="R507">IF(COUNTIF(MaGv!$C$54:$BB$54,L501)&gt;0,INDEX(MaGv!$C$38:$BB$54,1,MATCH(L501,MaGv!$C$54:$BB$54,0))," ")</f>
        <v> </v>
      </c>
      <c r="S507" s="548" t="str">
        <f t="array" ref="S507">IF(COUNTIF(MaGv!$C$59:$BB$59,L501)&gt;0,INDEX(MaGv!$C$38:$BB$59,1,MATCH(L501,MaGv!$C$59:$BB$59,0))," ")</f>
        <v> </v>
      </c>
      <c r="T507" s="548" t="str">
        <f t="array" ref="T507">IF(COUNTIF(MaGv!$C$64:$BB$64,L501)&gt;0,INDEX(MaGv!$C$38:$BB$64,1,MATCH(L501,MaGv!$C$64:$BB$64,0))," ")</f>
        <v> </v>
      </c>
      <c r="U507" s="16"/>
      <c r="V507" s="16"/>
      <c r="W507" s="17"/>
      <c r="X507" s="527"/>
    </row>
    <row r="508" ht="12.75" customHeight="1">
      <c r="A508" s="323"/>
      <c r="B508" s="127"/>
      <c r="C508" s="444">
        <v>2.0</v>
      </c>
      <c r="D508" s="543" t="s">
        <v>629</v>
      </c>
      <c r="E508" s="444" t="str">
        <f t="array" ref="E508">IF(COUNTIF(MaGv!$C$40:$BB$40,B501)&gt;0,INDEX(MaGv!$C$38:$BB$40,1,MATCH(B501,MaGv!$C$40:$BB$40,0))," ")</f>
        <v> </v>
      </c>
      <c r="F508" s="444" t="str">
        <f t="array" ref="F508">IF(COUNTIF(MaGv!$C$45:$BB$45,B501)&gt;0,INDEX(MaGv!$C$38:$BB$45,1,MATCH(B501,MaGv!$C$45:$BB$45,0))," ")</f>
        <v> </v>
      </c>
      <c r="G508" s="444" t="str">
        <f t="array" ref="G508">IF(COUNTIF(MaGv!$C$50:$BB$50,B501)&gt;0,INDEX(MaGv!$C$38:$BB$50,1,MATCH(B501,MaGv!$C$50:$BB$50,0))," ")</f>
        <v> </v>
      </c>
      <c r="H508" s="444" t="str">
        <f t="array" ref="H508">IF(COUNTIF(MaGv!$C$55:$BB$55,B501)&gt;0,INDEX(MaGv!$C$38:$BB$55,1,MATCH(B501,MaGv!$C$55:$BB$55,0))," ")</f>
        <v> </v>
      </c>
      <c r="I508" s="444" t="str">
        <f t="array" ref="I508">IF(COUNTIF(MaGv!$C$60:$BB$60,B501)&gt;0,INDEX(MaGv!$C$38:$BB$60,1,MATCH(B501,MaGv!$C$60:$BB$60,0))," ")</f>
        <v> </v>
      </c>
      <c r="J508" s="444" t="str">
        <f t="array" ref="J508">IF(COUNTIF(MaGv!$C$65:$BB$65,B501)&gt;0,INDEX(MaGv!$C$38:$BB$65,1,MATCH(B501,MaGv!$C$65:$BB$65,0))," ")</f>
        <v> </v>
      </c>
      <c r="K508" s="323"/>
      <c r="L508" s="127"/>
      <c r="M508" s="444">
        <v>2.0</v>
      </c>
      <c r="N508" s="543" t="s">
        <v>629</v>
      </c>
      <c r="O508" s="444" t="str">
        <f t="array" ref="O508">IF(COUNTIF(MaGv!$C$40:$BB$40,L501)&gt;0,INDEX(MaGv!$C$38:$BB$40,1,MATCH(L501,MaGv!$C$40:$BB$40,0))," ")</f>
        <v> </v>
      </c>
      <c r="P508" s="444" t="str">
        <f t="array" ref="P508">IF(COUNTIF(MaGv!$C$45:$BB$45,L501)&gt;0,INDEX(MaGv!$C$38:$BB$45,1,MATCH(L501,MaGv!$C$45:$BB$45,0))," ")</f>
        <v> </v>
      </c>
      <c r="Q508" s="444" t="str">
        <f t="array" ref="Q508">IF(COUNTIF(MaGv!$C$50:$BB$50,L501)&gt;0,INDEX(MaGv!$C$38:$BB$50,1,MATCH(L501,MaGv!$C$50:$BB$50,0))," ")</f>
        <v> </v>
      </c>
      <c r="R508" s="444" t="str">
        <f t="array" ref="R508">IF(COUNTIF(MaGv!$C$55:$BB$55,L501)&gt;0,INDEX(MaGv!$C$38:$BB$55,1,MATCH(L501,MaGv!$C$55:$BB$55,0))," ")</f>
        <v> </v>
      </c>
      <c r="S508" s="444" t="str">
        <f t="array" ref="S508">IF(COUNTIF(MaGv!$C$60:$BB$60,L501)&gt;0,INDEX(MaGv!$C$38:$BB$60,1,MATCH(L501,MaGv!$C$60:$BB$60,0))," ")</f>
        <v> </v>
      </c>
      <c r="T508" s="444" t="str">
        <f t="array" ref="T508">IF(COUNTIF(MaGv!$C$65:$BB$65,L501)&gt;0,INDEX(MaGv!$C$38:$BB$65,1,MATCH(L501,MaGv!$C$65:$BB$65,0))," ")</f>
        <v> </v>
      </c>
      <c r="U508" s="16"/>
      <c r="V508" s="16"/>
      <c r="W508" s="17"/>
      <c r="X508" s="527"/>
    </row>
    <row r="509" ht="12.75" customHeight="1">
      <c r="A509" s="323"/>
      <c r="B509" s="127"/>
      <c r="C509" s="444">
        <v>3.0</v>
      </c>
      <c r="D509" s="543" t="s">
        <v>630</v>
      </c>
      <c r="E509" s="444" t="str">
        <f t="array" ref="E509">IF(COUNTIF(MaGv!$C$41:$BB$41,B501)&gt;0,INDEX(MaGv!$C$38:$BB$41,1,MATCH(B501,MaGv!$C$41:$BB$41,0))," ")</f>
        <v> </v>
      </c>
      <c r="F509" s="444" t="str">
        <f t="array" ref="F509">IF(COUNTIF(MaGv!$C$46:$BB$46,B501)&gt;0,INDEX(MaGv!$C$38:$BB$46,1,MATCH(B501,MaGv!$C$46:$BB$46,0))," ")</f>
        <v> </v>
      </c>
      <c r="G509" s="444" t="str">
        <f t="array" ref="G509">IF(COUNTIF(MaGv!$C$51:$BB$51,B501)&gt;0,INDEX(MaGv!$C$38:$BB$51,1,MATCH(B501,MaGv!$C$51:$BB$51,0))," ")</f>
        <v> </v>
      </c>
      <c r="H509" s="444" t="str">
        <f t="array" ref="H509">IF(COUNTIF(MaGv!$C$56:$BB$56,B501)&gt;0,INDEX(MaGv!$C$38:$BB$56,1,MATCH(B501,MaGv!$C$56:$BB$56,0))," ")</f>
        <v> </v>
      </c>
      <c r="I509" s="444" t="str">
        <f t="array" ref="I509">IF(COUNTIF(MaGv!$C$61:$BB$61,B501)&gt;0,INDEX(MaGv!$C$38:$BB$61,1,MATCH(B501,MaGv!$C$61:$BB$61,0))," ")</f>
        <v> </v>
      </c>
      <c r="J509" s="444" t="str">
        <f t="array" ref="J509">IF(COUNTIF(MaGv!$C$66:$BB$66,B501)&gt;0,INDEX(MaGv!$C$38:$BB$66,1,MATCH(B501,MaGv!$C$66:$BB$66,0))," ")</f>
        <v> </v>
      </c>
      <c r="K509" s="323"/>
      <c r="L509" s="127"/>
      <c r="M509" s="444">
        <v>3.0</v>
      </c>
      <c r="N509" s="543" t="s">
        <v>630</v>
      </c>
      <c r="O509" s="444" t="str">
        <f t="array" ref="O509">IF(COUNTIF(MaGv!$C$41:$BB$41,L501)&gt;0,INDEX(MaGv!$C$38:$BB$41,1,MATCH(L501,MaGv!$C$41:$BB$41,0))," ")</f>
        <v> </v>
      </c>
      <c r="P509" s="444" t="str">
        <f t="array" ref="P509">IF(COUNTIF(MaGv!$C$46:$BB$46,L501)&gt;0,INDEX(MaGv!$C$38:$BB$46,1,MATCH(L501,MaGv!$C$46:$BB$46,0))," ")</f>
        <v> </v>
      </c>
      <c r="Q509" s="444" t="str">
        <f t="array" ref="Q509">IF(COUNTIF(MaGv!$C$51:$BB$51,L501)&gt;0,INDEX(MaGv!$C$38:$BB$51,1,MATCH(L501,MaGv!$C$51:$BB$51,0))," ")</f>
        <v> </v>
      </c>
      <c r="R509" s="444" t="str">
        <f t="array" ref="R509">IF(COUNTIF(MaGv!$C$56:$BB$56,L501)&gt;0,INDEX(MaGv!$C$38:$BB$56,1,MATCH(L501,MaGv!$C$56:$BB$56,0))," ")</f>
        <v> </v>
      </c>
      <c r="S509" s="444" t="str">
        <f t="array" ref="S509">IF(COUNTIF(MaGv!$C$61:$BB$61,L501)&gt;0,INDEX(MaGv!$C$38:$BB$61,1,MATCH(L501,MaGv!$C$61:$BB$61,0))," ")</f>
        <v> </v>
      </c>
      <c r="T509" s="444" t="str">
        <f t="array" ref="T509">IF(COUNTIF(MaGv!$C$66:$BB$66,L501)&gt;0,INDEX(MaGv!$C$38:$BB$66,1,MATCH(L501,MaGv!$C$66:$BB$66,0))," ")</f>
        <v> </v>
      </c>
      <c r="U509" s="16"/>
      <c r="V509" s="16"/>
      <c r="W509" s="17"/>
      <c r="X509" s="527"/>
    </row>
    <row r="510" ht="12.75" customHeight="1">
      <c r="A510" s="323"/>
      <c r="B510" s="127"/>
      <c r="C510" s="444">
        <v>4.0</v>
      </c>
      <c r="D510" s="543" t="s">
        <v>631</v>
      </c>
      <c r="E510" s="444" t="str">
        <f t="array" ref="E510">IF(COUNTIF(MaGv!$C$42:$BB$42,B501)&gt;0,INDEX(MaGv!$C$38:$BB$42,1,MATCH(B501,MaGv!$C$42:$BB$42,0))," ")</f>
        <v> </v>
      </c>
      <c r="F510" s="444" t="str">
        <f t="array" ref="F510">IF(COUNTIF(MaGv!$C$47:$BB$47,B501)&gt;0,INDEX(MaGv!$C$38:$BB$47,1,MATCH(B501,MaGv!$C$47:$BB$47,0))," ")</f>
        <v> </v>
      </c>
      <c r="G510" s="444" t="str">
        <f t="array" ref="G510">IF(COUNTIF(MaGv!$C$52:$BB$52,B501)&gt;0,INDEX(MaGv!$C$38:$BB$52,1,MATCH(B501,MaGv!$C$52:$BB$52,0))," ")</f>
        <v> </v>
      </c>
      <c r="H510" s="444" t="str">
        <f t="array" ref="H510">IF(COUNTIF(MaGv!$C$57:$BB$57,B501)&gt;0,INDEX(MaGv!$C$38:$BB$57,1,MATCH(B501,MaGv!$C$57:$BB$57,0))," ")</f>
        <v> </v>
      </c>
      <c r="I510" s="444" t="str">
        <f t="array" ref="I510">IF(COUNTIF(MaGv!$C$62:$BB$62,B501)&gt;0,INDEX(MaGv!$C$38:$BB$62,1,MATCH(B501,MaGv!$C$62:$BB$62,0))," ")</f>
        <v> </v>
      </c>
      <c r="J510" s="444" t="str">
        <f t="array" ref="J510">IF(COUNTIF(MaGv!$C$66:$BB$67,B501)&gt;0,INDEX(MaGv!$C$38:$BB$67,1,MATCH(B501,MaGv!$C$67:$BB$67,0))," ")</f>
        <v> </v>
      </c>
      <c r="K510" s="323"/>
      <c r="L510" s="127"/>
      <c r="M510" s="444">
        <v>4.0</v>
      </c>
      <c r="N510" s="543" t="s">
        <v>631</v>
      </c>
      <c r="O510" s="444" t="str">
        <f t="array" ref="O510">IF(COUNTIF(MaGv!$C$42:$BB$42,L501)&gt;0,INDEX(MaGv!$C$38:$BB$42,1,MATCH(L501,MaGv!$C$42:$BB$42,0))," ")</f>
        <v> </v>
      </c>
      <c r="P510" s="444" t="str">
        <f t="array" ref="P510">IF(COUNTIF(MaGv!$C$47:$BB$47,L501)&gt;0,INDEX(MaGv!$C$38:$BB$47,1,MATCH(L501,MaGv!$C$47:$BB$47,0))," ")</f>
        <v> </v>
      </c>
      <c r="Q510" s="444" t="str">
        <f t="array" ref="Q510">IF(COUNTIF(MaGv!$C$52:$BB$52,L501)&gt;0,INDEX(MaGv!$C$38:$BB$52,1,MATCH(L501,MaGv!$C$52:$BB$52,0))," ")</f>
        <v> </v>
      </c>
      <c r="R510" s="444" t="str">
        <f t="array" ref="R510">IF(COUNTIF(MaGv!$C$57:$BB$57,L501)&gt;0,INDEX(MaGv!$C$38:$BB$57,1,MATCH(L501,MaGv!$C$57:$BB$57,0))," ")</f>
        <v> </v>
      </c>
      <c r="S510" s="444" t="str">
        <f t="array" ref="S510">IF(COUNTIF(MaGv!$C$62:$BB$62,L501)&gt;0,INDEX(MaGv!$C$38:$BB$62,1,MATCH(L501,MaGv!$C$62:$BB$62,0))," ")</f>
        <v> </v>
      </c>
      <c r="T510" s="444" t="str">
        <f t="array" ref="T510">IF(COUNTIF(MaGv!$C$66:$BB$67,L501)&gt;0,INDEX(MaGv!$C$38:$BB$67,1,MATCH(L501,MaGv!$C$67:$BB$67,0))," ")</f>
        <v> </v>
      </c>
      <c r="U510" s="16"/>
      <c r="V510" s="16"/>
      <c r="W510" s="17"/>
      <c r="X510" s="527"/>
    </row>
    <row r="511" ht="12.75" customHeight="1">
      <c r="A511" s="323"/>
      <c r="B511" s="396"/>
      <c r="C511" s="450">
        <v>5.0</v>
      </c>
      <c r="D511" s="550" t="s">
        <v>632</v>
      </c>
      <c r="E511" s="450" t="str">
        <f t="array" ref="E511">IF(COUNTIF(MaGv!$C$43:$BB$43,B501)&gt;0,INDEX(MaGv!$C$38:$BB$43,1,MATCH(B501,MaGv!$C$43:$BB$43,0))," ")</f>
        <v> </v>
      </c>
      <c r="F511" s="450" t="str">
        <f t="array" ref="F511">IF(COUNTIF(MaGv!$C$48:$BB$48,B501)&gt;0,INDEX(MaGv!$C$38:$BB$48,1,MATCH(B501,MaGv!$C$48:$BB$48,0))," ")</f>
        <v> </v>
      </c>
      <c r="G511" s="450" t="str">
        <f t="array" ref="G511">IF(COUNTIF(MaGv!$C$53:$BB$53,B501)&gt;0,INDEX(MaGv!$C$38:$BB$53,1,MATCH(B501,MaGv!$C$53:$BB$53,0))," ")</f>
        <v> </v>
      </c>
      <c r="H511" s="450" t="str">
        <f t="array" ref="H511">IF(COUNTIF(MaGv!$C$58:$BB$58,B501)&gt;0,INDEX(MaGv!$C$38:$BB$58,1,MATCH(B501,MaGv!$C$58:$BB$58,0))," ")</f>
        <v> </v>
      </c>
      <c r="I511" s="450" t="str">
        <f t="array" ref="I511">IF(COUNTIF(MaGv!$C$63:$BB$63,B501)&gt;0,INDEX(MaGv!$C$38:$BB$63,1,MATCH(B501,MaGv!$C$63:$BB$63,0))," ")</f>
        <v> </v>
      </c>
      <c r="J511" s="450" t="str">
        <f t="array" ref="J511">IF(COUNTIF(MaGv!$C$68:$BB$68,B501)&gt;0,INDEX(MaGv!$C$38:$BB$68,1,MATCH(B501,MaGv!$C$68:$BB$68,0))," ")</f>
        <v> </v>
      </c>
      <c r="K511" s="323"/>
      <c r="L511" s="396"/>
      <c r="M511" s="450">
        <v>5.0</v>
      </c>
      <c r="N511" s="550" t="s">
        <v>632</v>
      </c>
      <c r="O511" s="450" t="str">
        <f t="array" ref="O511">IF(COUNTIF(MaGv!$C$43:$BB$43,L501)&gt;0,INDEX(MaGv!$C$38:$BB$43,1,MATCH(L501,MaGv!$C$43:$BB$43,0))," ")</f>
        <v> </v>
      </c>
      <c r="P511" s="450" t="str">
        <f t="array" ref="P511">IF(COUNTIF(MaGv!$C$48:$BB$48,L501)&gt;0,INDEX(MaGv!$C$38:$BB$48,1,MATCH(L501,MaGv!$C$48:$BB$48,0))," ")</f>
        <v> </v>
      </c>
      <c r="Q511" s="450" t="str">
        <f t="array" ref="Q511">IF(COUNTIF(MaGv!$C$53:$BB$53,L501)&gt;0,INDEX(MaGv!$C$38:$BB$53,1,MATCH(L501,MaGv!$C$53:$BB$53,0))," ")</f>
        <v> </v>
      </c>
      <c r="R511" s="450" t="str">
        <f t="array" ref="R511">IF(COUNTIF(MaGv!$C$58:$BB$58,L501)&gt;0,INDEX(MaGv!$C$38:$BB$58,1,MATCH(L501,MaGv!$C$58:$BB$58,0))," ")</f>
        <v> </v>
      </c>
      <c r="S511" s="450" t="str">
        <f t="array" ref="S511">IF(COUNTIF(MaGv!$C$63:$BB$63,L501)&gt;0,INDEX(MaGv!$C$38:$BB$63,1,MATCH(L501,MaGv!$C$63:$BB$63,0))," ")</f>
        <v> </v>
      </c>
      <c r="T511" s="450" t="str">
        <f t="array" ref="T511">IF(COUNTIF(MaGv!$C$68:$BB$68,L501)&gt;0,INDEX(MaGv!$C$38:$BB$68,1,MATCH(L501,MaGv!$C$68:$BB$68,0))," ")</f>
        <v> </v>
      </c>
      <c r="U511" s="16"/>
      <c r="V511" s="16"/>
      <c r="W511" s="17"/>
      <c r="X511" s="527"/>
    </row>
    <row r="512" ht="12.75" customHeight="1">
      <c r="A512" s="16"/>
      <c r="B512" s="558"/>
      <c r="C512" s="16"/>
      <c r="D512" s="16"/>
      <c r="E512" s="16"/>
      <c r="F512" s="16"/>
      <c r="G512" s="16"/>
      <c r="H512" s="16"/>
      <c r="I512" s="16"/>
      <c r="J512" s="16"/>
      <c r="K512" s="16"/>
      <c r="L512" s="558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7"/>
      <c r="X512" s="527"/>
    </row>
    <row r="513" ht="12.75" customHeight="1">
      <c r="A513" s="323"/>
      <c r="B513" s="528" t="str">
        <f>MaGv!$N$1</f>
        <v>THỜI KHÓA BIỂU ÔN TẬP KHỐI 12 - Áp dụng từ 04/05/2021</v>
      </c>
      <c r="C513" s="528"/>
      <c r="D513" s="360"/>
      <c r="E513" s="360"/>
      <c r="F513" s="360"/>
      <c r="G513" s="360"/>
      <c r="H513" s="323"/>
      <c r="I513" s="360"/>
      <c r="J513" s="360"/>
      <c r="K513" s="323"/>
      <c r="L513" s="528" t="str">
        <f>MaGv!$N$1</f>
        <v>THỜI KHÓA BIỂU ÔN TẬP KHỐI 12 - Áp dụng từ 04/05/2021</v>
      </c>
      <c r="M513" s="360"/>
      <c r="N513" s="360"/>
      <c r="O513" s="360"/>
      <c r="P513" s="360"/>
      <c r="Q513" s="360"/>
      <c r="R513" s="323"/>
      <c r="S513" s="360"/>
      <c r="T513" s="360"/>
      <c r="U513" s="16"/>
      <c r="V513" s="16"/>
      <c r="W513" s="17"/>
      <c r="X513" s="527"/>
    </row>
    <row r="514" ht="12.75" customHeight="1">
      <c r="A514" s="16"/>
      <c r="B514" s="530" t="s">
        <v>615</v>
      </c>
      <c r="C514" s="531" t="str">
        <f>VLOOKUP(B516,dsma,3,0)&amp;"-"&amp;VLOOKUP(B516,dsma,5,0)</f>
        <v>Nguyễn Ngọc Tuấn-Sử</v>
      </c>
      <c r="D514" s="532"/>
      <c r="E514" s="532"/>
      <c r="F514" s="533"/>
      <c r="G514" s="323"/>
      <c r="H514" s="534"/>
      <c r="I514" s="535" t="s">
        <v>616</v>
      </c>
      <c r="J514" s="17" t="str">
        <f>60-COUNTIF(E517:J526," ")</f>
        <v>0</v>
      </c>
      <c r="K514" s="323"/>
      <c r="L514" s="530" t="s">
        <v>615</v>
      </c>
      <c r="M514" s="531" t="str">
        <f>VLOOKUP(L516,dsma,3,0)&amp;"-"&amp;VLOOKUP(L516,dsma,5,0)</f>
        <v>Hoàng Thị Thuý-Sử</v>
      </c>
      <c r="N514" s="532"/>
      <c r="O514" s="532"/>
      <c r="P514" s="533"/>
      <c r="Q514" s="323"/>
      <c r="R514" s="534"/>
      <c r="S514" s="535" t="s">
        <v>616</v>
      </c>
      <c r="T514" s="17" t="str">
        <f>60-COUNTIF(O517:T526," ")</f>
        <v>8</v>
      </c>
      <c r="U514" s="16"/>
      <c r="V514" s="16"/>
      <c r="W514" s="17"/>
      <c r="X514" s="527"/>
    </row>
    <row r="515" ht="3.0" customHeight="1">
      <c r="A515" s="16"/>
      <c r="B515" s="526"/>
      <c r="C515" s="323"/>
      <c r="D515" s="323"/>
      <c r="E515" s="529"/>
      <c r="F515" s="323"/>
      <c r="G515" s="323"/>
      <c r="H515" s="323"/>
      <c r="I515" s="323"/>
      <c r="J515" s="323"/>
      <c r="K515" s="323"/>
      <c r="L515" s="526"/>
      <c r="M515" s="323"/>
      <c r="N515" s="323"/>
      <c r="O515" s="529"/>
      <c r="P515" s="323"/>
      <c r="Q515" s="323"/>
      <c r="R515" s="323"/>
      <c r="S515" s="323"/>
      <c r="T515" s="323"/>
      <c r="U515" s="16"/>
      <c r="V515" s="16"/>
      <c r="W515" s="17"/>
      <c r="X515" s="527"/>
    </row>
    <row r="516" ht="12.75" customHeight="1">
      <c r="A516" s="536"/>
      <c r="B516" s="537" t="str">
        <f>X69</f>
        <v>BU01</v>
      </c>
      <c r="C516" s="538" t="s">
        <v>617</v>
      </c>
      <c r="D516" s="538" t="s">
        <v>618</v>
      </c>
      <c r="E516" s="538" t="s">
        <v>591</v>
      </c>
      <c r="F516" s="538" t="s">
        <v>592</v>
      </c>
      <c r="G516" s="538" t="s">
        <v>593</v>
      </c>
      <c r="H516" s="538" t="s">
        <v>594</v>
      </c>
      <c r="I516" s="538" t="s">
        <v>595</v>
      </c>
      <c r="J516" s="538" t="s">
        <v>596</v>
      </c>
      <c r="K516" s="539"/>
      <c r="L516" s="537" t="str">
        <f>X70</f>
        <v>BU02</v>
      </c>
      <c r="M516" s="538" t="s">
        <v>617</v>
      </c>
      <c r="N516" s="538" t="s">
        <v>618</v>
      </c>
      <c r="O516" s="538" t="s">
        <v>591</v>
      </c>
      <c r="P516" s="538" t="s">
        <v>592</v>
      </c>
      <c r="Q516" s="538" t="s">
        <v>593</v>
      </c>
      <c r="R516" s="538" t="s">
        <v>594</v>
      </c>
      <c r="S516" s="538" t="s">
        <v>595</v>
      </c>
      <c r="T516" s="538" t="s">
        <v>596</v>
      </c>
      <c r="U516" s="16"/>
      <c r="V516" s="16">
        <v>66.0</v>
      </c>
      <c r="W516" s="17"/>
      <c r="X516" s="527"/>
    </row>
    <row r="517" ht="12.75" customHeight="1">
      <c r="A517" s="323"/>
      <c r="B517" s="541" t="s">
        <v>597</v>
      </c>
      <c r="C517" s="452">
        <v>1.0</v>
      </c>
      <c r="D517" s="542" t="s">
        <v>619</v>
      </c>
      <c r="E517" s="452" t="str">
        <f t="array" ref="E517">IF(COUNTIF(MaGv!$C$4:$BB$4,B516)&gt;0,INDEX(MaGv!$C$3:$BB$4,1,MATCH(B516,MaGv!$C$4:$BB$4,0))," ")</f>
        <v> </v>
      </c>
      <c r="F517" s="452" t="str">
        <f t="array" ref="F517">IF(COUNTIF(MaGv!$C$9:$BB$9,B516)&gt;0,INDEX(MaGv!$C$3:$BB$9,1,MATCH(B516,MaGv!$C$9:$BB$9,0))," ")</f>
        <v> </v>
      </c>
      <c r="G517" s="452" t="str">
        <f t="array" ref="G517">IF(COUNTIF(MaGv!$C$14:$BB$14,B516)&gt;0,INDEX(MaGv!$C$3:$BB$14,1,MATCH(B516,MaGv!$C$14:$BB$14,0))," ")</f>
        <v> </v>
      </c>
      <c r="H517" s="452" t="str">
        <f t="array" ref="H517">IF(COUNTIF(MaGv!$C$19:$BB$19,B516)&gt;0,INDEX(MaGv!$C$3:$BB$19,1,MATCH(B516,MaGv!$C$19:$BB$19,0))," ")</f>
        <v> </v>
      </c>
      <c r="I517" s="452" t="str">
        <f t="array" ref="I517">IF(COUNTIF(MaGv!$C$24:$BB$24,B516)&gt;0,INDEX(MaGv!$C$3:$BB$24,1,MATCH(B516,MaGv!$C$24:$BB$24,0))," ")</f>
        <v> </v>
      </c>
      <c r="J517" s="452" t="str">
        <f t="array" ref="J517">IF(COUNTIF(MaGv!$C$29:$BB$29,B516)&gt;0,INDEX(MaGv!$C$3:$BB$29,1,MATCH(B516,MaGv!$C$29:$BB$29,0))," ")</f>
        <v> </v>
      </c>
      <c r="K517" s="323"/>
      <c r="L517" s="541" t="s">
        <v>597</v>
      </c>
      <c r="M517" s="452">
        <v>1.0</v>
      </c>
      <c r="N517" s="542" t="s">
        <v>619</v>
      </c>
      <c r="O517" s="452" t="str">
        <f t="array" ref="O517">IF(COUNTIF(MaGv!$C$4:$BB$4,L516)&gt;0,INDEX(MaGv!$C$3:$BB$4,1,MATCH(L516,MaGv!$C$4:$BB$4,0))," ")</f>
        <v> </v>
      </c>
      <c r="P517" s="452" t="str">
        <f t="array" ref="P517">IF(COUNTIF(MaGv!$C$9:$BB$9,L516)&gt;0,INDEX(MaGv!$C$3:$BB$9,1,MATCH(L516,MaGv!$C$9:$BB$9,0))," ")</f>
        <v> </v>
      </c>
      <c r="Q517" s="452" t="str">
        <f t="array" ref="Q517">IF(COUNTIF(MaGv!$C$14:$BB$14,L516)&gt;0,INDEX(MaGv!$C$3:$BB$14,1,MATCH(L516,MaGv!$C$14:$BB$14,0))," ")</f>
        <v> </v>
      </c>
      <c r="R517" s="452" t="str">
        <f t="array" ref="R517">IF(COUNTIF(MaGv!$C$19:$BB$19,L516)&gt;0,INDEX(MaGv!$C$3:$BB$19,1,MATCH(L516,MaGv!$C$19:$BB$19,0))," ")</f>
        <v> </v>
      </c>
      <c r="S517" s="451" t="str">
        <f t="array" ref="S517">IF(COUNTIF(MaGv!$C$24:$BB$24,L516)&gt;0,INDEX(MaGv!$C$3:$BB$24,1,MATCH(L516,MaGv!$C$24:$BB$24,0))," ")</f>
        <v>A4</v>
      </c>
      <c r="T517" s="452" t="str">
        <f t="array" ref="T517">IF(COUNTIF(MaGv!$C$29:$BB$29,L516)&gt;0,INDEX(MaGv!$C$3:$BB$29,1,MATCH(L516,MaGv!$C$29:$BB$29,0))," ")</f>
        <v> </v>
      </c>
      <c r="U517" s="16"/>
      <c r="V517" s="16"/>
      <c r="W517" s="17"/>
      <c r="X517" s="527"/>
    </row>
    <row r="518" ht="12.75" customHeight="1">
      <c r="A518" s="323"/>
      <c r="B518" s="127"/>
      <c r="C518" s="444">
        <v>2.0</v>
      </c>
      <c r="D518" s="543" t="s">
        <v>620</v>
      </c>
      <c r="E518" s="444" t="str">
        <f t="array" ref="E518">IF(COUNTIF(MaGv!$C$5:$BB$5,B516)&gt;0,INDEX(MaGv!$C$3:$BB$5,1,MATCH(B516,MaGv!$C$5:$BB$5,0))," ")</f>
        <v> </v>
      </c>
      <c r="F518" s="444" t="str">
        <f t="array" ref="F518">IF(COUNTIF(MaGv!$C$10:$BB$10,B516)&gt;0,INDEX(MaGv!$C$3:$BB$10,1,MATCH(B516,MaGv!$C$10:$BB$10,0))," ")</f>
        <v> </v>
      </c>
      <c r="G518" s="444" t="str">
        <f t="array" ref="G518">IF(COUNTIF(MaGv!$C$15:$BB$15,B516)&gt;0,INDEX(MaGv!$C$3:$BB$15,1,MATCH(B516,MaGv!$C$15:$BB$15,0))," ")</f>
        <v> </v>
      </c>
      <c r="H518" s="444" t="str">
        <f t="array" ref="H518">IF(COUNTIF(MaGv!$C$20:$BB$20,B516)&gt;0,INDEX(MaGv!$C$3:$BB$20,1,MATCH(B516,MaGv!$C$20:$BB$20,0))," ")</f>
        <v> </v>
      </c>
      <c r="I518" s="444" t="str">
        <f t="array" ref="I518">IF(COUNTIF(MaGv!$C$25:$BB$25,B516)&gt;0,INDEX(MaGv!$C$3:$BB$25,1,MATCH(B516,MaGv!$C$25:$BB$25,0))," ")</f>
        <v> </v>
      </c>
      <c r="J518" s="444" t="str">
        <f t="array" ref="J518">IF(COUNTIF(MaGv!$C$30:$BB$30,B516)&gt;0,INDEX(MaGv!$C$3:$BB$30,1,MATCH(B516,MaGv!$C$30:$BB$30,0))," ")</f>
        <v> </v>
      </c>
      <c r="K518" s="323"/>
      <c r="L518" s="127"/>
      <c r="M518" s="444">
        <v>2.0</v>
      </c>
      <c r="N518" s="543" t="s">
        <v>620</v>
      </c>
      <c r="O518" s="444" t="str">
        <f t="array" ref="O518">IF(COUNTIF(MaGv!$C$5:$BB$5,L516)&gt;0,INDEX(MaGv!$C$3:$BB$5,1,MATCH(L516,MaGv!$C$5:$BB$5,0))," ")</f>
        <v> </v>
      </c>
      <c r="P518" s="444" t="str">
        <f t="array" ref="P518">IF(COUNTIF(MaGv!$C$10:$BB$10,L516)&gt;0,INDEX(MaGv!$C$3:$BB$10,1,MATCH(L516,MaGv!$C$10:$BB$10,0))," ")</f>
        <v> </v>
      </c>
      <c r="Q518" s="444" t="str">
        <f t="array" ref="Q518">IF(COUNTIF(MaGv!$C$15:$BB$15,L516)&gt;0,INDEX(MaGv!$C$3:$BB$15,1,MATCH(L516,MaGv!$C$15:$BB$15,0))," ")</f>
        <v> </v>
      </c>
      <c r="R518" s="444" t="str">
        <f t="array" ref="R518">IF(COUNTIF(MaGv!$C$20:$BB$20,L516)&gt;0,INDEX(MaGv!$C$3:$BB$20,1,MATCH(L516,MaGv!$C$20:$BB$20,0))," ")</f>
        <v> </v>
      </c>
      <c r="S518" s="446" t="str">
        <f t="array" ref="S518">IF(COUNTIF(MaGv!$C$25:$BB$25,L516)&gt;0,INDEX(MaGv!$C$3:$BB$25,1,MATCH(L516,MaGv!$C$25:$BB$25,0))," ")</f>
        <v>A2</v>
      </c>
      <c r="T518" s="444" t="str">
        <f t="array" ref="T518">IF(COUNTIF(MaGv!$C$30:$BB$30,L516)&gt;0,INDEX(MaGv!$C$3:$BB$30,1,MATCH(L516,MaGv!$C$30:$BB$30,0))," ")</f>
        <v> </v>
      </c>
      <c r="U518" s="16"/>
      <c r="V518" s="16"/>
      <c r="W518" s="17"/>
      <c r="X518" s="527"/>
    </row>
    <row r="519" ht="12.75" customHeight="1">
      <c r="A519" s="323"/>
      <c r="B519" s="127"/>
      <c r="C519" s="444">
        <v>3.0</v>
      </c>
      <c r="D519" s="543" t="s">
        <v>621</v>
      </c>
      <c r="E519" s="444" t="str">
        <f t="array" ref="E519">IF(COUNTIF(MaGv!$C$6:$BB$6,B516)&gt;0,INDEX(MaGv!$C$3:$BB$6,1,MATCH(B516,MaGv!$C$6:$BB$6,0))," ")</f>
        <v> </v>
      </c>
      <c r="F519" s="444" t="str">
        <f t="array" ref="F519">IF(COUNTIF(MaGv!$C$11:$BB$11,B516)&gt;0,INDEX(MaGv!$C$3:$BB$11,1,MATCH(B516,MaGv!$C$11:$BB$11,0))," ")</f>
        <v> </v>
      </c>
      <c r="G519" s="444" t="str">
        <f t="array" ref="G519">IF(COUNTIF(MaGv!$C$16:$BB$16,B516)&gt;0,INDEX(MaGv!$C$3:$BB$16,1,MATCH(B516,MaGv!$C$16:$BB$16,0))," ")</f>
        <v> </v>
      </c>
      <c r="H519" s="444" t="str">
        <f t="array" ref="H519">IF(COUNTIF(MaGv!$C$21:$BB$21,B516)&gt;0,INDEX(MaGv!$C$3:$BB$21,1,MATCH(B516,MaGv!$C$21:$BB$21,0))," ")</f>
        <v> </v>
      </c>
      <c r="I519" s="444" t="str">
        <f t="array" ref="I519">IF(COUNTIF(MaGv!$C$26:$BB$26,B516)&gt;0,INDEX(MaGv!$C$3:$BB$26,1,MATCH(B516,MaGv!$C$26:$BB$26,0))," ")</f>
        <v> </v>
      </c>
      <c r="J519" s="444" t="str">
        <f t="array" ref="J519">IF(COUNTIF(MaGv!$C$31:$BB$31,B516)&gt;0,INDEX(MaGv!$C$3:$BB$31,1,MATCH(B516,MaGv!$C$31:$BB$31,0))," ")</f>
        <v> </v>
      </c>
      <c r="K519" s="323"/>
      <c r="L519" s="127"/>
      <c r="M519" s="444">
        <v>3.0</v>
      </c>
      <c r="N519" s="543" t="s">
        <v>621</v>
      </c>
      <c r="O519" s="444" t="str">
        <f t="array" ref="O519">IF(COUNTIF(MaGv!$C$6:$BB$6,L516)&gt;0,INDEX(MaGv!$C$3:$BB$6,1,MATCH(L516,MaGv!$C$6:$BB$6,0))," ")</f>
        <v> </v>
      </c>
      <c r="P519" s="444" t="str">
        <f t="array" ref="P519">IF(COUNTIF(MaGv!$C$11:$BB$11,L516)&gt;0,INDEX(MaGv!$C$3:$BB$11,1,MATCH(L516,MaGv!$C$11:$BB$11,0))," ")</f>
        <v> </v>
      </c>
      <c r="Q519" s="444" t="str">
        <f t="array" ref="Q519">IF(COUNTIF(MaGv!$C$16:$BB$16,L516)&gt;0,INDEX(MaGv!$C$3:$BB$16,1,MATCH(L516,MaGv!$C$16:$BB$16,0))," ")</f>
        <v> </v>
      </c>
      <c r="R519" s="444" t="str">
        <f t="array" ref="R519">IF(COUNTIF(MaGv!$C$21:$BB$21,L516)&gt;0,INDEX(MaGv!$C$3:$BB$21,1,MATCH(L516,MaGv!$C$21:$BB$21,0))," ")</f>
        <v> </v>
      </c>
      <c r="S519" s="446" t="str">
        <f t="array" ref="S519">IF(COUNTIF(MaGv!$C$26:$BB$26,L516)&gt;0,INDEX(MaGv!$C$3:$BB$26,1,MATCH(L516,MaGv!$C$26:$BB$26,0))," ")</f>
        <v>A12</v>
      </c>
      <c r="T519" s="444" t="str">
        <f t="array" ref="T519">IF(COUNTIF(MaGv!$C$31:$BB$31,L516)&gt;0,INDEX(MaGv!$C$3:$BB$31,1,MATCH(L516,MaGv!$C$31:$BB$31,0))," ")</f>
        <v> </v>
      </c>
      <c r="U519" s="16"/>
      <c r="V519" s="16"/>
      <c r="W519" s="17"/>
      <c r="X519" s="527"/>
    </row>
    <row r="520" ht="12.75" customHeight="1">
      <c r="A520" s="323"/>
      <c r="B520" s="127"/>
      <c r="C520" s="444">
        <v>4.0</v>
      </c>
      <c r="D520" s="543" t="s">
        <v>622</v>
      </c>
      <c r="E520" s="444" t="str">
        <f t="array" ref="E520">IF(COUNTIF(MaGv!$C$7:$BB$7,B516)&gt;0,INDEX(MaGv!$C$3:$BB$7,1,MATCH(B516,MaGv!$C$7:$BB$7,0))," ")</f>
        <v> </v>
      </c>
      <c r="F520" s="444" t="str">
        <f t="array" ref="F520">IF(COUNTIF(MaGv!$C$12:$BB$12,B516)&gt;0,INDEX(MaGv!$C$3:$BB$12,1,MATCH(B516,MaGv!$C$12:$BB$12,0))," ")</f>
        <v> </v>
      </c>
      <c r="G520" s="444" t="str">
        <f t="array" ref="G520">IF(COUNTIF(MaGv!$C$17:$BB$17,B516)&gt;0,INDEX(MaGv!$C$3:$BB$17,1,MATCH(B516,MaGv!$C$17:$BB$17,0))," ")</f>
        <v> </v>
      </c>
      <c r="H520" s="444" t="str">
        <f t="array" ref="H520">IF(COUNTIF(MaGv!$C$22:$BB$22,B516)&gt;0,INDEX(MaGv!$C$3:$BB$22,1,MATCH(B516,MaGv!$C$22:$BB$22,0))," ")</f>
        <v> </v>
      </c>
      <c r="I520" s="444" t="str">
        <f t="array" ref="I520">IF(COUNTIF(MaGv!$C$27:$BB$27,B516)&gt;0,INDEX(MaGv!$C$3:$BB$27,1,MATCH(B516,MaGv!$C$27:$BB$27,0))," ")</f>
        <v> </v>
      </c>
      <c r="J520" s="444" t="str">
        <f t="array" ref="J520">IF(COUNTIF(MaGv!$C$32:$BB$32,B516)&gt;0,INDEX(MaGv!$C$3:$BB$32,1,MATCH(B516,MaGv!$C$32:$BB$32,0))," ")</f>
        <v> </v>
      </c>
      <c r="K520" s="323"/>
      <c r="L520" s="127"/>
      <c r="M520" s="444">
        <v>4.0</v>
      </c>
      <c r="N520" s="543" t="s">
        <v>622</v>
      </c>
      <c r="O520" s="444" t="str">
        <f t="array" ref="O520">IF(COUNTIF(MaGv!$C$7:$BB$7,L516)&gt;0,INDEX(MaGv!$C$3:$BB$7,1,MATCH(L516,MaGv!$C$7:$BB$7,0))," ")</f>
        <v> </v>
      </c>
      <c r="P520" s="444" t="str">
        <f t="array" ref="P520">IF(COUNTIF(MaGv!$C$12:$BB$12,L516)&gt;0,INDEX(MaGv!$C$3:$BB$12,1,MATCH(L516,MaGv!$C$12:$BB$12,0))," ")</f>
        <v> </v>
      </c>
      <c r="Q520" s="444" t="str">
        <f t="array" ref="Q520">IF(COUNTIF(MaGv!$C$17:$BB$17,L516)&gt;0,INDEX(MaGv!$C$3:$BB$17,1,MATCH(L516,MaGv!$C$17:$BB$17,0))," ")</f>
        <v> </v>
      </c>
      <c r="R520" s="444" t="str">
        <f t="array" ref="R520">IF(COUNTIF(MaGv!$C$22:$BB$22,L516)&gt;0,INDEX(MaGv!$C$3:$BB$22,1,MATCH(L516,MaGv!$C$22:$BB$22,0))," ")</f>
        <v> </v>
      </c>
      <c r="S520" s="446" t="str">
        <f t="array" ref="S520">IF(COUNTIF(MaGv!$C$27:$BB$27,L516)&gt;0,INDEX(MaGv!$C$3:$BB$27,1,MATCH(L516,MaGv!$C$27:$BB$27,0))," ")</f>
        <v>A1</v>
      </c>
      <c r="T520" s="444" t="str">
        <f t="array" ref="T520">IF(COUNTIF(MaGv!$C$32:$BB$32,L516)&gt;0,INDEX(MaGv!$C$3:$BB$32,1,MATCH(L516,MaGv!$C$32:$BB$32,0))," ")</f>
        <v> </v>
      </c>
      <c r="U520" s="16"/>
      <c r="V520" s="16"/>
      <c r="W520" s="17"/>
      <c r="X520" s="527"/>
    </row>
    <row r="521" ht="12.75" customHeight="1">
      <c r="A521" s="323"/>
      <c r="B521" s="447"/>
      <c r="C521" s="544">
        <v>5.0</v>
      </c>
      <c r="D521" s="545" t="s">
        <v>623</v>
      </c>
      <c r="E521" s="544" t="str">
        <f t="array" ref="E521">IF(COUNTIF(MaGv!$C$8:$BB$8,B516)&gt;0,INDEX(MaGv!$C$3:$BB$8,1,MATCH(B516,MaGv!$C$8:$BB$8,0))," ")</f>
        <v> </v>
      </c>
      <c r="F521" s="544" t="str">
        <f t="array" ref="F521">IF(COUNTIF(MaGv!$C$13:$BB$13,B516)&gt;0,INDEX(MaGv!$C$3:$BB$13,1,MATCH(B516,MaGv!$C$13:$BB$13,0))," ")</f>
        <v> </v>
      </c>
      <c r="G521" s="544" t="str">
        <f t="array" ref="G521">IF(COUNTIF(MaGv!$C$18:$BB$18,B516)&gt;0,INDEX(MaGv!$C$3:$BB$18,1,MATCH(B516,MaGv!$C$18:$BB$18,0))," ")</f>
        <v> </v>
      </c>
      <c r="H521" s="544" t="str">
        <f t="array" ref="H521">IF(COUNTIF(MaGv!$C$23:$BB$23,B516)&gt;0,INDEX(MaGv!$C$3:$BB$23,1,MATCH(B516,MaGv!$C$23:$BB$23,0))," ")</f>
        <v> </v>
      </c>
      <c r="I521" s="544" t="str">
        <f t="array" ref="I521">IF(COUNTIF(MaGv!$C$28:$BB$28,B516)&gt;0,INDEX(MaGv!$C$3:$BB$28,1,MATCH(B516,MaGv!$C$28:$BB$28,0))," ")</f>
        <v> </v>
      </c>
      <c r="J521" s="544" t="str">
        <f t="array" ref="J521">IF(COUNTIF(MaGv!$C$33:$BB$33,B516)&gt;0,INDEX(MaGv!$C$3:$BB$33,1,MATCH(B516,MaGv!$C$33:$BB$33,0))," ")</f>
        <v> </v>
      </c>
      <c r="K521" s="323"/>
      <c r="L521" s="447"/>
      <c r="M521" s="544">
        <v>5.0</v>
      </c>
      <c r="N521" s="545" t="s">
        <v>623</v>
      </c>
      <c r="O521" s="544" t="str">
        <f t="array" ref="O521">IF(COUNTIF(MaGv!$C$8:$BB$8,L516)&gt;0,INDEX(MaGv!$C$3:$BB$8,1,MATCH(L516,MaGv!$C$8:$BB$8,0))," ")</f>
        <v> </v>
      </c>
      <c r="P521" s="544" t="str">
        <f t="array" ref="P521">IF(COUNTIF(MaGv!$C$13:$BB$13,L516)&gt;0,INDEX(MaGv!$C$3:$BB$13,1,MATCH(L516,MaGv!$C$13:$BB$13,0))," ")</f>
        <v> </v>
      </c>
      <c r="Q521" s="544" t="str">
        <f t="array" ref="Q521">IF(COUNTIF(MaGv!$C$18:$BB$18,L516)&gt;0,INDEX(MaGv!$C$3:$BB$18,1,MATCH(L516,MaGv!$C$18:$BB$18,0))," ")</f>
        <v> </v>
      </c>
      <c r="R521" s="544" t="str">
        <f t="array" ref="R521">IF(COUNTIF(MaGv!$C$23:$BB$23,L516)&gt;0,INDEX(MaGv!$C$3:$BB$23,1,MATCH(L516,MaGv!$C$23:$BB$23,0))," ")</f>
        <v> </v>
      </c>
      <c r="S521" s="544" t="str">
        <f t="array" ref="S521">IF(COUNTIF(MaGv!$C$28:$BB$28,L516)&gt;0,INDEX(MaGv!$C$3:$BB$28,1,MATCH(L516,MaGv!$C$28:$BB$28,0))," ")</f>
        <v> </v>
      </c>
      <c r="T521" s="544" t="str">
        <f t="array" ref="T521">IF(COUNTIF(MaGv!$C$33:$BB$33,L516)&gt;0,INDEX(MaGv!$C$3:$BB$33,1,MATCH(L516,MaGv!$C$33:$BB$33,0))," ")</f>
        <v> </v>
      </c>
      <c r="U521" s="16"/>
      <c r="V521" s="16"/>
      <c r="W521" s="17"/>
      <c r="X521" s="527"/>
    </row>
    <row r="522" ht="12.75" customHeight="1">
      <c r="A522" s="323"/>
      <c r="B522" s="547" t="s">
        <v>606</v>
      </c>
      <c r="C522" s="548">
        <v>1.0</v>
      </c>
      <c r="D522" s="549" t="s">
        <v>624</v>
      </c>
      <c r="E522" s="548" t="str">
        <f t="array" ref="E522">IF(COUNTIF(MaGv!$C$39:$BB$39,B516)&gt;0,INDEX(MaGv!$C$38:$BB$39,1,MATCH(B516,MaGv!$C$39:$BB$39,0))," ")</f>
        <v> </v>
      </c>
      <c r="F522" s="548" t="str">
        <f t="array" ref="F522">IF(COUNTIF(MaGv!$C$44:$BB$44,B516)&gt;0,INDEX(MaGv!$C$38:$BB$44,1,MATCH(B516,MaGv!$C$44:$BB$44,0))," ")</f>
        <v> </v>
      </c>
      <c r="G522" s="548" t="str">
        <f t="array" ref="G522">IF(COUNTIF(MaGv!$C$49:$BB$49,B516)&gt;0,INDEX(MaGv!$C$38:$BB$49,1,MATCH(B516,MaGv!$C$49:$BB$49,0))," ")</f>
        <v> </v>
      </c>
      <c r="H522" s="548" t="str">
        <f t="array" ref="H522">IF(COUNTIF(MaGv!$C$54:$BB$54,B516)&gt;0,INDEX(MaGv!$C$38:$BB$54,1,MATCH(B516,MaGv!$C$54:$BB$54,0))," ")</f>
        <v> </v>
      </c>
      <c r="I522" s="548" t="str">
        <f t="array" ref="I522">IF(COUNTIF(MaGv!$C$59:$BB$59,B516)&gt;0,INDEX(MaGv!$C$38:$BB$59,1,MATCH(B516,MaGv!$C$59:$BB$59,0))," ")</f>
        <v> </v>
      </c>
      <c r="J522" s="548" t="str">
        <f t="array" ref="J522">IF(COUNTIF(MaGv!$C$64:$BB$64,B516)&gt;0,INDEX(MaGv!$C$38:$BB$64,1,MATCH(B516,MaGv!$C$64:$BB$64,0))," ")</f>
        <v> </v>
      </c>
      <c r="K522" s="323"/>
      <c r="L522" s="547" t="s">
        <v>606</v>
      </c>
      <c r="M522" s="548">
        <v>1.0</v>
      </c>
      <c r="N522" s="549" t="s">
        <v>624</v>
      </c>
      <c r="O522" s="548" t="str">
        <f t="array" ref="O522">IF(COUNTIF(MaGv!$C$39:$BB$39,L516)&gt;0,INDEX(MaGv!$C$38:$BB$39,1,MATCH(L516,MaGv!$C$39:$BB$39,0))," ")</f>
        <v> </v>
      </c>
      <c r="P522" s="548" t="str">
        <f t="array" ref="P522">IF(COUNTIF(MaGv!$C$44:$BB$44,L516)&gt;0,INDEX(MaGv!$C$38:$BB$44,1,MATCH(L516,MaGv!$C$44:$BB$44,0))," ")</f>
        <v> </v>
      </c>
      <c r="Q522" s="548" t="str">
        <f t="array" ref="Q522">IF(COUNTIF(MaGv!$C$49:$BB$49,L516)&gt;0,INDEX(MaGv!$C$38:$BB$49,1,MATCH(L516,MaGv!$C$49:$BB$49,0))," ")</f>
        <v> </v>
      </c>
      <c r="R522" s="548" t="str">
        <f t="array" ref="R522">IF(COUNTIF(MaGv!$C$54:$BB$54,L516)&gt;0,INDEX(MaGv!$C$38:$BB$54,1,MATCH(L516,MaGv!$C$54:$BB$54,0))," ")</f>
        <v> </v>
      </c>
      <c r="S522" s="548" t="str">
        <f t="array" ref="S522">IF(COUNTIF(MaGv!$C$59:$BB$59,L516)&gt;0,INDEX(MaGv!$C$38:$BB$59,1,MATCH(L516,MaGv!$C$59:$BB$59,0))," ")</f>
        <v> </v>
      </c>
      <c r="T522" s="548" t="str">
        <f t="array" ref="T522">IF(COUNTIF(MaGv!$C$64:$BB$64,L516)&gt;0,INDEX(MaGv!$C$38:$BB$64,1,MATCH(L516,MaGv!$C$64:$BB$64,0))," ")</f>
        <v> </v>
      </c>
      <c r="U522" s="16"/>
      <c r="V522" s="16"/>
      <c r="W522" s="17"/>
      <c r="X522" s="527"/>
    </row>
    <row r="523" ht="12.75" customHeight="1">
      <c r="A523" s="323"/>
      <c r="B523" s="127"/>
      <c r="C523" s="444">
        <v>2.0</v>
      </c>
      <c r="D523" s="543" t="s">
        <v>625</v>
      </c>
      <c r="E523" s="444" t="str">
        <f t="array" ref="E523">IF(COUNTIF(MaGv!$C$40:$BB$40,B516)&gt;0,INDEX(MaGv!$C$38:$BB$40,1,MATCH(B516,MaGv!$C$40:$BB$40,0))," ")</f>
        <v> </v>
      </c>
      <c r="F523" s="444" t="str">
        <f t="array" ref="F523">IF(COUNTIF(MaGv!$C$45:$BB$45,B516)&gt;0,INDEX(MaGv!$C$38:$BB$45,1,MATCH(B516,MaGv!$C$45:$BB$45,0))," ")</f>
        <v> </v>
      </c>
      <c r="G523" s="444" t="str">
        <f t="array" ref="G523">IF(COUNTIF(MaGv!$C$50:$BB$50,B516)&gt;0,INDEX(MaGv!$C$38:$BB$50,1,MATCH(B516,MaGv!$C$50:$BB$50,0))," ")</f>
        <v> </v>
      </c>
      <c r="H523" s="444" t="str">
        <f t="array" ref="H523">IF(COUNTIF(MaGv!$C$55:$BB$55,B516)&gt;0,INDEX(MaGv!$C$38:$BB$55,1,MATCH(B516,MaGv!$C$55:$BB$55,0))," ")</f>
        <v> </v>
      </c>
      <c r="I523" s="444" t="str">
        <f t="array" ref="I523">IF(COUNTIF(MaGv!$C$60:$BB$60,B516)&gt;0,INDEX(MaGv!$C$38:$BB$60,1,MATCH(B516,MaGv!$C$60:$BB$60,0))," ")</f>
        <v> </v>
      </c>
      <c r="J523" s="444" t="str">
        <f t="array" ref="J523">IF(COUNTIF(MaGv!$C$65:$BB$65,B516)&gt;0,INDEX(MaGv!$C$38:$BB$65,1,MATCH(B516,MaGv!$C$65:$BB$65,0))," ")</f>
        <v> </v>
      </c>
      <c r="K523" s="323"/>
      <c r="L523" s="127"/>
      <c r="M523" s="444">
        <v>2.0</v>
      </c>
      <c r="N523" s="543" t="s">
        <v>625</v>
      </c>
      <c r="O523" s="446" t="str">
        <f t="array" ref="O523">IF(COUNTIF(MaGv!$C$40:$BB$40,L516)&gt;0,INDEX(MaGv!$C$38:$BB$40,1,MATCH(L516,MaGv!$C$40:$BB$40,0))," ")</f>
        <v>A4</v>
      </c>
      <c r="P523" s="444" t="str">
        <f t="array" ref="P523">IF(COUNTIF(MaGv!$C$45:$BB$45,L516)&gt;0,INDEX(MaGv!$C$38:$BB$45,1,MATCH(L516,MaGv!$C$45:$BB$45,0))," ")</f>
        <v> </v>
      </c>
      <c r="Q523" s="444" t="str">
        <f t="array" ref="Q523">IF(COUNTIF(MaGv!$C$50:$BB$50,L516)&gt;0,INDEX(MaGv!$C$38:$BB$50,1,MATCH(L516,MaGv!$C$50:$BB$50,0))," ")</f>
        <v> </v>
      </c>
      <c r="R523" s="444" t="str">
        <f t="array" ref="R523">IF(COUNTIF(MaGv!$C$55:$BB$55,L516)&gt;0,INDEX(MaGv!$C$38:$BB$55,1,MATCH(L516,MaGv!$C$55:$BB$55,0))," ")</f>
        <v> </v>
      </c>
      <c r="S523" s="444" t="str">
        <f t="array" ref="S523">IF(COUNTIF(MaGv!$C$60:$BB$60,L516)&gt;0,INDEX(MaGv!$C$38:$BB$60,1,MATCH(L516,MaGv!$C$60:$BB$60,0))," ")</f>
        <v> </v>
      </c>
      <c r="T523" s="444" t="str">
        <f t="array" ref="T523">IF(COUNTIF(MaGv!$C$65:$BB$65,L516)&gt;0,INDEX(MaGv!$C$38:$BB$65,1,MATCH(L516,MaGv!$C$65:$BB$65,0))," ")</f>
        <v> </v>
      </c>
      <c r="U523" s="16"/>
      <c r="V523" s="16"/>
      <c r="W523" s="17"/>
      <c r="X523" s="527"/>
    </row>
    <row r="524" ht="12.75" customHeight="1">
      <c r="A524" s="323"/>
      <c r="B524" s="127"/>
      <c r="C524" s="444">
        <v>3.0</v>
      </c>
      <c r="D524" s="543" t="s">
        <v>626</v>
      </c>
      <c r="E524" s="444" t="str">
        <f t="array" ref="E524">IF(COUNTIF(MaGv!$C$41:$BB$41,B516)&gt;0,INDEX(MaGv!$C$38:$BB$41,1,MATCH(B516,MaGv!$C$41:$BB$41,0))," ")</f>
        <v> </v>
      </c>
      <c r="F524" s="444" t="str">
        <f t="array" ref="F524">IF(COUNTIF(MaGv!$C$46:$BB$46,B516)&gt;0,INDEX(MaGv!$C$38:$BB$46,1,MATCH(B516,MaGv!$C$46:$BB$46,0))," ")</f>
        <v> </v>
      </c>
      <c r="G524" s="444" t="str">
        <f t="array" ref="G524">IF(COUNTIF(MaGv!$C$51:$BB$51,B516)&gt;0,INDEX(MaGv!$C$38:$BB$51,1,MATCH(B516,MaGv!$C$51:$BB$51,0))," ")</f>
        <v> </v>
      </c>
      <c r="H524" s="444" t="str">
        <f t="array" ref="H524">IF(COUNTIF(MaGv!$C$56:$BB$56,B516)&gt;0,INDEX(MaGv!$C$38:$BB$56,1,MATCH(B516,MaGv!$C$56:$BB$56,0))," ")</f>
        <v> </v>
      </c>
      <c r="I524" s="444" t="str">
        <f t="array" ref="I524">IF(COUNTIF(MaGv!$C$61:$BB$61,B516)&gt;0,INDEX(MaGv!$C$38:$BB$61,1,MATCH(B516,MaGv!$C$61:$BB$61,0))," ")</f>
        <v> </v>
      </c>
      <c r="J524" s="444" t="str">
        <f t="array" ref="J524">IF(COUNTIF(MaGv!$C$66:$BB$66,B516)&gt;0,INDEX(MaGv!$C$38:$BB$66,1,MATCH(B516,MaGv!$C$66:$BB$66,0))," ")</f>
        <v> </v>
      </c>
      <c r="K524" s="323"/>
      <c r="L524" s="127"/>
      <c r="M524" s="444">
        <v>3.0</v>
      </c>
      <c r="N524" s="543" t="s">
        <v>626</v>
      </c>
      <c r="O524" s="446" t="str">
        <f t="array" ref="O524">IF(COUNTIF(MaGv!$C$41:$BB$41,L516)&gt;0,INDEX(MaGv!$C$38:$BB$41,1,MATCH(L516,MaGv!$C$41:$BB$41,0))," ")</f>
        <v>A2</v>
      </c>
      <c r="P524" s="444" t="str">
        <f t="array" ref="P524">IF(COUNTIF(MaGv!$C$46:$BB$46,L516)&gt;0,INDEX(MaGv!$C$38:$BB$46,1,MATCH(L516,MaGv!$C$46:$BB$46,0))," ")</f>
        <v> </v>
      </c>
      <c r="Q524" s="444" t="str">
        <f t="array" ref="Q524">IF(COUNTIF(MaGv!$C$51:$BB$51,L516)&gt;0,INDEX(MaGv!$C$38:$BB$51,1,MATCH(L516,MaGv!$C$51:$BB$51,0))," ")</f>
        <v> </v>
      </c>
      <c r="R524" s="444" t="str">
        <f t="array" ref="R524">IF(COUNTIF(MaGv!$C$56:$BB$56,L516)&gt;0,INDEX(MaGv!$C$38:$BB$56,1,MATCH(L516,MaGv!$C$56:$BB$56,0))," ")</f>
        <v> </v>
      </c>
      <c r="S524" s="444" t="str">
        <f t="array" ref="S524">IF(COUNTIF(MaGv!$C$61:$BB$61,L516)&gt;0,INDEX(MaGv!$C$38:$BB$61,1,MATCH(L516,MaGv!$C$61:$BB$61,0))," ")</f>
        <v> </v>
      </c>
      <c r="T524" s="444" t="str">
        <f t="array" ref="T524">IF(COUNTIF(MaGv!$C$66:$BB$66,L516)&gt;0,INDEX(MaGv!$C$38:$BB$66,1,MATCH(L516,MaGv!$C$66:$BB$66,0))," ")</f>
        <v> </v>
      </c>
      <c r="U524" s="16"/>
      <c r="V524" s="16"/>
      <c r="W524" s="17"/>
      <c r="X524" s="527"/>
    </row>
    <row r="525" ht="12.75" customHeight="1">
      <c r="A525" s="323"/>
      <c r="B525" s="127"/>
      <c r="C525" s="444">
        <v>4.0</v>
      </c>
      <c r="D525" s="543" t="s">
        <v>627</v>
      </c>
      <c r="E525" s="444" t="str">
        <f t="array" ref="E525">IF(COUNTIF(MaGv!$C$42:$BB$42,B516)&gt;0,INDEX(MaGv!$C$38:$BB$42,1,MATCH(B516,MaGv!$C$42:$BB$42,0))," ")</f>
        <v> </v>
      </c>
      <c r="F525" s="444" t="str">
        <f t="array" ref="F525">IF(COUNTIF(MaGv!$C$47:$BB$47,B516)&gt;0,INDEX(MaGv!$C$38:$BB$47,1,MATCH(B516,MaGv!$C$47:$BB$47,0))," ")</f>
        <v> </v>
      </c>
      <c r="G525" s="444" t="str">
        <f t="array" ref="G525">IF(COUNTIF(MaGv!$C$52:$BB$52,B516)&gt;0,INDEX(MaGv!$C$38:$BB$52,1,MATCH(B516,MaGv!$C$52:$BB$52,0))," ")</f>
        <v> </v>
      </c>
      <c r="H525" s="444" t="str">
        <f t="array" ref="H525">IF(COUNTIF(MaGv!$C$57:$BB$57,B516)&gt;0,INDEX(MaGv!$C$38:$BB$57,1,MATCH(B516,MaGv!$C$57:$BB$57,0))," ")</f>
        <v> </v>
      </c>
      <c r="I525" s="444" t="str">
        <f t="array" ref="I525">IF(COUNTIF(MaGv!$C$62:$BB$62,B516)&gt;0,INDEX(MaGv!$C$38:$BB$62,1,MATCH(B516,MaGv!$C$62:$BB$62,0))," ")</f>
        <v> </v>
      </c>
      <c r="J525" s="444" t="str">
        <f t="array" ref="J525">IF(COUNTIF(MaGv!$C$66:$BB$67,B516)&gt;0,INDEX(MaGv!$C$38:$BB$67,1,MATCH(B516,MaGv!$C$67:$BB$67,0))," ")</f>
        <v> </v>
      </c>
      <c r="K525" s="323"/>
      <c r="L525" s="127"/>
      <c r="M525" s="444">
        <v>4.0</v>
      </c>
      <c r="N525" s="543" t="s">
        <v>627</v>
      </c>
      <c r="O525" s="446" t="str">
        <f t="array" ref="O525">IF(COUNTIF(MaGv!$C$42:$BB$42,L516)&gt;0,INDEX(MaGv!$C$38:$BB$42,1,MATCH(L516,MaGv!$C$42:$BB$42,0))," ")</f>
        <v>A12</v>
      </c>
      <c r="P525" s="444" t="str">
        <f t="array" ref="P525">IF(COUNTIF(MaGv!$C$47:$BB$47,L516)&gt;0,INDEX(MaGv!$C$38:$BB$47,1,MATCH(L516,MaGv!$C$47:$BB$47,0))," ")</f>
        <v> </v>
      </c>
      <c r="Q525" s="444" t="str">
        <f t="array" ref="Q525">IF(COUNTIF(MaGv!$C$52:$BB$52,L516)&gt;0,INDEX(MaGv!$C$38:$BB$52,1,MATCH(L516,MaGv!$C$52:$BB$52,0))," ")</f>
        <v> </v>
      </c>
      <c r="R525" s="444" t="str">
        <f t="array" ref="R525">IF(COUNTIF(MaGv!$C$57:$BB$57,L516)&gt;0,INDEX(MaGv!$C$38:$BB$57,1,MATCH(L516,MaGv!$C$57:$BB$57,0))," ")</f>
        <v> </v>
      </c>
      <c r="S525" s="444" t="str">
        <f t="array" ref="S525">IF(COUNTIF(MaGv!$C$62:$BB$62,L516)&gt;0,INDEX(MaGv!$C$38:$BB$62,1,MATCH(L516,MaGv!$C$62:$BB$62,0))," ")</f>
        <v> </v>
      </c>
      <c r="T525" s="444" t="str">
        <f t="array" ref="T525">IF(COUNTIF(MaGv!$C$66:$BB$67,L516)&gt;0,INDEX(MaGv!$C$38:$BB$67,1,MATCH(L516,MaGv!$C$67:$BB$67,0))," ")</f>
        <v> </v>
      </c>
      <c r="U525" s="16"/>
      <c r="V525" s="16"/>
      <c r="W525" s="17"/>
      <c r="X525" s="527"/>
    </row>
    <row r="526" ht="12.75" customHeight="1">
      <c r="A526" s="323"/>
      <c r="B526" s="396"/>
      <c r="C526" s="450">
        <v>5.0</v>
      </c>
      <c r="D526" s="550" t="s">
        <v>628</v>
      </c>
      <c r="E526" s="450" t="str">
        <f t="array" ref="E526">IF(COUNTIF(MaGv!$C$43:$BB$43,B516)&gt;0,INDEX(MaGv!$C$38:$BB$43,1,MATCH(B516,MaGv!$C$43:$BB$43,0))," ")</f>
        <v> </v>
      </c>
      <c r="F526" s="450" t="str">
        <f t="array" ref="F526">IF(COUNTIF(MaGv!$C$48:$BB$48,B516)&gt;0,INDEX(MaGv!$C$38:$BB$48,1,MATCH(B516,MaGv!$C$48:$BB$48,0))," ")</f>
        <v> </v>
      </c>
      <c r="G526" s="450" t="str">
        <f t="array" ref="G526">IF(COUNTIF(MaGv!$C$53:$BB$53,B516)&gt;0,INDEX(MaGv!$C$38:$BB$53,1,MATCH(B516,MaGv!$C$53:$BB$53,0))," ")</f>
        <v> </v>
      </c>
      <c r="H526" s="450" t="str">
        <f t="array" ref="H526">IF(COUNTIF(MaGv!$C$58:$BB$58,B516)&gt;0,INDEX(MaGv!$C$38:$BB$58,1,MATCH(B516,MaGv!$C$58:$BB$58,0))," ")</f>
        <v> </v>
      </c>
      <c r="I526" s="450" t="str">
        <f t="array" ref="I526">IF(COUNTIF(MaGv!$C$63:$BB$63,B516)&gt;0,INDEX(MaGv!$C$38:$BB$63,1,MATCH(B516,MaGv!$C$63:$BB$63,0))," ")</f>
        <v> </v>
      </c>
      <c r="J526" s="450" t="str">
        <f t="array" ref="J526">IF(COUNTIF(MaGv!$C$68:$BB$68,B516)&gt;0,INDEX(MaGv!$C$38:$BB$68,1,MATCH(B516,MaGv!$C$68:$BB$68,0))," ")</f>
        <v> </v>
      </c>
      <c r="K526" s="323"/>
      <c r="L526" s="396"/>
      <c r="M526" s="450">
        <v>5.0</v>
      </c>
      <c r="N526" s="550" t="s">
        <v>628</v>
      </c>
      <c r="O526" s="449" t="str">
        <f t="array" ref="O526">IF(COUNTIF(MaGv!$C$43:$BB$43,L516)&gt;0,INDEX(MaGv!$C$38:$BB$43,1,MATCH(L516,MaGv!$C$43:$BB$43,0))," ")</f>
        <v>A1</v>
      </c>
      <c r="P526" s="450" t="str">
        <f t="array" ref="P526">IF(COUNTIF(MaGv!$C$48:$BB$48,L516)&gt;0,INDEX(MaGv!$C$38:$BB$48,1,MATCH(L516,MaGv!$C$48:$BB$48,0))," ")</f>
        <v> </v>
      </c>
      <c r="Q526" s="450" t="str">
        <f t="array" ref="Q526">IF(COUNTIF(MaGv!$C$53:$BB$53,L516)&gt;0,INDEX(MaGv!$C$38:$BB$53,1,MATCH(L516,MaGv!$C$53:$BB$53,0))," ")</f>
        <v> </v>
      </c>
      <c r="R526" s="450" t="str">
        <f t="array" ref="R526">IF(COUNTIF(MaGv!$C$58:$BB$58,L516)&gt;0,INDEX(MaGv!$C$38:$BB$58,1,MATCH(L516,MaGv!$C$58:$BB$58,0))," ")</f>
        <v> </v>
      </c>
      <c r="S526" s="450" t="str">
        <f t="array" ref="S526">IF(COUNTIF(MaGv!$C$63:$BB$63,L516)&gt;0,INDEX(MaGv!$C$38:$BB$63,1,MATCH(L516,MaGv!$C$63:$BB$63,0))," ")</f>
        <v> </v>
      </c>
      <c r="T526" s="450" t="str">
        <f t="array" ref="T526">IF(COUNTIF(MaGv!$C$68:$BB$68,L516)&gt;0,INDEX(MaGv!$C$38:$BB$68,1,MATCH(L516,MaGv!$C$68:$BB$68,0))," ")</f>
        <v> </v>
      </c>
      <c r="U526" s="16"/>
      <c r="V526" s="16"/>
      <c r="W526" s="17"/>
      <c r="X526" s="527"/>
    </row>
    <row r="527" ht="12.75" customHeight="1">
      <c r="A527" s="323"/>
      <c r="B527" s="551"/>
      <c r="C527" s="529"/>
      <c r="D527" s="75"/>
      <c r="E527" s="529"/>
      <c r="F527" s="529"/>
      <c r="G527" s="529"/>
      <c r="H527" s="529"/>
      <c r="I527" s="529"/>
      <c r="J527" s="529"/>
      <c r="K527" s="323"/>
      <c r="L527" s="551"/>
      <c r="M527" s="529"/>
      <c r="N527" s="75"/>
      <c r="O527" s="529"/>
      <c r="P527" s="529"/>
      <c r="Q527" s="529"/>
      <c r="R527" s="529"/>
      <c r="S527" s="529"/>
      <c r="T527" s="529"/>
      <c r="U527" s="16"/>
      <c r="V527" s="16"/>
      <c r="W527" s="17"/>
      <c r="X527" s="527"/>
    </row>
    <row r="528" ht="12.75" customHeight="1">
      <c r="A528" s="552"/>
      <c r="B528" s="553"/>
      <c r="C528" s="554"/>
      <c r="D528" s="554"/>
      <c r="E528" s="555"/>
      <c r="F528" s="555"/>
      <c r="G528" s="555"/>
      <c r="H528" s="555"/>
      <c r="I528" s="555"/>
      <c r="J528" s="555"/>
      <c r="K528" s="555"/>
      <c r="L528" s="553"/>
      <c r="M528" s="554"/>
      <c r="N528" s="554"/>
      <c r="O528" s="555"/>
      <c r="P528" s="555"/>
      <c r="Q528" s="555"/>
      <c r="R528" s="555"/>
      <c r="S528" s="555"/>
      <c r="T528" s="555"/>
      <c r="U528" s="16"/>
      <c r="V528" s="16"/>
      <c r="W528" s="17"/>
      <c r="X528" s="527"/>
    </row>
    <row r="529" ht="12.75" customHeight="1">
      <c r="A529" s="323"/>
      <c r="B529" s="528" t="str">
        <f>MaGv!$N$1</f>
        <v>THỜI KHÓA BIỂU ÔN TẬP KHỐI 12 - Áp dụng từ 04/05/2021</v>
      </c>
      <c r="C529" s="528"/>
      <c r="D529" s="360"/>
      <c r="E529" s="360"/>
      <c r="F529" s="360"/>
      <c r="G529" s="360"/>
      <c r="H529" s="323"/>
      <c r="I529" s="360"/>
      <c r="J529" s="360"/>
      <c r="K529" s="323"/>
      <c r="L529" s="528" t="str">
        <f>MaGv!$N$1</f>
        <v>THỜI KHÓA BIỂU ÔN TẬP KHỐI 12 - Áp dụng từ 04/05/2021</v>
      </c>
      <c r="M529" s="360"/>
      <c r="N529" s="360"/>
      <c r="O529" s="360"/>
      <c r="P529" s="360"/>
      <c r="Q529" s="360"/>
      <c r="R529" s="323"/>
      <c r="S529" s="360"/>
      <c r="T529" s="360"/>
      <c r="U529" s="16"/>
      <c r="V529" s="16"/>
      <c r="W529" s="17"/>
      <c r="X529" s="527"/>
    </row>
    <row r="530" ht="12.75" customHeight="1">
      <c r="A530" s="16"/>
      <c r="B530" s="530" t="s">
        <v>615</v>
      </c>
      <c r="C530" s="531" t="str">
        <f>VLOOKUP(B532,dsma,3,0)&amp;"-"&amp;VLOOKUP(B532,dsma,5,0)</f>
        <v>Phạm Thị Phương-Sử</v>
      </c>
      <c r="D530" s="532"/>
      <c r="E530" s="532"/>
      <c r="F530" s="533"/>
      <c r="G530" s="323"/>
      <c r="H530" s="534"/>
      <c r="I530" s="535" t="s">
        <v>616</v>
      </c>
      <c r="J530" s="17" t="str">
        <f>60-COUNTIF(E533:J542," ")</f>
        <v>0</v>
      </c>
      <c r="K530" s="323"/>
      <c r="L530" s="530" t="s">
        <v>615</v>
      </c>
      <c r="M530" s="531" t="str">
        <f>VLOOKUP(L532,dsma,3,0)&amp;"-"&amp;VLOOKUP(L532,dsma,5,0)</f>
        <v>Phạm Thị Thùy Ninh-Sử</v>
      </c>
      <c r="N530" s="532"/>
      <c r="O530" s="532"/>
      <c r="P530" s="533"/>
      <c r="Q530" s="556"/>
      <c r="R530" s="534"/>
      <c r="S530" s="535" t="s">
        <v>616</v>
      </c>
      <c r="T530" s="17" t="str">
        <f>60-COUNTIF(O533:T542," ")</f>
        <v>6</v>
      </c>
      <c r="U530" s="16"/>
      <c r="V530" s="16"/>
      <c r="W530" s="17"/>
      <c r="X530" s="527"/>
    </row>
    <row r="531" ht="3.0" customHeight="1">
      <c r="A531" s="16"/>
      <c r="B531" s="526"/>
      <c r="C531" s="323"/>
      <c r="D531" s="323"/>
      <c r="E531" s="529"/>
      <c r="F531" s="323"/>
      <c r="G531" s="323"/>
      <c r="H531" s="323"/>
      <c r="I531" s="323"/>
      <c r="J531" s="323"/>
      <c r="K531" s="323"/>
      <c r="L531" s="526"/>
      <c r="M531" s="323"/>
      <c r="N531" s="323"/>
      <c r="O531" s="529"/>
      <c r="P531" s="323"/>
      <c r="Q531" s="323"/>
      <c r="R531" s="323"/>
      <c r="S531" s="323"/>
      <c r="T531" s="323"/>
      <c r="U531" s="16"/>
      <c r="V531" s="16"/>
      <c r="W531" s="17"/>
      <c r="X531" s="527"/>
    </row>
    <row r="532" ht="12.75" customHeight="1">
      <c r="A532" s="536"/>
      <c r="B532" s="537" t="str">
        <f>X71</f>
        <v>BU03</v>
      </c>
      <c r="C532" s="538" t="s">
        <v>617</v>
      </c>
      <c r="D532" s="538" t="s">
        <v>618</v>
      </c>
      <c r="E532" s="538" t="s">
        <v>591</v>
      </c>
      <c r="F532" s="538" t="s">
        <v>592</v>
      </c>
      <c r="G532" s="538" t="s">
        <v>593</v>
      </c>
      <c r="H532" s="538" t="s">
        <v>594</v>
      </c>
      <c r="I532" s="538" t="s">
        <v>595</v>
      </c>
      <c r="J532" s="538" t="s">
        <v>596</v>
      </c>
      <c r="K532" s="539"/>
      <c r="L532" s="537" t="str">
        <f>X72</f>
        <v>BU04</v>
      </c>
      <c r="M532" s="538" t="s">
        <v>617</v>
      </c>
      <c r="N532" s="538" t="s">
        <v>618</v>
      </c>
      <c r="O532" s="538" t="s">
        <v>591</v>
      </c>
      <c r="P532" s="538" t="s">
        <v>592</v>
      </c>
      <c r="Q532" s="538" t="s">
        <v>593</v>
      </c>
      <c r="R532" s="538" t="s">
        <v>594</v>
      </c>
      <c r="S532" s="538" t="s">
        <v>595</v>
      </c>
      <c r="T532" s="538" t="s">
        <v>596</v>
      </c>
      <c r="U532" s="16"/>
      <c r="V532" s="16">
        <v>68.0</v>
      </c>
      <c r="W532" s="17"/>
      <c r="X532" s="527"/>
    </row>
    <row r="533" ht="12.75" customHeight="1">
      <c r="A533" s="323"/>
      <c r="B533" s="541" t="s">
        <v>597</v>
      </c>
      <c r="C533" s="452">
        <v>1.0</v>
      </c>
      <c r="D533" s="542" t="s">
        <v>619</v>
      </c>
      <c r="E533" s="452" t="str">
        <f t="array" ref="E533">IF(COUNTIF(MaGv!$C$4:$BB$4,B532)&gt;0,INDEX(MaGv!$C$3:$BB$4,1,MATCH(B532,MaGv!$C$4:$BB$4,0))," ")</f>
        <v> </v>
      </c>
      <c r="F533" s="452" t="str">
        <f t="array" ref="F533">IF(COUNTIF(MaGv!$C$9:$BB$9,B532)&gt;0,INDEX(MaGv!$C$3:$BB$9,1,MATCH(B532,MaGv!$C$9:$BB$9,0))," ")</f>
        <v> </v>
      </c>
      <c r="G533" s="452" t="str">
        <f t="array" ref="G533">IF(COUNTIF(MaGv!$C$14:$BB$14,B532)&gt;0,INDEX(MaGv!$C$3:$BB$14,1,MATCH(B532,MaGv!$C$14:$BB$14,0))," ")</f>
        <v> </v>
      </c>
      <c r="H533" s="452" t="str">
        <f t="array" ref="H533">IF(COUNTIF(MaGv!$C$19:$BB$19,B532)&gt;0,INDEX(MaGv!$C$3:$BB$19,1,MATCH(B532,MaGv!$C$19:$BB$19,0))," ")</f>
        <v> </v>
      </c>
      <c r="I533" s="452" t="str">
        <f t="array" ref="I533">IF(COUNTIF(MaGv!$C$24:$BB$24,B532)&gt;0,INDEX(MaGv!$C$3:$BB$24,1,MATCH(B532,MaGv!$C$24:$BB$24,0))," ")</f>
        <v> </v>
      </c>
      <c r="J533" s="452" t="str">
        <f t="array" ref="J533">IF(COUNTIF(MaGv!$C$29:$BB$29,B532)&gt;0,INDEX(MaGv!$C$3:$BB$29,1,MATCH(B532,MaGv!$C$29:$BB$29,0))," ")</f>
        <v> </v>
      </c>
      <c r="K533" s="323"/>
      <c r="L533" s="541" t="s">
        <v>597</v>
      </c>
      <c r="M533" s="452">
        <v>1.0</v>
      </c>
      <c r="N533" s="542" t="s">
        <v>619</v>
      </c>
      <c r="O533" s="452" t="str">
        <f t="array" ref="O533">IF(COUNTIF(MaGv!$C$4:$BB$4,L532)&gt;0,INDEX(MaGv!$C$3:$BB$4,1,MATCH(L532,MaGv!$C$4:$BB$4,0))," ")</f>
        <v> </v>
      </c>
      <c r="P533" s="452" t="str">
        <f t="array" ref="P533">IF(COUNTIF(MaGv!$C$9:$BB$9,L532)&gt;0,INDEX(MaGv!$C$3:$BB$9,1,MATCH(L532,MaGv!$C$9:$BB$9,0))," ")</f>
        <v> </v>
      </c>
      <c r="Q533" s="452" t="str">
        <f t="array" ref="Q533">IF(COUNTIF(MaGv!$C$14:$BB$14,L532)&gt;0,INDEX(MaGv!$C$3:$BB$14,1,MATCH(L532,MaGv!$C$14:$BB$14,0))," ")</f>
        <v> </v>
      </c>
      <c r="R533" s="452" t="str">
        <f t="array" ref="R533">IF(COUNTIF(MaGv!$C$19:$BB$19,L532)&gt;0,INDEX(MaGv!$C$3:$BB$19,1,MATCH(L532,MaGv!$C$19:$BB$19,0))," ")</f>
        <v> </v>
      </c>
      <c r="S533" s="451" t="str">
        <f t="array" ref="S533">IF(COUNTIF(MaGv!$C$24:$BB$24,L532)&gt;0,INDEX(MaGv!$C$3:$BB$24,1,MATCH(L532,MaGv!$C$24:$BB$24,0))," ")</f>
        <v>A11</v>
      </c>
      <c r="T533" s="452" t="str">
        <f t="array" ref="T533">IF(COUNTIF(MaGv!$C$29:$BB$29,L532)&gt;0,INDEX(MaGv!$C$3:$BB$29,1,MATCH(L532,MaGv!$C$29:$BB$29,0))," ")</f>
        <v> </v>
      </c>
      <c r="U533" s="16"/>
      <c r="V533" s="16"/>
      <c r="W533" s="17"/>
      <c r="X533" s="527"/>
    </row>
    <row r="534" ht="12.75" customHeight="1">
      <c r="A534" s="323"/>
      <c r="B534" s="127"/>
      <c r="C534" s="444">
        <v>2.0</v>
      </c>
      <c r="D534" s="543" t="s">
        <v>620</v>
      </c>
      <c r="E534" s="444" t="str">
        <f t="array" ref="E534">IF(COUNTIF(MaGv!$C$5:$BB$5,B532)&gt;0,INDEX(MaGv!$C$3:$BB$5,1,MATCH(B532,MaGv!$C$5:$BB$5,0))," ")</f>
        <v> </v>
      </c>
      <c r="F534" s="444" t="str">
        <f t="array" ref="F534">IF(COUNTIF(MaGv!$C$10:$BB$10,B532)&gt;0,INDEX(MaGv!$C$3:$BB$10,1,MATCH(B532,MaGv!$C$10:$BB$10,0))," ")</f>
        <v> </v>
      </c>
      <c r="G534" s="444" t="str">
        <f t="array" ref="G534">IF(COUNTIF(MaGv!$C$15:$BB$15,B532)&gt;0,INDEX(MaGv!$C$3:$BB$15,1,MATCH(B532,MaGv!$C$15:$BB$15,0))," ")</f>
        <v> </v>
      </c>
      <c r="H534" s="444" t="str">
        <f t="array" ref="H534">IF(COUNTIF(MaGv!$C$20:$BB$20,B532)&gt;0,INDEX(MaGv!$C$3:$BB$20,1,MATCH(B532,MaGv!$C$20:$BB$20,0))," ")</f>
        <v> </v>
      </c>
      <c r="I534" s="444" t="str">
        <f t="array" ref="I534">IF(COUNTIF(MaGv!$C$25:$BB$25,B532)&gt;0,INDEX(MaGv!$C$3:$BB$25,1,MATCH(B532,MaGv!$C$25:$BB$25,0))," ")</f>
        <v> </v>
      </c>
      <c r="J534" s="444" t="str">
        <f t="array" ref="J534">IF(COUNTIF(MaGv!$C$30:$BB$30,B532)&gt;0,INDEX(MaGv!$C$3:$BB$30,1,MATCH(B532,MaGv!$C$30:$BB$30,0))," ")</f>
        <v> </v>
      </c>
      <c r="K534" s="323"/>
      <c r="L534" s="127"/>
      <c r="M534" s="444">
        <v>2.0</v>
      </c>
      <c r="N534" s="543" t="s">
        <v>620</v>
      </c>
      <c r="O534" s="444" t="str">
        <f t="array" ref="O534">IF(COUNTIF(MaGv!$C$5:$BB$5,L532)&gt;0,INDEX(MaGv!$C$3:$BB$5,1,MATCH(L532,MaGv!$C$5:$BB$5,0))," ")</f>
        <v> </v>
      </c>
      <c r="P534" s="444" t="str">
        <f t="array" ref="P534">IF(COUNTIF(MaGv!$C$10:$BB$10,L532)&gt;0,INDEX(MaGv!$C$3:$BB$10,1,MATCH(L532,MaGv!$C$10:$BB$10,0))," ")</f>
        <v> </v>
      </c>
      <c r="Q534" s="444" t="str">
        <f t="array" ref="Q534">IF(COUNTIF(MaGv!$C$15:$BB$15,L532)&gt;0,INDEX(MaGv!$C$3:$BB$15,1,MATCH(L532,MaGv!$C$15:$BB$15,0))," ")</f>
        <v> </v>
      </c>
      <c r="R534" s="444" t="str">
        <f t="array" ref="R534">IF(COUNTIF(MaGv!$C$20:$BB$20,L532)&gt;0,INDEX(MaGv!$C$3:$BB$20,1,MATCH(L532,MaGv!$C$20:$BB$20,0))," ")</f>
        <v> </v>
      </c>
      <c r="S534" s="446" t="str">
        <f t="array" ref="S534">IF(COUNTIF(MaGv!$C$25:$BB$25,L532)&gt;0,INDEX(MaGv!$C$3:$BB$25,1,MATCH(L532,MaGv!$C$25:$BB$25,0))," ")</f>
        <v>A10</v>
      </c>
      <c r="T534" s="444" t="str">
        <f t="array" ref="T534">IF(COUNTIF(MaGv!$C$30:$BB$30,L532)&gt;0,INDEX(MaGv!$C$3:$BB$30,1,MATCH(L532,MaGv!$C$30:$BB$30,0))," ")</f>
        <v> </v>
      </c>
      <c r="U534" s="16"/>
      <c r="V534" s="16"/>
      <c r="W534" s="17"/>
      <c r="X534" s="527"/>
    </row>
    <row r="535" ht="12.75" customHeight="1">
      <c r="A535" s="323"/>
      <c r="B535" s="127"/>
      <c r="C535" s="444">
        <v>3.0</v>
      </c>
      <c r="D535" s="543" t="s">
        <v>621</v>
      </c>
      <c r="E535" s="444" t="str">
        <f t="array" ref="E535">IF(COUNTIF(MaGv!$C$6:$BB$6,B532)&gt;0,INDEX(MaGv!$C$3:$BB$6,1,MATCH(B532,MaGv!$C$6:$BB$6,0))," ")</f>
        <v> </v>
      </c>
      <c r="F535" s="444" t="str">
        <f t="array" ref="F535">IF(COUNTIF(MaGv!$C$11:$BB$11,B532)&gt;0,INDEX(MaGv!$C$3:$BB$11,1,MATCH(B532,MaGv!$C$11:$BB$11,0))," ")</f>
        <v> </v>
      </c>
      <c r="G535" s="444" t="str">
        <f t="array" ref="G535">IF(COUNTIF(MaGv!$C$16:$BB$16,B532)&gt;0,INDEX(MaGv!$C$3:$BB$16,1,MATCH(B532,MaGv!$C$16:$BB$16,0))," ")</f>
        <v> </v>
      </c>
      <c r="H535" s="444" t="str">
        <f t="array" ref="H535">IF(COUNTIF(MaGv!$C$21:$BB$21,B532)&gt;0,INDEX(MaGv!$C$3:$BB$21,1,MATCH(B532,MaGv!$C$21:$BB$21,0))," ")</f>
        <v> </v>
      </c>
      <c r="I535" s="444" t="str">
        <f t="array" ref="I535">IF(COUNTIF(MaGv!$C$26:$BB$26,B532)&gt;0,INDEX(MaGv!$C$3:$BB$26,1,MATCH(B532,MaGv!$C$26:$BB$26,0))," ")</f>
        <v> </v>
      </c>
      <c r="J535" s="444" t="str">
        <f t="array" ref="J535">IF(COUNTIF(MaGv!$C$31:$BB$31,B532)&gt;0,INDEX(MaGv!$C$3:$BB$31,1,MATCH(B532,MaGv!$C$31:$BB$31,0))," ")</f>
        <v> </v>
      </c>
      <c r="K535" s="323"/>
      <c r="L535" s="127"/>
      <c r="M535" s="444">
        <v>3.0</v>
      </c>
      <c r="N535" s="543" t="s">
        <v>621</v>
      </c>
      <c r="O535" s="444" t="str">
        <f t="array" ref="O535">IF(COUNTIF(MaGv!$C$6:$BB$6,L532)&gt;0,INDEX(MaGv!$C$3:$BB$6,1,MATCH(L532,MaGv!$C$6:$BB$6,0))," ")</f>
        <v> </v>
      </c>
      <c r="P535" s="444" t="str">
        <f t="array" ref="P535">IF(COUNTIF(MaGv!$C$11:$BB$11,L532)&gt;0,INDEX(MaGv!$C$3:$BB$11,1,MATCH(L532,MaGv!$C$11:$BB$11,0))," ")</f>
        <v> </v>
      </c>
      <c r="Q535" s="444" t="str">
        <f t="array" ref="Q535">IF(COUNTIF(MaGv!$C$16:$BB$16,L532)&gt;0,INDEX(MaGv!$C$3:$BB$16,1,MATCH(L532,MaGv!$C$16:$BB$16,0))," ")</f>
        <v> </v>
      </c>
      <c r="R535" s="444" t="str">
        <f t="array" ref="R535">IF(COUNTIF(MaGv!$C$21:$BB$21,L532)&gt;0,INDEX(MaGv!$C$3:$BB$21,1,MATCH(L532,MaGv!$C$21:$BB$21,0))," ")</f>
        <v> </v>
      </c>
      <c r="S535" s="444" t="str">
        <f t="array" ref="S535">IF(COUNTIF(MaGv!$C$26:$BB$26,L532)&gt;0,INDEX(MaGv!$C$3:$BB$26,1,MATCH(L532,MaGv!$C$26:$BB$26,0))," ")</f>
        <v> </v>
      </c>
      <c r="T535" s="444" t="str">
        <f t="array" ref="T535">IF(COUNTIF(MaGv!$C$31:$BB$31,L532)&gt;0,INDEX(MaGv!$C$3:$BB$31,1,MATCH(L532,MaGv!$C$31:$BB$31,0))," ")</f>
        <v> </v>
      </c>
      <c r="U535" s="16"/>
      <c r="V535" s="16"/>
      <c r="W535" s="17"/>
      <c r="X535" s="527"/>
    </row>
    <row r="536" ht="12.75" customHeight="1">
      <c r="A536" s="323"/>
      <c r="B536" s="127"/>
      <c r="C536" s="444">
        <v>4.0</v>
      </c>
      <c r="D536" s="543" t="s">
        <v>622</v>
      </c>
      <c r="E536" s="444" t="str">
        <f t="array" ref="E536">IF(COUNTIF(MaGv!$C$7:$BB$7,B532)&gt;0,INDEX(MaGv!$C$3:$BB$7,1,MATCH(B532,MaGv!$C$7:$BB$7,0))," ")</f>
        <v> </v>
      </c>
      <c r="F536" s="444" t="str">
        <f t="array" ref="F536">IF(COUNTIF(MaGv!$C$12:$BB$12,B532)&gt;0,INDEX(MaGv!$C$3:$BB$12,1,MATCH(B532,MaGv!$C$12:$BB$12,0))," ")</f>
        <v> </v>
      </c>
      <c r="G536" s="444" t="str">
        <f t="array" ref="G536">IF(COUNTIF(MaGv!$C$17:$BB$17,B532)&gt;0,INDEX(MaGv!$C$3:$BB$17,1,MATCH(B532,MaGv!$C$17:$BB$17,0))," ")</f>
        <v> </v>
      </c>
      <c r="H536" s="444" t="str">
        <f t="array" ref="H536">IF(COUNTIF(MaGv!$C$22:$BB$22,B532)&gt;0,INDEX(MaGv!$C$3:$BB$22,1,MATCH(B532,MaGv!$C$22:$BB$22,0))," ")</f>
        <v> </v>
      </c>
      <c r="I536" s="444" t="str">
        <f t="array" ref="I536">IF(COUNTIF(MaGv!$C$27:$BB$27,B532)&gt;0,INDEX(MaGv!$C$3:$BB$27,1,MATCH(B532,MaGv!$C$27:$BB$27,0))," ")</f>
        <v> </v>
      </c>
      <c r="J536" s="444" t="str">
        <f t="array" ref="J536">IF(COUNTIF(MaGv!$C$32:$BB$32,B532)&gt;0,INDEX(MaGv!$C$3:$BB$32,1,MATCH(B532,MaGv!$C$32:$BB$32,0))," ")</f>
        <v> </v>
      </c>
      <c r="K536" s="323"/>
      <c r="L536" s="127"/>
      <c r="M536" s="444">
        <v>4.0</v>
      </c>
      <c r="N536" s="543" t="s">
        <v>622</v>
      </c>
      <c r="O536" s="444" t="str">
        <f t="array" ref="O536">IF(COUNTIF(MaGv!$C$7:$BB$7,L532)&gt;0,INDEX(MaGv!$C$3:$BB$7,1,MATCH(L532,MaGv!$C$7:$BB$7,0))," ")</f>
        <v> </v>
      </c>
      <c r="P536" s="444" t="str">
        <f t="array" ref="P536">IF(COUNTIF(MaGv!$C$12:$BB$12,L532)&gt;0,INDEX(MaGv!$C$3:$BB$12,1,MATCH(L532,MaGv!$C$12:$BB$12,0))," ")</f>
        <v> </v>
      </c>
      <c r="Q536" s="444" t="str">
        <f t="array" ref="Q536">IF(COUNTIF(MaGv!$C$17:$BB$17,L532)&gt;0,INDEX(MaGv!$C$3:$BB$17,1,MATCH(L532,MaGv!$C$17:$BB$17,0))," ")</f>
        <v> </v>
      </c>
      <c r="R536" s="444" t="str">
        <f t="array" ref="R536">IF(COUNTIF(MaGv!$C$22:$BB$22,L532)&gt;0,INDEX(MaGv!$C$3:$BB$22,1,MATCH(L532,MaGv!$C$22:$BB$22,0))," ")</f>
        <v> </v>
      </c>
      <c r="S536" s="446" t="str">
        <f t="array" ref="S536">IF(COUNTIF(MaGv!$C$27:$BB$27,L532)&gt;0,INDEX(MaGv!$C$3:$BB$27,1,MATCH(L532,MaGv!$C$27:$BB$27,0))," ")</f>
        <v>A7</v>
      </c>
      <c r="T536" s="444" t="str">
        <f t="array" ref="T536">IF(COUNTIF(MaGv!$C$32:$BB$32,L532)&gt;0,INDEX(MaGv!$C$3:$BB$32,1,MATCH(L532,MaGv!$C$32:$BB$32,0))," ")</f>
        <v> </v>
      </c>
      <c r="U536" s="16"/>
      <c r="V536" s="16"/>
      <c r="W536" s="17"/>
      <c r="X536" s="527"/>
    </row>
    <row r="537" ht="12.75" customHeight="1">
      <c r="A537" s="323"/>
      <c r="B537" s="447"/>
      <c r="C537" s="544">
        <v>5.0</v>
      </c>
      <c r="D537" s="545" t="s">
        <v>623</v>
      </c>
      <c r="E537" s="544" t="str">
        <f t="array" ref="E537">IF(COUNTIF(MaGv!$C$8:$BB$8,B532)&gt;0,INDEX(MaGv!$C$3:$BB$8,1,MATCH(B532,MaGv!$C$8:$BB$8,0))," ")</f>
        <v> </v>
      </c>
      <c r="F537" s="544" t="str">
        <f t="array" ref="F537">IF(COUNTIF(MaGv!$C$13:$BB$13,B532)&gt;0,INDEX(MaGv!$C$3:$BB$13,1,MATCH(B532,MaGv!$C$13:$BB$13,0))," ")</f>
        <v> </v>
      </c>
      <c r="G537" s="544" t="str">
        <f t="array" ref="G537">IF(COUNTIF(MaGv!$C$18:$BB$18,B532)&gt;0,INDEX(MaGv!$C$3:$BB$18,1,MATCH(B532,MaGv!$C$18:$BB$18,0))," ")</f>
        <v> </v>
      </c>
      <c r="H537" s="544" t="str">
        <f t="array" ref="H537">IF(COUNTIF(MaGv!$C$23:$BB$23,B532)&gt;0,INDEX(MaGv!$C$3:$BB$23,1,MATCH(B532,MaGv!$C$23:$BB$23,0))," ")</f>
        <v> </v>
      </c>
      <c r="I537" s="544" t="str">
        <f t="array" ref="I537">IF(COUNTIF(MaGv!$C$28:$BB$28,B532)&gt;0,INDEX(MaGv!$C$3:$BB$28,1,MATCH(B532,MaGv!$C$28:$BB$28,0))," ")</f>
        <v> </v>
      </c>
      <c r="J537" s="544" t="str">
        <f t="array" ref="J537">IF(COUNTIF(MaGv!$C$33:$BB$33,B532)&gt;0,INDEX(MaGv!$C$3:$BB$33,1,MATCH(B532,MaGv!$C$33:$BB$33,0))," ")</f>
        <v> </v>
      </c>
      <c r="K537" s="323"/>
      <c r="L537" s="447"/>
      <c r="M537" s="544">
        <v>5.0</v>
      </c>
      <c r="N537" s="545" t="s">
        <v>623</v>
      </c>
      <c r="O537" s="544" t="str">
        <f t="array" ref="O537">IF(COUNTIF(MaGv!$C$8:$BB$8,L532)&gt;0,INDEX(MaGv!$C$3:$BB$8,1,MATCH(L532,MaGv!$C$8:$BB$8,0))," ")</f>
        <v> </v>
      </c>
      <c r="P537" s="544" t="str">
        <f t="array" ref="P537">IF(COUNTIF(MaGv!$C$13:$BB$13,L532)&gt;0,INDEX(MaGv!$C$3:$BB$13,1,MATCH(L532,MaGv!$C$13:$BB$13,0))," ")</f>
        <v> </v>
      </c>
      <c r="Q537" s="544" t="str">
        <f t="array" ref="Q537">IF(COUNTIF(MaGv!$C$18:$BB$18,L532)&gt;0,INDEX(MaGv!$C$3:$BB$18,1,MATCH(L532,MaGv!$C$18:$BB$18,0))," ")</f>
        <v> </v>
      </c>
      <c r="R537" s="544" t="str">
        <f t="array" ref="R537">IF(COUNTIF(MaGv!$C$23:$BB$23,L532)&gt;0,INDEX(MaGv!$C$3:$BB$23,1,MATCH(L532,MaGv!$C$23:$BB$23,0))," ")</f>
        <v> </v>
      </c>
      <c r="S537" s="544" t="str">
        <f t="array" ref="S537">IF(COUNTIF(MaGv!$C$28:$BB$28,L532)&gt;0,INDEX(MaGv!$C$3:$BB$28,1,MATCH(L532,MaGv!$C$28:$BB$28,0))," ")</f>
        <v> </v>
      </c>
      <c r="T537" s="544" t="str">
        <f t="array" ref="T537">IF(COUNTIF(MaGv!$C$33:$BB$33,L532)&gt;0,INDEX(MaGv!$C$3:$BB$33,1,MATCH(L532,MaGv!$C$33:$BB$33,0))," ")</f>
        <v> </v>
      </c>
      <c r="U537" s="16"/>
      <c r="V537" s="16"/>
      <c r="W537" s="17"/>
      <c r="X537" s="527"/>
    </row>
    <row r="538" ht="12.75" customHeight="1">
      <c r="A538" s="323"/>
      <c r="B538" s="547" t="s">
        <v>606</v>
      </c>
      <c r="C538" s="548">
        <v>1.0</v>
      </c>
      <c r="D538" s="549" t="s">
        <v>624</v>
      </c>
      <c r="E538" s="548" t="str">
        <f t="array" ref="E538">IF(COUNTIF(MaGv!$C$39:$BB$39,B532)&gt;0,INDEX(MaGv!$C$38:$BB$39,1,MATCH(B532,MaGv!$C$39:$BB$39,0))," ")</f>
        <v> </v>
      </c>
      <c r="F538" s="548" t="str">
        <f t="array" ref="F538">IF(COUNTIF(MaGv!$C$44:$BB$44,B532)&gt;0,INDEX(MaGv!$C$38:$BB$44,1,MATCH(B532,MaGv!$C$44:$BB$44,0))," ")</f>
        <v> </v>
      </c>
      <c r="G538" s="548" t="str">
        <f t="array" ref="G538">IF(COUNTIF(MaGv!$C$49:$BB$49,B532)&gt;0,INDEX(MaGv!$C$38:$BB$49,1,MATCH(B532,MaGv!$C$49:$BB$49,0))," ")</f>
        <v> </v>
      </c>
      <c r="H538" s="548" t="str">
        <f t="array" ref="H538">IF(COUNTIF(MaGv!$C$54:$BB$54,B532)&gt;0,INDEX(MaGv!$C$38:$BB$54,1,MATCH(B532,MaGv!$C$54:$BB$54,0))," ")</f>
        <v> </v>
      </c>
      <c r="I538" s="548" t="str">
        <f t="array" ref="I538">IF(COUNTIF(MaGv!$C$59:$BB$59,B532)&gt;0,INDEX(MaGv!$C$38:$BB$59,1,MATCH(B532,MaGv!$C$59:$BB$59,0))," ")</f>
        <v> </v>
      </c>
      <c r="J538" s="548" t="str">
        <f t="array" ref="J538">IF(COUNTIF(MaGv!$C$64:$BB$64,B532)&gt;0,INDEX(MaGv!$C$38:$BB$64,1,MATCH(B532,MaGv!$C$64:$BB$64,0))," ")</f>
        <v> </v>
      </c>
      <c r="K538" s="323"/>
      <c r="L538" s="547" t="s">
        <v>606</v>
      </c>
      <c r="M538" s="548">
        <v>1.0</v>
      </c>
      <c r="N538" s="549" t="s">
        <v>624</v>
      </c>
      <c r="O538" s="548" t="str">
        <f t="array" ref="O538">IF(COUNTIF(MaGv!$C$39:$BB$39,L532)&gt;0,INDEX(MaGv!$C$38:$BB$39,1,MATCH(L532,MaGv!$C$39:$BB$39,0))," ")</f>
        <v> </v>
      </c>
      <c r="P538" s="548" t="str">
        <f t="array" ref="P538">IF(COUNTIF(MaGv!$C$44:$BB$44,L532)&gt;0,INDEX(MaGv!$C$38:$BB$44,1,MATCH(L532,MaGv!$C$44:$BB$44,0))," ")</f>
        <v> </v>
      </c>
      <c r="Q538" s="548" t="str">
        <f t="array" ref="Q538">IF(COUNTIF(MaGv!$C$49:$BB$49,L532)&gt;0,INDEX(MaGv!$C$38:$BB$49,1,MATCH(L532,MaGv!$C$49:$BB$49,0))," ")</f>
        <v> </v>
      </c>
      <c r="R538" s="548" t="str">
        <f t="array" ref="R538">IF(COUNTIF(MaGv!$C$54:$BB$54,L532)&gt;0,INDEX(MaGv!$C$38:$BB$54,1,MATCH(L532,MaGv!$C$54:$BB$54,0))," ")</f>
        <v> </v>
      </c>
      <c r="S538" s="548" t="str">
        <f t="array" ref="S538">IF(COUNTIF(MaGv!$C$59:$BB$59,L532)&gt;0,INDEX(MaGv!$C$38:$BB$59,1,MATCH(L532,MaGv!$C$59:$BB$59,0))," ")</f>
        <v> </v>
      </c>
      <c r="T538" s="548" t="str">
        <f t="array" ref="T538">IF(COUNTIF(MaGv!$C$64:$BB$64,L532)&gt;0,INDEX(MaGv!$C$38:$BB$64,1,MATCH(L532,MaGv!$C$64:$BB$64,0))," ")</f>
        <v> </v>
      </c>
      <c r="U538" s="16"/>
      <c r="V538" s="16"/>
      <c r="W538" s="17"/>
      <c r="X538" s="527"/>
    </row>
    <row r="539" ht="12.75" customHeight="1">
      <c r="A539" s="323"/>
      <c r="B539" s="127"/>
      <c r="C539" s="444">
        <v>2.0</v>
      </c>
      <c r="D539" s="543" t="s">
        <v>625</v>
      </c>
      <c r="E539" s="444" t="str">
        <f t="array" ref="E539">IF(COUNTIF(MaGv!$C$40:$BB$40,B532)&gt;0,INDEX(MaGv!$C$38:$BB$40,1,MATCH(B532,MaGv!$C$40:$BB$40,0))," ")</f>
        <v> </v>
      </c>
      <c r="F539" s="444" t="str">
        <f t="array" ref="F539">IF(COUNTIF(MaGv!$C$45:$BB$45,B532)&gt;0,INDEX(MaGv!$C$38:$BB$45,1,MATCH(B532,MaGv!$C$45:$BB$45,0))," ")</f>
        <v> </v>
      </c>
      <c r="G539" s="444" t="str">
        <f t="array" ref="G539">IF(COUNTIF(MaGv!$C$50:$BB$50,B532)&gt;0,INDEX(MaGv!$C$38:$BB$50,1,MATCH(B532,MaGv!$C$50:$BB$50,0))," ")</f>
        <v> </v>
      </c>
      <c r="H539" s="444" t="str">
        <f t="array" ref="H539">IF(COUNTIF(MaGv!$C$55:$BB$55,B532)&gt;0,INDEX(MaGv!$C$38:$BB$55,1,MATCH(B532,MaGv!$C$55:$BB$55,0))," ")</f>
        <v> </v>
      </c>
      <c r="I539" s="444" t="str">
        <f t="array" ref="I539">IF(COUNTIF(MaGv!$C$60:$BB$60,B532)&gt;0,INDEX(MaGv!$C$38:$BB$60,1,MATCH(B532,MaGv!$C$60:$BB$60,0))," ")</f>
        <v> </v>
      </c>
      <c r="J539" s="444" t="str">
        <f t="array" ref="J539">IF(COUNTIF(MaGv!$C$65:$BB$65,B532)&gt;0,INDEX(MaGv!$C$38:$BB$65,1,MATCH(B532,MaGv!$C$65:$BB$65,0))," ")</f>
        <v> </v>
      </c>
      <c r="K539" s="323"/>
      <c r="L539" s="127"/>
      <c r="M539" s="444">
        <v>2.0</v>
      </c>
      <c r="N539" s="543" t="s">
        <v>625</v>
      </c>
      <c r="O539" s="446" t="str">
        <f t="array" ref="O539">IF(COUNTIF(MaGv!$C$40:$BB$40,L532)&gt;0,INDEX(MaGv!$C$38:$BB$40,1,MATCH(L532,MaGv!$C$40:$BB$40,0))," ")</f>
        <v>A10</v>
      </c>
      <c r="P539" s="444" t="str">
        <f t="array" ref="P539">IF(COUNTIF(MaGv!$C$45:$BB$45,L532)&gt;0,INDEX(MaGv!$C$38:$BB$45,1,MATCH(L532,MaGv!$C$45:$BB$45,0))," ")</f>
        <v> </v>
      </c>
      <c r="Q539" s="444" t="str">
        <f t="array" ref="Q539">IF(COUNTIF(MaGv!$C$50:$BB$50,L532)&gt;0,INDEX(MaGv!$C$38:$BB$50,1,MATCH(L532,MaGv!$C$50:$BB$50,0))," ")</f>
        <v> </v>
      </c>
      <c r="R539" s="444" t="str">
        <f t="array" ref="R539">IF(COUNTIF(MaGv!$C$55:$BB$55,L532)&gt;0,INDEX(MaGv!$C$38:$BB$55,1,MATCH(L532,MaGv!$C$55:$BB$55,0))," ")</f>
        <v> </v>
      </c>
      <c r="S539" s="444" t="str">
        <f t="array" ref="S539">IF(COUNTIF(MaGv!$C$60:$BB$60,L532)&gt;0,INDEX(MaGv!$C$38:$BB$60,1,MATCH(L532,MaGv!$C$60:$BB$60,0))," ")</f>
        <v> </v>
      </c>
      <c r="T539" s="444" t="str">
        <f t="array" ref="T539">IF(COUNTIF(MaGv!$C$65:$BB$65,L532)&gt;0,INDEX(MaGv!$C$38:$BB$65,1,MATCH(L532,MaGv!$C$65:$BB$65,0))," ")</f>
        <v> </v>
      </c>
      <c r="U539" s="16"/>
      <c r="V539" s="16"/>
      <c r="W539" s="17"/>
      <c r="X539" s="527"/>
    </row>
    <row r="540" ht="12.75" customHeight="1">
      <c r="A540" s="323"/>
      <c r="B540" s="127"/>
      <c r="C540" s="444">
        <v>3.0</v>
      </c>
      <c r="D540" s="543" t="s">
        <v>626</v>
      </c>
      <c r="E540" s="444" t="str">
        <f t="array" ref="E540">IF(COUNTIF(MaGv!$C$41:$BB$41,B532)&gt;0,INDEX(MaGv!$C$38:$BB$41,1,MATCH(B532,MaGv!$C$41:$BB$41,0))," ")</f>
        <v> </v>
      </c>
      <c r="F540" s="444" t="str">
        <f t="array" ref="F540">IF(COUNTIF(MaGv!$C$46:$BB$46,B532)&gt;0,INDEX(MaGv!$C$38:$BB$46,1,MATCH(B532,MaGv!$C$46:$BB$46,0))," ")</f>
        <v> </v>
      </c>
      <c r="G540" s="444" t="str">
        <f t="array" ref="G540">IF(COUNTIF(MaGv!$C$51:$BB$51,B532)&gt;0,INDEX(MaGv!$C$38:$BB$51,1,MATCH(B532,MaGv!$C$51:$BB$51,0))," ")</f>
        <v> </v>
      </c>
      <c r="H540" s="444" t="str">
        <f t="array" ref="H540">IF(COUNTIF(MaGv!$C$56:$BB$56,B532)&gt;0,INDEX(MaGv!$C$38:$BB$56,1,MATCH(B532,MaGv!$C$56:$BB$56,0))," ")</f>
        <v> </v>
      </c>
      <c r="I540" s="444" t="str">
        <f t="array" ref="I540">IF(COUNTIF(MaGv!$C$61:$BB$61,B532)&gt;0,INDEX(MaGv!$C$38:$BB$61,1,MATCH(B532,MaGv!$C$61:$BB$61,0))," ")</f>
        <v> </v>
      </c>
      <c r="J540" s="444" t="str">
        <f t="array" ref="J540">IF(COUNTIF(MaGv!$C$66:$BB$66,B532)&gt;0,INDEX(MaGv!$C$38:$BB$66,1,MATCH(B532,MaGv!$C$66:$BB$66,0))," ")</f>
        <v> </v>
      </c>
      <c r="K540" s="323"/>
      <c r="L540" s="127"/>
      <c r="M540" s="444">
        <v>3.0</v>
      </c>
      <c r="N540" s="543" t="s">
        <v>626</v>
      </c>
      <c r="O540" s="446" t="str">
        <f t="array" ref="O540">IF(COUNTIF(MaGv!$C$41:$BB$41,L532)&gt;0,INDEX(MaGv!$C$38:$BB$41,1,MATCH(L532,MaGv!$C$41:$BB$41,0))," ")</f>
        <v>A11</v>
      </c>
      <c r="P540" s="444" t="str">
        <f t="array" ref="P540">IF(COUNTIF(MaGv!$C$46:$BB$46,L532)&gt;0,INDEX(MaGv!$C$38:$BB$46,1,MATCH(L532,MaGv!$C$46:$BB$46,0))," ")</f>
        <v> </v>
      </c>
      <c r="Q540" s="444" t="str">
        <f t="array" ref="Q540">IF(COUNTIF(MaGv!$C$51:$BB$51,L532)&gt;0,INDEX(MaGv!$C$38:$BB$51,1,MATCH(L532,MaGv!$C$51:$BB$51,0))," ")</f>
        <v> </v>
      </c>
      <c r="R540" s="444" t="str">
        <f t="array" ref="R540">IF(COUNTIF(MaGv!$C$56:$BB$56,L532)&gt;0,INDEX(MaGv!$C$38:$BB$56,1,MATCH(L532,MaGv!$C$56:$BB$56,0))," ")</f>
        <v> </v>
      </c>
      <c r="S540" s="444" t="str">
        <f t="array" ref="S540">IF(COUNTIF(MaGv!$C$61:$BB$61,L532)&gt;0,INDEX(MaGv!$C$38:$BB$61,1,MATCH(L532,MaGv!$C$61:$BB$61,0))," ")</f>
        <v> </v>
      </c>
      <c r="T540" s="444" t="str">
        <f t="array" ref="T540">IF(COUNTIF(MaGv!$C$66:$BB$66,L532)&gt;0,INDEX(MaGv!$C$38:$BB$66,1,MATCH(L532,MaGv!$C$66:$BB$66,0))," ")</f>
        <v> </v>
      </c>
      <c r="U540" s="16"/>
      <c r="V540" s="16"/>
      <c r="W540" s="17"/>
      <c r="X540" s="527"/>
    </row>
    <row r="541" ht="12.75" customHeight="1">
      <c r="A541" s="323"/>
      <c r="B541" s="127"/>
      <c r="C541" s="444">
        <v>4.0</v>
      </c>
      <c r="D541" s="543" t="s">
        <v>627</v>
      </c>
      <c r="E541" s="444" t="str">
        <f t="array" ref="E541">IF(COUNTIF(MaGv!$C$42:$BB$42,B532)&gt;0,INDEX(MaGv!$C$38:$BB$42,1,MATCH(B532,MaGv!$C$42:$BB$42,0))," ")</f>
        <v> </v>
      </c>
      <c r="F541" s="444" t="str">
        <f t="array" ref="F541">IF(COUNTIF(MaGv!$C$47:$BB$47,B532)&gt;0,INDEX(MaGv!$C$38:$BB$47,1,MATCH(B532,MaGv!$C$47:$BB$47,0))," ")</f>
        <v> </v>
      </c>
      <c r="G541" s="444" t="str">
        <f t="array" ref="G541">IF(COUNTIF(MaGv!$C$52:$BB$52,B532)&gt;0,INDEX(MaGv!$C$38:$BB$52,1,MATCH(B532,MaGv!$C$52:$BB$52,0))," ")</f>
        <v> </v>
      </c>
      <c r="H541" s="444" t="str">
        <f t="array" ref="H541">IF(COUNTIF(MaGv!$C$57:$BB$57,B532)&gt;0,INDEX(MaGv!$C$38:$BB$57,1,MATCH(B532,MaGv!$C$57:$BB$57,0))," ")</f>
        <v> </v>
      </c>
      <c r="I541" s="444" t="str">
        <f t="array" ref="I541">IF(COUNTIF(MaGv!$C$62:$BB$62,B532)&gt;0,INDEX(MaGv!$C$38:$BB$62,1,MATCH(B532,MaGv!$C$62:$BB$62,0))," ")</f>
        <v> </v>
      </c>
      <c r="J541" s="444" t="str">
        <f t="array" ref="J541">IF(COUNTIF(MaGv!$C$66:$BB$67,B532)&gt;0,INDEX(MaGv!$C$38:$BB$67,1,MATCH(B532,MaGv!$C$67:$BB$67,0))," ")</f>
        <v> </v>
      </c>
      <c r="K541" s="323"/>
      <c r="L541" s="127"/>
      <c r="M541" s="444">
        <v>4.0</v>
      </c>
      <c r="N541" s="543" t="s">
        <v>627</v>
      </c>
      <c r="O541" s="444" t="str">
        <f t="array" ref="O541">IF(COUNTIF(MaGv!$C$42:$BB$42,L532)&gt;0,INDEX(MaGv!$C$38:$BB$42,1,MATCH(L532,MaGv!$C$42:$BB$42,0))," ")</f>
        <v> </v>
      </c>
      <c r="P541" s="444" t="str">
        <f t="array" ref="P541">IF(COUNTIF(MaGv!$C$47:$BB$47,L532)&gt;0,INDEX(MaGv!$C$38:$BB$47,1,MATCH(L532,MaGv!$C$47:$BB$47,0))," ")</f>
        <v> </v>
      </c>
      <c r="Q541" s="444" t="str">
        <f t="array" ref="Q541">IF(COUNTIF(MaGv!$C$52:$BB$52,L532)&gt;0,INDEX(MaGv!$C$38:$BB$52,1,MATCH(L532,MaGv!$C$52:$BB$52,0))," ")</f>
        <v> </v>
      </c>
      <c r="R541" s="444" t="str">
        <f t="array" ref="R541">IF(COUNTIF(MaGv!$C$57:$BB$57,L532)&gt;0,INDEX(MaGv!$C$38:$BB$57,1,MATCH(L532,MaGv!$C$57:$BB$57,0))," ")</f>
        <v> </v>
      </c>
      <c r="S541" s="444" t="str">
        <f t="array" ref="S541">IF(COUNTIF(MaGv!$C$62:$BB$62,L532)&gt;0,INDEX(MaGv!$C$38:$BB$62,1,MATCH(L532,MaGv!$C$62:$BB$62,0))," ")</f>
        <v> </v>
      </c>
      <c r="T541" s="444" t="str">
        <f t="array" ref="T541">IF(COUNTIF(MaGv!$C$66:$BB$67,L532)&gt;0,INDEX(MaGv!$C$38:$BB$67,1,MATCH(L532,MaGv!$C$67:$BB$67,0))," ")</f>
        <v> </v>
      </c>
      <c r="U541" s="16"/>
      <c r="V541" s="16"/>
      <c r="W541" s="17"/>
      <c r="X541" s="527"/>
    </row>
    <row r="542" ht="12.75" customHeight="1">
      <c r="A542" s="323"/>
      <c r="B542" s="396"/>
      <c r="C542" s="450">
        <v>5.0</v>
      </c>
      <c r="D542" s="550" t="s">
        <v>628</v>
      </c>
      <c r="E542" s="450" t="str">
        <f t="array" ref="E542">IF(COUNTIF(MaGv!$C$43:$BB$43,B532)&gt;0,INDEX(MaGv!$C$38:$BB$43,1,MATCH(B532,MaGv!$C$43:$BB$43,0))," ")</f>
        <v> </v>
      </c>
      <c r="F542" s="450" t="str">
        <f t="array" ref="F542">IF(COUNTIF(MaGv!$C$48:$BB$48,B532)&gt;0,INDEX(MaGv!$C$38:$BB$48,1,MATCH(B532,MaGv!$C$48:$BB$48,0))," ")</f>
        <v> </v>
      </c>
      <c r="G542" s="450" t="str">
        <f t="array" ref="G542">IF(COUNTIF(MaGv!$C$53:$BB$53,B532)&gt;0,INDEX(MaGv!$C$38:$BB$53,1,MATCH(B532,MaGv!$C$53:$BB$53,0))," ")</f>
        <v> </v>
      </c>
      <c r="H542" s="450" t="str">
        <f t="array" ref="H542">IF(COUNTIF(MaGv!$C$58:$BB$58,B532)&gt;0,INDEX(MaGv!$C$38:$BB$58,1,MATCH(B532,MaGv!$C$58:$BB$58,0))," ")</f>
        <v> </v>
      </c>
      <c r="I542" s="450" t="str">
        <f t="array" ref="I542">IF(COUNTIF(MaGv!$C$63:$BB$63,B532)&gt;0,INDEX(MaGv!$C$38:$BB$63,1,MATCH(B532,MaGv!$C$63:$BB$63,0))," ")</f>
        <v> </v>
      </c>
      <c r="J542" s="450" t="str">
        <f t="array" ref="J542">IF(COUNTIF(MaGv!$C$68:$BB$68,B532)&gt;0,INDEX(MaGv!$C$38:$BB$68,1,MATCH(B532,MaGv!$C$68:$BB$68,0))," ")</f>
        <v> </v>
      </c>
      <c r="K542" s="323"/>
      <c r="L542" s="396"/>
      <c r="M542" s="450">
        <v>5.0</v>
      </c>
      <c r="N542" s="550" t="s">
        <v>628</v>
      </c>
      <c r="O542" s="449" t="str">
        <f t="array" ref="O542">IF(COUNTIF(MaGv!$C$43:$BB$43,L532)&gt;0,INDEX(MaGv!$C$38:$BB$43,1,MATCH(L532,MaGv!$C$43:$BB$43,0))," ")</f>
        <v>A7</v>
      </c>
      <c r="P542" s="450" t="str">
        <f t="array" ref="P542">IF(COUNTIF(MaGv!$C$48:$BB$48,L532)&gt;0,INDEX(MaGv!$C$38:$BB$48,1,MATCH(L532,MaGv!$C$48:$BB$48,0))," ")</f>
        <v> </v>
      </c>
      <c r="Q542" s="450" t="str">
        <f t="array" ref="Q542">IF(COUNTIF(MaGv!$C$53:$BB$53,L532)&gt;0,INDEX(MaGv!$C$38:$BB$53,1,MATCH(L532,MaGv!$C$53:$BB$53,0))," ")</f>
        <v> </v>
      </c>
      <c r="R542" s="450" t="str">
        <f t="array" ref="R542">IF(COUNTIF(MaGv!$C$58:$BB$58,L532)&gt;0,INDEX(MaGv!$C$38:$BB$58,1,MATCH(L532,MaGv!$C$58:$BB$58,0))," ")</f>
        <v> </v>
      </c>
      <c r="S542" s="450" t="str">
        <f t="array" ref="S542">IF(COUNTIF(MaGv!$C$63:$BB$63,L532)&gt;0,INDEX(MaGv!$C$38:$BB$63,1,MATCH(L532,MaGv!$C$63:$BB$63,0))," ")</f>
        <v> </v>
      </c>
      <c r="T542" s="450" t="str">
        <f t="array" ref="T542">IF(COUNTIF(MaGv!$C$68:$BB$68,L532)&gt;0,INDEX(MaGv!$C$38:$BB$68,1,MATCH(L532,MaGv!$C$68:$BB$68,0))," ")</f>
        <v> </v>
      </c>
      <c r="U542" s="16"/>
      <c r="V542" s="16"/>
      <c r="W542" s="17"/>
      <c r="X542" s="527"/>
    </row>
    <row r="543" ht="12.75" customHeight="1">
      <c r="A543" s="323"/>
      <c r="B543" s="551"/>
      <c r="C543" s="529"/>
      <c r="D543" s="75"/>
      <c r="E543" s="529"/>
      <c r="F543" s="529"/>
      <c r="G543" s="529"/>
      <c r="H543" s="529"/>
      <c r="I543" s="529"/>
      <c r="J543" s="529"/>
      <c r="K543" s="323"/>
      <c r="L543" s="551"/>
      <c r="M543" s="529"/>
      <c r="N543" s="75"/>
      <c r="O543" s="529"/>
      <c r="P543" s="529"/>
      <c r="Q543" s="529"/>
      <c r="R543" s="529"/>
      <c r="S543" s="529"/>
      <c r="T543" s="529"/>
      <c r="U543" s="16"/>
      <c r="V543" s="16"/>
      <c r="W543" s="17"/>
      <c r="X543" s="527"/>
    </row>
    <row r="544" ht="12.75" customHeight="1">
      <c r="A544" s="552"/>
      <c r="B544" s="553"/>
      <c r="C544" s="554"/>
      <c r="D544" s="554"/>
      <c r="E544" s="555"/>
      <c r="F544" s="555"/>
      <c r="G544" s="555"/>
      <c r="H544" s="555"/>
      <c r="I544" s="555"/>
      <c r="J544" s="555"/>
      <c r="K544" s="555"/>
      <c r="L544" s="553"/>
      <c r="M544" s="554"/>
      <c r="N544" s="554"/>
      <c r="O544" s="555"/>
      <c r="P544" s="555"/>
      <c r="Q544" s="555"/>
      <c r="R544" s="555"/>
      <c r="S544" s="555"/>
      <c r="T544" s="555"/>
      <c r="U544" s="16"/>
      <c r="V544" s="16"/>
      <c r="W544" s="17"/>
      <c r="X544" s="527"/>
    </row>
    <row r="545" ht="12.75" customHeight="1">
      <c r="A545" s="323"/>
      <c r="B545" s="528" t="str">
        <f>MaGv!$N$1</f>
        <v>THỜI KHÓA BIỂU ÔN TẬP KHỐI 12 - Áp dụng từ 04/05/2021</v>
      </c>
      <c r="C545" s="528"/>
      <c r="D545" s="360"/>
      <c r="E545" s="360"/>
      <c r="F545" s="360"/>
      <c r="G545" s="360"/>
      <c r="H545" s="323"/>
      <c r="I545" s="360"/>
      <c r="J545" s="360"/>
      <c r="K545" s="323"/>
      <c r="L545" s="528" t="str">
        <f>MaGv!$N$1</f>
        <v>THỜI KHÓA BIỂU ÔN TẬP KHỐI 12 - Áp dụng từ 04/05/2021</v>
      </c>
      <c r="M545" s="360"/>
      <c r="N545" s="360"/>
      <c r="O545" s="360"/>
      <c r="P545" s="360"/>
      <c r="Q545" s="360"/>
      <c r="R545" s="323"/>
      <c r="S545" s="360"/>
      <c r="T545" s="360"/>
      <c r="U545" s="16"/>
      <c r="V545" s="16"/>
      <c r="W545" s="17"/>
      <c r="X545" s="527"/>
    </row>
    <row r="546" ht="12.75" customHeight="1">
      <c r="A546" s="16"/>
      <c r="B546" s="530" t="s">
        <v>615</v>
      </c>
      <c r="C546" s="531" t="str">
        <f>VLOOKUP(B548,dsma,3,0)&amp;"-"&amp;VLOOKUP(B548,dsma,5,0)</f>
        <v>Bùi Thị Thanh-Sử</v>
      </c>
      <c r="D546" s="532"/>
      <c r="E546" s="532"/>
      <c r="F546" s="533"/>
      <c r="G546" s="323"/>
      <c r="H546" s="534"/>
      <c r="I546" s="535" t="s">
        <v>616</v>
      </c>
      <c r="J546" s="17" t="str">
        <f>60-COUNTIF(E549:J558," ")</f>
        <v>13</v>
      </c>
      <c r="K546" s="323"/>
      <c r="L546" s="530" t="s">
        <v>615</v>
      </c>
      <c r="M546" s="531" t="str">
        <f>VLOOKUP(L548,dsma,3,0)&amp;"-"&amp;VLOOKUP(L548,dsma,5,0)</f>
        <v>Nguyễn Thị Hòa-Sử</v>
      </c>
      <c r="N546" s="532"/>
      <c r="O546" s="532"/>
      <c r="P546" s="533"/>
      <c r="Q546" s="323"/>
      <c r="R546" s="534"/>
      <c r="S546" s="535" t="s">
        <v>616</v>
      </c>
      <c r="T546" s="17" t="str">
        <f>60-COUNTIF(O549:T558," ")</f>
        <v>0</v>
      </c>
      <c r="U546" s="16"/>
      <c r="V546" s="16"/>
      <c r="W546" s="17"/>
      <c r="X546" s="527"/>
    </row>
    <row r="547" ht="3.0" customHeight="1">
      <c r="A547" s="16"/>
      <c r="B547" s="526"/>
      <c r="C547" s="323"/>
      <c r="D547" s="323"/>
      <c r="E547" s="529"/>
      <c r="F547" s="323"/>
      <c r="G547" s="323"/>
      <c r="H547" s="323"/>
      <c r="I547" s="323"/>
      <c r="J547" s="323"/>
      <c r="K547" s="323"/>
      <c r="L547" s="526"/>
      <c r="M547" s="323"/>
      <c r="N547" s="323"/>
      <c r="O547" s="529"/>
      <c r="P547" s="323"/>
      <c r="Q547" s="323"/>
      <c r="R547" s="323"/>
      <c r="S547" s="323"/>
      <c r="T547" s="323"/>
      <c r="U547" s="16"/>
      <c r="V547" s="16"/>
      <c r="W547" s="17"/>
      <c r="X547" s="527"/>
    </row>
    <row r="548" ht="12.75" customHeight="1">
      <c r="A548" s="536"/>
      <c r="B548" s="537" t="str">
        <f>X73</f>
        <v>BU05</v>
      </c>
      <c r="C548" s="538" t="s">
        <v>617</v>
      </c>
      <c r="D548" s="538" t="s">
        <v>618</v>
      </c>
      <c r="E548" s="538" t="s">
        <v>591</v>
      </c>
      <c r="F548" s="538" t="s">
        <v>592</v>
      </c>
      <c r="G548" s="538" t="s">
        <v>593</v>
      </c>
      <c r="H548" s="538" t="s">
        <v>594</v>
      </c>
      <c r="I548" s="538" t="s">
        <v>595</v>
      </c>
      <c r="J548" s="538" t="s">
        <v>596</v>
      </c>
      <c r="K548" s="539"/>
      <c r="L548" s="537" t="str">
        <f>X74</f>
        <v>BU06</v>
      </c>
      <c r="M548" s="538" t="s">
        <v>617</v>
      </c>
      <c r="N548" s="538" t="s">
        <v>618</v>
      </c>
      <c r="O548" s="538" t="s">
        <v>591</v>
      </c>
      <c r="P548" s="538" t="s">
        <v>592</v>
      </c>
      <c r="Q548" s="538" t="s">
        <v>593</v>
      </c>
      <c r="R548" s="538" t="s">
        <v>594</v>
      </c>
      <c r="S548" s="538" t="s">
        <v>595</v>
      </c>
      <c r="T548" s="538" t="s">
        <v>596</v>
      </c>
      <c r="U548" s="16"/>
      <c r="V548" s="16">
        <v>70.0</v>
      </c>
      <c r="W548" s="17"/>
      <c r="X548" s="527"/>
    </row>
    <row r="549" ht="12.75" customHeight="1">
      <c r="A549" s="323"/>
      <c r="B549" s="541" t="s">
        <v>597</v>
      </c>
      <c r="C549" s="452">
        <v>1.0</v>
      </c>
      <c r="D549" s="542" t="s">
        <v>619</v>
      </c>
      <c r="E549" s="452" t="str">
        <f t="array" ref="E549">IF(COUNTIF(MaGv!$C$4:$BB$4,B548)&gt;0,INDEX(MaGv!$C$3:$BB$4,1,MATCH(B548,MaGv!$C$4:$BB$4,0))," ")</f>
        <v> </v>
      </c>
      <c r="F549" s="452" t="str">
        <f t="array" ref="F549">IF(COUNTIF(MaGv!$C$9:$BB$9,B548)&gt;0,INDEX(MaGv!$C$3:$BB$9,1,MATCH(B548,MaGv!$C$9:$BB$9,0))," ")</f>
        <v> </v>
      </c>
      <c r="G549" s="452" t="str">
        <f t="array" ref="G549">IF(COUNTIF(MaGv!$C$14:$BB$14,B548)&gt;0,INDEX(MaGv!$C$3:$BB$14,1,MATCH(B548,MaGv!$C$14:$BB$14,0))," ")</f>
        <v> </v>
      </c>
      <c r="H549" s="452" t="str">
        <f t="array" ref="H549">IF(COUNTIF(MaGv!$C$19:$BB$19,B548)&gt;0,INDEX(MaGv!$C$3:$BB$19,1,MATCH(B548,MaGv!$C$19:$BB$19,0))," ")</f>
        <v> </v>
      </c>
      <c r="I549" s="451" t="str">
        <f t="array" ref="I549">IF(COUNTIF(MaGv!$C$24:$BB$24,B548)&gt;0,INDEX(MaGv!$C$3:$BB$24,1,MATCH(B548,MaGv!$C$24:$BB$24,0))," ")</f>
        <v>A5</v>
      </c>
      <c r="J549" s="452" t="str">
        <f t="array" ref="J549">IF(COUNTIF(MaGv!$C$29:$BB$29,B548)&gt;0,INDEX(MaGv!$C$3:$BB$29,1,MATCH(B548,MaGv!$C$29:$BB$29,0))," ")</f>
        <v> </v>
      </c>
      <c r="K549" s="323"/>
      <c r="L549" s="541" t="s">
        <v>597</v>
      </c>
      <c r="M549" s="452">
        <v>1.0</v>
      </c>
      <c r="N549" s="542" t="s">
        <v>619</v>
      </c>
      <c r="O549" s="452" t="str">
        <f t="array" ref="O549">IF(COUNTIF(MaGv!$C$4:$BB$4,L548)&gt;0,INDEX(MaGv!$C$3:$BB$4,1,MATCH(L548,MaGv!$C$4:$BB$4,0))," ")</f>
        <v> </v>
      </c>
      <c r="P549" s="452" t="str">
        <f t="array" ref="P549">IF(COUNTIF(MaGv!$C$9:$BB$9,L548)&gt;0,INDEX(MaGv!$C$3:$BB$9,1,MATCH(L548,MaGv!$C$9:$BB$9,0))," ")</f>
        <v> </v>
      </c>
      <c r="Q549" s="452" t="str">
        <f t="array" ref="Q549">IF(COUNTIF(MaGv!$C$14:$BB$14,L548)&gt;0,INDEX(MaGv!$C$3:$BB$14,1,MATCH(L548,MaGv!$C$14:$BB$14,0))," ")</f>
        <v> </v>
      </c>
      <c r="R549" s="452" t="str">
        <f t="array" ref="R549">IF(COUNTIF(MaGv!$C$19:$BB$19,L548)&gt;0,INDEX(MaGv!$C$3:$BB$19,1,MATCH(L548,MaGv!$C$19:$BB$19,0))," ")</f>
        <v> </v>
      </c>
      <c r="S549" s="452" t="str">
        <f t="array" ref="S549">IF(COUNTIF(MaGv!$C$24:$BB$24,L548)&gt;0,INDEX(MaGv!$C$3:$BB$24,1,MATCH(L548,MaGv!$C$24:$BB$24,0))," ")</f>
        <v> </v>
      </c>
      <c r="T549" s="452" t="str">
        <f t="array" ref="T549">IF(COUNTIF(MaGv!$C$29:$BB$29,L548)&gt;0,INDEX(MaGv!$C$3:$BB$29,1,MATCH(L548,MaGv!$C$29:$BB$29,0))," ")</f>
        <v> </v>
      </c>
      <c r="U549" s="16"/>
      <c r="V549" s="16"/>
      <c r="W549" s="17"/>
      <c r="X549" s="527"/>
    </row>
    <row r="550" ht="12.75" customHeight="1">
      <c r="A550" s="323"/>
      <c r="B550" s="127"/>
      <c r="C550" s="444">
        <v>2.0</v>
      </c>
      <c r="D550" s="543" t="s">
        <v>620</v>
      </c>
      <c r="E550" s="444" t="str">
        <f t="array" ref="E550">IF(COUNTIF(MaGv!$C$5:$BB$5,B548)&gt;0,INDEX(MaGv!$C$3:$BB$5,1,MATCH(B548,MaGv!$C$5:$BB$5,0))," ")</f>
        <v> </v>
      </c>
      <c r="F550" s="444" t="str">
        <f t="array" ref="F550">IF(COUNTIF(MaGv!$C$10:$BB$10,B548)&gt;0,INDEX(MaGv!$C$3:$BB$10,1,MATCH(B548,MaGv!$C$10:$BB$10,0))," ")</f>
        <v> </v>
      </c>
      <c r="G550" s="444" t="str">
        <f t="array" ref="G550">IF(COUNTIF(MaGv!$C$15:$BB$15,B548)&gt;0,INDEX(MaGv!$C$3:$BB$15,1,MATCH(B548,MaGv!$C$15:$BB$15,0))," ")</f>
        <v> </v>
      </c>
      <c r="H550" s="444" t="str">
        <f t="array" ref="H550">IF(COUNTIF(MaGv!$C$20:$BB$20,B548)&gt;0,INDEX(MaGv!$C$3:$BB$20,1,MATCH(B548,MaGv!$C$20:$BB$20,0))," ")</f>
        <v> </v>
      </c>
      <c r="I550" s="446" t="str">
        <f t="array" ref="I550">IF(COUNTIF(MaGv!$C$25:$BB$25,B548)&gt;0,INDEX(MaGv!$C$3:$BB$25,1,MATCH(B548,MaGv!$C$25:$BB$25,0))," ")</f>
        <v>A8</v>
      </c>
      <c r="J550" s="444" t="str">
        <f t="array" ref="J550">IF(COUNTIF(MaGv!$C$30:$BB$30,B548)&gt;0,INDEX(MaGv!$C$3:$BB$30,1,MATCH(B548,MaGv!$C$30:$BB$30,0))," ")</f>
        <v> </v>
      </c>
      <c r="K550" s="323"/>
      <c r="L550" s="127"/>
      <c r="M550" s="444">
        <v>2.0</v>
      </c>
      <c r="N550" s="543" t="s">
        <v>620</v>
      </c>
      <c r="O550" s="444" t="str">
        <f t="array" ref="O550">IF(COUNTIF(MaGv!$C$5:$BB$5,L548)&gt;0,INDEX(MaGv!$C$3:$BB$5,1,MATCH(L548,MaGv!$C$5:$BB$5,0))," ")</f>
        <v> </v>
      </c>
      <c r="P550" s="444" t="str">
        <f t="array" ref="P550">IF(COUNTIF(MaGv!$C$10:$BB$10,L548)&gt;0,INDEX(MaGv!$C$3:$BB$10,1,MATCH(L548,MaGv!$C$10:$BB$10,0))," ")</f>
        <v> </v>
      </c>
      <c r="Q550" s="444" t="str">
        <f t="array" ref="Q550">IF(COUNTIF(MaGv!$C$15:$BB$15,L548)&gt;0,INDEX(MaGv!$C$3:$BB$15,1,MATCH(L548,MaGv!$C$15:$BB$15,0))," ")</f>
        <v> </v>
      </c>
      <c r="R550" s="444" t="str">
        <f t="array" ref="R550">IF(COUNTIF(MaGv!$C$20:$BB$20,L548)&gt;0,INDEX(MaGv!$C$3:$BB$20,1,MATCH(L548,MaGv!$C$20:$BB$20,0))," ")</f>
        <v> </v>
      </c>
      <c r="S550" s="444" t="str">
        <f t="array" ref="S550">IF(COUNTIF(MaGv!$C$25:$BB$25,L548)&gt;0,INDEX(MaGv!$C$3:$BB$25,1,MATCH(L548,MaGv!$C$25:$BB$25,0))," ")</f>
        <v> </v>
      </c>
      <c r="T550" s="444" t="str">
        <f t="array" ref="T550">IF(COUNTIF(MaGv!$C$30:$BB$30,L548)&gt;0,INDEX(MaGv!$C$3:$BB$30,1,MATCH(L548,MaGv!$C$30:$BB$30,0))," ")</f>
        <v> </v>
      </c>
      <c r="U550" s="16"/>
      <c r="V550" s="16"/>
      <c r="W550" s="17"/>
      <c r="X550" s="527"/>
    </row>
    <row r="551" ht="12.75" customHeight="1">
      <c r="A551" s="323"/>
      <c r="B551" s="127"/>
      <c r="C551" s="444">
        <v>3.0</v>
      </c>
      <c r="D551" s="543" t="s">
        <v>621</v>
      </c>
      <c r="E551" s="444" t="str">
        <f t="array" ref="E551">IF(COUNTIF(MaGv!$C$6:$BB$6,B548)&gt;0,INDEX(MaGv!$C$3:$BB$6,1,MATCH(B548,MaGv!$C$6:$BB$6,0))," ")</f>
        <v> </v>
      </c>
      <c r="F551" s="444" t="str">
        <f t="array" ref="F551">IF(COUNTIF(MaGv!$C$11:$BB$11,B548)&gt;0,INDEX(MaGv!$C$3:$BB$11,1,MATCH(B548,MaGv!$C$11:$BB$11,0))," ")</f>
        <v> </v>
      </c>
      <c r="G551" s="446" t="str">
        <f t="array" ref="G551">IF(COUNTIF(MaGv!$C$16:$BB$16,B548)&gt;0,INDEX(MaGv!$C$3:$BB$16,1,MATCH(B548,MaGv!$C$16:$BB$16,0))," ")</f>
        <v>A13</v>
      </c>
      <c r="H551" s="444" t="str">
        <f t="array" ref="H551">IF(COUNTIF(MaGv!$C$21:$BB$21,B548)&gt;0,INDEX(MaGv!$C$3:$BB$21,1,MATCH(B548,MaGv!$C$21:$BB$21,0))," ")</f>
        <v> </v>
      </c>
      <c r="I551" s="446" t="str">
        <f t="array" ref="I551">IF(COUNTIF(MaGv!$C$26:$BB$26,B548)&gt;0,INDEX(MaGv!$C$3:$BB$26,1,MATCH(B548,MaGv!$C$26:$BB$26,0))," ")</f>
        <v>A3</v>
      </c>
      <c r="J551" s="444" t="str">
        <f t="array" ref="J551">IF(COUNTIF(MaGv!$C$31:$BB$31,B548)&gt;0,INDEX(MaGv!$C$3:$BB$31,1,MATCH(B548,MaGv!$C$31:$BB$31,0))," ")</f>
        <v> </v>
      </c>
      <c r="K551" s="323"/>
      <c r="L551" s="127"/>
      <c r="M551" s="444">
        <v>3.0</v>
      </c>
      <c r="N551" s="543" t="s">
        <v>621</v>
      </c>
      <c r="O551" s="444" t="str">
        <f t="array" ref="O551">IF(COUNTIF(MaGv!$C$6:$BB$6,L548)&gt;0,INDEX(MaGv!$C$3:$BB$6,1,MATCH(L548,MaGv!$C$6:$BB$6,0))," ")</f>
        <v> </v>
      </c>
      <c r="P551" s="444" t="str">
        <f t="array" ref="P551">IF(COUNTIF(MaGv!$C$11:$BB$11,L548)&gt;0,INDEX(MaGv!$C$3:$BB$11,1,MATCH(L548,MaGv!$C$11:$BB$11,0))," ")</f>
        <v> </v>
      </c>
      <c r="Q551" s="444" t="str">
        <f t="array" ref="Q551">IF(COUNTIF(MaGv!$C$16:$BB$16,L548)&gt;0,INDEX(MaGv!$C$3:$BB$16,1,MATCH(L548,MaGv!$C$16:$BB$16,0))," ")</f>
        <v> </v>
      </c>
      <c r="R551" s="444" t="str">
        <f t="array" ref="R551">IF(COUNTIF(MaGv!$C$21:$BB$21,L548)&gt;0,INDEX(MaGv!$C$3:$BB$21,1,MATCH(L548,MaGv!$C$21:$BB$21,0))," ")</f>
        <v> </v>
      </c>
      <c r="S551" s="444" t="str">
        <f t="array" ref="S551">IF(COUNTIF(MaGv!$C$26:$BB$26,L548)&gt;0,INDEX(MaGv!$C$3:$BB$26,1,MATCH(L548,MaGv!$C$26:$BB$26,0))," ")</f>
        <v> </v>
      </c>
      <c r="T551" s="444" t="str">
        <f t="array" ref="T551">IF(COUNTIF(MaGv!$C$31:$BB$31,L548)&gt;0,INDEX(MaGv!$C$3:$BB$31,1,MATCH(L548,MaGv!$C$31:$BB$31,0))," ")</f>
        <v> </v>
      </c>
      <c r="U551" s="16"/>
      <c r="V551" s="16"/>
      <c r="W551" s="17"/>
      <c r="X551" s="527"/>
    </row>
    <row r="552" ht="12.75" customHeight="1">
      <c r="A552" s="323"/>
      <c r="B552" s="127"/>
      <c r="C552" s="444">
        <v>4.0</v>
      </c>
      <c r="D552" s="543" t="s">
        <v>622</v>
      </c>
      <c r="E552" s="444" t="str">
        <f t="array" ref="E552">IF(COUNTIF(MaGv!$C$7:$BB$7,B548)&gt;0,INDEX(MaGv!$C$3:$BB$7,1,MATCH(B548,MaGv!$C$7:$BB$7,0))," ")</f>
        <v> </v>
      </c>
      <c r="F552" s="444" t="str">
        <f t="array" ref="F552">IF(COUNTIF(MaGv!$C$12:$BB$12,B548)&gt;0,INDEX(MaGv!$C$3:$BB$12,1,MATCH(B548,MaGv!$C$12:$BB$12,0))," ")</f>
        <v> </v>
      </c>
      <c r="G552" s="446" t="str">
        <f t="array" ref="G552">IF(COUNTIF(MaGv!$C$17:$BB$17,B548)&gt;0,INDEX(MaGv!$C$3:$BB$17,1,MATCH(B548,MaGv!$C$17:$BB$17,0))," ")</f>
        <v>A6</v>
      </c>
      <c r="H552" s="444" t="str">
        <f t="array" ref="H552">IF(COUNTIF(MaGv!$C$22:$BB$22,B548)&gt;0,INDEX(MaGv!$C$3:$BB$22,1,MATCH(B548,MaGv!$C$22:$BB$22,0))," ")</f>
        <v> </v>
      </c>
      <c r="I552" s="446" t="str">
        <f t="array" ref="I552">IF(COUNTIF(MaGv!$C$27:$BB$27,B548)&gt;0,INDEX(MaGv!$C$3:$BB$27,1,MATCH(B548,MaGv!$C$27:$BB$27,0))," ")</f>
        <v>A9</v>
      </c>
      <c r="J552" s="444" t="str">
        <f t="array" ref="J552">IF(COUNTIF(MaGv!$C$32:$BB$32,B548)&gt;0,INDEX(MaGv!$C$3:$BB$32,1,MATCH(B548,MaGv!$C$32:$BB$32,0))," ")</f>
        <v> </v>
      </c>
      <c r="K552" s="323"/>
      <c r="L552" s="127"/>
      <c r="M552" s="444">
        <v>4.0</v>
      </c>
      <c r="N552" s="543" t="s">
        <v>622</v>
      </c>
      <c r="O552" s="444" t="str">
        <f t="array" ref="O552">IF(COUNTIF(MaGv!$C$7:$BB$7,L548)&gt;0,INDEX(MaGv!$C$3:$BB$7,1,MATCH(L548,MaGv!$C$7:$BB$7,0))," ")</f>
        <v> </v>
      </c>
      <c r="P552" s="444" t="str">
        <f t="array" ref="P552">IF(COUNTIF(MaGv!$C$12:$BB$12,L548)&gt;0,INDEX(MaGv!$C$3:$BB$12,1,MATCH(L548,MaGv!$C$12:$BB$12,0))," ")</f>
        <v> </v>
      </c>
      <c r="Q552" s="444" t="str">
        <f t="array" ref="Q552">IF(COUNTIF(MaGv!$C$17:$BB$17,L548)&gt;0,INDEX(MaGv!$C$3:$BB$17,1,MATCH(L548,MaGv!$C$17:$BB$17,0))," ")</f>
        <v> </v>
      </c>
      <c r="R552" s="444" t="str">
        <f t="array" ref="R552">IF(COUNTIF(MaGv!$C$22:$BB$22,L548)&gt;0,INDEX(MaGv!$C$3:$BB$22,1,MATCH(L548,MaGv!$C$22:$BB$22,0))," ")</f>
        <v> </v>
      </c>
      <c r="S552" s="444" t="str">
        <f t="array" ref="S552">IF(COUNTIF(MaGv!$C$27:$BB$27,L548)&gt;0,INDEX(MaGv!$C$3:$BB$27,1,MATCH(L548,MaGv!$C$27:$BB$27,0))," ")</f>
        <v> </v>
      </c>
      <c r="T552" s="444" t="str">
        <f t="array" ref="T552">IF(COUNTIF(MaGv!$C$32:$BB$32,L548)&gt;0,INDEX(MaGv!$C$3:$BB$32,1,MATCH(L548,MaGv!$C$32:$BB$32,0))," ")</f>
        <v> </v>
      </c>
      <c r="U552" s="16"/>
      <c r="V552" s="16"/>
      <c r="W552" s="17"/>
      <c r="X552" s="527"/>
    </row>
    <row r="553" ht="12.75" customHeight="1">
      <c r="A553" s="323"/>
      <c r="B553" s="447"/>
      <c r="C553" s="544">
        <v>5.0</v>
      </c>
      <c r="D553" s="545" t="s">
        <v>623</v>
      </c>
      <c r="E553" s="544" t="str">
        <f t="array" ref="E553">IF(COUNTIF(MaGv!$C$8:$BB$8,B548)&gt;0,INDEX(MaGv!$C$3:$BB$8,1,MATCH(B548,MaGv!$C$8:$BB$8,0))," ")</f>
        <v> </v>
      </c>
      <c r="F553" s="544" t="str">
        <f t="array" ref="F553">IF(COUNTIF(MaGv!$C$13:$BB$13,B548)&gt;0,INDEX(MaGv!$C$3:$BB$13,1,MATCH(B548,MaGv!$C$13:$BB$13,0))," ")</f>
        <v> </v>
      </c>
      <c r="G553" s="544" t="str">
        <f t="array" ref="G553">IF(COUNTIF(MaGv!$C$18:$BB$18,B548)&gt;0,INDEX(MaGv!$C$3:$BB$18,1,MATCH(B548,MaGv!$C$18:$BB$18,0))," ")</f>
        <v> </v>
      </c>
      <c r="H553" s="544" t="str">
        <f t="array" ref="H553">IF(COUNTIF(MaGv!$C$23:$BB$23,B548)&gt;0,INDEX(MaGv!$C$3:$BB$23,1,MATCH(B548,MaGv!$C$23:$BB$23,0))," ")</f>
        <v> </v>
      </c>
      <c r="I553" s="544" t="str">
        <f t="array" ref="I553">IF(COUNTIF(MaGv!$C$28:$BB$28,B548)&gt;0,INDEX(MaGv!$C$3:$BB$28,1,MATCH(B548,MaGv!$C$28:$BB$28,0))," ")</f>
        <v> </v>
      </c>
      <c r="J553" s="544" t="str">
        <f t="array" ref="J553">IF(COUNTIF(MaGv!$C$33:$BB$33,B548)&gt;0,INDEX(MaGv!$C$3:$BB$33,1,MATCH(B548,MaGv!$C$33:$BB$33,0))," ")</f>
        <v> </v>
      </c>
      <c r="K553" s="323"/>
      <c r="L553" s="447"/>
      <c r="M553" s="544">
        <v>5.0</v>
      </c>
      <c r="N553" s="545" t="s">
        <v>623</v>
      </c>
      <c r="O553" s="544" t="str">
        <f t="array" ref="O553">IF(COUNTIF(MaGv!$C$8:$BB$8,L548)&gt;0,INDEX(MaGv!$C$3:$BB$8,1,MATCH(L548,MaGv!$C$8:$BB$8,0))," ")</f>
        <v> </v>
      </c>
      <c r="P553" s="544" t="str">
        <f t="array" ref="P553">IF(COUNTIF(MaGv!$C$13:$BB$13,L548)&gt;0,INDEX(MaGv!$C$3:$BB$13,1,MATCH(L548,MaGv!$C$13:$BB$13,0))," ")</f>
        <v> </v>
      </c>
      <c r="Q553" s="544" t="str">
        <f t="array" ref="Q553">IF(COUNTIF(MaGv!$C$18:$BB$18,L548)&gt;0,INDEX(MaGv!$C$3:$BB$18,1,MATCH(L548,MaGv!$C$18:$BB$18,0))," ")</f>
        <v> </v>
      </c>
      <c r="R553" s="544" t="str">
        <f t="array" ref="R553">IF(COUNTIF(MaGv!$C$23:$BB$23,L548)&gt;0,INDEX(MaGv!$C$3:$BB$23,1,MATCH(L548,MaGv!$C$23:$BB$23,0))," ")</f>
        <v> </v>
      </c>
      <c r="S553" s="544" t="str">
        <f t="array" ref="S553">IF(COUNTIF(MaGv!$C$28:$BB$28,L548)&gt;0,INDEX(MaGv!$C$3:$BB$28,1,MATCH(L548,MaGv!$C$28:$BB$28,0))," ")</f>
        <v> </v>
      </c>
      <c r="T553" s="544" t="str">
        <f t="array" ref="T553">IF(COUNTIF(MaGv!$C$33:$BB$33,L548)&gt;0,INDEX(MaGv!$C$3:$BB$33,1,MATCH(L548,MaGv!$C$33:$BB$33,0))," ")</f>
        <v> </v>
      </c>
      <c r="U553" s="16"/>
      <c r="V553" s="16"/>
      <c r="W553" s="17"/>
      <c r="X553" s="527"/>
    </row>
    <row r="554" ht="12.75" customHeight="1">
      <c r="A554" s="323"/>
      <c r="B554" s="547" t="s">
        <v>606</v>
      </c>
      <c r="C554" s="548">
        <v>1.0</v>
      </c>
      <c r="D554" s="549" t="s">
        <v>624</v>
      </c>
      <c r="E554" s="557" t="str">
        <f t="array" ref="E554">IF(COUNTIF(MaGv!$C$39:$BB$39,B548)&gt;0,INDEX(MaGv!$C$38:$BB$39,1,MATCH(B548,MaGv!$C$39:$BB$39,0))," ")</f>
        <v>C2</v>
      </c>
      <c r="F554" s="548" t="str">
        <f t="array" ref="F554">IF(COUNTIF(MaGv!$C$44:$BB$44,B548)&gt;0,INDEX(MaGv!$C$38:$BB$44,1,MATCH(B548,MaGv!$C$44:$BB$44,0))," ")</f>
        <v> </v>
      </c>
      <c r="G554" s="548" t="str">
        <f t="array" ref="G554">IF(COUNTIF(MaGv!$C$49:$BB$49,B548)&gt;0,INDEX(MaGv!$C$38:$BB$49,1,MATCH(B548,MaGv!$C$49:$BB$49,0))," ")</f>
        <v> </v>
      </c>
      <c r="H554" s="548" t="str">
        <f t="array" ref="H554">IF(COUNTIF(MaGv!$C$54:$BB$54,B548)&gt;0,INDEX(MaGv!$C$38:$BB$54,1,MATCH(B548,MaGv!$C$54:$BB$54,0))," ")</f>
        <v> </v>
      </c>
      <c r="I554" s="548" t="str">
        <f t="array" ref="I554">IF(COUNTIF(MaGv!$C$59:$BB$59,B548)&gt;0,INDEX(MaGv!$C$38:$BB$59,1,MATCH(B548,MaGv!$C$59:$BB$59,0))," ")</f>
        <v> </v>
      </c>
      <c r="J554" s="548" t="str">
        <f t="array" ref="J554">IF(COUNTIF(MaGv!$C$64:$BB$64,B548)&gt;0,INDEX(MaGv!$C$38:$BB$64,1,MATCH(B548,MaGv!$C$64:$BB$64,0))," ")</f>
        <v> </v>
      </c>
      <c r="K554" s="323"/>
      <c r="L554" s="547" t="s">
        <v>606</v>
      </c>
      <c r="M554" s="548">
        <v>1.0</v>
      </c>
      <c r="N554" s="549" t="s">
        <v>624</v>
      </c>
      <c r="O554" s="548" t="str">
        <f t="array" ref="O554">IF(COUNTIF(MaGv!$C$39:$BB$39,L548)&gt;0,INDEX(MaGv!$C$38:$BB$39,1,MATCH(L548,MaGv!$C$39:$BB$39,0))," ")</f>
        <v> </v>
      </c>
      <c r="P554" s="548" t="str">
        <f t="array" ref="P554">IF(COUNTIF(MaGv!$C$44:$BB$44,L548)&gt;0,INDEX(MaGv!$C$38:$BB$44,1,MATCH(L548,MaGv!$C$44:$BB$44,0))," ")</f>
        <v> </v>
      </c>
      <c r="Q554" s="548" t="str">
        <f t="array" ref="Q554">IF(COUNTIF(MaGv!$C$49:$BB$49,L548)&gt;0,INDEX(MaGv!$C$38:$BB$49,1,MATCH(L548,MaGv!$C$49:$BB$49,0))," ")</f>
        <v> </v>
      </c>
      <c r="R554" s="548" t="str">
        <f t="array" ref="R554">IF(COUNTIF(MaGv!$C$54:$BB$54,L548)&gt;0,INDEX(MaGv!$C$38:$BB$54,1,MATCH(L548,MaGv!$C$54:$BB$54,0))," ")</f>
        <v> </v>
      </c>
      <c r="S554" s="548" t="str">
        <f t="array" ref="S554">IF(COUNTIF(MaGv!$C$59:$BB$59,L548)&gt;0,INDEX(MaGv!$C$38:$BB$59,1,MATCH(L548,MaGv!$C$59:$BB$59,0))," ")</f>
        <v> </v>
      </c>
      <c r="T554" s="548" t="str">
        <f t="array" ref="T554">IF(COUNTIF(MaGv!$C$64:$BB$64,L548)&gt;0,INDEX(MaGv!$C$38:$BB$64,1,MATCH(L548,MaGv!$C$64:$BB$64,0))," ")</f>
        <v> </v>
      </c>
      <c r="U554" s="16"/>
      <c r="V554" s="16"/>
      <c r="W554" s="17"/>
      <c r="X554" s="527"/>
    </row>
    <row r="555" ht="12.75" customHeight="1">
      <c r="A555" s="323"/>
      <c r="B555" s="127"/>
      <c r="C555" s="444">
        <v>2.0</v>
      </c>
      <c r="D555" s="543" t="s">
        <v>625</v>
      </c>
      <c r="E555" s="446" t="str">
        <f t="array" ref="E555">IF(COUNTIF(MaGv!$C$40:$BB$40,B548)&gt;0,INDEX(MaGv!$C$38:$BB$40,1,MATCH(B548,MaGv!$C$40:$BB$40,0))," ")</f>
        <v>A5</v>
      </c>
      <c r="F555" s="444" t="str">
        <f t="array" ref="F555">IF(COUNTIF(MaGv!$C$45:$BB$45,B548)&gt;0,INDEX(MaGv!$C$38:$BB$45,1,MATCH(B548,MaGv!$C$45:$BB$45,0))," ")</f>
        <v> </v>
      </c>
      <c r="G555" s="444" t="str">
        <f t="array" ref="G555">IF(COUNTIF(MaGv!$C$50:$BB$50,B548)&gt;0,INDEX(MaGv!$C$38:$BB$50,1,MATCH(B548,MaGv!$C$50:$BB$50,0))," ")</f>
        <v> </v>
      </c>
      <c r="H555" s="444" t="str">
        <f t="array" ref="H555">IF(COUNTIF(MaGv!$C$55:$BB$55,B548)&gt;0,INDEX(MaGv!$C$38:$BB$55,1,MATCH(B548,MaGv!$C$55:$BB$55,0))," ")</f>
        <v> </v>
      </c>
      <c r="I555" s="444" t="str">
        <f t="array" ref="I555">IF(COUNTIF(MaGv!$C$60:$BB$60,B548)&gt;0,INDEX(MaGv!$C$38:$BB$60,1,MATCH(B548,MaGv!$C$60:$BB$60,0))," ")</f>
        <v> </v>
      </c>
      <c r="J555" s="444" t="str">
        <f t="array" ref="J555">IF(COUNTIF(MaGv!$C$65:$BB$65,B548)&gt;0,INDEX(MaGv!$C$38:$BB$65,1,MATCH(B548,MaGv!$C$65:$BB$65,0))," ")</f>
        <v> </v>
      </c>
      <c r="K555" s="323"/>
      <c r="L555" s="127"/>
      <c r="M555" s="444">
        <v>2.0</v>
      </c>
      <c r="N555" s="543" t="s">
        <v>625</v>
      </c>
      <c r="O555" s="444" t="str">
        <f t="array" ref="O555">IF(COUNTIF(MaGv!$C$40:$BB$40,L548)&gt;0,INDEX(MaGv!$C$38:$BB$40,1,MATCH(L548,MaGv!$C$40:$BB$40,0))," ")</f>
        <v> </v>
      </c>
      <c r="P555" s="444" t="str">
        <f t="array" ref="P555">IF(COUNTIF(MaGv!$C$45:$BB$45,L548)&gt;0,INDEX(MaGv!$C$38:$BB$45,1,MATCH(L548,MaGv!$C$45:$BB$45,0))," ")</f>
        <v> </v>
      </c>
      <c r="Q555" s="444" t="str">
        <f t="array" ref="Q555">IF(COUNTIF(MaGv!$C$50:$BB$50,L548)&gt;0,INDEX(MaGv!$C$38:$BB$50,1,MATCH(L548,MaGv!$C$50:$BB$50,0))," ")</f>
        <v> </v>
      </c>
      <c r="R555" s="444" t="str">
        <f t="array" ref="R555">IF(COUNTIF(MaGv!$C$55:$BB$55,L548)&gt;0,INDEX(MaGv!$C$38:$BB$55,1,MATCH(L548,MaGv!$C$55:$BB$55,0))," ")</f>
        <v> </v>
      </c>
      <c r="S555" s="444" t="str">
        <f t="array" ref="S555">IF(COUNTIF(MaGv!$C$60:$BB$60,L548)&gt;0,INDEX(MaGv!$C$38:$BB$60,1,MATCH(L548,MaGv!$C$60:$BB$60,0))," ")</f>
        <v> </v>
      </c>
      <c r="T555" s="444" t="str">
        <f t="array" ref="T555">IF(COUNTIF(MaGv!$C$65:$BB$65,L548)&gt;0,INDEX(MaGv!$C$38:$BB$65,1,MATCH(L548,MaGv!$C$65:$BB$65,0))," ")</f>
        <v> </v>
      </c>
      <c r="U555" s="16"/>
      <c r="V555" s="16"/>
      <c r="W555" s="17"/>
      <c r="X555" s="527"/>
    </row>
    <row r="556" ht="12.75" customHeight="1">
      <c r="A556" s="323"/>
      <c r="B556" s="127"/>
      <c r="C556" s="444">
        <v>3.0</v>
      </c>
      <c r="D556" s="543" t="s">
        <v>626</v>
      </c>
      <c r="E556" s="446" t="str">
        <f t="array" ref="E556">IF(COUNTIF(MaGv!$C$41:$BB$41,B548)&gt;0,INDEX(MaGv!$C$38:$BB$41,1,MATCH(B548,MaGv!$C$41:$BB$41,0))," ")</f>
        <v>A8</v>
      </c>
      <c r="F556" s="444" t="str">
        <f t="array" ref="F556">IF(COUNTIF(MaGv!$C$46:$BB$46,B548)&gt;0,INDEX(MaGv!$C$38:$BB$46,1,MATCH(B548,MaGv!$C$46:$BB$46,0))," ")</f>
        <v> </v>
      </c>
      <c r="G556" s="444" t="str">
        <f t="array" ref="G556">IF(COUNTIF(MaGv!$C$51:$BB$51,B548)&gt;0,INDEX(MaGv!$C$38:$BB$51,1,MATCH(B548,MaGv!$C$51:$BB$51,0))," ")</f>
        <v> </v>
      </c>
      <c r="H556" s="444" t="str">
        <f t="array" ref="H556">IF(COUNTIF(MaGv!$C$56:$BB$56,B548)&gt;0,INDEX(MaGv!$C$38:$BB$56,1,MATCH(B548,MaGv!$C$56:$BB$56,0))," ")</f>
        <v> </v>
      </c>
      <c r="I556" s="444" t="str">
        <f t="array" ref="I556">IF(COUNTIF(MaGv!$C$61:$BB$61,B548)&gt;0,INDEX(MaGv!$C$38:$BB$61,1,MATCH(B548,MaGv!$C$61:$BB$61,0))," ")</f>
        <v> </v>
      </c>
      <c r="J556" s="444" t="str">
        <f t="array" ref="J556">IF(COUNTIF(MaGv!$C$66:$BB$66,B548)&gt;0,INDEX(MaGv!$C$38:$BB$66,1,MATCH(B548,MaGv!$C$66:$BB$66,0))," ")</f>
        <v> </v>
      </c>
      <c r="K556" s="323"/>
      <c r="L556" s="127"/>
      <c r="M556" s="444">
        <v>3.0</v>
      </c>
      <c r="N556" s="543" t="s">
        <v>626</v>
      </c>
      <c r="O556" s="444" t="str">
        <f t="array" ref="O556">IF(COUNTIF(MaGv!$C$41:$BB$41,L548)&gt;0,INDEX(MaGv!$C$38:$BB$41,1,MATCH(L548,MaGv!$C$41:$BB$41,0))," ")</f>
        <v> </v>
      </c>
      <c r="P556" s="444" t="str">
        <f t="array" ref="P556">IF(COUNTIF(MaGv!$C$46:$BB$46,L548)&gt;0,INDEX(MaGv!$C$38:$BB$46,1,MATCH(L548,MaGv!$C$46:$BB$46,0))," ")</f>
        <v> </v>
      </c>
      <c r="Q556" s="444" t="str">
        <f t="array" ref="Q556">IF(COUNTIF(MaGv!$C$51:$BB$51,L548)&gt;0,INDEX(MaGv!$C$38:$BB$51,1,MATCH(L548,MaGv!$C$51:$BB$51,0))," ")</f>
        <v> </v>
      </c>
      <c r="R556" s="444" t="str">
        <f t="array" ref="R556">IF(COUNTIF(MaGv!$C$56:$BB$56,L548)&gt;0,INDEX(MaGv!$C$38:$BB$56,1,MATCH(L548,MaGv!$C$56:$BB$56,0))," ")</f>
        <v> </v>
      </c>
      <c r="S556" s="444" t="str">
        <f t="array" ref="S556">IF(COUNTIF(MaGv!$C$61:$BB$61,L548)&gt;0,INDEX(MaGv!$C$38:$BB$61,1,MATCH(L548,MaGv!$C$61:$BB$61,0))," ")</f>
        <v> </v>
      </c>
      <c r="T556" s="444" t="str">
        <f t="array" ref="T556">IF(COUNTIF(MaGv!$C$66:$BB$66,L548)&gt;0,INDEX(MaGv!$C$38:$BB$66,1,MATCH(L548,MaGv!$C$66:$BB$66,0))," ")</f>
        <v> </v>
      </c>
      <c r="U556" s="16"/>
      <c r="V556" s="16"/>
      <c r="W556" s="17"/>
      <c r="X556" s="527"/>
    </row>
    <row r="557" ht="12.75" customHeight="1">
      <c r="A557" s="323"/>
      <c r="B557" s="127"/>
      <c r="C557" s="444">
        <v>4.0</v>
      </c>
      <c r="D557" s="543" t="s">
        <v>627</v>
      </c>
      <c r="E557" s="446" t="str">
        <f t="array" ref="E557">IF(COUNTIF(MaGv!$C$42:$BB$42,B548)&gt;0,INDEX(MaGv!$C$38:$BB$42,1,MATCH(B548,MaGv!$C$42:$BB$42,0))," ")</f>
        <v>A3</v>
      </c>
      <c r="F557" s="444" t="str">
        <f t="array" ref="F557">IF(COUNTIF(MaGv!$C$47:$BB$47,B548)&gt;0,INDEX(MaGv!$C$38:$BB$47,1,MATCH(B548,MaGv!$C$47:$BB$47,0))," ")</f>
        <v> </v>
      </c>
      <c r="G557" s="444" t="str">
        <f t="array" ref="G557">IF(COUNTIF(MaGv!$C$52:$BB$52,B548)&gt;0,INDEX(MaGv!$C$38:$BB$52,1,MATCH(B548,MaGv!$C$52:$BB$52,0))," ")</f>
        <v> </v>
      </c>
      <c r="H557" s="444" t="str">
        <f t="array" ref="H557">IF(COUNTIF(MaGv!$C$57:$BB$57,B548)&gt;0,INDEX(MaGv!$C$38:$BB$57,1,MATCH(B548,MaGv!$C$57:$BB$57,0))," ")</f>
        <v> </v>
      </c>
      <c r="I557" s="446" t="str">
        <f t="array" ref="I557">IF(COUNTIF(MaGv!$C$62:$BB$62,B548)&gt;0,INDEX(MaGv!$C$38:$BB$62,1,MATCH(B548,MaGv!$C$62:$BB$62,0))," ")</f>
        <v>A6</v>
      </c>
      <c r="J557" s="444" t="str">
        <f t="array" ref="J557">IF(COUNTIF(MaGv!$C$66:$BB$67,B548)&gt;0,INDEX(MaGv!$C$38:$BB$67,1,MATCH(B548,MaGv!$C$67:$BB$67,0))," ")</f>
        <v> </v>
      </c>
      <c r="K557" s="323"/>
      <c r="L557" s="127"/>
      <c r="M557" s="444">
        <v>4.0</v>
      </c>
      <c r="N557" s="543" t="s">
        <v>627</v>
      </c>
      <c r="O557" s="444" t="str">
        <f t="array" ref="O557">IF(COUNTIF(MaGv!$C$42:$BB$42,L548)&gt;0,INDEX(MaGv!$C$38:$BB$42,1,MATCH(L548,MaGv!$C$42:$BB$42,0))," ")</f>
        <v> </v>
      </c>
      <c r="P557" s="444" t="str">
        <f t="array" ref="P557">IF(COUNTIF(MaGv!$C$47:$BB$47,L548)&gt;0,INDEX(MaGv!$C$38:$BB$47,1,MATCH(L548,MaGv!$C$47:$BB$47,0))," ")</f>
        <v> </v>
      </c>
      <c r="Q557" s="444" t="str">
        <f t="array" ref="Q557">IF(COUNTIF(MaGv!$C$52:$BB$52,L548)&gt;0,INDEX(MaGv!$C$38:$BB$52,1,MATCH(L548,MaGv!$C$52:$BB$52,0))," ")</f>
        <v> </v>
      </c>
      <c r="R557" s="444" t="str">
        <f t="array" ref="R557">IF(COUNTIF(MaGv!$C$57:$BB$57,L548)&gt;0,INDEX(MaGv!$C$38:$BB$57,1,MATCH(L548,MaGv!$C$57:$BB$57,0))," ")</f>
        <v> </v>
      </c>
      <c r="S557" s="444" t="str">
        <f t="array" ref="S557">IF(COUNTIF(MaGv!$C$62:$BB$62,L548)&gt;0,INDEX(MaGv!$C$38:$BB$62,1,MATCH(L548,MaGv!$C$62:$BB$62,0))," ")</f>
        <v> </v>
      </c>
      <c r="T557" s="444" t="str">
        <f t="array" ref="T557">IF(COUNTIF(MaGv!$C$66:$BB$67,L548)&gt;0,INDEX(MaGv!$C$38:$BB$67,1,MATCH(L548,MaGv!$C$67:$BB$67,0))," ")</f>
        <v> </v>
      </c>
      <c r="U557" s="16"/>
      <c r="V557" s="16"/>
      <c r="W557" s="17"/>
      <c r="X557" s="527"/>
    </row>
    <row r="558" ht="12.75" customHeight="1">
      <c r="A558" s="323"/>
      <c r="B558" s="396"/>
      <c r="C558" s="450">
        <v>5.0</v>
      </c>
      <c r="D558" s="550" t="s">
        <v>628</v>
      </c>
      <c r="E558" s="449" t="str">
        <f t="array" ref="E558">IF(COUNTIF(MaGv!$C$43:$BB$43,B548)&gt;0,INDEX(MaGv!$C$38:$BB$43,1,MATCH(B548,MaGv!$C$43:$BB$43,0))," ")</f>
        <v>A9</v>
      </c>
      <c r="F558" s="450" t="str">
        <f t="array" ref="F558">IF(COUNTIF(MaGv!$C$48:$BB$48,B548)&gt;0,INDEX(MaGv!$C$38:$BB$48,1,MATCH(B548,MaGv!$C$48:$BB$48,0))," ")</f>
        <v> </v>
      </c>
      <c r="G558" s="450" t="str">
        <f t="array" ref="G558">IF(COUNTIF(MaGv!$C$53:$BB$53,B548)&gt;0,INDEX(MaGv!$C$38:$BB$53,1,MATCH(B548,MaGv!$C$53:$BB$53,0))," ")</f>
        <v> </v>
      </c>
      <c r="H558" s="450" t="str">
        <f t="array" ref="H558">IF(COUNTIF(MaGv!$C$58:$BB$58,B548)&gt;0,INDEX(MaGv!$C$38:$BB$58,1,MATCH(B548,MaGv!$C$58:$BB$58,0))," ")</f>
        <v> </v>
      </c>
      <c r="I558" s="449" t="str">
        <f t="array" ref="I558">IF(COUNTIF(MaGv!$C$63:$BB$63,B548)&gt;0,INDEX(MaGv!$C$38:$BB$63,1,MATCH(B548,MaGv!$C$63:$BB$63,0))," ")</f>
        <v>A13</v>
      </c>
      <c r="J558" s="450" t="str">
        <f t="array" ref="J558">IF(COUNTIF(MaGv!$C$68:$BB$68,B548)&gt;0,INDEX(MaGv!$C$38:$BB$68,1,MATCH(B548,MaGv!$C$68:$BB$68,0))," ")</f>
        <v> </v>
      </c>
      <c r="K558" s="323"/>
      <c r="L558" s="396"/>
      <c r="M558" s="450">
        <v>5.0</v>
      </c>
      <c r="N558" s="550" t="s">
        <v>628</v>
      </c>
      <c r="O558" s="450" t="str">
        <f t="array" ref="O558">IF(COUNTIF(MaGv!$C$43:$BB$43,L548)&gt;0,INDEX(MaGv!$C$38:$BB$43,1,MATCH(L548,MaGv!$C$43:$BB$43,0))," ")</f>
        <v> </v>
      </c>
      <c r="P558" s="450" t="str">
        <f t="array" ref="P558">IF(COUNTIF(MaGv!$C$48:$BB$48,L548)&gt;0,INDEX(MaGv!$C$38:$BB$48,1,MATCH(L548,MaGv!$C$48:$BB$48,0))," ")</f>
        <v> </v>
      </c>
      <c r="Q558" s="450" t="str">
        <f t="array" ref="Q558">IF(COUNTIF(MaGv!$C$53:$BB$53,L548)&gt;0,INDEX(MaGv!$C$38:$BB$53,1,MATCH(L548,MaGv!$C$53:$BB$53,0))," ")</f>
        <v> </v>
      </c>
      <c r="R558" s="450" t="str">
        <f t="array" ref="R558">IF(COUNTIF(MaGv!$C$58:$BB$58,L548)&gt;0,INDEX(MaGv!$C$38:$BB$58,1,MATCH(L548,MaGv!$C$58:$BB$58,0))," ")</f>
        <v> </v>
      </c>
      <c r="S558" s="450" t="str">
        <f t="array" ref="S558">IF(COUNTIF(MaGv!$C$63:$BB$63,L548)&gt;0,INDEX(MaGv!$C$38:$BB$63,1,MATCH(L548,MaGv!$C$63:$BB$63,0))," ")</f>
        <v> </v>
      </c>
      <c r="T558" s="450" t="str">
        <f t="array" ref="T558">IF(COUNTIF(MaGv!$C$68:$BB$68,L548)&gt;0,INDEX(MaGv!$C$38:$BB$68,1,MATCH(L548,MaGv!$C$68:$BB$68,0))," ")</f>
        <v> </v>
      </c>
      <c r="U558" s="16"/>
      <c r="V558" s="16"/>
      <c r="W558" s="17"/>
      <c r="X558" s="527"/>
    </row>
    <row r="559" ht="12.75" customHeight="1">
      <c r="A559" s="323"/>
      <c r="B559" s="551"/>
      <c r="C559" s="529"/>
      <c r="D559" s="75"/>
      <c r="E559" s="529"/>
      <c r="F559" s="529"/>
      <c r="G559" s="529"/>
      <c r="H559" s="529"/>
      <c r="I559" s="529"/>
      <c r="J559" s="529"/>
      <c r="K559" s="323"/>
      <c r="L559" s="551"/>
      <c r="M559" s="529"/>
      <c r="N559" s="75"/>
      <c r="O559" s="529"/>
      <c r="P559" s="529"/>
      <c r="Q559" s="529"/>
      <c r="R559" s="529"/>
      <c r="S559" s="529"/>
      <c r="T559" s="529"/>
      <c r="U559" s="16"/>
      <c r="V559" s="16"/>
      <c r="W559" s="17"/>
      <c r="X559" s="527"/>
    </row>
    <row r="560" ht="12.75" customHeight="1">
      <c r="A560" s="552"/>
      <c r="B560" s="553"/>
      <c r="C560" s="554"/>
      <c r="D560" s="554"/>
      <c r="E560" s="555"/>
      <c r="F560" s="555"/>
      <c r="G560" s="555"/>
      <c r="H560" s="555"/>
      <c r="I560" s="555"/>
      <c r="J560" s="555"/>
      <c r="K560" s="555"/>
      <c r="L560" s="553"/>
      <c r="M560" s="554"/>
      <c r="N560" s="554"/>
      <c r="O560" s="555"/>
      <c r="P560" s="555"/>
      <c r="Q560" s="555"/>
      <c r="R560" s="555"/>
      <c r="S560" s="555"/>
      <c r="T560" s="555"/>
      <c r="U560" s="16"/>
      <c r="V560" s="16"/>
      <c r="W560" s="17"/>
      <c r="X560" s="527"/>
    </row>
    <row r="561" ht="12.75" customHeight="1">
      <c r="A561" s="323"/>
      <c r="B561" s="528" t="str">
        <f>MaGv!$N$1</f>
        <v>THỜI KHÓA BIỂU ÔN TẬP KHỐI 12 - Áp dụng từ 04/05/2021</v>
      </c>
      <c r="C561" s="528"/>
      <c r="D561" s="360"/>
      <c r="E561" s="360"/>
      <c r="F561" s="360"/>
      <c r="G561" s="360"/>
      <c r="H561" s="323"/>
      <c r="I561" s="360"/>
      <c r="J561" s="360"/>
      <c r="K561" s="323"/>
      <c r="L561" s="528" t="str">
        <f>MaGv!$N$1</f>
        <v>THỜI KHÓA BIỂU ÔN TẬP KHỐI 12 - Áp dụng từ 04/05/2021</v>
      </c>
      <c r="M561" s="360"/>
      <c r="N561" s="360"/>
      <c r="O561" s="360"/>
      <c r="P561" s="360"/>
      <c r="Q561" s="360"/>
      <c r="R561" s="323"/>
      <c r="S561" s="360"/>
      <c r="T561" s="360"/>
      <c r="U561" s="16"/>
      <c r="V561" s="16"/>
      <c r="W561" s="17"/>
      <c r="X561" s="527"/>
    </row>
    <row r="562" ht="12.75" customHeight="1">
      <c r="A562" s="16"/>
      <c r="B562" s="530" t="s">
        <v>615</v>
      </c>
      <c r="C562" s="531" t="str">
        <f>VLOOKUP(B564,dsma,3,0)&amp;"-"&amp;VLOOKUP(B564,dsma,5,0)</f>
        <v>Nguyễn Thị Hường-Địa</v>
      </c>
      <c r="D562" s="532"/>
      <c r="E562" s="532"/>
      <c r="F562" s="533"/>
      <c r="G562" s="323"/>
      <c r="H562" s="534"/>
      <c r="I562" s="535" t="s">
        <v>616</v>
      </c>
      <c r="J562" s="17" t="str">
        <f>60-COUNTIF(E565:J574," ")</f>
        <v>10</v>
      </c>
      <c r="K562" s="323"/>
      <c r="L562" s="530" t="s">
        <v>615</v>
      </c>
      <c r="M562" s="531" t="str">
        <f>VLOOKUP(L564,dsma,3,0)&amp;"-"&amp;VLOOKUP(L564,dsma,5,0)</f>
        <v>Vũ Thị Thủy-Địa</v>
      </c>
      <c r="N562" s="532"/>
      <c r="O562" s="532"/>
      <c r="P562" s="533"/>
      <c r="Q562" s="323"/>
      <c r="R562" s="534"/>
      <c r="S562" s="535" t="s">
        <v>616</v>
      </c>
      <c r="T562" s="17" t="str">
        <f>60-COUNTIF(O565:T574," ")</f>
        <v>8</v>
      </c>
      <c r="U562" s="16"/>
      <c r="V562" s="16"/>
      <c r="W562" s="17"/>
      <c r="X562" s="527"/>
    </row>
    <row r="563" ht="3.0" customHeight="1">
      <c r="A563" s="16"/>
      <c r="B563" s="526"/>
      <c r="C563" s="323"/>
      <c r="D563" s="323"/>
      <c r="E563" s="529"/>
      <c r="F563" s="323"/>
      <c r="G563" s="323"/>
      <c r="H563" s="323"/>
      <c r="I563" s="323"/>
      <c r="J563" s="323"/>
      <c r="K563" s="323"/>
      <c r="L563" s="526"/>
      <c r="M563" s="323"/>
      <c r="N563" s="323"/>
      <c r="O563" s="529"/>
      <c r="P563" s="323"/>
      <c r="Q563" s="323"/>
      <c r="R563" s="323"/>
      <c r="S563" s="323"/>
      <c r="T563" s="323"/>
      <c r="U563" s="16"/>
      <c r="V563" s="16"/>
      <c r="W563" s="17"/>
      <c r="X563" s="527"/>
    </row>
    <row r="564" ht="12.75" customHeight="1">
      <c r="A564" s="536"/>
      <c r="B564" s="537" t="str">
        <f>X75</f>
        <v>BD01</v>
      </c>
      <c r="C564" s="538" t="s">
        <v>617</v>
      </c>
      <c r="D564" s="538" t="s">
        <v>618</v>
      </c>
      <c r="E564" s="538" t="s">
        <v>591</v>
      </c>
      <c r="F564" s="538" t="s">
        <v>592</v>
      </c>
      <c r="G564" s="538" t="s">
        <v>593</v>
      </c>
      <c r="H564" s="538" t="s">
        <v>594</v>
      </c>
      <c r="I564" s="538" t="s">
        <v>595</v>
      </c>
      <c r="J564" s="538" t="s">
        <v>596</v>
      </c>
      <c r="K564" s="539"/>
      <c r="L564" s="537" t="str">
        <f>X76</f>
        <v>BD02</v>
      </c>
      <c r="M564" s="538" t="s">
        <v>617</v>
      </c>
      <c r="N564" s="538" t="s">
        <v>618</v>
      </c>
      <c r="O564" s="538" t="s">
        <v>591</v>
      </c>
      <c r="P564" s="538" t="s">
        <v>592</v>
      </c>
      <c r="Q564" s="538" t="s">
        <v>593</v>
      </c>
      <c r="R564" s="538" t="s">
        <v>594</v>
      </c>
      <c r="S564" s="538" t="s">
        <v>595</v>
      </c>
      <c r="T564" s="538" t="s">
        <v>596</v>
      </c>
      <c r="U564" s="16"/>
      <c r="V564" s="16">
        <v>72.0</v>
      </c>
      <c r="W564" s="17"/>
      <c r="X564" s="527"/>
    </row>
    <row r="565" ht="12.75" customHeight="1">
      <c r="A565" s="323"/>
      <c r="B565" s="541" t="s">
        <v>597</v>
      </c>
      <c r="C565" s="452">
        <v>1.0</v>
      </c>
      <c r="D565" s="542" t="s">
        <v>619</v>
      </c>
      <c r="E565" s="452" t="str">
        <f t="array" ref="E565">IF(COUNTIF(MaGv!$C$4:$BB$4,B564)&gt;0,INDEX(MaGv!$C$3:$BB$4,1,MATCH(B564,MaGv!$C$4:$BB$4,0))," ")</f>
        <v> </v>
      </c>
      <c r="F565" s="451" t="str">
        <f t="array" ref="F565">IF(COUNTIF(MaGv!$C$9:$BB$9,B564)&gt;0,INDEX(MaGv!$C$3:$BB$9,1,MATCH(B564,MaGv!$C$9:$BB$9,0))," ")</f>
        <v>A4</v>
      </c>
      <c r="G565" s="452" t="str">
        <f t="array" ref="G565">IF(COUNTIF(MaGv!$C$14:$BB$14,B564)&gt;0,INDEX(MaGv!$C$3:$BB$14,1,MATCH(B564,MaGv!$C$14:$BB$14,0))," ")</f>
        <v> </v>
      </c>
      <c r="H565" s="452" t="str">
        <f t="array" ref="H565">IF(COUNTIF(MaGv!$C$19:$BB$19,B564)&gt;0,INDEX(MaGv!$C$3:$BB$19,1,MATCH(B564,MaGv!$C$19:$BB$19,0))," ")</f>
        <v> </v>
      </c>
      <c r="I565" s="452" t="str">
        <f t="array" ref="I565">IF(COUNTIF(MaGv!$C$24:$BB$24,B564)&gt;0,INDEX(MaGv!$C$3:$BB$24,1,MATCH(B564,MaGv!$C$24:$BB$24,0))," ")</f>
        <v> </v>
      </c>
      <c r="J565" s="452" t="str">
        <f t="array" ref="J565">IF(COUNTIF(MaGv!$C$29:$BB$29,B564)&gt;0,INDEX(MaGv!$C$3:$BB$29,1,MATCH(B564,MaGv!$C$29:$BB$29,0))," ")</f>
        <v> </v>
      </c>
      <c r="K565" s="323"/>
      <c r="L565" s="541" t="s">
        <v>597</v>
      </c>
      <c r="M565" s="452">
        <v>1.0</v>
      </c>
      <c r="N565" s="542" t="s">
        <v>619</v>
      </c>
      <c r="O565" s="452" t="str">
        <f t="array" ref="O565">IF(COUNTIF(MaGv!$C$4:$BB$4,L564)&gt;0,INDEX(MaGv!$C$3:$BB$4,1,MATCH(L564,MaGv!$C$4:$BB$4,0))," ")</f>
        <v> </v>
      </c>
      <c r="P565" s="452" t="str">
        <f t="array" ref="P565">IF(COUNTIF(MaGv!$C$9:$BB$9,L564)&gt;0,INDEX(MaGv!$C$3:$BB$9,1,MATCH(L564,MaGv!$C$9:$BB$9,0))," ")</f>
        <v> </v>
      </c>
      <c r="Q565" s="452" t="str">
        <f t="array" ref="Q565">IF(COUNTIF(MaGv!$C$14:$BB$14,L564)&gt;0,INDEX(MaGv!$C$3:$BB$14,1,MATCH(L564,MaGv!$C$14:$BB$14,0))," ")</f>
        <v> </v>
      </c>
      <c r="R565" s="452" t="str">
        <f t="array" ref="R565">IF(COUNTIF(MaGv!$C$19:$BB$19,L564)&gt;0,INDEX(MaGv!$C$3:$BB$19,1,MATCH(L564,MaGv!$C$19:$BB$19,0))," ")</f>
        <v> </v>
      </c>
      <c r="S565" s="451" t="str">
        <f t="array" ref="S565">IF(COUNTIF(MaGv!$C$24:$BB$24,L564)&gt;0,INDEX(MaGv!$C$3:$BB$24,1,MATCH(L564,MaGv!$C$24:$BB$24,0))," ")</f>
        <v>A3</v>
      </c>
      <c r="T565" s="452" t="str">
        <f t="array" ref="T565">IF(COUNTIF(MaGv!$C$29:$BB$29,L564)&gt;0,INDEX(MaGv!$C$3:$BB$29,1,MATCH(L564,MaGv!$C$29:$BB$29,0))," ")</f>
        <v> </v>
      </c>
      <c r="U565" s="16"/>
      <c r="V565" s="16"/>
      <c r="W565" s="17"/>
      <c r="X565" s="527"/>
    </row>
    <row r="566" ht="12.75" customHeight="1">
      <c r="A566" s="323"/>
      <c r="B566" s="127"/>
      <c r="C566" s="444">
        <v>2.0</v>
      </c>
      <c r="D566" s="543" t="s">
        <v>620</v>
      </c>
      <c r="E566" s="444" t="str">
        <f t="array" ref="E566">IF(COUNTIF(MaGv!$C$5:$BB$5,B564)&gt;0,INDEX(MaGv!$C$3:$BB$5,1,MATCH(B564,MaGv!$C$5:$BB$5,0))," ")</f>
        <v> </v>
      </c>
      <c r="F566" s="446" t="str">
        <f t="array" ref="F566">IF(COUNTIF(MaGv!$C$10:$BB$10,B564)&gt;0,INDEX(MaGv!$C$3:$BB$10,1,MATCH(B564,MaGv!$C$10:$BB$10,0))," ")</f>
        <v>A2</v>
      </c>
      <c r="G566" s="444" t="str">
        <f t="array" ref="G566">IF(COUNTIF(MaGv!$C$15:$BB$15,B564)&gt;0,INDEX(MaGv!$C$3:$BB$15,1,MATCH(B564,MaGv!$C$15:$BB$15,0))," ")</f>
        <v> </v>
      </c>
      <c r="H566" s="444" t="str">
        <f t="array" ref="H566">IF(COUNTIF(MaGv!$C$20:$BB$20,B564)&gt;0,INDEX(MaGv!$C$3:$BB$20,1,MATCH(B564,MaGv!$C$20:$BB$20,0))," ")</f>
        <v> </v>
      </c>
      <c r="I566" s="446" t="str">
        <f t="array" ref="I566">IF(COUNTIF(MaGv!$C$25:$BB$25,B564)&gt;0,INDEX(MaGv!$C$3:$BB$25,1,MATCH(B564,MaGv!$C$25:$BB$25,0))," ")</f>
        <v>A7</v>
      </c>
      <c r="J566" s="444" t="str">
        <f t="array" ref="J566">IF(COUNTIF(MaGv!$C$30:$BB$30,B564)&gt;0,INDEX(MaGv!$C$3:$BB$30,1,MATCH(B564,MaGv!$C$30:$BB$30,0))," ")</f>
        <v> </v>
      </c>
      <c r="K566" s="323"/>
      <c r="L566" s="127"/>
      <c r="M566" s="444">
        <v>2.0</v>
      </c>
      <c r="N566" s="543" t="s">
        <v>620</v>
      </c>
      <c r="O566" s="444" t="str">
        <f t="array" ref="O566">IF(COUNTIF(MaGv!$C$5:$BB$5,L564)&gt;0,INDEX(MaGv!$C$3:$BB$5,1,MATCH(L564,MaGv!$C$5:$BB$5,0))," ")</f>
        <v> </v>
      </c>
      <c r="P566" s="444" t="str">
        <f t="array" ref="P566">IF(COUNTIF(MaGv!$C$10:$BB$10,L564)&gt;0,INDEX(MaGv!$C$3:$BB$10,1,MATCH(L564,MaGv!$C$10:$BB$10,0))," ")</f>
        <v> </v>
      </c>
      <c r="Q566" s="444" t="str">
        <f t="array" ref="Q566">IF(COUNTIF(MaGv!$C$15:$BB$15,L564)&gt;0,INDEX(MaGv!$C$3:$BB$15,1,MATCH(L564,MaGv!$C$15:$BB$15,0))," ")</f>
        <v> </v>
      </c>
      <c r="R566" s="444" t="str">
        <f t="array" ref="R566">IF(COUNTIF(MaGv!$C$20:$BB$20,L564)&gt;0,INDEX(MaGv!$C$3:$BB$20,1,MATCH(L564,MaGv!$C$20:$BB$20,0))," ")</f>
        <v> </v>
      </c>
      <c r="S566" s="446" t="str">
        <f t="array" ref="S566">IF(COUNTIF(MaGv!$C$25:$BB$25,L564)&gt;0,INDEX(MaGv!$C$3:$BB$25,1,MATCH(L564,MaGv!$C$25:$BB$25,0))," ")</f>
        <v>A9</v>
      </c>
      <c r="T566" s="444" t="str">
        <f t="array" ref="T566">IF(COUNTIF(MaGv!$C$30:$BB$30,L564)&gt;0,INDEX(MaGv!$C$3:$BB$30,1,MATCH(L564,MaGv!$C$30:$BB$30,0))," ")</f>
        <v> </v>
      </c>
      <c r="U566" s="16"/>
      <c r="V566" s="16"/>
      <c r="W566" s="17"/>
      <c r="X566" s="527"/>
    </row>
    <row r="567" ht="12.75" customHeight="1">
      <c r="A567" s="323"/>
      <c r="B567" s="127"/>
      <c r="C567" s="444">
        <v>3.0</v>
      </c>
      <c r="D567" s="543" t="s">
        <v>621</v>
      </c>
      <c r="E567" s="444" t="str">
        <f t="array" ref="E567">IF(COUNTIF(MaGv!$C$6:$BB$6,B564)&gt;0,INDEX(MaGv!$C$3:$BB$6,1,MATCH(B564,MaGv!$C$6:$BB$6,0))," ")</f>
        <v> </v>
      </c>
      <c r="F567" s="446" t="str">
        <f t="array" ref="F567">IF(COUNTIF(MaGv!$C$11:$BB$11,B564)&gt;0,INDEX(MaGv!$C$3:$BB$11,1,MATCH(B564,MaGv!$C$11:$BB$11,0))," ")</f>
        <v>A8</v>
      </c>
      <c r="G567" s="444" t="str">
        <f t="array" ref="G567">IF(COUNTIF(MaGv!$C$16:$BB$16,B564)&gt;0,INDEX(MaGv!$C$3:$BB$16,1,MATCH(B564,MaGv!$C$16:$BB$16,0))," ")</f>
        <v> </v>
      </c>
      <c r="H567" s="444" t="str">
        <f t="array" ref="H567">IF(COUNTIF(MaGv!$C$21:$BB$21,B564)&gt;0,INDEX(MaGv!$C$3:$BB$21,1,MATCH(B564,MaGv!$C$21:$BB$21,0))," ")</f>
        <v> </v>
      </c>
      <c r="I567" s="444" t="str">
        <f t="array" ref="I567">IF(COUNTIF(MaGv!$C$26:$BB$26,B564)&gt;0,INDEX(MaGv!$C$3:$BB$26,1,MATCH(B564,MaGv!$C$26:$BB$26,0))," ")</f>
        <v> </v>
      </c>
      <c r="J567" s="444" t="str">
        <f t="array" ref="J567">IF(COUNTIF(MaGv!$C$31:$BB$31,B564)&gt;0,INDEX(MaGv!$C$3:$BB$31,1,MATCH(B564,MaGv!$C$31:$BB$31,0))," ")</f>
        <v> </v>
      </c>
      <c r="K567" s="323"/>
      <c r="L567" s="127"/>
      <c r="M567" s="444">
        <v>3.0</v>
      </c>
      <c r="N567" s="543" t="s">
        <v>621</v>
      </c>
      <c r="O567" s="444" t="str">
        <f t="array" ref="O567">IF(COUNTIF(MaGv!$C$6:$BB$6,L564)&gt;0,INDEX(MaGv!$C$3:$BB$6,1,MATCH(L564,MaGv!$C$6:$BB$6,0))," ")</f>
        <v> </v>
      </c>
      <c r="P567" s="444" t="str">
        <f t="array" ref="P567">IF(COUNTIF(MaGv!$C$11:$BB$11,L564)&gt;0,INDEX(MaGv!$C$3:$BB$11,1,MATCH(L564,MaGv!$C$11:$BB$11,0))," ")</f>
        <v> </v>
      </c>
      <c r="Q567" s="444" t="str">
        <f t="array" ref="Q567">IF(COUNTIF(MaGv!$C$16:$BB$16,L564)&gt;0,INDEX(MaGv!$C$3:$BB$16,1,MATCH(L564,MaGv!$C$16:$BB$16,0))," ")</f>
        <v> </v>
      </c>
      <c r="R567" s="444" t="str">
        <f t="array" ref="R567">IF(COUNTIF(MaGv!$C$21:$BB$21,L564)&gt;0,INDEX(MaGv!$C$3:$BB$21,1,MATCH(L564,MaGv!$C$21:$BB$21,0))," ")</f>
        <v> </v>
      </c>
      <c r="S567" s="446" t="str">
        <f t="array" ref="S567">IF(COUNTIF(MaGv!$C$26:$BB$26,L564)&gt;0,INDEX(MaGv!$C$3:$BB$26,1,MATCH(L564,MaGv!$C$26:$BB$26,0))," ")</f>
        <v>A13</v>
      </c>
      <c r="T567" s="444" t="str">
        <f t="array" ref="T567">IF(COUNTIF(MaGv!$C$31:$BB$31,L564)&gt;0,INDEX(MaGv!$C$3:$BB$31,1,MATCH(L564,MaGv!$C$31:$BB$31,0))," ")</f>
        <v> </v>
      </c>
      <c r="U567" s="16"/>
      <c r="V567" s="16"/>
      <c r="W567" s="17"/>
      <c r="X567" s="527"/>
    </row>
    <row r="568" ht="12.75" customHeight="1">
      <c r="A568" s="323"/>
      <c r="B568" s="127"/>
      <c r="C568" s="444">
        <v>4.0</v>
      </c>
      <c r="D568" s="543" t="s">
        <v>622</v>
      </c>
      <c r="E568" s="444" t="str">
        <f t="array" ref="E568">IF(COUNTIF(MaGv!$C$7:$BB$7,B564)&gt;0,INDEX(MaGv!$C$3:$BB$7,1,MATCH(B564,MaGv!$C$7:$BB$7,0))," ")</f>
        <v> </v>
      </c>
      <c r="F568" s="446" t="str">
        <f t="array" ref="F568">IF(COUNTIF(MaGv!$C$12:$BB$12,B564)&gt;0,INDEX(MaGv!$C$3:$BB$12,1,MATCH(B564,MaGv!$C$12:$BB$12,0))," ")</f>
        <v>A5</v>
      </c>
      <c r="G568" s="444" t="str">
        <f t="array" ref="G568">IF(COUNTIF(MaGv!$C$17:$BB$17,B564)&gt;0,INDEX(MaGv!$C$3:$BB$17,1,MATCH(B564,MaGv!$C$17:$BB$17,0))," ")</f>
        <v> </v>
      </c>
      <c r="H568" s="444" t="str">
        <f t="array" ref="H568">IF(COUNTIF(MaGv!$C$22:$BB$22,B564)&gt;0,INDEX(MaGv!$C$3:$BB$22,1,MATCH(B564,MaGv!$C$22:$BB$22,0))," ")</f>
        <v> </v>
      </c>
      <c r="I568" s="444" t="str">
        <f t="array" ref="I568">IF(COUNTIF(MaGv!$C$27:$BB$27,B564)&gt;0,INDEX(MaGv!$C$3:$BB$27,1,MATCH(B564,MaGv!$C$27:$BB$27,0))," ")</f>
        <v> </v>
      </c>
      <c r="J568" s="444" t="str">
        <f t="array" ref="J568">IF(COUNTIF(MaGv!$C$32:$BB$32,B564)&gt;0,INDEX(MaGv!$C$3:$BB$32,1,MATCH(B564,MaGv!$C$32:$BB$32,0))," ")</f>
        <v> </v>
      </c>
      <c r="K568" s="323"/>
      <c r="L568" s="127"/>
      <c r="M568" s="444">
        <v>4.0</v>
      </c>
      <c r="N568" s="543" t="s">
        <v>622</v>
      </c>
      <c r="O568" s="444" t="str">
        <f t="array" ref="O568">IF(COUNTIF(MaGv!$C$7:$BB$7,L564)&gt;0,INDEX(MaGv!$C$3:$BB$7,1,MATCH(L564,MaGv!$C$7:$BB$7,0))," ")</f>
        <v> </v>
      </c>
      <c r="P568" s="444" t="str">
        <f t="array" ref="P568">IF(COUNTIF(MaGv!$C$12:$BB$12,L564)&gt;0,INDEX(MaGv!$C$3:$BB$12,1,MATCH(L564,MaGv!$C$12:$BB$12,0))," ")</f>
        <v> </v>
      </c>
      <c r="Q568" s="444" t="str">
        <f t="array" ref="Q568">IF(COUNTIF(MaGv!$C$17:$BB$17,L564)&gt;0,INDEX(MaGv!$C$3:$BB$17,1,MATCH(L564,MaGv!$C$17:$BB$17,0))," ")</f>
        <v> </v>
      </c>
      <c r="R568" s="444" t="str">
        <f t="array" ref="R568">IF(COUNTIF(MaGv!$C$22:$BB$22,L564)&gt;0,INDEX(MaGv!$C$3:$BB$22,1,MATCH(L564,MaGv!$C$22:$BB$22,0))," ")</f>
        <v> </v>
      </c>
      <c r="S568" s="446" t="str">
        <f t="array" ref="S568">IF(COUNTIF(MaGv!$C$27:$BB$27,L564)&gt;0,INDEX(MaGv!$C$3:$BB$27,1,MATCH(L564,MaGv!$C$27:$BB$27,0))," ")</f>
        <v>A6</v>
      </c>
      <c r="T568" s="444" t="str">
        <f t="array" ref="T568">IF(COUNTIF(MaGv!$C$32:$BB$32,L564)&gt;0,INDEX(MaGv!$C$3:$BB$32,1,MATCH(L564,MaGv!$C$32:$BB$32,0))," ")</f>
        <v> </v>
      </c>
      <c r="U568" s="16"/>
      <c r="V568" s="16"/>
      <c r="W568" s="17"/>
      <c r="X568" s="527"/>
    </row>
    <row r="569" ht="12.75" customHeight="1">
      <c r="A569" s="323"/>
      <c r="B569" s="447"/>
      <c r="C569" s="544">
        <v>5.0</v>
      </c>
      <c r="D569" s="545" t="s">
        <v>623</v>
      </c>
      <c r="E569" s="544" t="str">
        <f t="array" ref="E569">IF(COUNTIF(MaGv!$C$8:$BB$8,B564)&gt;0,INDEX(MaGv!$C$3:$BB$8,1,MATCH(B564,MaGv!$C$8:$BB$8,0))," ")</f>
        <v> </v>
      </c>
      <c r="F569" s="544" t="str">
        <f t="array" ref="F569">IF(COUNTIF(MaGv!$C$13:$BB$13,B564)&gt;0,INDEX(MaGv!$C$3:$BB$13,1,MATCH(B564,MaGv!$C$13:$BB$13,0))," ")</f>
        <v> </v>
      </c>
      <c r="G569" s="544" t="str">
        <f t="array" ref="G569">IF(COUNTIF(MaGv!$C$18:$BB$18,B564)&gt;0,INDEX(MaGv!$C$3:$BB$18,1,MATCH(B564,MaGv!$C$18:$BB$18,0))," ")</f>
        <v> </v>
      </c>
      <c r="H569" s="544" t="str">
        <f t="array" ref="H569">IF(COUNTIF(MaGv!$C$23:$BB$23,B564)&gt;0,INDEX(MaGv!$C$3:$BB$23,1,MATCH(B564,MaGv!$C$23:$BB$23,0))," ")</f>
        <v> </v>
      </c>
      <c r="I569" s="544" t="str">
        <f t="array" ref="I569">IF(COUNTIF(MaGv!$C$28:$BB$28,B564)&gt;0,INDEX(MaGv!$C$3:$BB$28,1,MATCH(B564,MaGv!$C$28:$BB$28,0))," ")</f>
        <v> </v>
      </c>
      <c r="J569" s="544" t="str">
        <f t="array" ref="J569">IF(COUNTIF(MaGv!$C$33:$BB$33,B564)&gt;0,INDEX(MaGv!$C$3:$BB$33,1,MATCH(B564,MaGv!$C$33:$BB$33,0))," ")</f>
        <v> </v>
      </c>
      <c r="K569" s="323"/>
      <c r="L569" s="447"/>
      <c r="M569" s="544">
        <v>5.0</v>
      </c>
      <c r="N569" s="545" t="s">
        <v>623</v>
      </c>
      <c r="O569" s="544" t="str">
        <f t="array" ref="O569">IF(COUNTIF(MaGv!$C$8:$BB$8,L564)&gt;0,INDEX(MaGv!$C$3:$BB$8,1,MATCH(L564,MaGv!$C$8:$BB$8,0))," ")</f>
        <v> </v>
      </c>
      <c r="P569" s="544" t="str">
        <f t="array" ref="P569">IF(COUNTIF(MaGv!$C$13:$BB$13,L564)&gt;0,INDEX(MaGv!$C$3:$BB$13,1,MATCH(L564,MaGv!$C$13:$BB$13,0))," ")</f>
        <v> </v>
      </c>
      <c r="Q569" s="544" t="str">
        <f t="array" ref="Q569">IF(COUNTIF(MaGv!$C$18:$BB$18,L564)&gt;0,INDEX(MaGv!$C$3:$BB$18,1,MATCH(L564,MaGv!$C$18:$BB$18,0))," ")</f>
        <v> </v>
      </c>
      <c r="R569" s="544" t="str">
        <f t="array" ref="R569">IF(COUNTIF(MaGv!$C$23:$BB$23,L564)&gt;0,INDEX(MaGv!$C$3:$BB$23,1,MATCH(L564,MaGv!$C$23:$BB$23,0))," ")</f>
        <v> </v>
      </c>
      <c r="S569" s="544" t="str">
        <f t="array" ref="S569">IF(COUNTIF(MaGv!$C$28:$BB$28,L564)&gt;0,INDEX(MaGv!$C$3:$BB$28,1,MATCH(L564,MaGv!$C$28:$BB$28,0))," ")</f>
        <v> </v>
      </c>
      <c r="T569" s="544" t="str">
        <f t="array" ref="T569">IF(COUNTIF(MaGv!$C$33:$BB$33,L564)&gt;0,INDEX(MaGv!$C$3:$BB$33,1,MATCH(L564,MaGv!$C$33:$BB$33,0))," ")</f>
        <v> </v>
      </c>
      <c r="U569" s="16"/>
      <c r="V569" s="16"/>
      <c r="W569" s="17"/>
      <c r="X569" s="527"/>
    </row>
    <row r="570" ht="12.75" customHeight="1">
      <c r="A570" s="323"/>
      <c r="B570" s="547" t="s">
        <v>606</v>
      </c>
      <c r="C570" s="548">
        <v>1.0</v>
      </c>
      <c r="D570" s="549" t="s">
        <v>624</v>
      </c>
      <c r="E570" s="548" t="str">
        <f t="array" ref="E570">IF(COUNTIF(MaGv!$C$39:$BB$39,B564)&gt;0,INDEX(MaGv!$C$38:$BB$39,1,MATCH(B564,MaGv!$C$39:$BB$39,0))," ")</f>
        <v> </v>
      </c>
      <c r="F570" s="548" t="str">
        <f t="array" ref="F570">IF(COUNTIF(MaGv!$C$44:$BB$44,B564)&gt;0,INDEX(MaGv!$C$38:$BB$44,1,MATCH(B564,MaGv!$C$44:$BB$44,0))," ")</f>
        <v> </v>
      </c>
      <c r="G570" s="548" t="str">
        <f t="array" ref="G570">IF(COUNTIF(MaGv!$C$49:$BB$49,B564)&gt;0,INDEX(MaGv!$C$38:$BB$49,1,MATCH(B564,MaGv!$C$49:$BB$49,0))," ")</f>
        <v> </v>
      </c>
      <c r="H570" s="548" t="str">
        <f t="array" ref="H570">IF(COUNTIF(MaGv!$C$54:$BB$54,B564)&gt;0,INDEX(MaGv!$C$38:$BB$54,1,MATCH(B564,MaGv!$C$54:$BB$54,0))," ")</f>
        <v> </v>
      </c>
      <c r="I570" s="548" t="str">
        <f t="array" ref="I570">IF(COUNTIF(MaGv!$C$59:$BB$59,B564)&gt;0,INDEX(MaGv!$C$38:$BB$59,1,MATCH(B564,MaGv!$C$59:$BB$59,0))," ")</f>
        <v> </v>
      </c>
      <c r="J570" s="548" t="str">
        <f t="array" ref="J570">IF(COUNTIF(MaGv!$C$64:$BB$64,B564)&gt;0,INDEX(MaGv!$C$38:$BB$64,1,MATCH(B564,MaGv!$C$64:$BB$64,0))," ")</f>
        <v> </v>
      </c>
      <c r="K570" s="323"/>
      <c r="L570" s="547" t="s">
        <v>606</v>
      </c>
      <c r="M570" s="548">
        <v>1.0</v>
      </c>
      <c r="N570" s="549" t="s">
        <v>624</v>
      </c>
      <c r="O570" s="548" t="str">
        <f t="array" ref="O570">IF(COUNTIF(MaGv!$C$39:$BB$39,L564)&gt;0,INDEX(MaGv!$C$38:$BB$39,1,MATCH(L564,MaGv!$C$39:$BB$39,0))," ")</f>
        <v> </v>
      </c>
      <c r="P570" s="548" t="str">
        <f t="array" ref="P570">IF(COUNTIF(MaGv!$C$44:$BB$44,L564)&gt;0,INDEX(MaGv!$C$38:$BB$44,1,MATCH(L564,MaGv!$C$44:$BB$44,0))," ")</f>
        <v> </v>
      </c>
      <c r="Q570" s="548" t="str">
        <f t="array" ref="Q570">IF(COUNTIF(MaGv!$C$49:$BB$49,L564)&gt;0,INDEX(MaGv!$C$38:$BB$49,1,MATCH(L564,MaGv!$C$49:$BB$49,0))," ")</f>
        <v> </v>
      </c>
      <c r="R570" s="548" t="str">
        <f t="array" ref="R570">IF(COUNTIF(MaGv!$C$54:$BB$54,L564)&gt;0,INDEX(MaGv!$C$38:$BB$54,1,MATCH(L564,MaGv!$C$54:$BB$54,0))," ")</f>
        <v> </v>
      </c>
      <c r="S570" s="548" t="str">
        <f t="array" ref="S570">IF(COUNTIF(MaGv!$C$59:$BB$59,L564)&gt;0,INDEX(MaGv!$C$38:$BB$59,1,MATCH(L564,MaGv!$C$59:$BB$59,0))," ")</f>
        <v> </v>
      </c>
      <c r="T570" s="548" t="str">
        <f t="array" ref="T570">IF(COUNTIF(MaGv!$C$64:$BB$64,L564)&gt;0,INDEX(MaGv!$C$38:$BB$64,1,MATCH(L564,MaGv!$C$64:$BB$64,0))," ")</f>
        <v> </v>
      </c>
      <c r="U570" s="16"/>
      <c r="V570" s="16"/>
      <c r="W570" s="17"/>
      <c r="X570" s="527"/>
    </row>
    <row r="571" ht="12.75" customHeight="1">
      <c r="A571" s="323"/>
      <c r="B571" s="127"/>
      <c r="C571" s="444">
        <v>2.0</v>
      </c>
      <c r="D571" s="543" t="s">
        <v>625</v>
      </c>
      <c r="E571" s="444" t="str">
        <f t="array" ref="E571">IF(COUNTIF(MaGv!$C$40:$BB$40,B564)&gt;0,INDEX(MaGv!$C$38:$BB$40,1,MATCH(B564,MaGv!$C$40:$BB$40,0))," ")</f>
        <v> </v>
      </c>
      <c r="F571" s="444" t="str">
        <f t="array" ref="F571">IF(COUNTIF(MaGv!$C$45:$BB$45,B564)&gt;0,INDEX(MaGv!$C$38:$BB$45,1,MATCH(B564,MaGv!$C$45:$BB$45,0))," ")</f>
        <v> </v>
      </c>
      <c r="G571" s="444" t="str">
        <f t="array" ref="G571">IF(COUNTIF(MaGv!$C$50:$BB$50,B564)&gt;0,INDEX(MaGv!$C$38:$BB$50,1,MATCH(B564,MaGv!$C$50:$BB$50,0))," ")</f>
        <v> </v>
      </c>
      <c r="H571" s="444" t="str">
        <f t="array" ref="H571">IF(COUNTIF(MaGv!$C$55:$BB$55,B564)&gt;0,INDEX(MaGv!$C$38:$BB$55,1,MATCH(B564,MaGv!$C$55:$BB$55,0))," ")</f>
        <v> </v>
      </c>
      <c r="I571" s="446" t="str">
        <f t="array" ref="I571">IF(COUNTIF(MaGv!$C$60:$BB$60,B564)&gt;0,INDEX(MaGv!$C$38:$BB$60,1,MATCH(B564,MaGv!$C$60:$BB$60,0))," ")</f>
        <v>A4</v>
      </c>
      <c r="J571" s="444" t="str">
        <f t="array" ref="J571">IF(COUNTIF(MaGv!$C$65:$BB$65,B564)&gt;0,INDEX(MaGv!$C$38:$BB$65,1,MATCH(B564,MaGv!$C$65:$BB$65,0))," ")</f>
        <v> </v>
      </c>
      <c r="K571" s="323"/>
      <c r="L571" s="127"/>
      <c r="M571" s="444">
        <v>2.0</v>
      </c>
      <c r="N571" s="543" t="s">
        <v>625</v>
      </c>
      <c r="O571" s="446" t="str">
        <f t="array" ref="O571">IF(COUNTIF(MaGv!$C$40:$BB$40,L564)&gt;0,INDEX(MaGv!$C$38:$BB$40,1,MATCH(L564,MaGv!$C$40:$BB$40,0))," ")</f>
        <v>A3</v>
      </c>
      <c r="P571" s="444" t="str">
        <f t="array" ref="P571">IF(COUNTIF(MaGv!$C$45:$BB$45,L564)&gt;0,INDEX(MaGv!$C$38:$BB$45,1,MATCH(L564,MaGv!$C$45:$BB$45,0))," ")</f>
        <v> </v>
      </c>
      <c r="Q571" s="444" t="str">
        <f t="array" ref="Q571">IF(COUNTIF(MaGv!$C$50:$BB$50,L564)&gt;0,INDEX(MaGv!$C$38:$BB$50,1,MATCH(L564,MaGv!$C$50:$BB$50,0))," ")</f>
        <v> </v>
      </c>
      <c r="R571" s="444" t="str">
        <f t="array" ref="R571">IF(COUNTIF(MaGv!$C$55:$BB$55,L564)&gt;0,INDEX(MaGv!$C$38:$BB$55,1,MATCH(L564,MaGv!$C$55:$BB$55,0))," ")</f>
        <v> </v>
      </c>
      <c r="S571" s="444" t="str">
        <f t="array" ref="S571">IF(COUNTIF(MaGv!$C$60:$BB$60,L564)&gt;0,INDEX(MaGv!$C$38:$BB$60,1,MATCH(L564,MaGv!$C$60:$BB$60,0))," ")</f>
        <v> </v>
      </c>
      <c r="T571" s="444" t="str">
        <f t="array" ref="T571">IF(COUNTIF(MaGv!$C$65:$BB$65,L564)&gt;0,INDEX(MaGv!$C$38:$BB$65,1,MATCH(L564,MaGv!$C$65:$BB$65,0))," ")</f>
        <v> </v>
      </c>
      <c r="U571" s="16"/>
      <c r="V571" s="16"/>
      <c r="W571" s="17"/>
      <c r="X571" s="527"/>
    </row>
    <row r="572" ht="12.75" customHeight="1">
      <c r="A572" s="323"/>
      <c r="B572" s="127"/>
      <c r="C572" s="444">
        <v>3.0</v>
      </c>
      <c r="D572" s="543" t="s">
        <v>626</v>
      </c>
      <c r="E572" s="446" t="str">
        <f t="array" ref="E572">IF(COUNTIF(MaGv!$C$41:$BB$41,B564)&gt;0,INDEX(MaGv!$C$38:$BB$41,1,MATCH(B564,MaGv!$C$41:$BB$41,0))," ")</f>
        <v>A7</v>
      </c>
      <c r="F572" s="444" t="str">
        <f t="array" ref="F572">IF(COUNTIF(MaGv!$C$46:$BB$46,B564)&gt;0,INDEX(MaGv!$C$38:$BB$46,1,MATCH(B564,MaGv!$C$46:$BB$46,0))," ")</f>
        <v> </v>
      </c>
      <c r="G572" s="444" t="str">
        <f t="array" ref="G572">IF(COUNTIF(MaGv!$C$51:$BB$51,B564)&gt;0,INDEX(MaGv!$C$38:$BB$51,1,MATCH(B564,MaGv!$C$51:$BB$51,0))," ")</f>
        <v> </v>
      </c>
      <c r="H572" s="444" t="str">
        <f t="array" ref="H572">IF(COUNTIF(MaGv!$C$56:$BB$56,B564)&gt;0,INDEX(MaGv!$C$38:$BB$56,1,MATCH(B564,MaGv!$C$56:$BB$56,0))," ")</f>
        <v> </v>
      </c>
      <c r="I572" s="446" t="str">
        <f t="array" ref="I572">IF(COUNTIF(MaGv!$C$61:$BB$61,B564)&gt;0,INDEX(MaGv!$C$38:$BB$61,1,MATCH(B564,MaGv!$C$61:$BB$61,0))," ")</f>
        <v>A2</v>
      </c>
      <c r="J572" s="444" t="str">
        <f t="array" ref="J572">IF(COUNTIF(MaGv!$C$66:$BB$66,B564)&gt;0,INDEX(MaGv!$C$38:$BB$66,1,MATCH(B564,MaGv!$C$66:$BB$66,0))," ")</f>
        <v> </v>
      </c>
      <c r="K572" s="323"/>
      <c r="L572" s="127"/>
      <c r="M572" s="444">
        <v>3.0</v>
      </c>
      <c r="N572" s="543" t="s">
        <v>626</v>
      </c>
      <c r="O572" s="446" t="str">
        <f t="array" ref="O572">IF(COUNTIF(MaGv!$C$41:$BB$41,L564)&gt;0,INDEX(MaGv!$C$38:$BB$41,1,MATCH(L564,MaGv!$C$41:$BB$41,0))," ")</f>
        <v>A9</v>
      </c>
      <c r="P572" s="444" t="str">
        <f t="array" ref="P572">IF(COUNTIF(MaGv!$C$46:$BB$46,L564)&gt;0,INDEX(MaGv!$C$38:$BB$46,1,MATCH(L564,MaGv!$C$46:$BB$46,0))," ")</f>
        <v> </v>
      </c>
      <c r="Q572" s="444" t="str">
        <f t="array" ref="Q572">IF(COUNTIF(MaGv!$C$51:$BB$51,L564)&gt;0,INDEX(MaGv!$C$38:$BB$51,1,MATCH(L564,MaGv!$C$51:$BB$51,0))," ")</f>
        <v> </v>
      </c>
      <c r="R572" s="444" t="str">
        <f t="array" ref="R572">IF(COUNTIF(MaGv!$C$56:$BB$56,L564)&gt;0,INDEX(MaGv!$C$38:$BB$56,1,MATCH(L564,MaGv!$C$56:$BB$56,0))," ")</f>
        <v> </v>
      </c>
      <c r="S572" s="444" t="str">
        <f t="array" ref="S572">IF(COUNTIF(MaGv!$C$61:$BB$61,L564)&gt;0,INDEX(MaGv!$C$38:$BB$61,1,MATCH(L564,MaGv!$C$61:$BB$61,0))," ")</f>
        <v> </v>
      </c>
      <c r="T572" s="444" t="str">
        <f t="array" ref="T572">IF(COUNTIF(MaGv!$C$66:$BB$66,L564)&gt;0,INDEX(MaGv!$C$38:$BB$66,1,MATCH(L564,MaGv!$C$66:$BB$66,0))," ")</f>
        <v> </v>
      </c>
      <c r="U572" s="16"/>
      <c r="V572" s="16"/>
      <c r="W572" s="17"/>
      <c r="X572" s="527"/>
    </row>
    <row r="573" ht="12.75" customHeight="1">
      <c r="A573" s="323"/>
      <c r="B573" s="127"/>
      <c r="C573" s="444">
        <v>4.0</v>
      </c>
      <c r="D573" s="543" t="s">
        <v>627</v>
      </c>
      <c r="E573" s="446" t="str">
        <f t="array" ref="E573">IF(COUNTIF(MaGv!$C$42:$BB$42,B564)&gt;0,INDEX(MaGv!$C$38:$BB$42,1,MATCH(B564,MaGv!$C$42:$BB$42,0))," ")</f>
        <v>A5</v>
      </c>
      <c r="F573" s="444" t="str">
        <f t="array" ref="F573">IF(COUNTIF(MaGv!$C$47:$BB$47,B564)&gt;0,INDEX(MaGv!$C$38:$BB$47,1,MATCH(B564,MaGv!$C$47:$BB$47,0))," ")</f>
        <v> </v>
      </c>
      <c r="G573" s="444" t="str">
        <f t="array" ref="G573">IF(COUNTIF(MaGv!$C$52:$BB$52,B564)&gt;0,INDEX(MaGv!$C$38:$BB$52,1,MATCH(B564,MaGv!$C$52:$BB$52,0))," ")</f>
        <v> </v>
      </c>
      <c r="H573" s="444" t="str">
        <f t="array" ref="H573">IF(COUNTIF(MaGv!$C$57:$BB$57,B564)&gt;0,INDEX(MaGv!$C$38:$BB$57,1,MATCH(B564,MaGv!$C$57:$BB$57,0))," ")</f>
        <v> </v>
      </c>
      <c r="I573" s="444" t="str">
        <f t="array" ref="I573">IF(COUNTIF(MaGv!$C$62:$BB$62,B564)&gt;0,INDEX(MaGv!$C$38:$BB$62,1,MATCH(B564,MaGv!$C$62:$BB$62,0))," ")</f>
        <v> </v>
      </c>
      <c r="J573" s="444" t="str">
        <f t="array" ref="J573">IF(COUNTIF(MaGv!$C$66:$BB$67,B564)&gt;0,INDEX(MaGv!$C$38:$BB$67,1,MATCH(B564,MaGv!$C$67:$BB$67,0))," ")</f>
        <v> </v>
      </c>
      <c r="K573" s="323"/>
      <c r="L573" s="127"/>
      <c r="M573" s="444">
        <v>4.0</v>
      </c>
      <c r="N573" s="543" t="s">
        <v>627</v>
      </c>
      <c r="O573" s="446" t="str">
        <f t="array" ref="O573">IF(COUNTIF(MaGv!$C$42:$BB$42,L564)&gt;0,INDEX(MaGv!$C$38:$BB$42,1,MATCH(L564,MaGv!$C$42:$BB$42,0))," ")</f>
        <v>A6</v>
      </c>
      <c r="P573" s="444" t="str">
        <f t="array" ref="P573">IF(COUNTIF(MaGv!$C$47:$BB$47,L564)&gt;0,INDEX(MaGv!$C$38:$BB$47,1,MATCH(L564,MaGv!$C$47:$BB$47,0))," ")</f>
        <v> </v>
      </c>
      <c r="Q573" s="444" t="str">
        <f t="array" ref="Q573">IF(COUNTIF(MaGv!$C$52:$BB$52,L564)&gt;0,INDEX(MaGv!$C$38:$BB$52,1,MATCH(L564,MaGv!$C$52:$BB$52,0))," ")</f>
        <v> </v>
      </c>
      <c r="R573" s="444" t="str">
        <f t="array" ref="R573">IF(COUNTIF(MaGv!$C$57:$BB$57,L564)&gt;0,INDEX(MaGv!$C$38:$BB$57,1,MATCH(L564,MaGv!$C$57:$BB$57,0))," ")</f>
        <v> </v>
      </c>
      <c r="S573" s="444" t="str">
        <f t="array" ref="S573">IF(COUNTIF(MaGv!$C$62:$BB$62,L564)&gt;0,INDEX(MaGv!$C$38:$BB$62,1,MATCH(L564,MaGv!$C$62:$BB$62,0))," ")</f>
        <v> </v>
      </c>
      <c r="T573" s="444" t="str">
        <f t="array" ref="T573">IF(COUNTIF(MaGv!$C$66:$BB$67,L564)&gt;0,INDEX(MaGv!$C$38:$BB$67,1,MATCH(L564,MaGv!$C$67:$BB$67,0))," ")</f>
        <v> </v>
      </c>
      <c r="U573" s="16"/>
      <c r="V573" s="16"/>
      <c r="W573" s="17"/>
      <c r="X573" s="527"/>
    </row>
    <row r="574" ht="12.75" customHeight="1">
      <c r="A574" s="323"/>
      <c r="B574" s="396"/>
      <c r="C574" s="450">
        <v>5.0</v>
      </c>
      <c r="D574" s="550" t="s">
        <v>628</v>
      </c>
      <c r="E574" s="449" t="str">
        <f t="array" ref="E574">IF(COUNTIF(MaGv!$C$43:$BB$43,B564)&gt;0,INDEX(MaGv!$C$38:$BB$43,1,MATCH(B564,MaGv!$C$43:$BB$43,0))," ")</f>
        <v>A8</v>
      </c>
      <c r="F574" s="450" t="str">
        <f t="array" ref="F574">IF(COUNTIF(MaGv!$C$48:$BB$48,B564)&gt;0,INDEX(MaGv!$C$38:$BB$48,1,MATCH(B564,MaGv!$C$48:$BB$48,0))," ")</f>
        <v> </v>
      </c>
      <c r="G574" s="450" t="str">
        <f t="array" ref="G574">IF(COUNTIF(MaGv!$C$53:$BB$53,B564)&gt;0,INDEX(MaGv!$C$38:$BB$53,1,MATCH(B564,MaGv!$C$53:$BB$53,0))," ")</f>
        <v> </v>
      </c>
      <c r="H574" s="450" t="str">
        <f t="array" ref="H574">IF(COUNTIF(MaGv!$C$58:$BB$58,B564)&gt;0,INDEX(MaGv!$C$38:$BB$58,1,MATCH(B564,MaGv!$C$58:$BB$58,0))," ")</f>
        <v> </v>
      </c>
      <c r="I574" s="450" t="str">
        <f t="array" ref="I574">IF(COUNTIF(MaGv!$C$63:$BB$63,B564)&gt;0,INDEX(MaGv!$C$38:$BB$63,1,MATCH(B564,MaGv!$C$63:$BB$63,0))," ")</f>
        <v> </v>
      </c>
      <c r="J574" s="450" t="str">
        <f t="array" ref="J574">IF(COUNTIF(MaGv!$C$68:$BB$68,B564)&gt;0,INDEX(MaGv!$C$38:$BB$68,1,MATCH(B564,MaGv!$C$68:$BB$68,0))," ")</f>
        <v> </v>
      </c>
      <c r="K574" s="323"/>
      <c r="L574" s="396"/>
      <c r="M574" s="450">
        <v>5.0</v>
      </c>
      <c r="N574" s="550" t="s">
        <v>628</v>
      </c>
      <c r="O574" s="449" t="str">
        <f t="array" ref="O574">IF(COUNTIF(MaGv!$C$43:$BB$43,L564)&gt;0,INDEX(MaGv!$C$38:$BB$43,1,MATCH(L564,MaGv!$C$43:$BB$43,0))," ")</f>
        <v>A13</v>
      </c>
      <c r="P574" s="450" t="str">
        <f t="array" ref="P574">IF(COUNTIF(MaGv!$C$48:$BB$48,L564)&gt;0,INDEX(MaGv!$C$38:$BB$48,1,MATCH(L564,MaGv!$C$48:$BB$48,0))," ")</f>
        <v> </v>
      </c>
      <c r="Q574" s="450" t="str">
        <f t="array" ref="Q574">IF(COUNTIF(MaGv!$C$53:$BB$53,L564)&gt;0,INDEX(MaGv!$C$38:$BB$53,1,MATCH(L564,MaGv!$C$53:$BB$53,0))," ")</f>
        <v> </v>
      </c>
      <c r="R574" s="450" t="str">
        <f t="array" ref="R574">IF(COUNTIF(MaGv!$C$58:$BB$58,L564)&gt;0,INDEX(MaGv!$C$38:$BB$58,1,MATCH(L564,MaGv!$C$58:$BB$58,0))," ")</f>
        <v> </v>
      </c>
      <c r="S574" s="450" t="str">
        <f t="array" ref="S574">IF(COUNTIF(MaGv!$C$63:$BB$63,L564)&gt;0,INDEX(MaGv!$C$38:$BB$63,1,MATCH(L564,MaGv!$C$63:$BB$63,0))," ")</f>
        <v> </v>
      </c>
      <c r="T574" s="450" t="str">
        <f t="array" ref="T574">IF(COUNTIF(MaGv!$C$68:$BB$68,L564)&gt;0,INDEX(MaGv!$C$38:$BB$68,1,MATCH(L564,MaGv!$C$68:$BB$68,0))," ")</f>
        <v> </v>
      </c>
      <c r="U574" s="16"/>
      <c r="V574" s="16"/>
      <c r="W574" s="17"/>
      <c r="X574" s="527"/>
    </row>
    <row r="575" ht="12.75" customHeight="1">
      <c r="A575" s="16"/>
      <c r="B575" s="558"/>
      <c r="C575" s="16"/>
      <c r="D575" s="16"/>
      <c r="E575" s="16"/>
      <c r="F575" s="16"/>
      <c r="G575" s="16"/>
      <c r="H575" s="16"/>
      <c r="I575" s="16"/>
      <c r="J575" s="16"/>
      <c r="K575" s="16"/>
      <c r="L575" s="558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7"/>
      <c r="X575" s="527"/>
    </row>
    <row r="576" ht="12.75" customHeight="1">
      <c r="A576" s="16"/>
      <c r="B576" s="558"/>
      <c r="C576" s="16"/>
      <c r="D576" s="16"/>
      <c r="E576" s="16"/>
      <c r="F576" s="16"/>
      <c r="G576" s="16"/>
      <c r="H576" s="16"/>
      <c r="I576" s="16"/>
      <c r="J576" s="16"/>
      <c r="K576" s="16"/>
      <c r="L576" s="558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7"/>
      <c r="X576" s="527"/>
    </row>
    <row r="577" ht="12.75" customHeight="1">
      <c r="A577" s="323"/>
      <c r="B577" s="528" t="str">
        <f>MaGv!$N$1</f>
        <v>THỜI KHÓA BIỂU ÔN TẬP KHỐI 12 - Áp dụng từ 04/05/2021</v>
      </c>
      <c r="C577" s="528"/>
      <c r="D577" s="360"/>
      <c r="E577" s="360"/>
      <c r="F577" s="360"/>
      <c r="G577" s="360"/>
      <c r="H577" s="323"/>
      <c r="I577" s="360"/>
      <c r="J577" s="360"/>
      <c r="K577" s="323"/>
      <c r="L577" s="528" t="str">
        <f>MaGv!$N$1</f>
        <v>THỜI KHÓA BIỂU ÔN TẬP KHỐI 12 - Áp dụng từ 04/05/2021</v>
      </c>
      <c r="M577" s="360"/>
      <c r="N577" s="360"/>
      <c r="O577" s="360"/>
      <c r="P577" s="360"/>
      <c r="Q577" s="360"/>
      <c r="R577" s="323"/>
      <c r="S577" s="360"/>
      <c r="T577" s="360"/>
      <c r="U577" s="16"/>
      <c r="V577" s="16"/>
      <c r="W577" s="17"/>
      <c r="X577" s="527"/>
    </row>
    <row r="578" ht="12.75" customHeight="1">
      <c r="A578" s="16"/>
      <c r="B578" s="530" t="s">
        <v>615</v>
      </c>
      <c r="C578" s="531" t="str">
        <f>VLOOKUP(B580,dsma,3,0)&amp;"-"&amp;VLOOKUP(B580,dsma,5,0)</f>
        <v>Đặng Thị Hồng Nhung-Địa</v>
      </c>
      <c r="D578" s="532"/>
      <c r="E578" s="532"/>
      <c r="F578" s="533"/>
      <c r="G578" s="323"/>
      <c r="H578" s="534"/>
      <c r="I578" s="535" t="s">
        <v>616</v>
      </c>
      <c r="J578" s="17" t="str">
        <f>60-COUNTIF(E581:J590," ")</f>
        <v>0</v>
      </c>
      <c r="K578" s="323"/>
      <c r="L578" s="530" t="s">
        <v>615</v>
      </c>
      <c r="M578" s="531" t="str">
        <f>VLOOKUP(L580,dsma,3,0)&amp;"-"&amp;VLOOKUP(L580,dsma,5,0)</f>
        <v>Lê Thị Hường-Địa</v>
      </c>
      <c r="N578" s="532"/>
      <c r="O578" s="532"/>
      <c r="P578" s="533"/>
      <c r="Q578" s="323"/>
      <c r="R578" s="534"/>
      <c r="S578" s="535" t="s">
        <v>616</v>
      </c>
      <c r="T578" s="17" t="str">
        <f>60-COUNTIF(O581:T590," ")</f>
        <v>8</v>
      </c>
      <c r="U578" s="16"/>
      <c r="V578" s="16"/>
      <c r="W578" s="17"/>
      <c r="X578" s="527"/>
    </row>
    <row r="579" ht="3.0" customHeight="1">
      <c r="A579" s="16"/>
      <c r="B579" s="526"/>
      <c r="C579" s="323"/>
      <c r="D579" s="323"/>
      <c r="E579" s="529"/>
      <c r="F579" s="323"/>
      <c r="G579" s="323"/>
      <c r="H579" s="323"/>
      <c r="I579" s="323"/>
      <c r="J579" s="323"/>
      <c r="K579" s="323"/>
      <c r="L579" s="526"/>
      <c r="M579" s="323"/>
      <c r="N579" s="323"/>
      <c r="O579" s="529"/>
      <c r="P579" s="323"/>
      <c r="Q579" s="323"/>
      <c r="R579" s="323"/>
      <c r="S579" s="323"/>
      <c r="T579" s="323"/>
      <c r="U579" s="16"/>
      <c r="V579" s="16"/>
      <c r="W579" s="17"/>
      <c r="X579" s="527"/>
    </row>
    <row r="580" ht="12.75" customHeight="1">
      <c r="A580" s="536"/>
      <c r="B580" s="537" t="str">
        <f>X77</f>
        <v>BD03</v>
      </c>
      <c r="C580" s="538" t="s">
        <v>617</v>
      </c>
      <c r="D580" s="538" t="s">
        <v>618</v>
      </c>
      <c r="E580" s="538" t="s">
        <v>591</v>
      </c>
      <c r="F580" s="538" t="s">
        <v>592</v>
      </c>
      <c r="G580" s="538" t="s">
        <v>593</v>
      </c>
      <c r="H580" s="538" t="s">
        <v>594</v>
      </c>
      <c r="I580" s="538" t="s">
        <v>595</v>
      </c>
      <c r="J580" s="538" t="s">
        <v>596</v>
      </c>
      <c r="K580" s="539"/>
      <c r="L580" s="537" t="str">
        <f>X78</f>
        <v>BD04</v>
      </c>
      <c r="M580" s="538" t="s">
        <v>617</v>
      </c>
      <c r="N580" s="538" t="s">
        <v>618</v>
      </c>
      <c r="O580" s="538" t="s">
        <v>591</v>
      </c>
      <c r="P580" s="538" t="s">
        <v>592</v>
      </c>
      <c r="Q580" s="538" t="s">
        <v>593</v>
      </c>
      <c r="R580" s="538" t="s">
        <v>594</v>
      </c>
      <c r="S580" s="538" t="s">
        <v>595</v>
      </c>
      <c r="T580" s="538" t="s">
        <v>596</v>
      </c>
      <c r="U580" s="16"/>
      <c r="V580" s="16">
        <v>74.0</v>
      </c>
      <c r="W580" s="17"/>
      <c r="X580" s="527"/>
    </row>
    <row r="581" ht="12.75" customHeight="1">
      <c r="A581" s="323"/>
      <c r="B581" s="541" t="s">
        <v>597</v>
      </c>
      <c r="C581" s="452">
        <v>1.0</v>
      </c>
      <c r="D581" s="542" t="s">
        <v>619</v>
      </c>
      <c r="E581" s="452" t="str">
        <f t="array" ref="E581">IF(COUNTIF(MaGv!$C$4:$BB$4,B580)&gt;0,INDEX(MaGv!$C$3:$BB$4,1,MATCH(B580,MaGv!$C$4:$BB$4,0))," ")</f>
        <v> </v>
      </c>
      <c r="F581" s="452" t="str">
        <f t="array" ref="F581">IF(COUNTIF(MaGv!$C$9:$BB$9,B580)&gt;0,INDEX(MaGv!$C$3:$BB$9,1,MATCH(B580,MaGv!$C$9:$BB$9,0))," ")</f>
        <v> </v>
      </c>
      <c r="G581" s="452" t="str">
        <f t="array" ref="G581">IF(COUNTIF(MaGv!$C$14:$BB$14,B580)&gt;0,INDEX(MaGv!$C$3:$BB$14,1,MATCH(B580,MaGv!$C$14:$BB$14,0))," ")</f>
        <v> </v>
      </c>
      <c r="H581" s="452" t="str">
        <f t="array" ref="H581">IF(COUNTIF(MaGv!$C$19:$BB$19,B580)&gt;0,INDEX(MaGv!$C$3:$BB$19,1,MATCH(B580,MaGv!$C$19:$BB$19,0))," ")</f>
        <v> </v>
      </c>
      <c r="I581" s="452" t="str">
        <f t="array" ref="I581">IF(COUNTIF(MaGv!$C$24:$BB$24,B580)&gt;0,INDEX(MaGv!$C$3:$BB$24,1,MATCH(B580,MaGv!$C$24:$BB$24,0))," ")</f>
        <v> </v>
      </c>
      <c r="J581" s="452" t="str">
        <f t="array" ref="J581">IF(COUNTIF(MaGv!$C$29:$BB$29,B580)&gt;0,INDEX(MaGv!$C$3:$BB$29,1,MATCH(B580,MaGv!$C$29:$BB$29,0))," ")</f>
        <v> </v>
      </c>
      <c r="K581" s="323"/>
      <c r="L581" s="541" t="s">
        <v>597</v>
      </c>
      <c r="M581" s="452">
        <v>1.0</v>
      </c>
      <c r="N581" s="542" t="s">
        <v>619</v>
      </c>
      <c r="O581" s="452" t="str">
        <f t="array" ref="O581">IF(COUNTIF(MaGv!$C$4:$BB$4,L580)&gt;0,INDEX(MaGv!$C$3:$BB$4,1,MATCH(L580,MaGv!$C$4:$BB$4,0))," ")</f>
        <v> </v>
      </c>
      <c r="P581" s="452" t="str">
        <f t="array" ref="P581">IF(COUNTIF(MaGv!$C$9:$BB$9,L580)&gt;0,INDEX(MaGv!$C$3:$BB$9,1,MATCH(L580,MaGv!$C$9:$BB$9,0))," ")</f>
        <v> </v>
      </c>
      <c r="Q581" s="452" t="str">
        <f t="array" ref="Q581">IF(COUNTIF(MaGv!$C$14:$BB$14,L580)&gt;0,INDEX(MaGv!$C$3:$BB$14,1,MATCH(L580,MaGv!$C$14:$BB$14,0))," ")</f>
        <v> </v>
      </c>
      <c r="R581" s="452" t="str">
        <f t="array" ref="R581">IF(COUNTIF(MaGv!$C$19:$BB$19,L580)&gt;0,INDEX(MaGv!$C$3:$BB$19,1,MATCH(L580,MaGv!$C$19:$BB$19,0))," ")</f>
        <v> </v>
      </c>
      <c r="S581" s="451" t="str">
        <f t="array" ref="S581">IF(COUNTIF(MaGv!$C$24:$BB$24,L580)&gt;0,INDEX(MaGv!$C$3:$BB$24,1,MATCH(L580,MaGv!$C$24:$BB$24,0))," ")</f>
        <v>A12</v>
      </c>
      <c r="T581" s="452" t="str">
        <f t="array" ref="T581">IF(COUNTIF(MaGv!$C$29:$BB$29,L580)&gt;0,INDEX(MaGv!$C$3:$BB$29,1,MATCH(L580,MaGv!$C$29:$BB$29,0))," ")</f>
        <v> </v>
      </c>
      <c r="U581" s="16"/>
      <c r="V581" s="16"/>
      <c r="W581" s="17"/>
      <c r="X581" s="527"/>
    </row>
    <row r="582" ht="12.75" customHeight="1">
      <c r="A582" s="323"/>
      <c r="B582" s="127"/>
      <c r="C582" s="444">
        <v>2.0</v>
      </c>
      <c r="D582" s="543" t="s">
        <v>620</v>
      </c>
      <c r="E582" s="444" t="str">
        <f t="array" ref="E582">IF(COUNTIF(MaGv!$C$5:$BB$5,B580)&gt;0,INDEX(MaGv!$C$3:$BB$5,1,MATCH(B580,MaGv!$C$5:$BB$5,0))," ")</f>
        <v> </v>
      </c>
      <c r="F582" s="444" t="str">
        <f t="array" ref="F582">IF(COUNTIF(MaGv!$C$10:$BB$10,B580)&gt;0,INDEX(MaGv!$C$3:$BB$10,1,MATCH(B580,MaGv!$C$10:$BB$10,0))," ")</f>
        <v> </v>
      </c>
      <c r="G582" s="444" t="str">
        <f t="array" ref="G582">IF(COUNTIF(MaGv!$C$15:$BB$15,B580)&gt;0,INDEX(MaGv!$C$3:$BB$15,1,MATCH(B580,MaGv!$C$15:$BB$15,0))," ")</f>
        <v> </v>
      </c>
      <c r="H582" s="444" t="str">
        <f t="array" ref="H582">IF(COUNTIF(MaGv!$C$20:$BB$20,B580)&gt;0,INDEX(MaGv!$C$3:$BB$20,1,MATCH(B580,MaGv!$C$20:$BB$20,0))," ")</f>
        <v> </v>
      </c>
      <c r="I582" s="444" t="str">
        <f t="array" ref="I582">IF(COUNTIF(MaGv!$C$25:$BB$25,B580)&gt;0,INDEX(MaGv!$C$3:$BB$25,1,MATCH(B580,MaGv!$C$25:$BB$25,0))," ")</f>
        <v> </v>
      </c>
      <c r="J582" s="444" t="str">
        <f t="array" ref="J582">IF(COUNTIF(MaGv!$C$30:$BB$30,B580)&gt;0,INDEX(MaGv!$C$3:$BB$30,1,MATCH(B580,MaGv!$C$30:$BB$30,0))," ")</f>
        <v> </v>
      </c>
      <c r="K582" s="323"/>
      <c r="L582" s="127"/>
      <c r="M582" s="444">
        <v>2.0</v>
      </c>
      <c r="N582" s="543" t="s">
        <v>620</v>
      </c>
      <c r="O582" s="444" t="str">
        <f t="array" ref="O582">IF(COUNTIF(MaGv!$C$5:$BB$5,L580)&gt;0,INDEX(MaGv!$C$3:$BB$5,1,MATCH(L580,MaGv!$C$5:$BB$5,0))," ")</f>
        <v> </v>
      </c>
      <c r="P582" s="444" t="str">
        <f t="array" ref="P582">IF(COUNTIF(MaGv!$C$10:$BB$10,L580)&gt;0,INDEX(MaGv!$C$3:$BB$10,1,MATCH(L580,MaGv!$C$10:$BB$10,0))," ")</f>
        <v> </v>
      </c>
      <c r="Q582" s="444" t="str">
        <f t="array" ref="Q582">IF(COUNTIF(MaGv!$C$15:$BB$15,L580)&gt;0,INDEX(MaGv!$C$3:$BB$15,1,MATCH(L580,MaGv!$C$15:$BB$15,0))," ")</f>
        <v> </v>
      </c>
      <c r="R582" s="444" t="str">
        <f t="array" ref="R582">IF(COUNTIF(MaGv!$C$20:$BB$20,L580)&gt;0,INDEX(MaGv!$C$3:$BB$20,1,MATCH(L580,MaGv!$C$20:$BB$20,0))," ")</f>
        <v> </v>
      </c>
      <c r="S582" s="446" t="str">
        <f t="array" ref="S582">IF(COUNTIF(MaGv!$C$25:$BB$25,L580)&gt;0,INDEX(MaGv!$C$3:$BB$25,1,MATCH(L580,MaGv!$C$25:$BB$25,0))," ")</f>
        <v>A1</v>
      </c>
      <c r="T582" s="444" t="str">
        <f t="array" ref="T582">IF(COUNTIF(MaGv!$C$30:$BB$30,L580)&gt;0,INDEX(MaGv!$C$3:$BB$30,1,MATCH(L580,MaGv!$C$30:$BB$30,0))," ")</f>
        <v> </v>
      </c>
      <c r="U582" s="16"/>
      <c r="V582" s="16"/>
      <c r="W582" s="17"/>
      <c r="X582" s="527"/>
    </row>
    <row r="583" ht="12.75" customHeight="1">
      <c r="A583" s="323"/>
      <c r="B583" s="127"/>
      <c r="C583" s="444">
        <v>3.0</v>
      </c>
      <c r="D583" s="543" t="s">
        <v>621</v>
      </c>
      <c r="E583" s="444" t="str">
        <f t="array" ref="E583">IF(COUNTIF(MaGv!$C$6:$BB$6,B580)&gt;0,INDEX(MaGv!$C$3:$BB$6,1,MATCH(B580,MaGv!$C$6:$BB$6,0))," ")</f>
        <v> </v>
      </c>
      <c r="F583" s="444" t="str">
        <f t="array" ref="F583">IF(COUNTIF(MaGv!$C$11:$BB$11,B580)&gt;0,INDEX(MaGv!$C$3:$BB$11,1,MATCH(B580,MaGv!$C$11:$BB$11,0))," ")</f>
        <v> </v>
      </c>
      <c r="G583" s="444" t="str">
        <f t="array" ref="G583">IF(COUNTIF(MaGv!$C$16:$BB$16,B580)&gt;0,INDEX(MaGv!$C$3:$BB$16,1,MATCH(B580,MaGv!$C$16:$BB$16,0))," ")</f>
        <v> </v>
      </c>
      <c r="H583" s="444" t="str">
        <f t="array" ref="H583">IF(COUNTIF(MaGv!$C$21:$BB$21,B580)&gt;0,INDEX(MaGv!$C$3:$BB$21,1,MATCH(B580,MaGv!$C$21:$BB$21,0))," ")</f>
        <v> </v>
      </c>
      <c r="I583" s="444" t="str">
        <f t="array" ref="I583">IF(COUNTIF(MaGv!$C$26:$BB$26,B580)&gt;0,INDEX(MaGv!$C$3:$BB$26,1,MATCH(B580,MaGv!$C$26:$BB$26,0))," ")</f>
        <v> </v>
      </c>
      <c r="J583" s="444" t="str">
        <f t="array" ref="J583">IF(COUNTIF(MaGv!$C$31:$BB$31,B580)&gt;0,INDEX(MaGv!$C$3:$BB$31,1,MATCH(B580,MaGv!$C$31:$BB$31,0))," ")</f>
        <v> </v>
      </c>
      <c r="K583" s="323"/>
      <c r="L583" s="127"/>
      <c r="M583" s="444">
        <v>3.0</v>
      </c>
      <c r="N583" s="543" t="s">
        <v>621</v>
      </c>
      <c r="O583" s="444" t="str">
        <f t="array" ref="O583">IF(COUNTIF(MaGv!$C$6:$BB$6,L580)&gt;0,INDEX(MaGv!$C$3:$BB$6,1,MATCH(L580,MaGv!$C$6:$BB$6,0))," ")</f>
        <v> </v>
      </c>
      <c r="P583" s="444" t="str">
        <f t="array" ref="P583">IF(COUNTIF(MaGv!$C$11:$BB$11,L580)&gt;0,INDEX(MaGv!$C$3:$BB$11,1,MATCH(L580,MaGv!$C$11:$BB$11,0))," ")</f>
        <v> </v>
      </c>
      <c r="Q583" s="444" t="str">
        <f t="array" ref="Q583">IF(COUNTIF(MaGv!$C$16:$BB$16,L580)&gt;0,INDEX(MaGv!$C$3:$BB$16,1,MATCH(L580,MaGv!$C$16:$BB$16,0))," ")</f>
        <v> </v>
      </c>
      <c r="R583" s="444" t="str">
        <f t="array" ref="R583">IF(COUNTIF(MaGv!$C$21:$BB$21,L580)&gt;0,INDEX(MaGv!$C$3:$BB$21,1,MATCH(L580,MaGv!$C$21:$BB$21,0))," ")</f>
        <v> </v>
      </c>
      <c r="S583" s="446" t="str">
        <f t="array" ref="S583">IF(COUNTIF(MaGv!$C$26:$BB$26,L580)&gt;0,INDEX(MaGv!$C$3:$BB$26,1,MATCH(L580,MaGv!$C$26:$BB$26,0))," ")</f>
        <v>A11</v>
      </c>
      <c r="T583" s="444" t="str">
        <f t="array" ref="T583">IF(COUNTIF(MaGv!$C$31:$BB$31,L580)&gt;0,INDEX(MaGv!$C$3:$BB$31,1,MATCH(L580,MaGv!$C$31:$BB$31,0))," ")</f>
        <v> </v>
      </c>
      <c r="U583" s="16"/>
      <c r="V583" s="16"/>
      <c r="W583" s="17"/>
      <c r="X583" s="527"/>
    </row>
    <row r="584" ht="12.75" customHeight="1">
      <c r="A584" s="323"/>
      <c r="B584" s="127"/>
      <c r="C584" s="444">
        <v>4.0</v>
      </c>
      <c r="D584" s="543" t="s">
        <v>622</v>
      </c>
      <c r="E584" s="444" t="str">
        <f t="array" ref="E584">IF(COUNTIF(MaGv!$C$7:$BB$7,B580)&gt;0,INDEX(MaGv!$C$3:$BB$7,1,MATCH(B580,MaGv!$C$7:$BB$7,0))," ")</f>
        <v> </v>
      </c>
      <c r="F584" s="444" t="str">
        <f t="array" ref="F584">IF(COUNTIF(MaGv!$C$12:$BB$12,B580)&gt;0,INDEX(MaGv!$C$3:$BB$12,1,MATCH(B580,MaGv!$C$12:$BB$12,0))," ")</f>
        <v> </v>
      </c>
      <c r="G584" s="444" t="str">
        <f t="array" ref="G584">IF(COUNTIF(MaGv!$C$17:$BB$17,B580)&gt;0,INDEX(MaGv!$C$3:$BB$17,1,MATCH(B580,MaGv!$C$17:$BB$17,0))," ")</f>
        <v> </v>
      </c>
      <c r="H584" s="444" t="str">
        <f t="array" ref="H584">IF(COUNTIF(MaGv!$C$22:$BB$22,B580)&gt;0,INDEX(MaGv!$C$3:$BB$22,1,MATCH(B580,MaGv!$C$22:$BB$22,0))," ")</f>
        <v> </v>
      </c>
      <c r="I584" s="444" t="str">
        <f t="array" ref="I584">IF(COUNTIF(MaGv!$C$27:$BB$27,B580)&gt;0,INDEX(MaGv!$C$3:$BB$27,1,MATCH(B580,MaGv!$C$27:$BB$27,0))," ")</f>
        <v> </v>
      </c>
      <c r="J584" s="444" t="str">
        <f t="array" ref="J584">IF(COUNTIF(MaGv!$C$32:$BB$32,B580)&gt;0,INDEX(MaGv!$C$3:$BB$32,1,MATCH(B580,MaGv!$C$32:$BB$32,0))," ")</f>
        <v> </v>
      </c>
      <c r="K584" s="323"/>
      <c r="L584" s="127"/>
      <c r="M584" s="444">
        <v>4.0</v>
      </c>
      <c r="N584" s="543" t="s">
        <v>622</v>
      </c>
      <c r="O584" s="444" t="str">
        <f t="array" ref="O584">IF(COUNTIF(MaGv!$C$7:$BB$7,L580)&gt;0,INDEX(MaGv!$C$3:$BB$7,1,MATCH(L580,MaGv!$C$7:$BB$7,0))," ")</f>
        <v> </v>
      </c>
      <c r="P584" s="444" t="str">
        <f t="array" ref="P584">IF(COUNTIF(MaGv!$C$12:$BB$12,L580)&gt;0,INDEX(MaGv!$C$3:$BB$12,1,MATCH(L580,MaGv!$C$12:$BB$12,0))," ")</f>
        <v> </v>
      </c>
      <c r="Q584" s="444" t="str">
        <f t="array" ref="Q584">IF(COUNTIF(MaGv!$C$17:$BB$17,L580)&gt;0,INDEX(MaGv!$C$3:$BB$17,1,MATCH(L580,MaGv!$C$17:$BB$17,0))," ")</f>
        <v> </v>
      </c>
      <c r="R584" s="444" t="str">
        <f t="array" ref="R584">IF(COUNTIF(MaGv!$C$22:$BB$22,L580)&gt;0,INDEX(MaGv!$C$3:$BB$22,1,MATCH(L580,MaGv!$C$22:$BB$22,0))," ")</f>
        <v> </v>
      </c>
      <c r="S584" s="446" t="str">
        <f t="array" ref="S584">IF(COUNTIF(MaGv!$C$27:$BB$27,L580)&gt;0,INDEX(MaGv!$C$3:$BB$27,1,MATCH(L580,MaGv!$C$27:$BB$27,0))," ")</f>
        <v>A10</v>
      </c>
      <c r="T584" s="444" t="str">
        <f t="array" ref="T584">IF(COUNTIF(MaGv!$C$32:$BB$32,L580)&gt;0,INDEX(MaGv!$C$3:$BB$32,1,MATCH(L580,MaGv!$C$32:$BB$32,0))," ")</f>
        <v> </v>
      </c>
      <c r="U584" s="16"/>
      <c r="V584" s="16"/>
      <c r="W584" s="17"/>
      <c r="X584" s="527"/>
    </row>
    <row r="585" ht="12.75" customHeight="1">
      <c r="A585" s="323"/>
      <c r="B585" s="447"/>
      <c r="C585" s="544">
        <v>5.0</v>
      </c>
      <c r="D585" s="545" t="s">
        <v>623</v>
      </c>
      <c r="E585" s="544" t="str">
        <f t="array" ref="E585">IF(COUNTIF(MaGv!$C$8:$BB$8,B580)&gt;0,INDEX(MaGv!$C$3:$BB$8,1,MATCH(B580,MaGv!$C$8:$BB$8,0))," ")</f>
        <v> </v>
      </c>
      <c r="F585" s="544" t="str">
        <f t="array" ref="F585">IF(COUNTIF(MaGv!$C$13:$BB$13,B580)&gt;0,INDEX(MaGv!$C$3:$BB$13,1,MATCH(B580,MaGv!$C$13:$BB$13,0))," ")</f>
        <v> </v>
      </c>
      <c r="G585" s="544" t="str">
        <f t="array" ref="G585">IF(COUNTIF(MaGv!$C$18:$BB$18,B580)&gt;0,INDEX(MaGv!$C$3:$BB$18,1,MATCH(B580,MaGv!$C$18:$BB$18,0))," ")</f>
        <v> </v>
      </c>
      <c r="H585" s="544" t="str">
        <f t="array" ref="H585">IF(COUNTIF(MaGv!$C$23:$BB$23,B580)&gt;0,INDEX(MaGv!$C$3:$BB$23,1,MATCH(B580,MaGv!$C$23:$BB$23,0))," ")</f>
        <v> </v>
      </c>
      <c r="I585" s="544" t="str">
        <f t="array" ref="I585">IF(COUNTIF(MaGv!$C$28:$BB$28,B580)&gt;0,INDEX(MaGv!$C$3:$BB$28,1,MATCH(B580,MaGv!$C$28:$BB$28,0))," ")</f>
        <v> </v>
      </c>
      <c r="J585" s="544" t="str">
        <f t="array" ref="J585">IF(COUNTIF(MaGv!$C$33:$BB$33,B580)&gt;0,INDEX(MaGv!$C$3:$BB$33,1,MATCH(B580,MaGv!$C$33:$BB$33,0))," ")</f>
        <v> </v>
      </c>
      <c r="K585" s="323"/>
      <c r="L585" s="447"/>
      <c r="M585" s="544">
        <v>5.0</v>
      </c>
      <c r="N585" s="545" t="s">
        <v>623</v>
      </c>
      <c r="O585" s="544" t="str">
        <f t="array" ref="O585">IF(COUNTIF(MaGv!$C$8:$BB$8,L580)&gt;0,INDEX(MaGv!$C$3:$BB$8,1,MATCH(L580,MaGv!$C$8:$BB$8,0))," ")</f>
        <v> </v>
      </c>
      <c r="P585" s="544" t="str">
        <f t="array" ref="P585">IF(COUNTIF(MaGv!$C$13:$BB$13,L580)&gt;0,INDEX(MaGv!$C$3:$BB$13,1,MATCH(L580,MaGv!$C$13:$BB$13,0))," ")</f>
        <v> </v>
      </c>
      <c r="Q585" s="544" t="str">
        <f t="array" ref="Q585">IF(COUNTIF(MaGv!$C$18:$BB$18,L580)&gt;0,INDEX(MaGv!$C$3:$BB$18,1,MATCH(L580,MaGv!$C$18:$BB$18,0))," ")</f>
        <v> </v>
      </c>
      <c r="R585" s="544" t="str">
        <f t="array" ref="R585">IF(COUNTIF(MaGv!$C$23:$BB$23,L580)&gt;0,INDEX(MaGv!$C$3:$BB$23,1,MATCH(L580,MaGv!$C$23:$BB$23,0))," ")</f>
        <v> </v>
      </c>
      <c r="S585" s="544" t="str">
        <f t="array" ref="S585">IF(COUNTIF(MaGv!$C$28:$BB$28,L580)&gt;0,INDEX(MaGv!$C$3:$BB$28,1,MATCH(L580,MaGv!$C$28:$BB$28,0))," ")</f>
        <v> </v>
      </c>
      <c r="T585" s="544" t="str">
        <f t="array" ref="T585">IF(COUNTIF(MaGv!$C$33:$BB$33,L580)&gt;0,INDEX(MaGv!$C$3:$BB$33,1,MATCH(L580,MaGv!$C$33:$BB$33,0))," ")</f>
        <v> </v>
      </c>
      <c r="U585" s="16"/>
      <c r="V585" s="16"/>
      <c r="W585" s="17"/>
      <c r="X585" s="527"/>
    </row>
    <row r="586" ht="12.75" customHeight="1">
      <c r="A586" s="323"/>
      <c r="B586" s="547" t="s">
        <v>606</v>
      </c>
      <c r="C586" s="548">
        <v>1.0</v>
      </c>
      <c r="D586" s="549" t="s">
        <v>624</v>
      </c>
      <c r="E586" s="548" t="str">
        <f t="array" ref="E586">IF(COUNTIF(MaGv!$C$39:$BB$39,B580)&gt;0,INDEX(MaGv!$C$38:$BB$39,1,MATCH(B580,MaGv!$C$39:$BB$39,0))," ")</f>
        <v> </v>
      </c>
      <c r="F586" s="548" t="str">
        <f t="array" ref="F586">IF(COUNTIF(MaGv!$C$44:$BB$44,B580)&gt;0,INDEX(MaGv!$C$38:$BB$44,1,MATCH(B580,MaGv!$C$44:$BB$44,0))," ")</f>
        <v> </v>
      </c>
      <c r="G586" s="548" t="str">
        <f t="array" ref="G586">IF(COUNTIF(MaGv!$C$49:$BB$49,B580)&gt;0,INDEX(MaGv!$C$38:$BB$49,1,MATCH(B580,MaGv!$C$49:$BB$49,0))," ")</f>
        <v> </v>
      </c>
      <c r="H586" s="548" t="str">
        <f t="array" ref="H586">IF(COUNTIF(MaGv!$C$54:$BB$54,B580)&gt;0,INDEX(MaGv!$C$38:$BB$54,1,MATCH(B580,MaGv!$C$54:$BB$54,0))," ")</f>
        <v> </v>
      </c>
      <c r="I586" s="548" t="str">
        <f t="array" ref="I586">IF(COUNTIF(MaGv!$C$59:$BB$59,B580)&gt;0,INDEX(MaGv!$C$38:$BB$59,1,MATCH(B580,MaGv!$C$59:$BB$59,0))," ")</f>
        <v> </v>
      </c>
      <c r="J586" s="548" t="str">
        <f t="array" ref="J586">IF(COUNTIF(MaGv!$C$64:$BB$64,B580)&gt;0,INDEX(MaGv!$C$38:$BB$64,1,MATCH(B580,MaGv!$C$64:$BB$64,0))," ")</f>
        <v> </v>
      </c>
      <c r="K586" s="323"/>
      <c r="L586" s="547" t="s">
        <v>606</v>
      </c>
      <c r="M586" s="548">
        <v>1.0</v>
      </c>
      <c r="N586" s="549" t="s">
        <v>624</v>
      </c>
      <c r="O586" s="548" t="str">
        <f t="array" ref="O586">IF(COUNTIF(MaGv!$C$39:$BB$39,L580)&gt;0,INDEX(MaGv!$C$38:$BB$39,1,MATCH(L580,MaGv!$C$39:$BB$39,0))," ")</f>
        <v> </v>
      </c>
      <c r="P586" s="548" t="str">
        <f t="array" ref="P586">IF(COUNTIF(MaGv!$C$44:$BB$44,L580)&gt;0,INDEX(MaGv!$C$38:$BB$44,1,MATCH(L580,MaGv!$C$44:$BB$44,0))," ")</f>
        <v> </v>
      </c>
      <c r="Q586" s="548" t="str">
        <f t="array" ref="Q586">IF(COUNTIF(MaGv!$C$49:$BB$49,L580)&gt;0,INDEX(MaGv!$C$38:$BB$49,1,MATCH(L580,MaGv!$C$49:$BB$49,0))," ")</f>
        <v> </v>
      </c>
      <c r="R586" s="548" t="str">
        <f t="array" ref="R586">IF(COUNTIF(MaGv!$C$54:$BB$54,L580)&gt;0,INDEX(MaGv!$C$38:$BB$54,1,MATCH(L580,MaGv!$C$54:$BB$54,0))," ")</f>
        <v> </v>
      </c>
      <c r="S586" s="548" t="str">
        <f t="array" ref="S586">IF(COUNTIF(MaGv!$C$59:$BB$59,L580)&gt;0,INDEX(MaGv!$C$38:$BB$59,1,MATCH(L580,MaGv!$C$59:$BB$59,0))," ")</f>
        <v> </v>
      </c>
      <c r="T586" s="548" t="str">
        <f t="array" ref="T586">IF(COUNTIF(MaGv!$C$64:$BB$64,L580)&gt;0,INDEX(MaGv!$C$38:$BB$64,1,MATCH(L580,MaGv!$C$64:$BB$64,0))," ")</f>
        <v> </v>
      </c>
      <c r="U586" s="16"/>
      <c r="V586" s="16"/>
      <c r="W586" s="17"/>
      <c r="X586" s="527"/>
    </row>
    <row r="587" ht="12.75" customHeight="1">
      <c r="A587" s="323"/>
      <c r="B587" s="127"/>
      <c r="C587" s="444">
        <v>2.0</v>
      </c>
      <c r="D587" s="543" t="s">
        <v>625</v>
      </c>
      <c r="E587" s="444" t="str">
        <f t="array" ref="E587">IF(COUNTIF(MaGv!$C$40:$BB$40,B580)&gt;0,INDEX(MaGv!$C$38:$BB$40,1,MATCH(B580,MaGv!$C$40:$BB$40,0))," ")</f>
        <v> </v>
      </c>
      <c r="F587" s="444" t="str">
        <f t="array" ref="F587">IF(COUNTIF(MaGv!$C$45:$BB$45,B580)&gt;0,INDEX(MaGv!$C$38:$BB$45,1,MATCH(B580,MaGv!$C$45:$BB$45,0))," ")</f>
        <v> </v>
      </c>
      <c r="G587" s="444" t="str">
        <f t="array" ref="G587">IF(COUNTIF(MaGv!$C$50:$BB$50,B580)&gt;0,INDEX(MaGv!$C$38:$BB$50,1,MATCH(B580,MaGv!$C$50:$BB$50,0))," ")</f>
        <v> </v>
      </c>
      <c r="H587" s="444" t="str">
        <f t="array" ref="H587">IF(COUNTIF(MaGv!$C$55:$BB$55,B580)&gt;0,INDEX(MaGv!$C$38:$BB$55,1,MATCH(B580,MaGv!$C$55:$BB$55,0))," ")</f>
        <v> </v>
      </c>
      <c r="I587" s="444" t="str">
        <f t="array" ref="I587">IF(COUNTIF(MaGv!$C$60:$BB$60,B580)&gt;0,INDEX(MaGv!$C$38:$BB$60,1,MATCH(B580,MaGv!$C$60:$BB$60,0))," ")</f>
        <v> </v>
      </c>
      <c r="J587" s="444" t="str">
        <f t="array" ref="J587">IF(COUNTIF(MaGv!$C$65:$BB$65,B580)&gt;0,INDEX(MaGv!$C$38:$BB$65,1,MATCH(B580,MaGv!$C$65:$BB$65,0))," ")</f>
        <v> </v>
      </c>
      <c r="K587" s="323"/>
      <c r="L587" s="127"/>
      <c r="M587" s="444">
        <v>2.0</v>
      </c>
      <c r="N587" s="543" t="s">
        <v>625</v>
      </c>
      <c r="O587" s="446" t="str">
        <f t="array" ref="O587">IF(COUNTIF(MaGv!$C$40:$BB$40,L580)&gt;0,INDEX(MaGv!$C$38:$BB$40,1,MATCH(L580,MaGv!$C$40:$BB$40,0))," ")</f>
        <v>A12</v>
      </c>
      <c r="P587" s="444" t="str">
        <f t="array" ref="P587">IF(COUNTIF(MaGv!$C$45:$BB$45,L580)&gt;0,INDEX(MaGv!$C$38:$BB$45,1,MATCH(L580,MaGv!$C$45:$BB$45,0))," ")</f>
        <v> </v>
      </c>
      <c r="Q587" s="444" t="str">
        <f t="array" ref="Q587">IF(COUNTIF(MaGv!$C$50:$BB$50,L580)&gt;0,INDEX(MaGv!$C$38:$BB$50,1,MATCH(L580,MaGv!$C$50:$BB$50,0))," ")</f>
        <v> </v>
      </c>
      <c r="R587" s="444" t="str">
        <f t="array" ref="R587">IF(COUNTIF(MaGv!$C$55:$BB$55,L580)&gt;0,INDEX(MaGv!$C$38:$BB$55,1,MATCH(L580,MaGv!$C$55:$BB$55,0))," ")</f>
        <v> </v>
      </c>
      <c r="S587" s="444" t="str">
        <f t="array" ref="S587">IF(COUNTIF(MaGv!$C$60:$BB$60,L580)&gt;0,INDEX(MaGv!$C$38:$BB$60,1,MATCH(L580,MaGv!$C$60:$BB$60,0))," ")</f>
        <v> </v>
      </c>
      <c r="T587" s="444" t="str">
        <f t="array" ref="T587">IF(COUNTIF(MaGv!$C$65:$BB$65,L580)&gt;0,INDEX(MaGv!$C$38:$BB$65,1,MATCH(L580,MaGv!$C$65:$BB$65,0))," ")</f>
        <v> </v>
      </c>
      <c r="U587" s="16"/>
      <c r="V587" s="16"/>
      <c r="W587" s="17"/>
      <c r="X587" s="527"/>
    </row>
    <row r="588" ht="12.75" customHeight="1">
      <c r="A588" s="323"/>
      <c r="B588" s="127"/>
      <c r="C588" s="444">
        <v>3.0</v>
      </c>
      <c r="D588" s="543" t="s">
        <v>626</v>
      </c>
      <c r="E588" s="444" t="str">
        <f t="array" ref="E588">IF(COUNTIF(MaGv!$C$41:$BB$41,B580)&gt;0,INDEX(MaGv!$C$38:$BB$41,1,MATCH(B580,MaGv!$C$41:$BB$41,0))," ")</f>
        <v> </v>
      </c>
      <c r="F588" s="444" t="str">
        <f t="array" ref="F588">IF(COUNTIF(MaGv!$C$46:$BB$46,B580)&gt;0,INDEX(MaGv!$C$38:$BB$46,1,MATCH(B580,MaGv!$C$46:$BB$46,0))," ")</f>
        <v> </v>
      </c>
      <c r="G588" s="444" t="str">
        <f t="array" ref="G588">IF(COUNTIF(MaGv!$C$51:$BB$51,B580)&gt;0,INDEX(MaGv!$C$38:$BB$51,1,MATCH(B580,MaGv!$C$51:$BB$51,0))," ")</f>
        <v> </v>
      </c>
      <c r="H588" s="444" t="str">
        <f t="array" ref="H588">IF(COUNTIF(MaGv!$C$56:$BB$56,B580)&gt;0,INDEX(MaGv!$C$38:$BB$56,1,MATCH(B580,MaGv!$C$56:$BB$56,0))," ")</f>
        <v> </v>
      </c>
      <c r="I588" s="444" t="str">
        <f t="array" ref="I588">IF(COUNTIF(MaGv!$C$61:$BB$61,B580)&gt;0,INDEX(MaGv!$C$38:$BB$61,1,MATCH(B580,MaGv!$C$61:$BB$61,0))," ")</f>
        <v> </v>
      </c>
      <c r="J588" s="444" t="str">
        <f t="array" ref="J588">IF(COUNTIF(MaGv!$C$66:$BB$66,B580)&gt;0,INDEX(MaGv!$C$38:$BB$66,1,MATCH(B580,MaGv!$C$66:$BB$66,0))," ")</f>
        <v> </v>
      </c>
      <c r="K588" s="323"/>
      <c r="L588" s="127"/>
      <c r="M588" s="444">
        <v>3.0</v>
      </c>
      <c r="N588" s="543" t="s">
        <v>626</v>
      </c>
      <c r="O588" s="446" t="str">
        <f t="array" ref="O588">IF(COUNTIF(MaGv!$C$41:$BB$41,L580)&gt;0,INDEX(MaGv!$C$38:$BB$41,1,MATCH(L580,MaGv!$C$41:$BB$41,0))," ")</f>
        <v>A1</v>
      </c>
      <c r="P588" s="444" t="str">
        <f t="array" ref="P588">IF(COUNTIF(MaGv!$C$46:$BB$46,L580)&gt;0,INDEX(MaGv!$C$38:$BB$46,1,MATCH(L580,MaGv!$C$46:$BB$46,0))," ")</f>
        <v> </v>
      </c>
      <c r="Q588" s="444" t="str">
        <f t="array" ref="Q588">IF(COUNTIF(MaGv!$C$51:$BB$51,L580)&gt;0,INDEX(MaGv!$C$38:$BB$51,1,MATCH(L580,MaGv!$C$51:$BB$51,0))," ")</f>
        <v> </v>
      </c>
      <c r="R588" s="444" t="str">
        <f t="array" ref="R588">IF(COUNTIF(MaGv!$C$56:$BB$56,L580)&gt;0,INDEX(MaGv!$C$38:$BB$56,1,MATCH(L580,MaGv!$C$56:$BB$56,0))," ")</f>
        <v> </v>
      </c>
      <c r="S588" s="444" t="str">
        <f t="array" ref="S588">IF(COUNTIF(MaGv!$C$61:$BB$61,L580)&gt;0,INDEX(MaGv!$C$38:$BB$61,1,MATCH(L580,MaGv!$C$61:$BB$61,0))," ")</f>
        <v> </v>
      </c>
      <c r="T588" s="444" t="str">
        <f t="array" ref="T588">IF(COUNTIF(MaGv!$C$66:$BB$66,L580)&gt;0,INDEX(MaGv!$C$38:$BB$66,1,MATCH(L580,MaGv!$C$66:$BB$66,0))," ")</f>
        <v> </v>
      </c>
      <c r="U588" s="16"/>
      <c r="V588" s="16"/>
      <c r="W588" s="17"/>
      <c r="X588" s="527"/>
    </row>
    <row r="589" ht="12.75" customHeight="1">
      <c r="A589" s="323"/>
      <c r="B589" s="127"/>
      <c r="C589" s="444">
        <v>4.0</v>
      </c>
      <c r="D589" s="543" t="s">
        <v>627</v>
      </c>
      <c r="E589" s="444" t="str">
        <f t="array" ref="E589">IF(COUNTIF(MaGv!$C$42:$BB$42,B580)&gt;0,INDEX(MaGv!$C$38:$BB$42,1,MATCH(B580,MaGv!$C$42:$BB$42,0))," ")</f>
        <v> </v>
      </c>
      <c r="F589" s="444" t="str">
        <f t="array" ref="F589">IF(COUNTIF(MaGv!$C$47:$BB$47,B580)&gt;0,INDEX(MaGv!$C$38:$BB$47,1,MATCH(B580,MaGv!$C$47:$BB$47,0))," ")</f>
        <v> </v>
      </c>
      <c r="G589" s="444" t="str">
        <f t="array" ref="G589">IF(COUNTIF(MaGv!$C$52:$BB$52,B580)&gt;0,INDEX(MaGv!$C$38:$BB$52,1,MATCH(B580,MaGv!$C$52:$BB$52,0))," ")</f>
        <v> </v>
      </c>
      <c r="H589" s="444" t="str">
        <f t="array" ref="H589">IF(COUNTIF(MaGv!$C$57:$BB$57,B580)&gt;0,INDEX(MaGv!$C$38:$BB$57,1,MATCH(B580,MaGv!$C$57:$BB$57,0))," ")</f>
        <v> </v>
      </c>
      <c r="I589" s="444" t="str">
        <f t="array" ref="I589">IF(COUNTIF(MaGv!$C$62:$BB$62,B580)&gt;0,INDEX(MaGv!$C$38:$BB$62,1,MATCH(B580,MaGv!$C$62:$BB$62,0))," ")</f>
        <v> </v>
      </c>
      <c r="J589" s="444" t="str">
        <f t="array" ref="J589">IF(COUNTIF(MaGv!$C$66:$BB$67,B580)&gt;0,INDEX(MaGv!$C$38:$BB$67,1,MATCH(B580,MaGv!$C$67:$BB$67,0))," ")</f>
        <v> </v>
      </c>
      <c r="K589" s="323"/>
      <c r="L589" s="127"/>
      <c r="M589" s="444">
        <v>4.0</v>
      </c>
      <c r="N589" s="543" t="s">
        <v>627</v>
      </c>
      <c r="O589" s="446" t="str">
        <f t="array" ref="O589">IF(COUNTIF(MaGv!$C$42:$BB$42,L580)&gt;0,INDEX(MaGv!$C$38:$BB$42,1,MATCH(L580,MaGv!$C$42:$BB$42,0))," ")</f>
        <v>A10</v>
      </c>
      <c r="P589" s="444" t="str">
        <f t="array" ref="P589">IF(COUNTIF(MaGv!$C$47:$BB$47,L580)&gt;0,INDEX(MaGv!$C$38:$BB$47,1,MATCH(L580,MaGv!$C$47:$BB$47,0))," ")</f>
        <v> </v>
      </c>
      <c r="Q589" s="444" t="str">
        <f t="array" ref="Q589">IF(COUNTIF(MaGv!$C$52:$BB$52,L580)&gt;0,INDEX(MaGv!$C$38:$BB$52,1,MATCH(L580,MaGv!$C$52:$BB$52,0))," ")</f>
        <v> </v>
      </c>
      <c r="R589" s="444" t="str">
        <f t="array" ref="R589">IF(COUNTIF(MaGv!$C$57:$BB$57,L580)&gt;0,INDEX(MaGv!$C$38:$BB$57,1,MATCH(L580,MaGv!$C$57:$BB$57,0))," ")</f>
        <v> </v>
      </c>
      <c r="S589" s="444" t="str">
        <f t="array" ref="S589">IF(COUNTIF(MaGv!$C$62:$BB$62,L580)&gt;0,INDEX(MaGv!$C$38:$BB$62,1,MATCH(L580,MaGv!$C$62:$BB$62,0))," ")</f>
        <v> </v>
      </c>
      <c r="T589" s="444" t="str">
        <f t="array" ref="T589">IF(COUNTIF(MaGv!$C$66:$BB$67,L580)&gt;0,INDEX(MaGv!$C$38:$BB$67,1,MATCH(L580,MaGv!$C$67:$BB$67,0))," ")</f>
        <v> </v>
      </c>
      <c r="U589" s="16"/>
      <c r="V589" s="16"/>
      <c r="W589" s="17"/>
      <c r="X589" s="527"/>
    </row>
    <row r="590" ht="12.75" customHeight="1">
      <c r="A590" s="323"/>
      <c r="B590" s="396"/>
      <c r="C590" s="450">
        <v>5.0</v>
      </c>
      <c r="D590" s="550" t="s">
        <v>628</v>
      </c>
      <c r="E590" s="450" t="str">
        <f t="array" ref="E590">IF(COUNTIF(MaGv!$C$43:$BB$43,B580)&gt;0,INDEX(MaGv!$C$38:$BB$43,1,MATCH(B580,MaGv!$C$43:$BB$43,0))," ")</f>
        <v> </v>
      </c>
      <c r="F590" s="450" t="str">
        <f t="array" ref="F590">IF(COUNTIF(MaGv!$C$48:$BB$48,B580)&gt;0,INDEX(MaGv!$C$38:$BB$48,1,MATCH(B580,MaGv!$C$48:$BB$48,0))," ")</f>
        <v> </v>
      </c>
      <c r="G590" s="450" t="str">
        <f t="array" ref="G590">IF(COUNTIF(MaGv!$C$53:$BB$53,B580)&gt;0,INDEX(MaGv!$C$38:$BB$53,1,MATCH(B580,MaGv!$C$53:$BB$53,0))," ")</f>
        <v> </v>
      </c>
      <c r="H590" s="450" t="str">
        <f t="array" ref="H590">IF(COUNTIF(MaGv!$C$58:$BB$58,B580)&gt;0,INDEX(MaGv!$C$38:$BB$58,1,MATCH(B580,MaGv!$C$58:$BB$58,0))," ")</f>
        <v> </v>
      </c>
      <c r="I590" s="450" t="str">
        <f t="array" ref="I590">IF(COUNTIF(MaGv!$C$63:$BB$63,B580)&gt;0,INDEX(MaGv!$C$38:$BB$63,1,MATCH(B580,MaGv!$C$63:$BB$63,0))," ")</f>
        <v> </v>
      </c>
      <c r="J590" s="450" t="str">
        <f t="array" ref="J590">IF(COUNTIF(MaGv!$C$68:$BB$68,B580)&gt;0,INDEX(MaGv!$C$38:$BB$68,1,MATCH(B580,MaGv!$C$68:$BB$68,0))," ")</f>
        <v> </v>
      </c>
      <c r="K590" s="323"/>
      <c r="L590" s="396"/>
      <c r="M590" s="450">
        <v>5.0</v>
      </c>
      <c r="N590" s="550" t="s">
        <v>628</v>
      </c>
      <c r="O590" s="449" t="str">
        <f t="array" ref="O590">IF(COUNTIF(MaGv!$C$43:$BB$43,L580)&gt;0,INDEX(MaGv!$C$38:$BB$43,1,MATCH(L580,MaGv!$C$43:$BB$43,0))," ")</f>
        <v>A11</v>
      </c>
      <c r="P590" s="450" t="str">
        <f t="array" ref="P590">IF(COUNTIF(MaGv!$C$48:$BB$48,L580)&gt;0,INDEX(MaGv!$C$38:$BB$48,1,MATCH(L580,MaGv!$C$48:$BB$48,0))," ")</f>
        <v> </v>
      </c>
      <c r="Q590" s="450" t="str">
        <f t="array" ref="Q590">IF(COUNTIF(MaGv!$C$53:$BB$53,L580)&gt;0,INDEX(MaGv!$C$38:$BB$53,1,MATCH(L580,MaGv!$C$53:$BB$53,0))," ")</f>
        <v> </v>
      </c>
      <c r="R590" s="450" t="str">
        <f t="array" ref="R590">IF(COUNTIF(MaGv!$C$58:$BB$58,L580)&gt;0,INDEX(MaGv!$C$38:$BB$58,1,MATCH(L580,MaGv!$C$58:$BB$58,0))," ")</f>
        <v> </v>
      </c>
      <c r="S590" s="450" t="str">
        <f t="array" ref="S590">IF(COUNTIF(MaGv!$C$63:$BB$63,L580)&gt;0,INDEX(MaGv!$C$38:$BB$63,1,MATCH(L580,MaGv!$C$63:$BB$63,0))," ")</f>
        <v> </v>
      </c>
      <c r="T590" s="450" t="str">
        <f t="array" ref="T590">IF(COUNTIF(MaGv!$C$68:$BB$68,L580)&gt;0,INDEX(MaGv!$C$38:$BB$68,1,MATCH(L580,MaGv!$C$68:$BB$68,0))," ")</f>
        <v> </v>
      </c>
      <c r="U590" s="16"/>
      <c r="V590" s="16"/>
      <c r="W590" s="17"/>
      <c r="X590" s="527"/>
    </row>
    <row r="591" ht="12.75" customHeight="1">
      <c r="A591" s="323"/>
      <c r="B591" s="551"/>
      <c r="C591" s="529"/>
      <c r="D591" s="75"/>
      <c r="E591" s="529"/>
      <c r="F591" s="529"/>
      <c r="G591" s="529"/>
      <c r="H591" s="529"/>
      <c r="I591" s="529"/>
      <c r="J591" s="529"/>
      <c r="K591" s="323"/>
      <c r="L591" s="551"/>
      <c r="M591" s="529"/>
      <c r="N591" s="75"/>
      <c r="O591" s="529"/>
      <c r="P591" s="529"/>
      <c r="Q591" s="529"/>
      <c r="R591" s="529"/>
      <c r="S591" s="529"/>
      <c r="T591" s="529"/>
      <c r="U591" s="16"/>
      <c r="V591" s="16"/>
      <c r="W591" s="17"/>
      <c r="X591" s="527"/>
    </row>
    <row r="592" ht="12.75" customHeight="1">
      <c r="A592" s="552"/>
      <c r="B592" s="553"/>
      <c r="C592" s="554"/>
      <c r="D592" s="554"/>
      <c r="E592" s="555"/>
      <c r="F592" s="555"/>
      <c r="G592" s="555"/>
      <c r="H592" s="555"/>
      <c r="I592" s="555"/>
      <c r="J592" s="555"/>
      <c r="K592" s="555"/>
      <c r="L592" s="553"/>
      <c r="M592" s="554"/>
      <c r="N592" s="554"/>
      <c r="O592" s="555"/>
      <c r="P592" s="555"/>
      <c r="Q592" s="555"/>
      <c r="R592" s="555"/>
      <c r="S592" s="555"/>
      <c r="T592" s="555"/>
      <c r="U592" s="16"/>
      <c r="V592" s="16"/>
      <c r="W592" s="17"/>
      <c r="X592" s="527"/>
    </row>
    <row r="593" ht="12.75" customHeight="1">
      <c r="A593" s="323"/>
      <c r="B593" s="528" t="str">
        <f>MaGv!$N$1</f>
        <v>THỜI KHÓA BIỂU ÔN TẬP KHỐI 12 - Áp dụng từ 04/05/2021</v>
      </c>
      <c r="C593" s="528"/>
      <c r="D593" s="360"/>
      <c r="E593" s="360"/>
      <c r="F593" s="360"/>
      <c r="G593" s="360"/>
      <c r="H593" s="323"/>
      <c r="I593" s="360"/>
      <c r="J593" s="360"/>
      <c r="K593" s="323"/>
      <c r="L593" s="528" t="str">
        <f>MaGv!$N$1</f>
        <v>THỜI KHÓA BIỂU ÔN TẬP KHỐI 12 - Áp dụng từ 04/05/2021</v>
      </c>
      <c r="M593" s="360"/>
      <c r="N593" s="360"/>
      <c r="O593" s="360"/>
      <c r="P593" s="360"/>
      <c r="Q593" s="360"/>
      <c r="R593" s="323"/>
      <c r="S593" s="360"/>
      <c r="T593" s="360"/>
      <c r="U593" s="16"/>
      <c r="V593" s="16"/>
      <c r="W593" s="17"/>
      <c r="X593" s="527"/>
    </row>
    <row r="594" ht="12.75" customHeight="1">
      <c r="A594" s="16"/>
      <c r="B594" s="530" t="s">
        <v>615</v>
      </c>
      <c r="C594" s="531" t="str">
        <f>VLOOKUP(B596,dsma,3,0)&amp;"-"&amp;VLOOKUP(B596,dsma,5,0)</f>
        <v>Phan Thị Hơn -Địa</v>
      </c>
      <c r="D594" s="532"/>
      <c r="E594" s="532"/>
      <c r="F594" s="533"/>
      <c r="G594" s="323"/>
      <c r="H594" s="534"/>
      <c r="I594" s="535" t="s">
        <v>616</v>
      </c>
      <c r="J594" s="17" t="str">
        <f>60-COUNTIF(E597:J606," ")</f>
        <v>0</v>
      </c>
      <c r="K594" s="323"/>
      <c r="L594" s="530" t="s">
        <v>615</v>
      </c>
      <c r="M594" s="531" t="str">
        <f>VLOOKUP(L596,dsma,3,0)&amp;"-"&amp;VLOOKUP(L596,dsma,5,0)</f>
        <v>Bùi Thị Ngọc Minh-AVăn</v>
      </c>
      <c r="N594" s="532"/>
      <c r="O594" s="532"/>
      <c r="P594" s="533"/>
      <c r="Q594" s="556"/>
      <c r="R594" s="534"/>
      <c r="S594" s="535" t="s">
        <v>616</v>
      </c>
      <c r="T594" s="17" t="str">
        <f>60-COUNTIF(O597:T606," ")</f>
        <v>12</v>
      </c>
      <c r="U594" s="16"/>
      <c r="V594" s="16"/>
      <c r="W594" s="17"/>
      <c r="X594" s="527"/>
    </row>
    <row r="595" ht="3.0" customHeight="1">
      <c r="A595" s="16"/>
      <c r="B595" s="526"/>
      <c r="C595" s="323"/>
      <c r="D595" s="323"/>
      <c r="E595" s="529"/>
      <c r="F595" s="323"/>
      <c r="G595" s="323"/>
      <c r="H595" s="323"/>
      <c r="I595" s="323"/>
      <c r="J595" s="323"/>
      <c r="K595" s="323"/>
      <c r="L595" s="526"/>
      <c r="M595" s="323"/>
      <c r="N595" s="323"/>
      <c r="O595" s="529"/>
      <c r="P595" s="323"/>
      <c r="Q595" s="323"/>
      <c r="R595" s="323"/>
      <c r="S595" s="323"/>
      <c r="T595" s="323"/>
      <c r="U595" s="16"/>
      <c r="V595" s="16"/>
      <c r="W595" s="17"/>
      <c r="X595" s="527"/>
    </row>
    <row r="596" ht="12.75" customHeight="1">
      <c r="A596" s="536"/>
      <c r="B596" s="537" t="str">
        <f>X79</f>
        <v>BD05</v>
      </c>
      <c r="C596" s="538" t="s">
        <v>617</v>
      </c>
      <c r="D596" s="538" t="s">
        <v>618</v>
      </c>
      <c r="E596" s="538" t="s">
        <v>591</v>
      </c>
      <c r="F596" s="538" t="s">
        <v>592</v>
      </c>
      <c r="G596" s="538" t="s">
        <v>593</v>
      </c>
      <c r="H596" s="538" t="s">
        <v>594</v>
      </c>
      <c r="I596" s="538" t="s">
        <v>595</v>
      </c>
      <c r="J596" s="538" t="s">
        <v>596</v>
      </c>
      <c r="K596" s="539"/>
      <c r="L596" s="537" t="str">
        <f>X80</f>
        <v>BA01</v>
      </c>
      <c r="M596" s="538" t="s">
        <v>617</v>
      </c>
      <c r="N596" s="538" t="s">
        <v>618</v>
      </c>
      <c r="O596" s="538" t="s">
        <v>591</v>
      </c>
      <c r="P596" s="538" t="s">
        <v>592</v>
      </c>
      <c r="Q596" s="538" t="s">
        <v>593</v>
      </c>
      <c r="R596" s="538" t="s">
        <v>594</v>
      </c>
      <c r="S596" s="538" t="s">
        <v>595</v>
      </c>
      <c r="T596" s="538" t="s">
        <v>596</v>
      </c>
      <c r="U596" s="16"/>
      <c r="V596" s="16">
        <v>76.0</v>
      </c>
      <c r="W596" s="17"/>
      <c r="X596" s="527"/>
    </row>
    <row r="597" ht="12.75" customHeight="1">
      <c r="A597" s="323"/>
      <c r="B597" s="541" t="s">
        <v>597</v>
      </c>
      <c r="C597" s="452">
        <v>1.0</v>
      </c>
      <c r="D597" s="542" t="s">
        <v>619</v>
      </c>
      <c r="E597" s="452" t="str">
        <f t="array" ref="E597">IF(COUNTIF(MaGv!$C$4:$BB$4,B596)&gt;0,INDEX(MaGv!$C$3:$BB$4,1,MATCH(B596,MaGv!$C$4:$BB$4,0))," ")</f>
        <v> </v>
      </c>
      <c r="F597" s="452" t="str">
        <f t="array" ref="F597">IF(COUNTIF(MaGv!$C$9:$BB$9,B596)&gt;0,INDEX(MaGv!$C$3:$BB$9,1,MATCH(B596,MaGv!$C$9:$BB$9,0))," ")</f>
        <v> </v>
      </c>
      <c r="G597" s="452" t="str">
        <f t="array" ref="G597">IF(COUNTIF(MaGv!$C$14:$BB$14,B596)&gt;0,INDEX(MaGv!$C$3:$BB$14,1,MATCH(B596,MaGv!$C$14:$BB$14,0))," ")</f>
        <v> </v>
      </c>
      <c r="H597" s="452" t="str">
        <f t="array" ref="H597">IF(COUNTIF(MaGv!$C$19:$BB$19,B596)&gt;0,INDEX(MaGv!$C$3:$BB$19,1,MATCH(B596,MaGv!$C$19:$BB$19,0))," ")</f>
        <v> </v>
      </c>
      <c r="I597" s="452" t="str">
        <f t="array" ref="I597">IF(COUNTIF(MaGv!$C$24:$BB$24,B596)&gt;0,INDEX(MaGv!$C$3:$BB$24,1,MATCH(B596,MaGv!$C$24:$BB$24,0))," ")</f>
        <v> </v>
      </c>
      <c r="J597" s="452" t="str">
        <f t="array" ref="J597">IF(COUNTIF(MaGv!$C$29:$BB$29,B596)&gt;0,INDEX(MaGv!$C$3:$BB$29,1,MATCH(B596,MaGv!$C$29:$BB$29,0))," ")</f>
        <v> </v>
      </c>
      <c r="K597" s="323"/>
      <c r="L597" s="541" t="s">
        <v>597</v>
      </c>
      <c r="M597" s="452">
        <v>1.0</v>
      </c>
      <c r="N597" s="542" t="s">
        <v>619</v>
      </c>
      <c r="O597" s="452" t="str">
        <f t="array" ref="O597">IF(COUNTIF(MaGv!$C$4:$BB$4,L596)&gt;0,INDEX(MaGv!$C$3:$BB$4,1,MATCH(L596,MaGv!$C$4:$BB$4,0))," ")</f>
        <v> </v>
      </c>
      <c r="P597" s="451" t="str">
        <f t="array" ref="P597">IF(COUNTIF(MaGv!$C$9:$BB$9,L596)&gt;0,INDEX(MaGv!$C$3:$BB$9,1,MATCH(L596,MaGv!$C$9:$BB$9,0))," ")</f>
        <v>A1</v>
      </c>
      <c r="Q597" s="452" t="str">
        <f t="array" ref="Q597">IF(COUNTIF(MaGv!$C$14:$BB$14,L596)&gt;0,INDEX(MaGv!$C$3:$BB$14,1,MATCH(L596,MaGv!$C$14:$BB$14,0))," ")</f>
        <v> </v>
      </c>
      <c r="R597" s="451" t="str">
        <f t="array" ref="R597">IF(COUNTIF(MaGv!$C$19:$BB$19,L596)&gt;0,INDEX(MaGv!$C$3:$BB$19,1,MATCH(L596,MaGv!$C$19:$BB$19,0))," ")</f>
        <v>A13</v>
      </c>
      <c r="S597" s="452" t="str">
        <f t="array" ref="S597">IF(COUNTIF(MaGv!$C$24:$BB$24,L596)&gt;0,INDEX(MaGv!$C$3:$BB$24,1,MATCH(L596,MaGv!$C$24:$BB$24,0))," ")</f>
        <v> </v>
      </c>
      <c r="T597" s="452" t="str">
        <f t="array" ref="T597">IF(COUNTIF(MaGv!$C$29:$BB$29,L596)&gt;0,INDEX(MaGv!$C$3:$BB$29,1,MATCH(L596,MaGv!$C$29:$BB$29,0))," ")</f>
        <v> </v>
      </c>
      <c r="U597" s="16"/>
      <c r="V597" s="16"/>
      <c r="W597" s="17"/>
      <c r="X597" s="527"/>
    </row>
    <row r="598" ht="12.75" customHeight="1">
      <c r="A598" s="323"/>
      <c r="B598" s="127"/>
      <c r="C598" s="444">
        <v>2.0</v>
      </c>
      <c r="D598" s="543" t="s">
        <v>620</v>
      </c>
      <c r="E598" s="444" t="str">
        <f t="array" ref="E598">IF(COUNTIF(MaGv!$C$5:$BB$5,B596)&gt;0,INDEX(MaGv!$C$3:$BB$5,1,MATCH(B596,MaGv!$C$5:$BB$5,0))," ")</f>
        <v> </v>
      </c>
      <c r="F598" s="444" t="str">
        <f t="array" ref="F598">IF(COUNTIF(MaGv!$C$10:$BB$10,B596)&gt;0,INDEX(MaGv!$C$3:$BB$10,1,MATCH(B596,MaGv!$C$10:$BB$10,0))," ")</f>
        <v> </v>
      </c>
      <c r="G598" s="444" t="str">
        <f t="array" ref="G598">IF(COUNTIF(MaGv!$C$15:$BB$15,B596)&gt;0,INDEX(MaGv!$C$3:$BB$15,1,MATCH(B596,MaGv!$C$15:$BB$15,0))," ")</f>
        <v> </v>
      </c>
      <c r="H598" s="444" t="str">
        <f t="array" ref="H598">IF(COUNTIF(MaGv!$C$20:$BB$20,B596)&gt;0,INDEX(MaGv!$C$3:$BB$20,1,MATCH(B596,MaGv!$C$20:$BB$20,0))," ")</f>
        <v> </v>
      </c>
      <c r="I598" s="444" t="str">
        <f t="array" ref="I598">IF(COUNTIF(MaGv!$C$25:$BB$25,B596)&gt;0,INDEX(MaGv!$C$3:$BB$25,1,MATCH(B596,MaGv!$C$25:$BB$25,0))," ")</f>
        <v> </v>
      </c>
      <c r="J598" s="444" t="str">
        <f t="array" ref="J598">IF(COUNTIF(MaGv!$C$30:$BB$30,B596)&gt;0,INDEX(MaGv!$C$3:$BB$30,1,MATCH(B596,MaGv!$C$30:$BB$30,0))," ")</f>
        <v> </v>
      </c>
      <c r="K598" s="323"/>
      <c r="L598" s="127"/>
      <c r="M598" s="444">
        <v>2.0</v>
      </c>
      <c r="N598" s="543" t="s">
        <v>620</v>
      </c>
      <c r="O598" s="444" t="str">
        <f t="array" ref="O598">IF(COUNTIF(MaGv!$C$5:$BB$5,L596)&gt;0,INDEX(MaGv!$C$3:$BB$5,1,MATCH(L596,MaGv!$C$5:$BB$5,0))," ")</f>
        <v> </v>
      </c>
      <c r="P598" s="446" t="str">
        <f t="array" ref="P598">IF(COUNTIF(MaGv!$C$10:$BB$10,L596)&gt;0,INDEX(MaGv!$C$3:$BB$10,1,MATCH(L596,MaGv!$C$10:$BB$10,0))," ")</f>
        <v>A1</v>
      </c>
      <c r="Q598" s="444" t="str">
        <f t="array" ref="Q598">IF(COUNTIF(MaGv!$C$15:$BB$15,L596)&gt;0,INDEX(MaGv!$C$3:$BB$15,1,MATCH(L596,MaGv!$C$15:$BB$15,0))," ")</f>
        <v> </v>
      </c>
      <c r="R598" s="446" t="str">
        <f t="array" ref="R598">IF(COUNTIF(MaGv!$C$20:$BB$20,L596)&gt;0,INDEX(MaGv!$C$3:$BB$20,1,MATCH(L596,MaGv!$C$20:$BB$20,0))," ")</f>
        <v>A13</v>
      </c>
      <c r="S598" s="444" t="str">
        <f t="array" ref="S598">IF(COUNTIF(MaGv!$C$25:$BB$25,L596)&gt;0,INDEX(MaGv!$C$3:$BB$25,1,MATCH(L596,MaGv!$C$25:$BB$25,0))," ")</f>
        <v> </v>
      </c>
      <c r="T598" s="444" t="str">
        <f t="array" ref="T598">IF(COUNTIF(MaGv!$C$30:$BB$30,L596)&gt;0,INDEX(MaGv!$C$3:$BB$30,1,MATCH(L596,MaGv!$C$30:$BB$30,0))," ")</f>
        <v> </v>
      </c>
      <c r="U598" s="16"/>
      <c r="V598" s="16"/>
      <c r="W598" s="17"/>
      <c r="X598" s="527"/>
    </row>
    <row r="599" ht="12.75" customHeight="1">
      <c r="A599" s="323"/>
      <c r="B599" s="127"/>
      <c r="C599" s="444">
        <v>3.0</v>
      </c>
      <c r="D599" s="543" t="s">
        <v>621</v>
      </c>
      <c r="E599" s="444" t="str">
        <f t="array" ref="E599">IF(COUNTIF(MaGv!$C$6:$BB$6,B596)&gt;0,INDEX(MaGv!$C$3:$BB$6,1,MATCH(B596,MaGv!$C$6:$BB$6,0))," ")</f>
        <v> </v>
      </c>
      <c r="F599" s="444" t="str">
        <f t="array" ref="F599">IF(COUNTIF(MaGv!$C$11:$BB$11,B596)&gt;0,INDEX(MaGv!$C$3:$BB$11,1,MATCH(B596,MaGv!$C$11:$BB$11,0))," ")</f>
        <v> </v>
      </c>
      <c r="G599" s="444" t="str">
        <f t="array" ref="G599">IF(COUNTIF(MaGv!$C$16:$BB$16,B596)&gt;0,INDEX(MaGv!$C$3:$BB$16,1,MATCH(B596,MaGv!$C$16:$BB$16,0))," ")</f>
        <v> </v>
      </c>
      <c r="H599" s="444" t="str">
        <f t="array" ref="H599">IF(COUNTIF(MaGv!$C$21:$BB$21,B596)&gt;0,INDEX(MaGv!$C$3:$BB$21,1,MATCH(B596,MaGv!$C$21:$BB$21,0))," ")</f>
        <v> </v>
      </c>
      <c r="I599" s="444" t="str">
        <f t="array" ref="I599">IF(COUNTIF(MaGv!$C$26:$BB$26,B596)&gt;0,INDEX(MaGv!$C$3:$BB$26,1,MATCH(B596,MaGv!$C$26:$BB$26,0))," ")</f>
        <v> </v>
      </c>
      <c r="J599" s="444" t="str">
        <f t="array" ref="J599">IF(COUNTIF(MaGv!$C$31:$BB$31,B596)&gt;0,INDEX(MaGv!$C$3:$BB$31,1,MATCH(B596,MaGv!$C$31:$BB$31,0))," ")</f>
        <v> </v>
      </c>
      <c r="K599" s="323"/>
      <c r="L599" s="127"/>
      <c r="M599" s="444">
        <v>3.0</v>
      </c>
      <c r="N599" s="543" t="s">
        <v>621</v>
      </c>
      <c r="O599" s="444" t="str">
        <f t="array" ref="O599">IF(COUNTIF(MaGv!$C$6:$BB$6,L596)&gt;0,INDEX(MaGv!$C$3:$BB$6,1,MATCH(L596,MaGv!$C$6:$BB$6,0))," ")</f>
        <v> </v>
      </c>
      <c r="P599" s="446" t="str">
        <f t="array" ref="P599">IF(COUNTIF(MaGv!$C$11:$BB$11,L596)&gt;0,INDEX(MaGv!$C$3:$BB$11,1,MATCH(L596,MaGv!$C$11:$BB$11,0))," ")</f>
        <v>A13</v>
      </c>
      <c r="Q599" s="444" t="str">
        <f t="array" ref="Q599">IF(COUNTIF(MaGv!$C$16:$BB$16,L596)&gt;0,INDEX(MaGv!$C$3:$BB$16,1,MATCH(L596,MaGv!$C$16:$BB$16,0))," ")</f>
        <v> </v>
      </c>
      <c r="R599" s="446" t="str">
        <f t="array" ref="R599">IF(COUNTIF(MaGv!$C$21:$BB$21,L596)&gt;0,INDEX(MaGv!$C$3:$BB$21,1,MATCH(L596,MaGv!$C$21:$BB$21,0))," ")</f>
        <v>A1</v>
      </c>
      <c r="S599" s="444" t="str">
        <f t="array" ref="S599">IF(COUNTIF(MaGv!$C$26:$BB$26,L596)&gt;0,INDEX(MaGv!$C$3:$BB$26,1,MATCH(L596,MaGv!$C$26:$BB$26,0))," ")</f>
        <v> </v>
      </c>
      <c r="T599" s="444" t="str">
        <f t="array" ref="T599">IF(COUNTIF(MaGv!$C$31:$BB$31,L596)&gt;0,INDEX(MaGv!$C$3:$BB$31,1,MATCH(L596,MaGv!$C$31:$BB$31,0))," ")</f>
        <v> </v>
      </c>
      <c r="U599" s="16"/>
      <c r="V599" s="16"/>
      <c r="W599" s="17"/>
      <c r="X599" s="527"/>
    </row>
    <row r="600" ht="12.75" customHeight="1">
      <c r="A600" s="323"/>
      <c r="B600" s="127"/>
      <c r="C600" s="444">
        <v>4.0</v>
      </c>
      <c r="D600" s="543" t="s">
        <v>622</v>
      </c>
      <c r="E600" s="444" t="str">
        <f t="array" ref="E600">IF(COUNTIF(MaGv!$C$7:$BB$7,B596)&gt;0,INDEX(MaGv!$C$3:$BB$7,1,MATCH(B596,MaGv!$C$7:$BB$7,0))," ")</f>
        <v> </v>
      </c>
      <c r="F600" s="444" t="str">
        <f t="array" ref="F600">IF(COUNTIF(MaGv!$C$12:$BB$12,B596)&gt;0,INDEX(MaGv!$C$3:$BB$12,1,MATCH(B596,MaGv!$C$12:$BB$12,0))," ")</f>
        <v> </v>
      </c>
      <c r="G600" s="444" t="str">
        <f t="array" ref="G600">IF(COUNTIF(MaGv!$C$17:$BB$17,B596)&gt;0,INDEX(MaGv!$C$3:$BB$17,1,MATCH(B596,MaGv!$C$17:$BB$17,0))," ")</f>
        <v> </v>
      </c>
      <c r="H600" s="444" t="str">
        <f t="array" ref="H600">IF(COUNTIF(MaGv!$C$22:$BB$22,B596)&gt;0,INDEX(MaGv!$C$3:$BB$22,1,MATCH(B596,MaGv!$C$22:$BB$22,0))," ")</f>
        <v> </v>
      </c>
      <c r="I600" s="444" t="str">
        <f t="array" ref="I600">IF(COUNTIF(MaGv!$C$27:$BB$27,B596)&gt;0,INDEX(MaGv!$C$3:$BB$27,1,MATCH(B596,MaGv!$C$27:$BB$27,0))," ")</f>
        <v> </v>
      </c>
      <c r="J600" s="444" t="str">
        <f t="array" ref="J600">IF(COUNTIF(MaGv!$C$32:$BB$32,B596)&gt;0,INDEX(MaGv!$C$3:$BB$32,1,MATCH(B596,MaGv!$C$32:$BB$32,0))," ")</f>
        <v> </v>
      </c>
      <c r="K600" s="323"/>
      <c r="L600" s="127"/>
      <c r="M600" s="444">
        <v>4.0</v>
      </c>
      <c r="N600" s="543" t="s">
        <v>622</v>
      </c>
      <c r="O600" s="444" t="str">
        <f t="array" ref="O600">IF(COUNTIF(MaGv!$C$7:$BB$7,L596)&gt;0,INDEX(MaGv!$C$3:$BB$7,1,MATCH(L596,MaGv!$C$7:$BB$7,0))," ")</f>
        <v> </v>
      </c>
      <c r="P600" s="446" t="str">
        <f t="array" ref="P600">IF(COUNTIF(MaGv!$C$12:$BB$12,L596)&gt;0,INDEX(MaGv!$C$3:$BB$12,1,MATCH(L596,MaGv!$C$12:$BB$12,0))," ")</f>
        <v>A13</v>
      </c>
      <c r="Q600" s="444" t="str">
        <f t="array" ref="Q600">IF(COUNTIF(MaGv!$C$17:$BB$17,L596)&gt;0,INDEX(MaGv!$C$3:$BB$17,1,MATCH(L596,MaGv!$C$17:$BB$17,0))," ")</f>
        <v> </v>
      </c>
      <c r="R600" s="446" t="str">
        <f t="array" ref="R600">IF(COUNTIF(MaGv!$C$22:$BB$22,L596)&gt;0,INDEX(MaGv!$C$3:$BB$22,1,MATCH(L596,MaGv!$C$22:$BB$22,0))," ")</f>
        <v>A1</v>
      </c>
      <c r="S600" s="444" t="str">
        <f t="array" ref="S600">IF(COUNTIF(MaGv!$C$27:$BB$27,L596)&gt;0,INDEX(MaGv!$C$3:$BB$27,1,MATCH(L596,MaGv!$C$27:$BB$27,0))," ")</f>
        <v> </v>
      </c>
      <c r="T600" s="444" t="str">
        <f t="array" ref="T600">IF(COUNTIF(MaGv!$C$32:$BB$32,L596)&gt;0,INDEX(MaGv!$C$3:$BB$32,1,MATCH(L596,MaGv!$C$32:$BB$32,0))," ")</f>
        <v> </v>
      </c>
      <c r="U600" s="16"/>
      <c r="V600" s="16"/>
      <c r="W600" s="17"/>
      <c r="X600" s="527"/>
    </row>
    <row r="601" ht="12.75" customHeight="1">
      <c r="A601" s="323"/>
      <c r="B601" s="447"/>
      <c r="C601" s="544">
        <v>5.0</v>
      </c>
      <c r="D601" s="545" t="s">
        <v>623</v>
      </c>
      <c r="E601" s="544" t="str">
        <f t="array" ref="E601">IF(COUNTIF(MaGv!$C$8:$BB$8,B596)&gt;0,INDEX(MaGv!$C$3:$BB$8,1,MATCH(B596,MaGv!$C$8:$BB$8,0))," ")</f>
        <v> </v>
      </c>
      <c r="F601" s="544" t="str">
        <f t="array" ref="F601">IF(COUNTIF(MaGv!$C$13:$BB$13,B596)&gt;0,INDEX(MaGv!$C$3:$BB$13,1,MATCH(B596,MaGv!$C$13:$BB$13,0))," ")</f>
        <v> </v>
      </c>
      <c r="G601" s="544" t="str">
        <f t="array" ref="G601">IF(COUNTIF(MaGv!$C$18:$BB$18,B596)&gt;0,INDEX(MaGv!$C$3:$BB$18,1,MATCH(B596,MaGv!$C$18:$BB$18,0))," ")</f>
        <v> </v>
      </c>
      <c r="H601" s="544" t="str">
        <f t="array" ref="H601">IF(COUNTIF(MaGv!$C$23:$BB$23,B596)&gt;0,INDEX(MaGv!$C$3:$BB$23,1,MATCH(B596,MaGv!$C$23:$BB$23,0))," ")</f>
        <v> </v>
      </c>
      <c r="I601" s="544" t="str">
        <f t="array" ref="I601">IF(COUNTIF(MaGv!$C$28:$BB$28,B596)&gt;0,INDEX(MaGv!$C$3:$BB$28,1,MATCH(B596,MaGv!$C$28:$BB$28,0))," ")</f>
        <v> </v>
      </c>
      <c r="J601" s="544" t="str">
        <f t="array" ref="J601">IF(COUNTIF(MaGv!$C$33:$BB$33,B596)&gt;0,INDEX(MaGv!$C$3:$BB$33,1,MATCH(B596,MaGv!$C$33:$BB$33,0))," ")</f>
        <v> </v>
      </c>
      <c r="K601" s="323"/>
      <c r="L601" s="447"/>
      <c r="M601" s="544">
        <v>5.0</v>
      </c>
      <c r="N601" s="545" t="s">
        <v>623</v>
      </c>
      <c r="O601" s="544" t="str">
        <f t="array" ref="O601">IF(COUNTIF(MaGv!$C$8:$BB$8,L596)&gt;0,INDEX(MaGv!$C$3:$BB$8,1,MATCH(L596,MaGv!$C$8:$BB$8,0))," ")</f>
        <v> </v>
      </c>
      <c r="P601" s="544" t="str">
        <f t="array" ref="P601">IF(COUNTIF(MaGv!$C$13:$BB$13,L596)&gt;0,INDEX(MaGv!$C$3:$BB$13,1,MATCH(L596,MaGv!$C$13:$BB$13,0))," ")</f>
        <v> </v>
      </c>
      <c r="Q601" s="544" t="str">
        <f t="array" ref="Q601">IF(COUNTIF(MaGv!$C$18:$BB$18,L596)&gt;0,INDEX(MaGv!$C$3:$BB$18,1,MATCH(L596,MaGv!$C$18:$BB$18,0))," ")</f>
        <v> </v>
      </c>
      <c r="R601" s="544" t="str">
        <f t="array" ref="R601">IF(COUNTIF(MaGv!$C$23:$BB$23,L596)&gt;0,INDEX(MaGv!$C$3:$BB$23,1,MATCH(L596,MaGv!$C$23:$BB$23,0))," ")</f>
        <v> </v>
      </c>
      <c r="S601" s="544" t="str">
        <f t="array" ref="S601">IF(COUNTIF(MaGv!$C$28:$BB$28,L596)&gt;0,INDEX(MaGv!$C$3:$BB$28,1,MATCH(L596,MaGv!$C$28:$BB$28,0))," ")</f>
        <v> </v>
      </c>
      <c r="T601" s="544" t="str">
        <f t="array" ref="T601">IF(COUNTIF(MaGv!$C$33:$BB$33,L596)&gt;0,INDEX(MaGv!$C$3:$BB$33,1,MATCH(L596,MaGv!$C$33:$BB$33,0))," ")</f>
        <v> </v>
      </c>
      <c r="U601" s="16"/>
      <c r="V601" s="16"/>
      <c r="W601" s="17"/>
      <c r="X601" s="527"/>
    </row>
    <row r="602" ht="12.75" customHeight="1">
      <c r="A602" s="323"/>
      <c r="B602" s="547" t="s">
        <v>606</v>
      </c>
      <c r="C602" s="548">
        <v>1.0</v>
      </c>
      <c r="D602" s="549" t="s">
        <v>624</v>
      </c>
      <c r="E602" s="548" t="str">
        <f t="array" ref="E602">IF(COUNTIF(MaGv!$C$39:$BB$39,B596)&gt;0,INDEX(MaGv!$C$38:$BB$39,1,MATCH(B596,MaGv!$C$39:$BB$39,0))," ")</f>
        <v> </v>
      </c>
      <c r="F602" s="548" t="str">
        <f t="array" ref="F602">IF(COUNTIF(MaGv!$C$44:$BB$44,B596)&gt;0,INDEX(MaGv!$C$38:$BB$44,1,MATCH(B596,MaGv!$C$44:$BB$44,0))," ")</f>
        <v> </v>
      </c>
      <c r="G602" s="548" t="str">
        <f t="array" ref="G602">IF(COUNTIF(MaGv!$C$49:$BB$49,B596)&gt;0,INDEX(MaGv!$C$38:$BB$49,1,MATCH(B596,MaGv!$C$49:$BB$49,0))," ")</f>
        <v> </v>
      </c>
      <c r="H602" s="548" t="str">
        <f t="array" ref="H602">IF(COUNTIF(MaGv!$C$54:$BB$54,B596)&gt;0,INDEX(MaGv!$C$38:$BB$54,1,MATCH(B596,MaGv!$C$54:$BB$54,0))," ")</f>
        <v> </v>
      </c>
      <c r="I602" s="548" t="str">
        <f t="array" ref="I602">IF(COUNTIF(MaGv!$C$59:$BB$59,B596)&gt;0,INDEX(MaGv!$C$38:$BB$59,1,MATCH(B596,MaGv!$C$59:$BB$59,0))," ")</f>
        <v> </v>
      </c>
      <c r="J602" s="548" t="str">
        <f t="array" ref="J602">IF(COUNTIF(MaGv!$C$64:$BB$64,B596)&gt;0,INDEX(MaGv!$C$38:$BB$64,1,MATCH(B596,MaGv!$C$64:$BB$64,0))," ")</f>
        <v> </v>
      </c>
      <c r="K602" s="323"/>
      <c r="L602" s="547" t="s">
        <v>606</v>
      </c>
      <c r="M602" s="548">
        <v>1.0</v>
      </c>
      <c r="N602" s="549" t="s">
        <v>624</v>
      </c>
      <c r="O602" s="548" t="str">
        <f t="array" ref="O602">IF(COUNTIF(MaGv!$C$39:$BB$39,L596)&gt;0,INDEX(MaGv!$C$38:$BB$39,1,MATCH(L596,MaGv!$C$39:$BB$39,0))," ")</f>
        <v> </v>
      </c>
      <c r="P602" s="548" t="str">
        <f t="array" ref="P602">IF(COUNTIF(MaGv!$C$44:$BB$44,L596)&gt;0,INDEX(MaGv!$C$38:$BB$44,1,MATCH(L596,MaGv!$C$44:$BB$44,0))," ")</f>
        <v> </v>
      </c>
      <c r="Q602" s="548" t="str">
        <f t="array" ref="Q602">IF(COUNTIF(MaGv!$C$49:$BB$49,L596)&gt;0,INDEX(MaGv!$C$38:$BB$49,1,MATCH(L596,MaGv!$C$49:$BB$49,0))," ")</f>
        <v> </v>
      </c>
      <c r="R602" s="548" t="str">
        <f t="array" ref="R602">IF(COUNTIF(MaGv!$C$54:$BB$54,L596)&gt;0,INDEX(MaGv!$C$38:$BB$54,1,MATCH(L596,MaGv!$C$54:$BB$54,0))," ")</f>
        <v> </v>
      </c>
      <c r="S602" s="548" t="str">
        <f t="array" ref="S602">IF(COUNTIF(MaGv!$C$59:$BB$59,L596)&gt;0,INDEX(MaGv!$C$38:$BB$59,1,MATCH(L596,MaGv!$C$59:$BB$59,0))," ")</f>
        <v> </v>
      </c>
      <c r="T602" s="548" t="str">
        <f t="array" ref="T602">IF(COUNTIF(MaGv!$C$64:$BB$64,L596)&gt;0,INDEX(MaGv!$C$38:$BB$64,1,MATCH(L596,MaGv!$C$64:$BB$64,0))," ")</f>
        <v> </v>
      </c>
      <c r="U602" s="16"/>
      <c r="V602" s="16"/>
      <c r="W602" s="17"/>
      <c r="X602" s="527"/>
    </row>
    <row r="603" ht="12.75" customHeight="1">
      <c r="A603" s="323"/>
      <c r="B603" s="127"/>
      <c r="C603" s="444">
        <v>2.0</v>
      </c>
      <c r="D603" s="543" t="s">
        <v>625</v>
      </c>
      <c r="E603" s="444" t="str">
        <f t="array" ref="E603">IF(COUNTIF(MaGv!$C$40:$BB$40,B596)&gt;0,INDEX(MaGv!$C$38:$BB$40,1,MATCH(B596,MaGv!$C$40:$BB$40,0))," ")</f>
        <v> </v>
      </c>
      <c r="F603" s="444" t="str">
        <f t="array" ref="F603">IF(COUNTIF(MaGv!$C$45:$BB$45,B596)&gt;0,INDEX(MaGv!$C$38:$BB$45,1,MATCH(B596,MaGv!$C$45:$BB$45,0))," ")</f>
        <v> </v>
      </c>
      <c r="G603" s="444" t="str">
        <f t="array" ref="G603">IF(COUNTIF(MaGv!$C$50:$BB$50,B596)&gt;0,INDEX(MaGv!$C$38:$BB$50,1,MATCH(B596,MaGv!$C$50:$BB$50,0))," ")</f>
        <v> </v>
      </c>
      <c r="H603" s="444" t="str">
        <f t="array" ref="H603">IF(COUNTIF(MaGv!$C$55:$BB$55,B596)&gt;0,INDEX(MaGv!$C$38:$BB$55,1,MATCH(B596,MaGv!$C$55:$BB$55,0))," ")</f>
        <v> </v>
      </c>
      <c r="I603" s="444" t="str">
        <f t="array" ref="I603">IF(COUNTIF(MaGv!$C$60:$BB$60,B596)&gt;0,INDEX(MaGv!$C$38:$BB$60,1,MATCH(B596,MaGv!$C$60:$BB$60,0))," ")</f>
        <v> </v>
      </c>
      <c r="J603" s="444" t="str">
        <f t="array" ref="J603">IF(COUNTIF(MaGv!$C$65:$BB$65,B596)&gt;0,INDEX(MaGv!$C$38:$BB$65,1,MATCH(B596,MaGv!$C$65:$BB$65,0))," ")</f>
        <v> </v>
      </c>
      <c r="K603" s="323"/>
      <c r="L603" s="127"/>
      <c r="M603" s="444">
        <v>2.0</v>
      </c>
      <c r="N603" s="543" t="s">
        <v>625</v>
      </c>
      <c r="O603" s="444" t="str">
        <f t="array" ref="O603">IF(COUNTIF(MaGv!$C$40:$BB$40,L596)&gt;0,INDEX(MaGv!$C$38:$BB$40,1,MATCH(L596,MaGv!$C$40:$BB$40,0))," ")</f>
        <v> </v>
      </c>
      <c r="P603" s="444" t="str">
        <f t="array" ref="P603">IF(COUNTIF(MaGv!$C$45:$BB$45,L596)&gt;0,INDEX(MaGv!$C$38:$BB$45,1,MATCH(L596,MaGv!$C$45:$BB$45,0))," ")</f>
        <v> </v>
      </c>
      <c r="Q603" s="446" t="str">
        <f t="array" ref="Q603">IF(COUNTIF(MaGv!$C$50:$BB$50,L596)&gt;0,INDEX(MaGv!$C$38:$BB$50,1,MATCH(L596,MaGv!$C$50:$BB$50,0))," ")</f>
        <v>A13</v>
      </c>
      <c r="R603" s="444" t="str">
        <f t="array" ref="R603">IF(COUNTIF(MaGv!$C$55:$BB$55,L596)&gt;0,INDEX(MaGv!$C$38:$BB$55,1,MATCH(L596,MaGv!$C$55:$BB$55,0))," ")</f>
        <v> </v>
      </c>
      <c r="S603" s="444" t="str">
        <f t="array" ref="S603">IF(COUNTIF(MaGv!$C$60:$BB$60,L596)&gt;0,INDEX(MaGv!$C$38:$BB$60,1,MATCH(L596,MaGv!$C$60:$BB$60,0))," ")</f>
        <v> </v>
      </c>
      <c r="T603" s="444" t="str">
        <f t="array" ref="T603">IF(COUNTIF(MaGv!$C$65:$BB$65,L596)&gt;0,INDEX(MaGv!$C$38:$BB$65,1,MATCH(L596,MaGv!$C$65:$BB$65,0))," ")</f>
        <v> </v>
      </c>
      <c r="U603" s="16"/>
      <c r="V603" s="16"/>
      <c r="W603" s="17"/>
      <c r="X603" s="527"/>
    </row>
    <row r="604" ht="12.75" customHeight="1">
      <c r="A604" s="323"/>
      <c r="B604" s="127"/>
      <c r="C604" s="444">
        <v>3.0</v>
      </c>
      <c r="D604" s="543" t="s">
        <v>626</v>
      </c>
      <c r="E604" s="444" t="str">
        <f t="array" ref="E604">IF(COUNTIF(MaGv!$C$41:$BB$41,B596)&gt;0,INDEX(MaGv!$C$38:$BB$41,1,MATCH(B596,MaGv!$C$41:$BB$41,0))," ")</f>
        <v> </v>
      </c>
      <c r="F604" s="444" t="str">
        <f t="array" ref="F604">IF(COUNTIF(MaGv!$C$46:$BB$46,B596)&gt;0,INDEX(MaGv!$C$38:$BB$46,1,MATCH(B596,MaGv!$C$46:$BB$46,0))," ")</f>
        <v> </v>
      </c>
      <c r="G604" s="444" t="str">
        <f t="array" ref="G604">IF(COUNTIF(MaGv!$C$51:$BB$51,B596)&gt;0,INDEX(MaGv!$C$38:$BB$51,1,MATCH(B596,MaGv!$C$51:$BB$51,0))," ")</f>
        <v> </v>
      </c>
      <c r="H604" s="444" t="str">
        <f t="array" ref="H604">IF(COUNTIF(MaGv!$C$56:$BB$56,B596)&gt;0,INDEX(MaGv!$C$38:$BB$56,1,MATCH(B596,MaGv!$C$56:$BB$56,0))," ")</f>
        <v> </v>
      </c>
      <c r="I604" s="444" t="str">
        <f t="array" ref="I604">IF(COUNTIF(MaGv!$C$61:$BB$61,B596)&gt;0,INDEX(MaGv!$C$38:$BB$61,1,MATCH(B596,MaGv!$C$61:$BB$61,0))," ")</f>
        <v> </v>
      </c>
      <c r="J604" s="444" t="str">
        <f t="array" ref="J604">IF(COUNTIF(MaGv!$C$66:$BB$66,B596)&gt;0,INDEX(MaGv!$C$38:$BB$66,1,MATCH(B596,MaGv!$C$66:$BB$66,0))," ")</f>
        <v> </v>
      </c>
      <c r="K604" s="323"/>
      <c r="L604" s="127"/>
      <c r="M604" s="444">
        <v>3.0</v>
      </c>
      <c r="N604" s="543" t="s">
        <v>626</v>
      </c>
      <c r="O604" s="444" t="str">
        <f t="array" ref="O604">IF(COUNTIF(MaGv!$C$41:$BB$41,L596)&gt;0,INDEX(MaGv!$C$38:$BB$41,1,MATCH(L596,MaGv!$C$41:$BB$41,0))," ")</f>
        <v> </v>
      </c>
      <c r="P604" s="444" t="str">
        <f t="array" ref="P604">IF(COUNTIF(MaGv!$C$46:$BB$46,L596)&gt;0,INDEX(MaGv!$C$38:$BB$46,1,MATCH(L596,MaGv!$C$46:$BB$46,0))," ")</f>
        <v> </v>
      </c>
      <c r="Q604" s="446" t="str">
        <f t="array" ref="Q604">IF(COUNTIF(MaGv!$C$51:$BB$51,L596)&gt;0,INDEX(MaGv!$C$38:$BB$51,1,MATCH(L596,MaGv!$C$51:$BB$51,0))," ")</f>
        <v>A13</v>
      </c>
      <c r="R604" s="444" t="str">
        <f t="array" ref="R604">IF(COUNTIF(MaGv!$C$56:$BB$56,L596)&gt;0,INDEX(MaGv!$C$38:$BB$56,1,MATCH(L596,MaGv!$C$56:$BB$56,0))," ")</f>
        <v> </v>
      </c>
      <c r="S604" s="444" t="str">
        <f t="array" ref="S604">IF(COUNTIF(MaGv!$C$61:$BB$61,L596)&gt;0,INDEX(MaGv!$C$38:$BB$61,1,MATCH(L596,MaGv!$C$61:$BB$61,0))," ")</f>
        <v> </v>
      </c>
      <c r="T604" s="444" t="str">
        <f t="array" ref="T604">IF(COUNTIF(MaGv!$C$66:$BB$66,L596)&gt;0,INDEX(MaGv!$C$38:$BB$66,1,MATCH(L596,MaGv!$C$66:$BB$66,0))," ")</f>
        <v> </v>
      </c>
      <c r="U604" s="16"/>
      <c r="V604" s="16"/>
      <c r="W604" s="17"/>
      <c r="X604" s="527"/>
    </row>
    <row r="605" ht="12.75" customHeight="1">
      <c r="A605" s="323"/>
      <c r="B605" s="127"/>
      <c r="C605" s="444">
        <v>4.0</v>
      </c>
      <c r="D605" s="543" t="s">
        <v>627</v>
      </c>
      <c r="E605" s="444" t="str">
        <f t="array" ref="E605">IF(COUNTIF(MaGv!$C$42:$BB$42,B596)&gt;0,INDEX(MaGv!$C$38:$BB$42,1,MATCH(B596,MaGv!$C$42:$BB$42,0))," ")</f>
        <v> </v>
      </c>
      <c r="F605" s="444" t="str">
        <f t="array" ref="F605">IF(COUNTIF(MaGv!$C$47:$BB$47,B596)&gt;0,INDEX(MaGv!$C$38:$BB$47,1,MATCH(B596,MaGv!$C$47:$BB$47,0))," ")</f>
        <v> </v>
      </c>
      <c r="G605" s="444" t="str">
        <f t="array" ref="G605">IF(COUNTIF(MaGv!$C$52:$BB$52,B596)&gt;0,INDEX(MaGv!$C$38:$BB$52,1,MATCH(B596,MaGv!$C$52:$BB$52,0))," ")</f>
        <v> </v>
      </c>
      <c r="H605" s="444" t="str">
        <f t="array" ref="H605">IF(COUNTIF(MaGv!$C$57:$BB$57,B596)&gt;0,INDEX(MaGv!$C$38:$BB$57,1,MATCH(B596,MaGv!$C$57:$BB$57,0))," ")</f>
        <v> </v>
      </c>
      <c r="I605" s="444" t="str">
        <f t="array" ref="I605">IF(COUNTIF(MaGv!$C$62:$BB$62,B596)&gt;0,INDEX(MaGv!$C$38:$BB$62,1,MATCH(B596,MaGv!$C$62:$BB$62,0))," ")</f>
        <v> </v>
      </c>
      <c r="J605" s="444" t="str">
        <f t="array" ref="J605">IF(COUNTIF(MaGv!$C$66:$BB$67,B596)&gt;0,INDEX(MaGv!$C$38:$BB$67,1,MATCH(B596,MaGv!$C$67:$BB$67,0))," ")</f>
        <v> </v>
      </c>
      <c r="K605" s="323"/>
      <c r="L605" s="127"/>
      <c r="M605" s="444">
        <v>4.0</v>
      </c>
      <c r="N605" s="543" t="s">
        <v>627</v>
      </c>
      <c r="O605" s="444" t="str">
        <f t="array" ref="O605">IF(COUNTIF(MaGv!$C$42:$BB$42,L596)&gt;0,INDEX(MaGv!$C$38:$BB$42,1,MATCH(L596,MaGv!$C$42:$BB$42,0))," ")</f>
        <v> </v>
      </c>
      <c r="P605" s="444" t="str">
        <f t="array" ref="P605">IF(COUNTIF(MaGv!$C$47:$BB$47,L596)&gt;0,INDEX(MaGv!$C$38:$BB$47,1,MATCH(L596,MaGv!$C$47:$BB$47,0))," ")</f>
        <v> </v>
      </c>
      <c r="Q605" s="446" t="str">
        <f t="array" ref="Q605">IF(COUNTIF(MaGv!$C$52:$BB$52,L596)&gt;0,INDEX(MaGv!$C$38:$BB$52,1,MATCH(L596,MaGv!$C$52:$BB$52,0))," ")</f>
        <v>A1</v>
      </c>
      <c r="R605" s="444" t="str">
        <f t="array" ref="R605">IF(COUNTIF(MaGv!$C$57:$BB$57,L596)&gt;0,INDEX(MaGv!$C$38:$BB$57,1,MATCH(L596,MaGv!$C$57:$BB$57,0))," ")</f>
        <v> </v>
      </c>
      <c r="S605" s="444" t="str">
        <f t="array" ref="S605">IF(COUNTIF(MaGv!$C$62:$BB$62,L596)&gt;0,INDEX(MaGv!$C$38:$BB$62,1,MATCH(L596,MaGv!$C$62:$BB$62,0))," ")</f>
        <v> </v>
      </c>
      <c r="T605" s="444" t="str">
        <f t="array" ref="T605">IF(COUNTIF(MaGv!$C$66:$BB$67,L596)&gt;0,INDEX(MaGv!$C$38:$BB$67,1,MATCH(L596,MaGv!$C$67:$BB$67,0))," ")</f>
        <v> </v>
      </c>
      <c r="U605" s="16"/>
      <c r="V605" s="16"/>
      <c r="W605" s="17"/>
      <c r="X605" s="527"/>
    </row>
    <row r="606" ht="12.75" customHeight="1">
      <c r="A606" s="323"/>
      <c r="B606" s="396"/>
      <c r="C606" s="450">
        <v>5.0</v>
      </c>
      <c r="D606" s="550" t="s">
        <v>628</v>
      </c>
      <c r="E606" s="450" t="str">
        <f t="array" ref="E606">IF(COUNTIF(MaGv!$C$43:$BB$43,B596)&gt;0,INDEX(MaGv!$C$38:$BB$43,1,MATCH(B596,MaGv!$C$43:$BB$43,0))," ")</f>
        <v> </v>
      </c>
      <c r="F606" s="450" t="str">
        <f t="array" ref="F606">IF(COUNTIF(MaGv!$C$48:$BB$48,B596)&gt;0,INDEX(MaGv!$C$38:$BB$48,1,MATCH(B596,MaGv!$C$48:$BB$48,0))," ")</f>
        <v> </v>
      </c>
      <c r="G606" s="450" t="str">
        <f t="array" ref="G606">IF(COUNTIF(MaGv!$C$53:$BB$53,B596)&gt;0,INDEX(MaGv!$C$38:$BB$53,1,MATCH(B596,MaGv!$C$53:$BB$53,0))," ")</f>
        <v> </v>
      </c>
      <c r="H606" s="450" t="str">
        <f t="array" ref="H606">IF(COUNTIF(MaGv!$C$58:$BB$58,B596)&gt;0,INDEX(MaGv!$C$38:$BB$58,1,MATCH(B596,MaGv!$C$58:$BB$58,0))," ")</f>
        <v> </v>
      </c>
      <c r="I606" s="450" t="str">
        <f t="array" ref="I606">IF(COUNTIF(MaGv!$C$63:$BB$63,B596)&gt;0,INDEX(MaGv!$C$38:$BB$63,1,MATCH(B596,MaGv!$C$63:$BB$63,0))," ")</f>
        <v> </v>
      </c>
      <c r="J606" s="450" t="str">
        <f t="array" ref="J606">IF(COUNTIF(MaGv!$C$68:$BB$68,B596)&gt;0,INDEX(MaGv!$C$38:$BB$68,1,MATCH(B596,MaGv!$C$68:$BB$68,0))," ")</f>
        <v> </v>
      </c>
      <c r="K606" s="323"/>
      <c r="L606" s="396"/>
      <c r="M606" s="450">
        <v>5.0</v>
      </c>
      <c r="N606" s="550" t="s">
        <v>628</v>
      </c>
      <c r="O606" s="450" t="str">
        <f t="array" ref="O606">IF(COUNTIF(MaGv!$C$43:$BB$43,L596)&gt;0,INDEX(MaGv!$C$38:$BB$43,1,MATCH(L596,MaGv!$C$43:$BB$43,0))," ")</f>
        <v> </v>
      </c>
      <c r="P606" s="450" t="str">
        <f t="array" ref="P606">IF(COUNTIF(MaGv!$C$48:$BB$48,L596)&gt;0,INDEX(MaGv!$C$38:$BB$48,1,MATCH(L596,MaGv!$C$48:$BB$48,0))," ")</f>
        <v> </v>
      </c>
      <c r="Q606" s="449" t="str">
        <f t="array" ref="Q606">IF(COUNTIF(MaGv!$C$53:$BB$53,L596)&gt;0,INDEX(MaGv!$C$38:$BB$53,1,MATCH(L596,MaGv!$C$53:$BB$53,0))," ")</f>
        <v>A1</v>
      </c>
      <c r="R606" s="450" t="str">
        <f t="array" ref="R606">IF(COUNTIF(MaGv!$C$58:$BB$58,L596)&gt;0,INDEX(MaGv!$C$38:$BB$58,1,MATCH(L596,MaGv!$C$58:$BB$58,0))," ")</f>
        <v> </v>
      </c>
      <c r="S606" s="450" t="str">
        <f t="array" ref="S606">IF(COUNTIF(MaGv!$C$63:$BB$63,L596)&gt;0,INDEX(MaGv!$C$38:$BB$63,1,MATCH(L596,MaGv!$C$63:$BB$63,0))," ")</f>
        <v> </v>
      </c>
      <c r="T606" s="450" t="str">
        <f t="array" ref="T606">IF(COUNTIF(MaGv!$C$68:$BB$68,L596)&gt;0,INDEX(MaGv!$C$38:$BB$68,1,MATCH(L596,MaGv!$C$68:$BB$68,0))," ")</f>
        <v> </v>
      </c>
      <c r="U606" s="16"/>
      <c r="V606" s="16"/>
      <c r="W606" s="17"/>
      <c r="X606" s="527"/>
    </row>
    <row r="607" ht="12.75" customHeight="1">
      <c r="A607" s="323"/>
      <c r="B607" s="551"/>
      <c r="C607" s="529"/>
      <c r="D607" s="75"/>
      <c r="E607" s="529"/>
      <c r="F607" s="529"/>
      <c r="G607" s="529"/>
      <c r="H607" s="529"/>
      <c r="I607" s="529"/>
      <c r="J607" s="529"/>
      <c r="K607" s="323"/>
      <c r="L607" s="551"/>
      <c r="M607" s="529"/>
      <c r="N607" s="75"/>
      <c r="O607" s="529"/>
      <c r="P607" s="529"/>
      <c r="Q607" s="529"/>
      <c r="R607" s="529"/>
      <c r="S607" s="529"/>
      <c r="T607" s="529"/>
      <c r="U607" s="16"/>
      <c r="V607" s="16"/>
      <c r="W607" s="17"/>
      <c r="X607" s="527"/>
    </row>
    <row r="608" ht="12.75" customHeight="1">
      <c r="A608" s="552"/>
      <c r="B608" s="553"/>
      <c r="C608" s="554"/>
      <c r="D608" s="554"/>
      <c r="E608" s="555"/>
      <c r="F608" s="555"/>
      <c r="G608" s="555"/>
      <c r="H608" s="555"/>
      <c r="I608" s="555"/>
      <c r="J608" s="555"/>
      <c r="K608" s="555"/>
      <c r="L608" s="553"/>
      <c r="M608" s="554"/>
      <c r="N608" s="554"/>
      <c r="O608" s="555"/>
      <c r="P608" s="555"/>
      <c r="Q608" s="555"/>
      <c r="R608" s="555"/>
      <c r="S608" s="555"/>
      <c r="T608" s="555"/>
      <c r="U608" s="16"/>
      <c r="V608" s="16"/>
      <c r="W608" s="17"/>
      <c r="X608" s="527"/>
    </row>
    <row r="609" ht="12.75" customHeight="1">
      <c r="A609" s="323"/>
      <c r="B609" s="528" t="str">
        <f>MaGv!$N$1</f>
        <v>THỜI KHÓA BIỂU ÔN TẬP KHỐI 12 - Áp dụng từ 04/05/2021</v>
      </c>
      <c r="C609" s="528"/>
      <c r="D609" s="360"/>
      <c r="E609" s="360"/>
      <c r="F609" s="360"/>
      <c r="G609" s="360"/>
      <c r="H609" s="323"/>
      <c r="I609" s="360"/>
      <c r="J609" s="360"/>
      <c r="K609" s="323"/>
      <c r="L609" s="528" t="str">
        <f>MaGv!$N$1</f>
        <v>THỜI KHÓA BIỂU ÔN TẬP KHỐI 12 - Áp dụng từ 04/05/2021</v>
      </c>
      <c r="M609" s="360"/>
      <c r="N609" s="360"/>
      <c r="O609" s="360"/>
      <c r="P609" s="360"/>
      <c r="Q609" s="360"/>
      <c r="R609" s="323"/>
      <c r="S609" s="360"/>
      <c r="T609" s="360"/>
      <c r="U609" s="16"/>
      <c r="V609" s="16"/>
      <c r="W609" s="17"/>
      <c r="X609" s="527"/>
    </row>
    <row r="610" ht="12.75" customHeight="1">
      <c r="A610" s="16"/>
      <c r="B610" s="530" t="s">
        <v>615</v>
      </c>
      <c r="C610" s="531" t="str">
        <f>VLOOKUP(B612,dsma,3,0)&amp;"-"&amp;VLOOKUP(B612,dsma,5,0)</f>
        <v>Bùi Thị Hạnh-AVăn</v>
      </c>
      <c r="D610" s="532"/>
      <c r="E610" s="532"/>
      <c r="F610" s="533"/>
      <c r="G610" s="323"/>
      <c r="H610" s="534"/>
      <c r="I610" s="535" t="s">
        <v>616</v>
      </c>
      <c r="J610" s="17" t="str">
        <f>60-COUNTIF(E613:J622," ")</f>
        <v>18</v>
      </c>
      <c r="K610" s="323"/>
      <c r="L610" s="530" t="s">
        <v>615</v>
      </c>
      <c r="M610" s="531" t="str">
        <f>VLOOKUP(L612,dsma,3,0)&amp;"-"&amp;VLOOKUP(L612,dsma,5,0)</f>
        <v>Nguyễn Thị Màng-AVăn</v>
      </c>
      <c r="N610" s="532"/>
      <c r="O610" s="532"/>
      <c r="P610" s="533"/>
      <c r="Q610" s="323"/>
      <c r="R610" s="534"/>
      <c r="S610" s="535" t="s">
        <v>616</v>
      </c>
      <c r="T610" s="17" t="str">
        <f>60-COUNTIF(O613:T622," ")</f>
        <v>0</v>
      </c>
      <c r="U610" s="16"/>
      <c r="V610" s="16"/>
      <c r="W610" s="17"/>
      <c r="X610" s="527"/>
    </row>
    <row r="611" ht="3.0" customHeight="1">
      <c r="A611" s="16"/>
      <c r="B611" s="526"/>
      <c r="C611" s="323"/>
      <c r="D611" s="323"/>
      <c r="E611" s="529"/>
      <c r="F611" s="323"/>
      <c r="G611" s="323"/>
      <c r="H611" s="323"/>
      <c r="I611" s="323"/>
      <c r="J611" s="323"/>
      <c r="K611" s="323"/>
      <c r="L611" s="526"/>
      <c r="M611" s="323"/>
      <c r="N611" s="323"/>
      <c r="O611" s="529"/>
      <c r="P611" s="323"/>
      <c r="Q611" s="323"/>
      <c r="R611" s="323"/>
      <c r="S611" s="323"/>
      <c r="T611" s="323"/>
      <c r="U611" s="16"/>
      <c r="V611" s="16"/>
      <c r="W611" s="17"/>
      <c r="X611" s="527"/>
    </row>
    <row r="612" ht="12.75" customHeight="1">
      <c r="A612" s="536"/>
      <c r="B612" s="537" t="str">
        <f>X81</f>
        <v>BA02</v>
      </c>
      <c r="C612" s="538" t="s">
        <v>617</v>
      </c>
      <c r="D612" s="538" t="s">
        <v>618</v>
      </c>
      <c r="E612" s="538" t="s">
        <v>591</v>
      </c>
      <c r="F612" s="538" t="s">
        <v>592</v>
      </c>
      <c r="G612" s="538" t="s">
        <v>593</v>
      </c>
      <c r="H612" s="538" t="s">
        <v>594</v>
      </c>
      <c r="I612" s="538" t="s">
        <v>595</v>
      </c>
      <c r="J612" s="538" t="s">
        <v>596</v>
      </c>
      <c r="K612" s="539"/>
      <c r="L612" s="537" t="str">
        <f>X82</f>
        <v>BA03</v>
      </c>
      <c r="M612" s="538" t="s">
        <v>617</v>
      </c>
      <c r="N612" s="538" t="s">
        <v>618</v>
      </c>
      <c r="O612" s="538" t="s">
        <v>591</v>
      </c>
      <c r="P612" s="538" t="s">
        <v>592</v>
      </c>
      <c r="Q612" s="538" t="s">
        <v>593</v>
      </c>
      <c r="R612" s="538" t="s">
        <v>594</v>
      </c>
      <c r="S612" s="538" t="s">
        <v>595</v>
      </c>
      <c r="T612" s="538" t="s">
        <v>596</v>
      </c>
      <c r="U612" s="16"/>
      <c r="V612" s="16">
        <v>78.0</v>
      </c>
      <c r="W612" s="17"/>
      <c r="X612" s="527"/>
    </row>
    <row r="613" ht="12.75" customHeight="1">
      <c r="A613" s="323"/>
      <c r="B613" s="541" t="s">
        <v>597</v>
      </c>
      <c r="C613" s="452">
        <v>1.0</v>
      </c>
      <c r="D613" s="542" t="s">
        <v>619</v>
      </c>
      <c r="E613" s="452" t="str">
        <f t="array" ref="E613">IF(COUNTIF(MaGv!$C$4:$BB$4,B612)&gt;0,INDEX(MaGv!$C$3:$BB$4,1,MATCH(B612,MaGv!$C$4:$BB$4,0))," ")</f>
        <v> </v>
      </c>
      <c r="F613" s="451" t="str">
        <f t="array" ref="F613">IF(COUNTIF(MaGv!$C$9:$BB$9,B612)&gt;0,INDEX(MaGv!$C$3:$BB$9,1,MATCH(B612,MaGv!$C$9:$BB$9,0))," ")</f>
        <v>A6</v>
      </c>
      <c r="G613" s="451" t="str">
        <f t="array" ref="G613">IF(COUNTIF(MaGv!$C$14:$BB$14,B612)&gt;0,INDEX(MaGv!$C$3:$BB$14,1,MATCH(B612,MaGv!$C$14:$BB$14,0))," ")</f>
        <v>A3</v>
      </c>
      <c r="H613" s="452" t="str">
        <f t="array" ref="H613">IF(COUNTIF(MaGv!$C$19:$BB$19,B612)&gt;0,INDEX(MaGv!$C$3:$BB$19,1,MATCH(B612,MaGv!$C$19:$BB$19,0))," ")</f>
        <v> </v>
      </c>
      <c r="I613" s="452" t="str">
        <f t="array" ref="I613">IF(COUNTIF(MaGv!$C$24:$BB$24,B612)&gt;0,INDEX(MaGv!$C$3:$BB$24,1,MATCH(B612,MaGv!$C$24:$BB$24,0))," ")</f>
        <v> </v>
      </c>
      <c r="J613" s="452" t="str">
        <f t="array" ref="J613">IF(COUNTIF(MaGv!$C$29:$BB$29,B612)&gt;0,INDEX(MaGv!$C$3:$BB$29,1,MATCH(B612,MaGv!$C$29:$BB$29,0))," ")</f>
        <v> </v>
      </c>
      <c r="K613" s="323"/>
      <c r="L613" s="541" t="s">
        <v>597</v>
      </c>
      <c r="M613" s="452">
        <v>1.0</v>
      </c>
      <c r="N613" s="542" t="s">
        <v>619</v>
      </c>
      <c r="O613" s="452" t="str">
        <f t="array" ref="O613">IF(COUNTIF(MaGv!$C$4:$BB$4,L612)&gt;0,INDEX(MaGv!$C$3:$BB$4,1,MATCH(L612,MaGv!$C$4:$BB$4,0))," ")</f>
        <v> </v>
      </c>
      <c r="P613" s="452" t="str">
        <f t="array" ref="P613">IF(COUNTIF(MaGv!$C$9:$BB$9,L612)&gt;0,INDEX(MaGv!$C$3:$BB$9,1,MATCH(L612,MaGv!$C$9:$BB$9,0))," ")</f>
        <v> </v>
      </c>
      <c r="Q613" s="452" t="str">
        <f t="array" ref="Q613">IF(COUNTIF(MaGv!$C$14:$BB$14,L612)&gt;0,INDEX(MaGv!$C$3:$BB$14,1,MATCH(L612,MaGv!$C$14:$BB$14,0))," ")</f>
        <v> </v>
      </c>
      <c r="R613" s="452" t="str">
        <f t="array" ref="R613">IF(COUNTIF(MaGv!$C$19:$BB$19,L612)&gt;0,INDEX(MaGv!$C$3:$BB$19,1,MATCH(L612,MaGv!$C$19:$BB$19,0))," ")</f>
        <v> </v>
      </c>
      <c r="S613" s="452" t="str">
        <f t="array" ref="S613">IF(COUNTIF(MaGv!$C$24:$BB$24,L612)&gt;0,INDEX(MaGv!$C$3:$BB$24,1,MATCH(L612,MaGv!$C$24:$BB$24,0))," ")</f>
        <v> </v>
      </c>
      <c r="T613" s="452" t="str">
        <f t="array" ref="T613">IF(COUNTIF(MaGv!$C$29:$BB$29,L612)&gt;0,INDEX(MaGv!$C$3:$BB$29,1,MATCH(L612,MaGv!$C$29:$BB$29,0))," ")</f>
        <v> </v>
      </c>
      <c r="U613" s="16"/>
      <c r="V613" s="16"/>
      <c r="W613" s="17"/>
      <c r="X613" s="527"/>
    </row>
    <row r="614" ht="12.75" customHeight="1">
      <c r="A614" s="323"/>
      <c r="B614" s="127"/>
      <c r="C614" s="444">
        <v>2.0</v>
      </c>
      <c r="D614" s="543" t="s">
        <v>620</v>
      </c>
      <c r="E614" s="446" t="str">
        <f t="array" ref="E614">IF(COUNTIF(MaGv!$C$5:$BB$5,B612)&gt;0,INDEX(MaGv!$C$3:$BB$5,1,MATCH(B612,MaGv!$C$5:$BB$5,0))," ")</f>
        <v>A6</v>
      </c>
      <c r="F614" s="446" t="str">
        <f t="array" ref="F614">IF(COUNTIF(MaGv!$C$10:$BB$10,B612)&gt;0,INDEX(MaGv!$C$3:$BB$10,1,MATCH(B612,MaGv!$C$10:$BB$10,0))," ")</f>
        <v>A6</v>
      </c>
      <c r="G614" s="446" t="str">
        <f t="array" ref="G614">IF(COUNTIF(MaGv!$C$15:$BB$15,B612)&gt;0,INDEX(MaGv!$C$3:$BB$15,1,MATCH(B612,MaGv!$C$15:$BB$15,0))," ")</f>
        <v>A3</v>
      </c>
      <c r="H614" s="444" t="str">
        <f t="array" ref="H614">IF(COUNTIF(MaGv!$C$20:$BB$20,B612)&gt;0,INDEX(MaGv!$C$3:$BB$20,1,MATCH(B612,MaGv!$C$20:$BB$20,0))," ")</f>
        <v> </v>
      </c>
      <c r="I614" s="444" t="str">
        <f t="array" ref="I614">IF(COUNTIF(MaGv!$C$25:$BB$25,B612)&gt;0,INDEX(MaGv!$C$3:$BB$25,1,MATCH(B612,MaGv!$C$25:$BB$25,0))," ")</f>
        <v> </v>
      </c>
      <c r="J614" s="444" t="str">
        <f t="array" ref="J614">IF(COUNTIF(MaGv!$C$30:$BB$30,B612)&gt;0,INDEX(MaGv!$C$3:$BB$30,1,MATCH(B612,MaGv!$C$30:$BB$30,0))," ")</f>
        <v> </v>
      </c>
      <c r="K614" s="323"/>
      <c r="L614" s="127"/>
      <c r="M614" s="444">
        <v>2.0</v>
      </c>
      <c r="N614" s="543" t="s">
        <v>620</v>
      </c>
      <c r="O614" s="444" t="str">
        <f t="array" ref="O614">IF(COUNTIF(MaGv!$C$5:$BB$5,L612)&gt;0,INDEX(MaGv!$C$3:$BB$5,1,MATCH(L612,MaGv!$C$5:$BB$5,0))," ")</f>
        <v> </v>
      </c>
      <c r="P614" s="444" t="str">
        <f t="array" ref="P614">IF(COUNTIF(MaGv!$C$10:$BB$10,L612)&gt;0,INDEX(MaGv!$C$3:$BB$10,1,MATCH(L612,MaGv!$C$10:$BB$10,0))," ")</f>
        <v> </v>
      </c>
      <c r="Q614" s="444" t="str">
        <f t="array" ref="Q614">IF(COUNTIF(MaGv!$C$15:$BB$15,L612)&gt;0,INDEX(MaGv!$C$3:$BB$15,1,MATCH(L612,MaGv!$C$15:$BB$15,0))," ")</f>
        <v> </v>
      </c>
      <c r="R614" s="444" t="str">
        <f t="array" ref="R614">IF(COUNTIF(MaGv!$C$20:$BB$20,L612)&gt;0,INDEX(MaGv!$C$3:$BB$20,1,MATCH(L612,MaGv!$C$20:$BB$20,0))," ")</f>
        <v> </v>
      </c>
      <c r="S614" s="444" t="str">
        <f t="array" ref="S614">IF(COUNTIF(MaGv!$C$25:$BB$25,L612)&gt;0,INDEX(MaGv!$C$3:$BB$25,1,MATCH(L612,MaGv!$C$25:$BB$25,0))," ")</f>
        <v> </v>
      </c>
      <c r="T614" s="444" t="str">
        <f t="array" ref="T614">IF(COUNTIF(MaGv!$C$30:$BB$30,L612)&gt;0,INDEX(MaGv!$C$3:$BB$30,1,MATCH(L612,MaGv!$C$30:$BB$30,0))," ")</f>
        <v> </v>
      </c>
      <c r="U614" s="16"/>
      <c r="V614" s="16"/>
      <c r="W614" s="17"/>
      <c r="X614" s="527"/>
    </row>
    <row r="615" ht="12.75" customHeight="1">
      <c r="A615" s="323"/>
      <c r="B615" s="127"/>
      <c r="C615" s="444">
        <v>3.0</v>
      </c>
      <c r="D615" s="543" t="s">
        <v>621</v>
      </c>
      <c r="E615" s="446" t="str">
        <f t="array" ref="E615">IF(COUNTIF(MaGv!$C$6:$BB$6,B612)&gt;0,INDEX(MaGv!$C$3:$BB$6,1,MATCH(B612,MaGv!$C$6:$BB$6,0))," ")</f>
        <v>A6</v>
      </c>
      <c r="F615" s="446" t="str">
        <f t="array" ref="F615">IF(COUNTIF(MaGv!$C$11:$BB$11,B612)&gt;0,INDEX(MaGv!$C$3:$BB$11,1,MATCH(B612,MaGv!$C$11:$BB$11,0))," ")</f>
        <v>A3</v>
      </c>
      <c r="G615" s="446" t="str">
        <f t="array" ref="G615">IF(COUNTIF(MaGv!$C$16:$BB$16,B612)&gt;0,INDEX(MaGv!$C$3:$BB$16,1,MATCH(B612,MaGv!$C$16:$BB$16,0))," ")</f>
        <v>A8</v>
      </c>
      <c r="H615" s="444" t="str">
        <f t="array" ref="H615">IF(COUNTIF(MaGv!$C$21:$BB$21,B612)&gt;0,INDEX(MaGv!$C$3:$BB$21,1,MATCH(B612,MaGv!$C$21:$BB$21,0))," ")</f>
        <v> </v>
      </c>
      <c r="I615" s="444" t="str">
        <f t="array" ref="I615">IF(COUNTIF(MaGv!$C$26:$BB$26,B612)&gt;0,INDEX(MaGv!$C$3:$BB$26,1,MATCH(B612,MaGv!$C$26:$BB$26,0))," ")</f>
        <v> </v>
      </c>
      <c r="J615" s="444" t="str">
        <f t="array" ref="J615">IF(COUNTIF(MaGv!$C$31:$BB$31,B612)&gt;0,INDEX(MaGv!$C$3:$BB$31,1,MATCH(B612,MaGv!$C$31:$BB$31,0))," ")</f>
        <v> </v>
      </c>
      <c r="K615" s="323"/>
      <c r="L615" s="127"/>
      <c r="M615" s="444">
        <v>3.0</v>
      </c>
      <c r="N615" s="543" t="s">
        <v>621</v>
      </c>
      <c r="O615" s="444" t="str">
        <f t="array" ref="O615">IF(COUNTIF(MaGv!$C$6:$BB$6,L612)&gt;0,INDEX(MaGv!$C$3:$BB$6,1,MATCH(L612,MaGv!$C$6:$BB$6,0))," ")</f>
        <v> </v>
      </c>
      <c r="P615" s="444" t="str">
        <f t="array" ref="P615">IF(COUNTIF(MaGv!$C$11:$BB$11,L612)&gt;0,INDEX(MaGv!$C$3:$BB$11,1,MATCH(L612,MaGv!$C$11:$BB$11,0))," ")</f>
        <v> </v>
      </c>
      <c r="Q615" s="444" t="str">
        <f t="array" ref="Q615">IF(COUNTIF(MaGv!$C$16:$BB$16,L612)&gt;0,INDEX(MaGv!$C$3:$BB$16,1,MATCH(L612,MaGv!$C$16:$BB$16,0))," ")</f>
        <v> </v>
      </c>
      <c r="R615" s="444" t="str">
        <f t="array" ref="R615">IF(COUNTIF(MaGv!$C$21:$BB$21,L612)&gt;0,INDEX(MaGv!$C$3:$BB$21,1,MATCH(L612,MaGv!$C$21:$BB$21,0))," ")</f>
        <v> </v>
      </c>
      <c r="S615" s="444" t="str">
        <f t="array" ref="S615">IF(COUNTIF(MaGv!$C$26:$BB$26,L612)&gt;0,INDEX(MaGv!$C$3:$BB$26,1,MATCH(L612,MaGv!$C$26:$BB$26,0))," ")</f>
        <v> </v>
      </c>
      <c r="T615" s="444" t="str">
        <f t="array" ref="T615">IF(COUNTIF(MaGv!$C$31:$BB$31,L612)&gt;0,INDEX(MaGv!$C$3:$BB$31,1,MATCH(L612,MaGv!$C$31:$BB$31,0))," ")</f>
        <v> </v>
      </c>
      <c r="U615" s="16"/>
      <c r="V615" s="16"/>
      <c r="W615" s="17"/>
      <c r="X615" s="527"/>
    </row>
    <row r="616" ht="12.75" customHeight="1">
      <c r="A616" s="323"/>
      <c r="B616" s="127"/>
      <c r="C616" s="444">
        <v>4.0</v>
      </c>
      <c r="D616" s="543" t="s">
        <v>622</v>
      </c>
      <c r="E616" s="446" t="str">
        <f t="array" ref="E616">IF(COUNTIF(MaGv!$C$7:$BB$7,B612)&gt;0,INDEX(MaGv!$C$3:$BB$7,1,MATCH(B612,MaGv!$C$7:$BB$7,0))," ")</f>
        <v>A8</v>
      </c>
      <c r="F616" s="446" t="str">
        <f t="array" ref="F616">IF(COUNTIF(MaGv!$C$12:$BB$12,B612)&gt;0,INDEX(MaGv!$C$3:$BB$12,1,MATCH(B612,MaGv!$C$12:$BB$12,0))," ")</f>
        <v>A3</v>
      </c>
      <c r="G616" s="446" t="str">
        <f t="array" ref="G616">IF(COUNTIF(MaGv!$C$17:$BB$17,B612)&gt;0,INDEX(MaGv!$C$3:$BB$17,1,MATCH(B612,MaGv!$C$17:$BB$17,0))," ")</f>
        <v>A8</v>
      </c>
      <c r="H616" s="444" t="str">
        <f t="array" ref="H616">IF(COUNTIF(MaGv!$C$22:$BB$22,B612)&gt;0,INDEX(MaGv!$C$3:$BB$22,1,MATCH(B612,MaGv!$C$22:$BB$22,0))," ")</f>
        <v> </v>
      </c>
      <c r="I616" s="444" t="str">
        <f t="array" ref="I616">IF(COUNTIF(MaGv!$C$27:$BB$27,B612)&gt;0,INDEX(MaGv!$C$3:$BB$27,1,MATCH(B612,MaGv!$C$27:$BB$27,0))," ")</f>
        <v> </v>
      </c>
      <c r="J616" s="444" t="str">
        <f t="array" ref="J616">IF(COUNTIF(MaGv!$C$32:$BB$32,B612)&gt;0,INDEX(MaGv!$C$3:$BB$32,1,MATCH(B612,MaGv!$C$32:$BB$32,0))," ")</f>
        <v> </v>
      </c>
      <c r="K616" s="323"/>
      <c r="L616" s="127"/>
      <c r="M616" s="444">
        <v>4.0</v>
      </c>
      <c r="N616" s="543" t="s">
        <v>622</v>
      </c>
      <c r="O616" s="444" t="str">
        <f t="array" ref="O616">IF(COUNTIF(MaGv!$C$7:$BB$7,L612)&gt;0,INDEX(MaGv!$C$3:$BB$7,1,MATCH(L612,MaGv!$C$7:$BB$7,0))," ")</f>
        <v> </v>
      </c>
      <c r="P616" s="444" t="str">
        <f t="array" ref="P616">IF(COUNTIF(MaGv!$C$12:$BB$12,L612)&gt;0,INDEX(MaGv!$C$3:$BB$12,1,MATCH(L612,MaGv!$C$12:$BB$12,0))," ")</f>
        <v> </v>
      </c>
      <c r="Q616" s="444" t="str">
        <f t="array" ref="Q616">IF(COUNTIF(MaGv!$C$17:$BB$17,L612)&gt;0,INDEX(MaGv!$C$3:$BB$17,1,MATCH(L612,MaGv!$C$17:$BB$17,0))," ")</f>
        <v> </v>
      </c>
      <c r="R616" s="444" t="str">
        <f t="array" ref="R616">IF(COUNTIF(MaGv!$C$22:$BB$22,L612)&gt;0,INDEX(MaGv!$C$3:$BB$22,1,MATCH(L612,MaGv!$C$22:$BB$22,0))," ")</f>
        <v> </v>
      </c>
      <c r="S616" s="444" t="str">
        <f t="array" ref="S616">IF(COUNTIF(MaGv!$C$27:$BB$27,L612)&gt;0,INDEX(MaGv!$C$3:$BB$27,1,MATCH(L612,MaGv!$C$27:$BB$27,0))," ")</f>
        <v> </v>
      </c>
      <c r="T616" s="444" t="str">
        <f t="array" ref="T616">IF(COUNTIF(MaGv!$C$32:$BB$32,L612)&gt;0,INDEX(MaGv!$C$3:$BB$32,1,MATCH(L612,MaGv!$C$32:$BB$32,0))," ")</f>
        <v> </v>
      </c>
      <c r="U616" s="16"/>
      <c r="V616" s="16"/>
      <c r="W616" s="17"/>
      <c r="X616" s="527"/>
    </row>
    <row r="617" ht="12.75" customHeight="1">
      <c r="A617" s="323"/>
      <c r="B617" s="447"/>
      <c r="C617" s="544">
        <v>5.0</v>
      </c>
      <c r="D617" s="545" t="s">
        <v>623</v>
      </c>
      <c r="E617" s="546" t="str">
        <f t="array" ref="E617">IF(COUNTIF(MaGv!$C$8:$BB$8,B612)&gt;0,INDEX(MaGv!$C$3:$BB$8,1,MATCH(B612,MaGv!$C$8:$BB$8,0))," ")</f>
        <v>A8</v>
      </c>
      <c r="F617" s="544" t="str">
        <f t="array" ref="F617">IF(COUNTIF(MaGv!$C$13:$BB$13,B612)&gt;0,INDEX(MaGv!$C$3:$BB$13,1,MATCH(B612,MaGv!$C$13:$BB$13,0))," ")</f>
        <v> </v>
      </c>
      <c r="G617" s="544" t="str">
        <f t="array" ref="G617">IF(COUNTIF(MaGv!$C$18:$BB$18,B612)&gt;0,INDEX(MaGv!$C$3:$BB$18,1,MATCH(B612,MaGv!$C$18:$BB$18,0))," ")</f>
        <v> </v>
      </c>
      <c r="H617" s="544" t="str">
        <f t="array" ref="H617">IF(COUNTIF(MaGv!$C$23:$BB$23,B612)&gt;0,INDEX(MaGv!$C$3:$BB$23,1,MATCH(B612,MaGv!$C$23:$BB$23,0))," ")</f>
        <v> </v>
      </c>
      <c r="I617" s="544" t="str">
        <f t="array" ref="I617">IF(COUNTIF(MaGv!$C$28:$BB$28,B612)&gt;0,INDEX(MaGv!$C$3:$BB$28,1,MATCH(B612,MaGv!$C$28:$BB$28,0))," ")</f>
        <v> </v>
      </c>
      <c r="J617" s="544" t="str">
        <f t="array" ref="J617">IF(COUNTIF(MaGv!$C$33:$BB$33,B612)&gt;0,INDEX(MaGv!$C$3:$BB$33,1,MATCH(B612,MaGv!$C$33:$BB$33,0))," ")</f>
        <v> </v>
      </c>
      <c r="K617" s="323"/>
      <c r="L617" s="447"/>
      <c r="M617" s="544">
        <v>5.0</v>
      </c>
      <c r="N617" s="545" t="s">
        <v>623</v>
      </c>
      <c r="O617" s="544" t="str">
        <f t="array" ref="O617">IF(COUNTIF(MaGv!$C$8:$BB$8,L612)&gt;0,INDEX(MaGv!$C$3:$BB$8,1,MATCH(L612,MaGv!$C$8:$BB$8,0))," ")</f>
        <v> </v>
      </c>
      <c r="P617" s="544" t="str">
        <f t="array" ref="P617">IF(COUNTIF(MaGv!$C$13:$BB$13,L612)&gt;0,INDEX(MaGv!$C$3:$BB$13,1,MATCH(L612,MaGv!$C$13:$BB$13,0))," ")</f>
        <v> </v>
      </c>
      <c r="Q617" s="544" t="str">
        <f t="array" ref="Q617">IF(COUNTIF(MaGv!$C$18:$BB$18,L612)&gt;0,INDEX(MaGv!$C$3:$BB$18,1,MATCH(L612,MaGv!$C$18:$BB$18,0))," ")</f>
        <v> </v>
      </c>
      <c r="R617" s="544" t="str">
        <f t="array" ref="R617">IF(COUNTIF(MaGv!$C$23:$BB$23,L612)&gt;0,INDEX(MaGv!$C$3:$BB$23,1,MATCH(L612,MaGv!$C$23:$BB$23,0))," ")</f>
        <v> </v>
      </c>
      <c r="S617" s="544" t="str">
        <f t="array" ref="S617">IF(COUNTIF(MaGv!$C$28:$BB$28,L612)&gt;0,INDEX(MaGv!$C$3:$BB$28,1,MATCH(L612,MaGv!$C$28:$BB$28,0))," ")</f>
        <v> </v>
      </c>
      <c r="T617" s="544" t="str">
        <f t="array" ref="T617">IF(COUNTIF(MaGv!$C$33:$BB$33,L612)&gt;0,INDEX(MaGv!$C$3:$BB$33,1,MATCH(L612,MaGv!$C$33:$BB$33,0))," ")</f>
        <v> </v>
      </c>
      <c r="U617" s="16"/>
      <c r="V617" s="16"/>
      <c r="W617" s="17"/>
      <c r="X617" s="527"/>
    </row>
    <row r="618" ht="12.75" customHeight="1">
      <c r="A618" s="323"/>
      <c r="B618" s="547" t="s">
        <v>606</v>
      </c>
      <c r="C618" s="548">
        <v>1.0</v>
      </c>
      <c r="D618" s="549" t="s">
        <v>624</v>
      </c>
      <c r="E618" s="548" t="str">
        <f t="array" ref="E618">IF(COUNTIF(MaGv!$C$39:$BB$39,B612)&gt;0,INDEX(MaGv!$C$38:$BB$39,1,MATCH(B612,MaGv!$C$39:$BB$39,0))," ")</f>
        <v> </v>
      </c>
      <c r="F618" s="548" t="str">
        <f t="array" ref="F618">IF(COUNTIF(MaGv!$C$44:$BB$44,B612)&gt;0,INDEX(MaGv!$C$38:$BB$44,1,MATCH(B612,MaGv!$C$44:$BB$44,0))," ")</f>
        <v> </v>
      </c>
      <c r="G618" s="548" t="str">
        <f t="array" ref="G618">IF(COUNTIF(MaGv!$C$49:$BB$49,B612)&gt;0,INDEX(MaGv!$C$38:$BB$49,1,MATCH(B612,MaGv!$C$49:$BB$49,0))," ")</f>
        <v> </v>
      </c>
      <c r="H618" s="548" t="str">
        <f t="array" ref="H618">IF(COUNTIF(MaGv!$C$54:$BB$54,B612)&gt;0,INDEX(MaGv!$C$38:$BB$54,1,MATCH(B612,MaGv!$C$54:$BB$54,0))," ")</f>
        <v> </v>
      </c>
      <c r="I618" s="548" t="str">
        <f t="array" ref="I618">IF(COUNTIF(MaGv!$C$59:$BB$59,B612)&gt;0,INDEX(MaGv!$C$38:$BB$59,1,MATCH(B612,MaGv!$C$59:$BB$59,0))," ")</f>
        <v> </v>
      </c>
      <c r="J618" s="548" t="str">
        <f t="array" ref="J618">IF(COUNTIF(MaGv!$C$64:$BB$64,B612)&gt;0,INDEX(MaGv!$C$38:$BB$64,1,MATCH(B612,MaGv!$C$64:$BB$64,0))," ")</f>
        <v> </v>
      </c>
      <c r="K618" s="323"/>
      <c r="L618" s="547" t="s">
        <v>606</v>
      </c>
      <c r="M618" s="548">
        <v>1.0</v>
      </c>
      <c r="N618" s="549" t="s">
        <v>624</v>
      </c>
      <c r="O618" s="548" t="str">
        <f t="array" ref="O618">IF(COUNTIF(MaGv!$C$39:$BB$39,L612)&gt;0,INDEX(MaGv!$C$38:$BB$39,1,MATCH(L612,MaGv!$C$39:$BB$39,0))," ")</f>
        <v> </v>
      </c>
      <c r="P618" s="548" t="str">
        <f t="array" ref="P618">IF(COUNTIF(MaGv!$C$44:$BB$44,L612)&gt;0,INDEX(MaGv!$C$38:$BB$44,1,MATCH(L612,MaGv!$C$44:$BB$44,0))," ")</f>
        <v> </v>
      </c>
      <c r="Q618" s="548" t="str">
        <f t="array" ref="Q618">IF(COUNTIF(MaGv!$C$49:$BB$49,L612)&gt;0,INDEX(MaGv!$C$38:$BB$49,1,MATCH(L612,MaGv!$C$49:$BB$49,0))," ")</f>
        <v> </v>
      </c>
      <c r="R618" s="548" t="str">
        <f t="array" ref="R618">IF(COUNTIF(MaGv!$C$54:$BB$54,L612)&gt;0,INDEX(MaGv!$C$38:$BB$54,1,MATCH(L612,MaGv!$C$54:$BB$54,0))," ")</f>
        <v> </v>
      </c>
      <c r="S618" s="548" t="str">
        <f t="array" ref="S618">IF(COUNTIF(MaGv!$C$59:$BB$59,L612)&gt;0,INDEX(MaGv!$C$38:$BB$59,1,MATCH(L612,MaGv!$C$59:$BB$59,0))," ")</f>
        <v> </v>
      </c>
      <c r="T618" s="548" t="str">
        <f t="array" ref="T618">IF(COUNTIF(MaGv!$C$64:$BB$64,L612)&gt;0,INDEX(MaGv!$C$38:$BB$64,1,MATCH(L612,MaGv!$C$64:$BB$64,0))," ")</f>
        <v> </v>
      </c>
      <c r="U618" s="16"/>
      <c r="V618" s="16"/>
      <c r="W618" s="17"/>
      <c r="X618" s="527"/>
    </row>
    <row r="619" ht="12.75" customHeight="1">
      <c r="A619" s="323"/>
      <c r="B619" s="127"/>
      <c r="C619" s="444">
        <v>2.0</v>
      </c>
      <c r="D619" s="543" t="s">
        <v>625</v>
      </c>
      <c r="E619" s="444" t="str">
        <f t="array" ref="E619">IF(COUNTIF(MaGv!$C$40:$BB$40,B612)&gt;0,INDEX(MaGv!$C$38:$BB$40,1,MATCH(B612,MaGv!$C$40:$BB$40,0))," ")</f>
        <v> </v>
      </c>
      <c r="F619" s="444" t="str">
        <f t="array" ref="F619">IF(COUNTIF(MaGv!$C$45:$BB$45,B612)&gt;0,INDEX(MaGv!$C$38:$BB$45,1,MATCH(B612,MaGv!$C$45:$BB$45,0))," ")</f>
        <v> </v>
      </c>
      <c r="G619" s="446" t="str">
        <f t="array" ref="G619">IF(COUNTIF(MaGv!$C$50:$BB$50,B612)&gt;0,INDEX(MaGv!$C$38:$BB$50,1,MATCH(B612,MaGv!$C$50:$BB$50,0))," ")</f>
        <v>A6</v>
      </c>
      <c r="H619" s="444" t="str">
        <f t="array" ref="H619">IF(COUNTIF(MaGv!$C$55:$BB$55,B612)&gt;0,INDEX(MaGv!$C$38:$BB$55,1,MATCH(B612,MaGv!$C$55:$BB$55,0))," ")</f>
        <v> </v>
      </c>
      <c r="I619" s="446" t="str">
        <f t="array" ref="I619">IF(COUNTIF(MaGv!$C$60:$BB$60,B612)&gt;0,INDEX(MaGv!$C$38:$BB$60,1,MATCH(B612,MaGv!$C$60:$BB$60,0))," ")</f>
        <v>A8</v>
      </c>
      <c r="J619" s="444" t="str">
        <f t="array" ref="J619">IF(COUNTIF(MaGv!$C$65:$BB$65,B612)&gt;0,INDEX(MaGv!$C$38:$BB$65,1,MATCH(B612,MaGv!$C$65:$BB$65,0))," ")</f>
        <v> </v>
      </c>
      <c r="K619" s="323"/>
      <c r="L619" s="127"/>
      <c r="M619" s="444">
        <v>2.0</v>
      </c>
      <c r="N619" s="543" t="s">
        <v>625</v>
      </c>
      <c r="O619" s="444" t="str">
        <f t="array" ref="O619">IF(COUNTIF(MaGv!$C$40:$BB$40,L612)&gt;0,INDEX(MaGv!$C$38:$BB$40,1,MATCH(L612,MaGv!$C$40:$BB$40,0))," ")</f>
        <v> </v>
      </c>
      <c r="P619" s="444" t="str">
        <f t="array" ref="P619">IF(COUNTIF(MaGv!$C$45:$BB$45,L612)&gt;0,INDEX(MaGv!$C$38:$BB$45,1,MATCH(L612,MaGv!$C$45:$BB$45,0))," ")</f>
        <v> </v>
      </c>
      <c r="Q619" s="444" t="str">
        <f t="array" ref="Q619">IF(COUNTIF(MaGv!$C$50:$BB$50,L612)&gt;0,INDEX(MaGv!$C$38:$BB$50,1,MATCH(L612,MaGv!$C$50:$BB$50,0))," ")</f>
        <v> </v>
      </c>
      <c r="R619" s="444" t="str">
        <f t="array" ref="R619">IF(COUNTIF(MaGv!$C$55:$BB$55,L612)&gt;0,INDEX(MaGv!$C$38:$BB$55,1,MATCH(L612,MaGv!$C$55:$BB$55,0))," ")</f>
        <v> </v>
      </c>
      <c r="S619" s="444" t="str">
        <f t="array" ref="S619">IF(COUNTIF(MaGv!$C$60:$BB$60,L612)&gt;0,INDEX(MaGv!$C$38:$BB$60,1,MATCH(L612,MaGv!$C$60:$BB$60,0))," ")</f>
        <v> </v>
      </c>
      <c r="T619" s="444" t="str">
        <f t="array" ref="T619">IF(COUNTIF(MaGv!$C$65:$BB$65,L612)&gt;0,INDEX(MaGv!$C$38:$BB$65,1,MATCH(L612,MaGv!$C$65:$BB$65,0))," ")</f>
        <v> </v>
      </c>
      <c r="U619" s="16"/>
      <c r="V619" s="16"/>
      <c r="W619" s="17"/>
      <c r="X619" s="527"/>
    </row>
    <row r="620" ht="12.75" customHeight="1">
      <c r="A620" s="323"/>
      <c r="B620" s="127"/>
      <c r="C620" s="444">
        <v>3.0</v>
      </c>
      <c r="D620" s="543" t="s">
        <v>626</v>
      </c>
      <c r="E620" s="444" t="str">
        <f t="array" ref="E620">IF(COUNTIF(MaGv!$C$41:$BB$41,B612)&gt;0,INDEX(MaGv!$C$38:$BB$41,1,MATCH(B612,MaGv!$C$41:$BB$41,0))," ")</f>
        <v> </v>
      </c>
      <c r="F620" s="444" t="str">
        <f t="array" ref="F620">IF(COUNTIF(MaGv!$C$46:$BB$46,B612)&gt;0,INDEX(MaGv!$C$38:$BB$46,1,MATCH(B612,MaGv!$C$46:$BB$46,0))," ")</f>
        <v> </v>
      </c>
      <c r="G620" s="446" t="str">
        <f t="array" ref="G620">IF(COUNTIF(MaGv!$C$51:$BB$51,B612)&gt;0,INDEX(MaGv!$C$38:$BB$51,1,MATCH(B612,MaGv!$C$51:$BB$51,0))," ")</f>
        <v>A6</v>
      </c>
      <c r="H620" s="444" t="str">
        <f t="array" ref="H620">IF(COUNTIF(MaGv!$C$56:$BB$56,B612)&gt;0,INDEX(MaGv!$C$38:$BB$56,1,MATCH(B612,MaGv!$C$56:$BB$56,0))," ")</f>
        <v> </v>
      </c>
      <c r="I620" s="446" t="str">
        <f t="array" ref="I620">IF(COUNTIF(MaGv!$C$61:$BB$61,B612)&gt;0,INDEX(MaGv!$C$38:$BB$61,1,MATCH(B612,MaGv!$C$61:$BB$61,0))," ")</f>
        <v>A8</v>
      </c>
      <c r="J620" s="444" t="str">
        <f t="array" ref="J620">IF(COUNTIF(MaGv!$C$66:$BB$66,B612)&gt;0,INDEX(MaGv!$C$38:$BB$66,1,MATCH(B612,MaGv!$C$66:$BB$66,0))," ")</f>
        <v> </v>
      </c>
      <c r="K620" s="323"/>
      <c r="L620" s="127"/>
      <c r="M620" s="444">
        <v>3.0</v>
      </c>
      <c r="N620" s="543" t="s">
        <v>626</v>
      </c>
      <c r="O620" s="444" t="str">
        <f t="array" ref="O620">IF(COUNTIF(MaGv!$C$41:$BB$41,L612)&gt;0,INDEX(MaGv!$C$38:$BB$41,1,MATCH(L612,MaGv!$C$41:$BB$41,0))," ")</f>
        <v> </v>
      </c>
      <c r="P620" s="444" t="str">
        <f t="array" ref="P620">IF(COUNTIF(MaGv!$C$46:$BB$46,L612)&gt;0,INDEX(MaGv!$C$38:$BB$46,1,MATCH(L612,MaGv!$C$46:$BB$46,0))," ")</f>
        <v> </v>
      </c>
      <c r="Q620" s="444" t="str">
        <f t="array" ref="Q620">IF(COUNTIF(MaGv!$C$51:$BB$51,L612)&gt;0,INDEX(MaGv!$C$38:$BB$51,1,MATCH(L612,MaGv!$C$51:$BB$51,0))," ")</f>
        <v> </v>
      </c>
      <c r="R620" s="444" t="str">
        <f t="array" ref="R620">IF(COUNTIF(MaGv!$C$56:$BB$56,L612)&gt;0,INDEX(MaGv!$C$38:$BB$56,1,MATCH(L612,MaGv!$C$56:$BB$56,0))," ")</f>
        <v> </v>
      </c>
      <c r="S620" s="444" t="str">
        <f t="array" ref="S620">IF(COUNTIF(MaGv!$C$61:$BB$61,L612)&gt;0,INDEX(MaGv!$C$38:$BB$61,1,MATCH(L612,MaGv!$C$61:$BB$61,0))," ")</f>
        <v> </v>
      </c>
      <c r="T620" s="444" t="str">
        <f t="array" ref="T620">IF(COUNTIF(MaGv!$C$66:$BB$66,L612)&gt;0,INDEX(MaGv!$C$38:$BB$66,1,MATCH(L612,MaGv!$C$66:$BB$66,0))," ")</f>
        <v> </v>
      </c>
      <c r="U620" s="16"/>
      <c r="V620" s="16"/>
      <c r="W620" s="17"/>
      <c r="X620" s="527"/>
    </row>
    <row r="621" ht="12.75" customHeight="1">
      <c r="A621" s="323"/>
      <c r="B621" s="127"/>
      <c r="C621" s="444">
        <v>4.0</v>
      </c>
      <c r="D621" s="543" t="s">
        <v>627</v>
      </c>
      <c r="E621" s="444" t="str">
        <f t="array" ref="E621">IF(COUNTIF(MaGv!$C$42:$BB$42,B612)&gt;0,INDEX(MaGv!$C$38:$BB$42,1,MATCH(B612,MaGv!$C$42:$BB$42,0))," ")</f>
        <v> </v>
      </c>
      <c r="F621" s="444" t="str">
        <f t="array" ref="F621">IF(COUNTIF(MaGv!$C$47:$BB$47,B612)&gt;0,INDEX(MaGv!$C$38:$BB$47,1,MATCH(B612,MaGv!$C$47:$BB$47,0))," ")</f>
        <v> </v>
      </c>
      <c r="G621" s="444" t="str">
        <f t="array" ref="G621">IF(COUNTIF(MaGv!$C$52:$BB$52,B612)&gt;0,INDEX(MaGv!$C$38:$BB$52,1,MATCH(B612,MaGv!$C$52:$BB$52,0))," ")</f>
        <v> </v>
      </c>
      <c r="H621" s="444" t="str">
        <f t="array" ref="H621">IF(COUNTIF(MaGv!$C$57:$BB$57,B612)&gt;0,INDEX(MaGv!$C$38:$BB$57,1,MATCH(B612,MaGv!$C$57:$BB$57,0))," ")</f>
        <v> </v>
      </c>
      <c r="I621" s="446" t="str">
        <f t="array" ref="I621">IF(COUNTIF(MaGv!$C$62:$BB$62,B612)&gt;0,INDEX(MaGv!$C$38:$BB$62,1,MATCH(B612,MaGv!$C$62:$BB$62,0))," ")</f>
        <v>A3</v>
      </c>
      <c r="J621" s="444" t="str">
        <f t="array" ref="J621">IF(COUNTIF(MaGv!$C$66:$BB$67,B612)&gt;0,INDEX(MaGv!$C$38:$BB$67,1,MATCH(B612,MaGv!$C$67:$BB$67,0))," ")</f>
        <v> </v>
      </c>
      <c r="K621" s="323"/>
      <c r="L621" s="127"/>
      <c r="M621" s="444">
        <v>4.0</v>
      </c>
      <c r="N621" s="543" t="s">
        <v>627</v>
      </c>
      <c r="O621" s="444" t="str">
        <f t="array" ref="O621">IF(COUNTIF(MaGv!$C$42:$BB$42,L612)&gt;0,INDEX(MaGv!$C$38:$BB$42,1,MATCH(L612,MaGv!$C$42:$BB$42,0))," ")</f>
        <v> </v>
      </c>
      <c r="P621" s="444" t="str">
        <f t="array" ref="P621">IF(COUNTIF(MaGv!$C$47:$BB$47,L612)&gt;0,INDEX(MaGv!$C$38:$BB$47,1,MATCH(L612,MaGv!$C$47:$BB$47,0))," ")</f>
        <v> </v>
      </c>
      <c r="Q621" s="444" t="str">
        <f t="array" ref="Q621">IF(COUNTIF(MaGv!$C$52:$BB$52,L612)&gt;0,INDEX(MaGv!$C$38:$BB$52,1,MATCH(L612,MaGv!$C$52:$BB$52,0))," ")</f>
        <v> </v>
      </c>
      <c r="R621" s="444" t="str">
        <f t="array" ref="R621">IF(COUNTIF(MaGv!$C$57:$BB$57,L612)&gt;0,INDEX(MaGv!$C$38:$BB$57,1,MATCH(L612,MaGv!$C$57:$BB$57,0))," ")</f>
        <v> </v>
      </c>
      <c r="S621" s="444" t="str">
        <f t="array" ref="S621">IF(COUNTIF(MaGv!$C$62:$BB$62,L612)&gt;0,INDEX(MaGv!$C$38:$BB$62,1,MATCH(L612,MaGv!$C$62:$BB$62,0))," ")</f>
        <v> </v>
      </c>
      <c r="T621" s="444" t="str">
        <f t="array" ref="T621">IF(COUNTIF(MaGv!$C$66:$BB$66,L613)&gt;0,INDEX(MaGv!$C$38:$BB$66,1,MATCH(L613,MaGv!$C$66:$BB$66,0))," ")</f>
        <v> </v>
      </c>
      <c r="U621" s="16"/>
      <c r="V621" s="16"/>
      <c r="W621" s="17"/>
      <c r="X621" s="527"/>
    </row>
    <row r="622" ht="12.75" customHeight="1">
      <c r="A622" s="323"/>
      <c r="B622" s="396"/>
      <c r="C622" s="450">
        <v>5.0</v>
      </c>
      <c r="D622" s="550" t="s">
        <v>628</v>
      </c>
      <c r="E622" s="450" t="str">
        <f t="array" ref="E622">IF(COUNTIF(MaGv!$C$43:$BB$43,B612)&gt;0,INDEX(MaGv!$C$38:$BB$43,1,MATCH(B612,MaGv!$C$43:$BB$43,0))," ")</f>
        <v> </v>
      </c>
      <c r="F622" s="450" t="str">
        <f t="array" ref="F622">IF(COUNTIF(MaGv!$C$48:$BB$48,B612)&gt;0,INDEX(MaGv!$C$38:$BB$48,1,MATCH(B612,MaGv!$C$48:$BB$48,0))," ")</f>
        <v> </v>
      </c>
      <c r="G622" s="450" t="str">
        <f t="array" ref="G622">IF(COUNTIF(MaGv!$C$53:$BB$53,B612)&gt;0,INDEX(MaGv!$C$38:$BB$53,1,MATCH(B612,MaGv!$C$53:$BB$53,0))," ")</f>
        <v> </v>
      </c>
      <c r="H622" s="450" t="str">
        <f t="array" ref="H622">IF(COUNTIF(MaGv!$C$58:$BB$58,B612)&gt;0,INDEX(MaGv!$C$38:$BB$58,1,MATCH(B612,MaGv!$C$58:$BB$58,0))," ")</f>
        <v> </v>
      </c>
      <c r="I622" s="449" t="str">
        <f t="array" ref="I622">IF(COUNTIF(MaGv!$C$63:$BB$63,B612)&gt;0,INDEX(MaGv!$C$38:$BB$63,1,MATCH(B612,MaGv!$C$63:$BB$63,0))," ")</f>
        <v>A3</v>
      </c>
      <c r="J622" s="450" t="str">
        <f t="array" ref="J622">IF(COUNTIF(MaGv!$C$68:$BB$68,B612)&gt;0,INDEX(MaGv!$C$38:$BB$68,1,MATCH(B612,MaGv!$C$68:$BB$68,0))," ")</f>
        <v> </v>
      </c>
      <c r="K622" s="323"/>
      <c r="L622" s="396"/>
      <c r="M622" s="450">
        <v>5.0</v>
      </c>
      <c r="N622" s="550" t="s">
        <v>628</v>
      </c>
      <c r="O622" s="450" t="str">
        <f t="array" ref="O622">IF(COUNTIF(MaGv!$C$43:$BB$43,L612)&gt;0,INDEX(MaGv!$C$38:$BB$43,1,MATCH(L612,MaGv!$C$43:$BB$43,0))," ")</f>
        <v> </v>
      </c>
      <c r="P622" s="450" t="str">
        <f t="array" ref="P622">IF(COUNTIF(MaGv!$C$48:$BB$48,L612)&gt;0,INDEX(MaGv!$C$38:$BB$48,1,MATCH(L612,MaGv!$C$48:$BB$48,0))," ")</f>
        <v> </v>
      </c>
      <c r="Q622" s="450" t="str">
        <f t="array" ref="Q622">IF(COUNTIF(MaGv!$C$53:$BB$53,L612)&gt;0,INDEX(MaGv!$C$38:$BB$53,1,MATCH(L612,MaGv!$C$53:$BB$53,0))," ")</f>
        <v> </v>
      </c>
      <c r="R622" s="450" t="str">
        <f t="array" ref="R622">IF(COUNTIF(MaGv!$C$58:$BB$58,L612)&gt;0,INDEX(MaGv!$C$38:$BB$58,1,MATCH(L612,MaGv!$C$58:$BB$58,0))," ")</f>
        <v> </v>
      </c>
      <c r="S622" s="450" t="str">
        <f t="array" ref="S622">IF(COUNTIF(MaGv!$C$63:$BB$63,L612)&gt;0,INDEX(MaGv!$C$38:$BB$63,1,MATCH(L612,MaGv!$C$63:$BB$63,0))," ")</f>
        <v> </v>
      </c>
      <c r="T622" s="450" t="str">
        <f t="array" ref="T622">IF(COUNTIF(MaGv!$C$68:$BB$68,L612)&gt;0,INDEX(MaGv!$C$38:$BB$68,1,MATCH(L612,MaGv!$C$68:$BB$68,0))," ")</f>
        <v> </v>
      </c>
      <c r="U622" s="16"/>
      <c r="V622" s="16"/>
      <c r="W622" s="17"/>
      <c r="X622" s="527"/>
    </row>
    <row r="623" ht="12.75" customHeight="1">
      <c r="A623" s="323"/>
      <c r="B623" s="551"/>
      <c r="C623" s="529"/>
      <c r="D623" s="75"/>
      <c r="E623" s="529"/>
      <c r="F623" s="529"/>
      <c r="G623" s="529"/>
      <c r="H623" s="529"/>
      <c r="I623" s="529"/>
      <c r="J623" s="529"/>
      <c r="K623" s="323"/>
      <c r="L623" s="551"/>
      <c r="M623" s="529"/>
      <c r="N623" s="75"/>
      <c r="O623" s="529"/>
      <c r="P623" s="529"/>
      <c r="Q623" s="529"/>
      <c r="R623" s="529"/>
      <c r="S623" s="529"/>
      <c r="T623" s="529"/>
      <c r="U623" s="16"/>
      <c r="V623" s="16"/>
      <c r="W623" s="17"/>
      <c r="X623" s="527"/>
    </row>
    <row r="624" ht="12.75" customHeight="1">
      <c r="A624" s="552"/>
      <c r="B624" s="553"/>
      <c r="C624" s="554"/>
      <c r="D624" s="554"/>
      <c r="E624" s="555"/>
      <c r="F624" s="555"/>
      <c r="G624" s="555"/>
      <c r="H624" s="555"/>
      <c r="I624" s="555"/>
      <c r="J624" s="555"/>
      <c r="K624" s="555"/>
      <c r="L624" s="553"/>
      <c r="M624" s="554"/>
      <c r="N624" s="554"/>
      <c r="O624" s="555"/>
      <c r="P624" s="555"/>
      <c r="Q624" s="555"/>
      <c r="R624" s="555"/>
      <c r="S624" s="555"/>
      <c r="T624" s="555"/>
      <c r="U624" s="16"/>
      <c r="V624" s="16"/>
      <c r="W624" s="17"/>
      <c r="X624" s="527"/>
    </row>
    <row r="625" ht="12.75" customHeight="1">
      <c r="A625" s="323"/>
      <c r="B625" s="528" t="str">
        <f>MaGv!$N$1</f>
        <v>THỜI KHÓA BIỂU ÔN TẬP KHỐI 12 - Áp dụng từ 04/05/2021</v>
      </c>
      <c r="C625" s="528"/>
      <c r="D625" s="360"/>
      <c r="E625" s="360"/>
      <c r="F625" s="360"/>
      <c r="G625" s="360"/>
      <c r="H625" s="323"/>
      <c r="I625" s="360"/>
      <c r="J625" s="360"/>
      <c r="K625" s="323"/>
      <c r="L625" s="528" t="str">
        <f>MaGv!$N$1</f>
        <v>THỜI KHÓA BIỂU ÔN TẬP KHỐI 12 - Áp dụng từ 04/05/2021</v>
      </c>
      <c r="M625" s="360"/>
      <c r="N625" s="360"/>
      <c r="O625" s="360"/>
      <c r="P625" s="360"/>
      <c r="Q625" s="360"/>
      <c r="R625" s="323"/>
      <c r="S625" s="360"/>
      <c r="T625" s="360"/>
      <c r="U625" s="16"/>
      <c r="V625" s="16"/>
      <c r="W625" s="17"/>
      <c r="X625" s="527"/>
    </row>
    <row r="626" ht="12.75" customHeight="1">
      <c r="A626" s="16"/>
      <c r="B626" s="530" t="s">
        <v>615</v>
      </c>
      <c r="C626" s="531" t="str">
        <f>VLOOKUP(B628,dsma,3,0)&amp;"-"&amp;VLOOKUP(B628,dsma,5,0)</f>
        <v>Mai Thị Tuyết Nga-AVăn</v>
      </c>
      <c r="D626" s="532"/>
      <c r="E626" s="532"/>
      <c r="F626" s="533"/>
      <c r="G626" s="323"/>
      <c r="H626" s="534"/>
      <c r="I626" s="535" t="s">
        <v>616</v>
      </c>
      <c r="J626" s="17" t="str">
        <f>60-COUNTIF(E629:J638," ")</f>
        <v>18</v>
      </c>
      <c r="K626" s="323"/>
      <c r="L626" s="530" t="s">
        <v>615</v>
      </c>
      <c r="M626" s="531" t="str">
        <f>VLOOKUP(L628,dsma,3,0)&amp;"-"&amp;VLOOKUP(L628,dsma,5,0)</f>
        <v>Trần Thị Ngọc-AVăn</v>
      </c>
      <c r="N626" s="532"/>
      <c r="O626" s="532"/>
      <c r="P626" s="533"/>
      <c r="Q626" s="323"/>
      <c r="R626" s="534"/>
      <c r="S626" s="535" t="s">
        <v>616</v>
      </c>
      <c r="T626" s="17" t="str">
        <f>60-COUNTIF(O629:T638," ")</f>
        <v>0</v>
      </c>
      <c r="U626" s="16"/>
      <c r="V626" s="16"/>
      <c r="W626" s="17"/>
      <c r="X626" s="527"/>
    </row>
    <row r="627" ht="3.0" customHeight="1">
      <c r="A627" s="16"/>
      <c r="B627" s="526"/>
      <c r="C627" s="323"/>
      <c r="D627" s="323"/>
      <c r="E627" s="529"/>
      <c r="F627" s="323"/>
      <c r="G627" s="323"/>
      <c r="H627" s="323"/>
      <c r="I627" s="323"/>
      <c r="J627" s="323"/>
      <c r="K627" s="323"/>
      <c r="L627" s="526"/>
      <c r="M627" s="323"/>
      <c r="N627" s="323"/>
      <c r="O627" s="529"/>
      <c r="P627" s="323"/>
      <c r="Q627" s="323"/>
      <c r="R627" s="323"/>
      <c r="S627" s="323"/>
      <c r="T627" s="323"/>
      <c r="U627" s="16"/>
      <c r="V627" s="16"/>
      <c r="W627" s="17"/>
      <c r="X627" s="527"/>
    </row>
    <row r="628" ht="12.75" customHeight="1">
      <c r="A628" s="536"/>
      <c r="B628" s="537" t="str">
        <f>X83</f>
        <v>BA04</v>
      </c>
      <c r="C628" s="538" t="s">
        <v>617</v>
      </c>
      <c r="D628" s="538" t="s">
        <v>618</v>
      </c>
      <c r="E628" s="538" t="s">
        <v>591</v>
      </c>
      <c r="F628" s="538" t="s">
        <v>592</v>
      </c>
      <c r="G628" s="538" t="s">
        <v>593</v>
      </c>
      <c r="H628" s="538" t="s">
        <v>594</v>
      </c>
      <c r="I628" s="538" t="s">
        <v>595</v>
      </c>
      <c r="J628" s="538" t="s">
        <v>596</v>
      </c>
      <c r="K628" s="539"/>
      <c r="L628" s="537" t="str">
        <f>X84</f>
        <v>BA05</v>
      </c>
      <c r="M628" s="538" t="s">
        <v>617</v>
      </c>
      <c r="N628" s="538" t="s">
        <v>618</v>
      </c>
      <c r="O628" s="538" t="s">
        <v>591</v>
      </c>
      <c r="P628" s="538" t="s">
        <v>592</v>
      </c>
      <c r="Q628" s="538" t="s">
        <v>593</v>
      </c>
      <c r="R628" s="538" t="s">
        <v>594</v>
      </c>
      <c r="S628" s="538" t="s">
        <v>595</v>
      </c>
      <c r="T628" s="538" t="s">
        <v>596</v>
      </c>
      <c r="U628" s="16"/>
      <c r="V628" s="16">
        <v>80.0</v>
      </c>
      <c r="W628" s="17"/>
      <c r="X628" s="527"/>
    </row>
    <row r="629" ht="12.75" customHeight="1">
      <c r="A629" s="323"/>
      <c r="B629" s="541" t="s">
        <v>597</v>
      </c>
      <c r="C629" s="452">
        <v>1.0</v>
      </c>
      <c r="D629" s="542" t="s">
        <v>619</v>
      </c>
      <c r="E629" s="452" t="str">
        <f t="array" ref="E629">IF(COUNTIF(MaGv!$C$4:$BB$4,B628)&gt;0,INDEX(MaGv!$C$3:$BB$4,1,MATCH(B628,MaGv!$C$4:$BB$4,0))," ")</f>
        <v> </v>
      </c>
      <c r="F629" s="451" t="str">
        <f t="array" ref="F629">IF(COUNTIF(MaGv!$C$9:$BB$9,B628)&gt;0,INDEX(MaGv!$C$3:$BB$9,1,MATCH(B628,MaGv!$C$9:$BB$9,0))," ")</f>
        <v>A10</v>
      </c>
      <c r="G629" s="451" t="str">
        <f t="array" ref="G629">IF(COUNTIF(MaGv!$C$14:$BB$14,B628)&gt;0,INDEX(MaGv!$C$3:$BB$14,1,MATCH(B628,MaGv!$C$14:$BB$14,0))," ")</f>
        <v>A12</v>
      </c>
      <c r="H629" s="451" t="str">
        <f t="array" ref="H629">IF(COUNTIF(MaGv!$C$19:$BB$19,B628)&gt;0,INDEX(MaGv!$C$3:$BB$19,1,MATCH(B628,MaGv!$C$19:$BB$19,0))," ")</f>
        <v>A2</v>
      </c>
      <c r="I629" s="452" t="str">
        <f t="array" ref="I629">IF(COUNTIF(MaGv!$C$24:$BB$24,B628)&gt;0,INDEX(MaGv!$C$3:$BB$24,1,MATCH(B628,MaGv!$C$24:$BB$24,0))," ")</f>
        <v> </v>
      </c>
      <c r="J629" s="452" t="str">
        <f t="array" ref="J629">IF(COUNTIF(MaGv!$C$29:$BB$29,B628)&gt;0,INDEX(MaGv!$C$3:$BB$29,1,MATCH(B628,MaGv!$C$29:$BB$29,0))," ")</f>
        <v> </v>
      </c>
      <c r="K629" s="323"/>
      <c r="L629" s="541" t="s">
        <v>597</v>
      </c>
      <c r="M629" s="452">
        <v>1.0</v>
      </c>
      <c r="N629" s="542" t="s">
        <v>619</v>
      </c>
      <c r="O629" s="452" t="str">
        <f t="array" ref="O629">IF(COUNTIF(MaGv!$C$4:$BB$4,L628)&gt;0,INDEX(MaGv!$C$3:$BB$4,1,MATCH(L628,MaGv!$C$4:$BB$4,0))," ")</f>
        <v> </v>
      </c>
      <c r="P629" s="452" t="str">
        <f t="array" ref="P629">IF(COUNTIF(MaGv!$C$9:$BB$9,L628)&gt;0,INDEX(MaGv!$C$3:$BB$9,1,MATCH(L628,MaGv!$C$9:$BB$9,0))," ")</f>
        <v> </v>
      </c>
      <c r="Q629" s="452" t="str">
        <f t="array" ref="Q629">IF(COUNTIF(MaGv!$C$14:$BB$14,L628)&gt;0,INDEX(MaGv!$C$3:$BB$14,1,MATCH(L628,MaGv!$C$14:$BB$14,0))," ")</f>
        <v> </v>
      </c>
      <c r="R629" s="452" t="str">
        <f t="array" ref="R629">IF(COUNTIF(MaGv!$C$19:$BB$19,L628)&gt;0,INDEX(MaGv!$C$3:$BB$19,1,MATCH(L628,MaGv!$C$19:$BB$19,0))," ")</f>
        <v> </v>
      </c>
      <c r="S629" s="452" t="str">
        <f t="array" ref="S629">IF(COUNTIF(MaGv!$C$24:$BB$24,L628)&gt;0,INDEX(MaGv!$C$3:$BB$24,1,MATCH(L628,MaGv!$C$24:$BB$24,0))," ")</f>
        <v> </v>
      </c>
      <c r="T629" s="452" t="str">
        <f t="array" ref="T629">IF(COUNTIF(MaGv!$C$29:$BB$29,L628)&gt;0,INDEX(MaGv!$C$3:$BB$29,1,MATCH(L628,MaGv!$C$29:$BB$29,0))," ")</f>
        <v> </v>
      </c>
      <c r="U629" s="16"/>
      <c r="V629" s="16"/>
      <c r="W629" s="17"/>
      <c r="X629" s="527"/>
    </row>
    <row r="630" ht="12.75" customHeight="1">
      <c r="A630" s="323"/>
      <c r="B630" s="127"/>
      <c r="C630" s="444">
        <v>2.0</v>
      </c>
      <c r="D630" s="543" t="s">
        <v>620</v>
      </c>
      <c r="E630" s="444" t="str">
        <f t="array" ref="E630">IF(COUNTIF(MaGv!$C$5:$BB$5,B628)&gt;0,INDEX(MaGv!$C$3:$BB$5,1,MATCH(B628,MaGv!$C$5:$BB$5,0))," ")</f>
        <v> </v>
      </c>
      <c r="F630" s="446" t="str">
        <f t="array" ref="F630">IF(COUNTIF(MaGv!$C$10:$BB$10,B628)&gt;0,INDEX(MaGv!$C$3:$BB$10,1,MATCH(B628,MaGv!$C$10:$BB$10,0))," ")</f>
        <v>A10</v>
      </c>
      <c r="G630" s="446" t="str">
        <f t="array" ref="G630">IF(COUNTIF(MaGv!$C$15:$BB$15,B628)&gt;0,INDEX(MaGv!$C$3:$BB$15,1,MATCH(B628,MaGv!$C$15:$BB$15,0))," ")</f>
        <v>A12</v>
      </c>
      <c r="H630" s="446" t="str">
        <f t="array" ref="H630">IF(COUNTIF(MaGv!$C$20:$BB$20,B628)&gt;0,INDEX(MaGv!$C$3:$BB$20,1,MATCH(B628,MaGv!$C$20:$BB$20,0))," ")</f>
        <v>A2</v>
      </c>
      <c r="I630" s="444" t="str">
        <f t="array" ref="I630">IF(COUNTIF(MaGv!$C$25:$BB$25,B628)&gt;0,INDEX(MaGv!$C$3:$BB$25,1,MATCH(B628,MaGv!$C$25:$BB$25,0))," ")</f>
        <v> </v>
      </c>
      <c r="J630" s="444" t="str">
        <f t="array" ref="J630">IF(COUNTIF(MaGv!$C$30:$BB$30,B628)&gt;0,INDEX(MaGv!$C$3:$BB$30,1,MATCH(B628,MaGv!$C$30:$BB$30,0))," ")</f>
        <v> </v>
      </c>
      <c r="K630" s="323"/>
      <c r="L630" s="127"/>
      <c r="M630" s="444">
        <v>2.0</v>
      </c>
      <c r="N630" s="543" t="s">
        <v>620</v>
      </c>
      <c r="O630" s="444" t="str">
        <f t="array" ref="O630">IF(COUNTIF(MaGv!$C$5:$BB$5,L628)&gt;0,INDEX(MaGv!$C$3:$BB$5,1,MATCH(L628,MaGv!$C$5:$BB$5,0))," ")</f>
        <v> </v>
      </c>
      <c r="P630" s="444" t="str">
        <f t="array" ref="P630">IF(COUNTIF(MaGv!$C$10:$BB$10,L628)&gt;0,INDEX(MaGv!$C$3:$BB$10,1,MATCH(L628,MaGv!$C$10:$BB$10,0))," ")</f>
        <v> </v>
      </c>
      <c r="Q630" s="444" t="str">
        <f t="array" ref="Q630">IF(COUNTIF(MaGv!$C$15:$BB$15,L628)&gt;0,INDEX(MaGv!$C$3:$BB$15,1,MATCH(L628,MaGv!$C$15:$BB$15,0))," ")</f>
        <v> </v>
      </c>
      <c r="R630" s="444" t="str">
        <f t="array" ref="R630">IF(COUNTIF(MaGv!$C$20:$BB$20,L628)&gt;0,INDEX(MaGv!$C$3:$BB$20,1,MATCH(L628,MaGv!$C$20:$BB$20,0))," ")</f>
        <v> </v>
      </c>
      <c r="S630" s="444" t="str">
        <f t="array" ref="S630">IF(COUNTIF(MaGv!$C$25:$BB$25,L628)&gt;0,INDEX(MaGv!$C$3:$BB$25,1,MATCH(L628,MaGv!$C$25:$BB$25,0))," ")</f>
        <v> </v>
      </c>
      <c r="T630" s="444" t="str">
        <f t="array" ref="T630">IF(COUNTIF(MaGv!$C$30:$BB$30,L628)&gt;0,INDEX(MaGv!$C$3:$BB$30,1,MATCH(L628,MaGv!$C$30:$BB$30,0))," ")</f>
        <v> </v>
      </c>
      <c r="U630" s="16"/>
      <c r="V630" s="16"/>
      <c r="W630" s="17"/>
      <c r="X630" s="527"/>
    </row>
    <row r="631" ht="12.75" customHeight="1">
      <c r="A631" s="323"/>
      <c r="B631" s="127"/>
      <c r="C631" s="444">
        <v>3.0</v>
      </c>
      <c r="D631" s="543" t="s">
        <v>621</v>
      </c>
      <c r="E631" s="444" t="str">
        <f t="array" ref="E631">IF(COUNTIF(MaGv!$C$6:$BB$6,B628)&gt;0,INDEX(MaGv!$C$3:$BB$6,1,MATCH(B628,MaGv!$C$6:$BB$6,0))," ")</f>
        <v> </v>
      </c>
      <c r="F631" s="446" t="str">
        <f t="array" ref="F631">IF(COUNTIF(MaGv!$C$11:$BB$11,B628)&gt;0,INDEX(MaGv!$C$3:$BB$11,1,MATCH(B628,MaGv!$C$11:$BB$11,0))," ")</f>
        <v>A12</v>
      </c>
      <c r="G631" s="446" t="str">
        <f t="array" ref="G631">IF(COUNTIF(MaGv!$C$16:$BB$16,B628)&gt;0,INDEX(MaGv!$C$3:$BB$16,1,MATCH(B628,MaGv!$C$16:$BB$16,0))," ")</f>
        <v>A2</v>
      </c>
      <c r="H631" s="446" t="str">
        <f t="array" ref="H631">IF(COUNTIF(MaGv!$C$21:$BB$21,B628)&gt;0,INDEX(MaGv!$C$3:$BB$21,1,MATCH(B628,MaGv!$C$21:$BB$21,0))," ")</f>
        <v>A10</v>
      </c>
      <c r="I631" s="444" t="str">
        <f t="array" ref="I631">IF(COUNTIF(MaGv!$C$26:$BB$26,B628)&gt;0,INDEX(MaGv!$C$3:$BB$26,1,MATCH(B628,MaGv!$C$26:$BB$26,0))," ")</f>
        <v> </v>
      </c>
      <c r="J631" s="444" t="str">
        <f t="array" ref="J631">IF(COUNTIF(MaGv!$C$31:$BB$31,B628)&gt;0,INDEX(MaGv!$C$3:$BB$31,1,MATCH(B628,MaGv!$C$31:$BB$31,0))," ")</f>
        <v> </v>
      </c>
      <c r="K631" s="323"/>
      <c r="L631" s="127"/>
      <c r="M631" s="444">
        <v>3.0</v>
      </c>
      <c r="N631" s="543" t="s">
        <v>621</v>
      </c>
      <c r="O631" s="444" t="str">
        <f t="array" ref="O631">IF(COUNTIF(MaGv!$C$6:$BB$6,L628)&gt;0,INDEX(MaGv!$C$3:$BB$6,1,MATCH(L628,MaGv!$C$6:$BB$6,0))," ")</f>
        <v> </v>
      </c>
      <c r="P631" s="444" t="str">
        <f t="array" ref="P631">IF(COUNTIF(MaGv!$C$11:$BB$11,L628)&gt;0,INDEX(MaGv!$C$3:$BB$11,1,MATCH(L628,MaGv!$C$11:$BB$11,0))," ")</f>
        <v> </v>
      </c>
      <c r="Q631" s="444" t="str">
        <f t="array" ref="Q631">IF(COUNTIF(MaGv!$C$16:$BB$16,L628)&gt;0,INDEX(MaGv!$C$3:$BB$16,1,MATCH(L628,MaGv!$C$16:$BB$16,0))," ")</f>
        <v> </v>
      </c>
      <c r="R631" s="444" t="str">
        <f t="array" ref="R631">IF(COUNTIF(MaGv!$C$21:$BB$21,L628)&gt;0,INDEX(MaGv!$C$3:$BB$21,1,MATCH(L628,MaGv!$C$21:$BB$21,0))," ")</f>
        <v> </v>
      </c>
      <c r="S631" s="444" t="str">
        <f t="array" ref="S631">IF(COUNTIF(MaGv!$C$26:$BB$26,L628)&gt;0,INDEX(MaGv!$C$3:$BB$26,1,MATCH(L628,MaGv!$C$26:$BB$26,0))," ")</f>
        <v> </v>
      </c>
      <c r="T631" s="444" t="str">
        <f t="array" ref="T631">IF(COUNTIF(MaGv!$C$31:$BB$31,L628)&gt;0,INDEX(MaGv!$C$3:$BB$31,1,MATCH(L628,MaGv!$C$31:$BB$31,0))," ")</f>
        <v> </v>
      </c>
      <c r="U631" s="16"/>
      <c r="V631" s="16"/>
      <c r="W631" s="17"/>
      <c r="X631" s="527"/>
    </row>
    <row r="632" ht="12.75" customHeight="1">
      <c r="A632" s="323"/>
      <c r="B632" s="127"/>
      <c r="C632" s="444">
        <v>4.0</v>
      </c>
      <c r="D632" s="543" t="s">
        <v>622</v>
      </c>
      <c r="E632" s="444" t="str">
        <f t="array" ref="E632">IF(COUNTIF(MaGv!$C$7:$BB$7,B628)&gt;0,INDEX(MaGv!$C$3:$BB$7,1,MATCH(B628,MaGv!$C$7:$BB$7,0))," ")</f>
        <v> </v>
      </c>
      <c r="F632" s="446" t="str">
        <f t="array" ref="F632">IF(COUNTIF(MaGv!$C$12:$BB$12,B628)&gt;0,INDEX(MaGv!$C$3:$BB$12,1,MATCH(B628,MaGv!$C$12:$BB$12,0))," ")</f>
        <v>A12</v>
      </c>
      <c r="G632" s="446" t="str">
        <f t="array" ref="G632">IF(COUNTIF(MaGv!$C$17:$BB$17,B628)&gt;0,INDEX(MaGv!$C$3:$BB$17,1,MATCH(B628,MaGv!$C$17:$BB$17,0))," ")</f>
        <v>A2</v>
      </c>
      <c r="H632" s="446" t="str">
        <f t="array" ref="H632">IF(COUNTIF(MaGv!$C$22:$BB$22,B628)&gt;0,INDEX(MaGv!$C$3:$BB$22,1,MATCH(B628,MaGv!$C$22:$BB$22,0))," ")</f>
        <v>A10</v>
      </c>
      <c r="I632" s="444" t="str">
        <f t="array" ref="I632">IF(COUNTIF(MaGv!$C$27:$BB$27,B628)&gt;0,INDEX(MaGv!$C$3:$BB$27,1,MATCH(B628,MaGv!$C$27:$BB$27,0))," ")</f>
        <v> </v>
      </c>
      <c r="J632" s="444" t="str">
        <f t="array" ref="J632">IF(COUNTIF(MaGv!$C$32:$BB$32,B628)&gt;0,INDEX(MaGv!$C$3:$BB$32,1,MATCH(B628,MaGv!$C$32:$BB$32,0))," ")</f>
        <v> </v>
      </c>
      <c r="K632" s="323"/>
      <c r="L632" s="127"/>
      <c r="M632" s="444">
        <v>4.0</v>
      </c>
      <c r="N632" s="543" t="s">
        <v>622</v>
      </c>
      <c r="O632" s="444" t="str">
        <f t="array" ref="O632">IF(COUNTIF(MaGv!$C$7:$BB$7,L628)&gt;0,INDEX(MaGv!$C$3:$BB$7,1,MATCH(L628,MaGv!$C$7:$BB$7,0))," ")</f>
        <v> </v>
      </c>
      <c r="P632" s="444" t="str">
        <f t="array" ref="P632">IF(COUNTIF(MaGv!$C$12:$BB$12,L628)&gt;0,INDEX(MaGv!$C$3:$BB$12,1,MATCH(L628,MaGv!$C$12:$BB$12,0))," ")</f>
        <v> </v>
      </c>
      <c r="Q632" s="444" t="str">
        <f t="array" ref="Q632">IF(COUNTIF(MaGv!$C$17:$BB$17,L628)&gt;0,INDEX(MaGv!$C$3:$BB$17,1,MATCH(L628,MaGv!$C$17:$BB$17,0))," ")</f>
        <v> </v>
      </c>
      <c r="R632" s="444" t="str">
        <f t="array" ref="R632">IF(COUNTIF(MaGv!$C$22:$BB$22,L628)&gt;0,INDEX(MaGv!$C$3:$BB$22,1,MATCH(L628,MaGv!$C$22:$BB$22,0))," ")</f>
        <v> </v>
      </c>
      <c r="S632" s="444" t="str">
        <f t="array" ref="S632">IF(COUNTIF(MaGv!$C$27:$BB$27,L628)&gt;0,INDEX(MaGv!$C$3:$BB$27,1,MATCH(L628,MaGv!$C$27:$BB$27,0))," ")</f>
        <v> </v>
      </c>
      <c r="T632" s="444" t="str">
        <f t="array" ref="T632">IF(COUNTIF(MaGv!$C$32:$BB$32,L628)&gt;0,INDEX(MaGv!$C$3:$BB$32,1,MATCH(L628,MaGv!$C$32:$BB$32,0))," ")</f>
        <v> </v>
      </c>
      <c r="U632" s="16"/>
      <c r="V632" s="16"/>
      <c r="W632" s="17"/>
      <c r="X632" s="527"/>
    </row>
    <row r="633" ht="12.75" customHeight="1">
      <c r="A633" s="323"/>
      <c r="B633" s="447"/>
      <c r="C633" s="544">
        <v>5.0</v>
      </c>
      <c r="D633" s="545" t="s">
        <v>623</v>
      </c>
      <c r="E633" s="544" t="str">
        <f t="array" ref="E633">IF(COUNTIF(MaGv!$C$8:$BB$8,B628)&gt;0,INDEX(MaGv!$C$3:$BB$8,1,MATCH(B628,MaGv!$C$8:$BB$8,0))," ")</f>
        <v> </v>
      </c>
      <c r="F633" s="544" t="str">
        <f t="array" ref="F633">IF(COUNTIF(MaGv!$C$13:$BB$13,B628)&gt;0,INDEX(MaGv!$C$3:$BB$13,1,MATCH(B628,MaGv!$C$13:$BB$13,0))," ")</f>
        <v> </v>
      </c>
      <c r="G633" s="544" t="str">
        <f t="array" ref="G633">IF(COUNTIF(MaGv!$C$18:$BB$18,B628)&gt;0,INDEX(MaGv!$C$3:$BB$18,1,MATCH(B628,MaGv!$C$18:$BB$18,0))," ")</f>
        <v> </v>
      </c>
      <c r="H633" s="544" t="str">
        <f t="array" ref="H633">IF(COUNTIF(MaGv!$C$23:$BB$23,B628)&gt;0,INDEX(MaGv!$C$3:$BB$23,1,MATCH(B628,MaGv!$C$23:$BB$23,0))," ")</f>
        <v> </v>
      </c>
      <c r="I633" s="544" t="str">
        <f t="array" ref="I633">IF(COUNTIF(MaGv!$C$28:$BB$28,B628)&gt;0,INDEX(MaGv!$C$3:$BB$28,1,MATCH(B628,MaGv!$C$28:$BB$28,0))," ")</f>
        <v> </v>
      </c>
      <c r="J633" s="544" t="str">
        <f t="array" ref="J633">IF(COUNTIF(MaGv!$C$33:$BB$33,B628)&gt;0,INDEX(MaGv!$C$3:$BB$33,1,MATCH(B628,MaGv!$C$33:$BB$33,0))," ")</f>
        <v> </v>
      </c>
      <c r="K633" s="323"/>
      <c r="L633" s="447"/>
      <c r="M633" s="544">
        <v>5.0</v>
      </c>
      <c r="N633" s="545" t="s">
        <v>623</v>
      </c>
      <c r="O633" s="544" t="str">
        <f t="array" ref="O633">IF(COUNTIF(MaGv!$C$8:$BB$8,L628)&gt;0,INDEX(MaGv!$C$3:$BB$8,1,MATCH(L628,MaGv!$C$8:$BB$8,0))," ")</f>
        <v> </v>
      </c>
      <c r="P633" s="544" t="str">
        <f t="array" ref="P633">IF(COUNTIF(MaGv!$C$13:$BB$13,L628)&gt;0,INDEX(MaGv!$C$3:$BB$13,1,MATCH(L628,MaGv!$C$13:$BB$13,0))," ")</f>
        <v> </v>
      </c>
      <c r="Q633" s="544" t="str">
        <f t="array" ref="Q633">IF(COUNTIF(MaGv!$C$18:$BB$18,L628)&gt;0,INDEX(MaGv!$C$3:$BB$18,1,MATCH(L628,MaGv!$C$18:$BB$18,0))," ")</f>
        <v> </v>
      </c>
      <c r="R633" s="544" t="str">
        <f t="array" ref="R633">IF(COUNTIF(MaGv!$C$23:$BB$23,L628)&gt;0,INDEX(MaGv!$C$3:$BB$23,1,MATCH(L628,MaGv!$C$23:$BB$23,0))," ")</f>
        <v> </v>
      </c>
      <c r="S633" s="544" t="str">
        <f t="array" ref="S633">IF(COUNTIF(MaGv!$C$28:$BB$28,L628)&gt;0,INDEX(MaGv!$C$3:$BB$28,1,MATCH(L628,MaGv!$C$28:$BB$28,0))," ")</f>
        <v> </v>
      </c>
      <c r="T633" s="544" t="str">
        <f t="array" ref="T633">IF(COUNTIF(MaGv!$C$33:$BB$33,L628)&gt;0,INDEX(MaGv!$C$3:$BB$33,1,MATCH(L628,MaGv!$C$33:$BB$33,0))," ")</f>
        <v> </v>
      </c>
      <c r="U633" s="16"/>
      <c r="V633" s="16"/>
      <c r="W633" s="17"/>
      <c r="X633" s="527"/>
    </row>
    <row r="634" ht="12.75" customHeight="1">
      <c r="A634" s="323"/>
      <c r="B634" s="547" t="s">
        <v>606</v>
      </c>
      <c r="C634" s="548">
        <v>1.0</v>
      </c>
      <c r="D634" s="549" t="s">
        <v>624</v>
      </c>
      <c r="E634" s="548" t="str">
        <f t="array" ref="E634">IF(COUNTIF(MaGv!$C$39:$BB$39,B628)&gt;0,INDEX(MaGv!$C$38:$BB$39,1,MATCH(B628,MaGv!$C$39:$BB$39,0))," ")</f>
        <v> </v>
      </c>
      <c r="F634" s="548" t="str">
        <f t="array" ref="F634">IF(COUNTIF(MaGv!$C$44:$BB$44,B628)&gt;0,INDEX(MaGv!$C$38:$BB$44,1,MATCH(B628,MaGv!$C$44:$BB$44,0))," ")</f>
        <v> </v>
      </c>
      <c r="G634" s="548" t="str">
        <f t="array" ref="G634">IF(COUNTIF(MaGv!$C$49:$BB$49,B628)&gt;0,INDEX(MaGv!$C$38:$BB$49,1,MATCH(B628,MaGv!$C$49:$BB$49,0))," ")</f>
        <v> </v>
      </c>
      <c r="H634" s="548" t="str">
        <f t="array" ref="H634">IF(COUNTIF(MaGv!$C$54:$BB$54,B628)&gt;0,INDEX(MaGv!$C$38:$BB$54,1,MATCH(B628,MaGv!$C$54:$BB$54,0))," ")</f>
        <v> </v>
      </c>
      <c r="I634" s="548" t="str">
        <f t="array" ref="I634">IF(COUNTIF(MaGv!$C$59:$BB$59,B628)&gt;0,INDEX(MaGv!$C$38:$BB$59,1,MATCH(B628,MaGv!$C$59:$BB$59,0))," ")</f>
        <v> </v>
      </c>
      <c r="J634" s="548" t="str">
        <f t="array" ref="J634">IF(COUNTIF(MaGv!$C$64:$BB$64,B628)&gt;0,INDEX(MaGv!$C$38:$BB$64,1,MATCH(B628,MaGv!$C$64:$BB$64,0))," ")</f>
        <v> </v>
      </c>
      <c r="K634" s="323"/>
      <c r="L634" s="547" t="s">
        <v>606</v>
      </c>
      <c r="M634" s="548">
        <v>1.0</v>
      </c>
      <c r="N634" s="549" t="s">
        <v>624</v>
      </c>
      <c r="O634" s="548" t="str">
        <f t="array" ref="O634">IF(COUNTIF(MaGv!$C$39:$BB$39,L628)&gt;0,INDEX(MaGv!$C$38:$BB$39,1,MATCH(L628,MaGv!$C$39:$BB$39,0))," ")</f>
        <v> </v>
      </c>
      <c r="P634" s="548" t="str">
        <f t="array" ref="P634">IF(COUNTIF(MaGv!$C$44:$BB$44,L628)&gt;0,INDEX(MaGv!$C$38:$BB$44,1,MATCH(L628,MaGv!$C$44:$BB$44,0))," ")</f>
        <v> </v>
      </c>
      <c r="Q634" s="548" t="str">
        <f t="array" ref="Q634">IF(COUNTIF(MaGv!$C$49:$BB$49,L628)&gt;0,INDEX(MaGv!$C$38:$BB$49,1,MATCH(L628,MaGv!$C$49:$BB$49,0))," ")</f>
        <v> </v>
      </c>
      <c r="R634" s="548" t="str">
        <f t="array" ref="R634">IF(COUNTIF(MaGv!$C$54:$BB$54,L628)&gt;0,INDEX(MaGv!$C$38:$BB$54,1,MATCH(L628,MaGv!$C$54:$BB$54,0))," ")</f>
        <v> </v>
      </c>
      <c r="S634" s="548" t="str">
        <f t="array" ref="S634">IF(COUNTIF(MaGv!$C$59:$BB$59,L628)&gt;0,INDEX(MaGv!$C$38:$BB$59,1,MATCH(L628,MaGv!$C$59:$BB$59,0))," ")</f>
        <v> </v>
      </c>
      <c r="T634" s="548" t="str">
        <f t="array" ref="T634">IF(COUNTIF(MaGv!$C$64:$BB$64,L628)&gt;0,INDEX(MaGv!$C$38:$BB$64,1,MATCH(L628,MaGv!$C$64:$BB$64,0))," ")</f>
        <v> </v>
      </c>
      <c r="U634" s="16"/>
      <c r="V634" s="16"/>
      <c r="W634" s="17"/>
      <c r="X634" s="527"/>
    </row>
    <row r="635" ht="12.75" customHeight="1">
      <c r="A635" s="323"/>
      <c r="B635" s="127"/>
      <c r="C635" s="444">
        <v>2.0</v>
      </c>
      <c r="D635" s="543" t="s">
        <v>625</v>
      </c>
      <c r="E635" s="444" t="str">
        <f t="array" ref="E635">IF(COUNTIF(MaGv!$C$40:$BB$40,B628)&gt;0,INDEX(MaGv!$C$38:$BB$40,1,MATCH(B628,MaGv!$C$40:$BB$40,0))," ")</f>
        <v> </v>
      </c>
      <c r="F635" s="444" t="str">
        <f t="array" ref="F635">IF(COUNTIF(MaGv!$C$45:$BB$45,B628)&gt;0,INDEX(MaGv!$C$38:$BB$45,1,MATCH(B628,MaGv!$C$45:$BB$45,0))," ")</f>
        <v> </v>
      </c>
      <c r="G635" s="446" t="str">
        <f t="array" ref="G635">IF(COUNTIF(MaGv!$C$50:$BB$50,B628)&gt;0,INDEX(MaGv!$C$38:$BB$50,1,MATCH(B628,MaGv!$C$50:$BB$50,0))," ")</f>
        <v>A2</v>
      </c>
      <c r="H635" s="444" t="str">
        <f t="array" ref="H635">IF(COUNTIF(MaGv!$C$55:$BB$55,B628)&gt;0,INDEX(MaGv!$C$38:$BB$55,1,MATCH(B628,MaGv!$C$55:$BB$55,0))," ")</f>
        <v> </v>
      </c>
      <c r="I635" s="446" t="str">
        <f t="array" ref="I635">IF(COUNTIF(MaGv!$C$60:$BB$60,B628)&gt;0,INDEX(MaGv!$C$38:$BB$60,1,MATCH(B628,MaGv!$C$60:$BB$60,0))," ")</f>
        <v>A12</v>
      </c>
      <c r="J635" s="444" t="str">
        <f t="array" ref="J635">IF(COUNTIF(MaGv!$C$65:$BB$65,B628)&gt;0,INDEX(MaGv!$C$38:$BB$65,1,MATCH(B628,MaGv!$C$65:$BB$65,0))," ")</f>
        <v> </v>
      </c>
      <c r="K635" s="323"/>
      <c r="L635" s="127"/>
      <c r="M635" s="444">
        <v>2.0</v>
      </c>
      <c r="N635" s="543" t="s">
        <v>625</v>
      </c>
      <c r="O635" s="444" t="str">
        <f t="array" ref="O635">IF(COUNTIF(MaGv!$C$40:$BB$40,L628)&gt;0,INDEX(MaGv!$C$38:$BB$40,1,MATCH(L628,MaGv!$C$40:$BB$40,0))," ")</f>
        <v> </v>
      </c>
      <c r="P635" s="444" t="str">
        <f t="array" ref="P635">IF(COUNTIF(MaGv!$C$45:$BB$45,L628)&gt;0,INDEX(MaGv!$C$38:$BB$45,1,MATCH(L628,MaGv!$C$45:$BB$45,0))," ")</f>
        <v> </v>
      </c>
      <c r="Q635" s="444" t="str">
        <f t="array" ref="Q635">IF(COUNTIF(MaGv!$C$50:$BB$50,L628)&gt;0,INDEX(MaGv!$C$38:$BB$50,1,MATCH(L628,MaGv!$C$50:$BB$50,0))," ")</f>
        <v> </v>
      </c>
      <c r="R635" s="444" t="str">
        <f t="array" ref="R635">IF(COUNTIF(MaGv!$C$55:$BB$55,L628)&gt;0,INDEX(MaGv!$C$38:$BB$55,1,MATCH(L628,MaGv!$C$55:$BB$55,0))," ")</f>
        <v> </v>
      </c>
      <c r="S635" s="444" t="str">
        <f t="array" ref="S635">IF(COUNTIF(MaGv!$C$60:$BB$60,L628)&gt;0,INDEX(MaGv!$C$38:$BB$60,1,MATCH(L628,MaGv!$C$60:$BB$60,0))," ")</f>
        <v> </v>
      </c>
      <c r="T635" s="444" t="str">
        <f t="array" ref="T635">IF(COUNTIF(MaGv!$C$65:$BB$65,L628)&gt;0,INDEX(MaGv!$C$38:$BB$65,1,MATCH(L628,MaGv!$C$65:$BB$65,0))," ")</f>
        <v> </v>
      </c>
      <c r="U635" s="16"/>
      <c r="V635" s="16"/>
      <c r="W635" s="17"/>
      <c r="X635" s="527"/>
    </row>
    <row r="636" ht="12.75" customHeight="1">
      <c r="A636" s="323"/>
      <c r="B636" s="127"/>
      <c r="C636" s="444">
        <v>3.0</v>
      </c>
      <c r="D636" s="543" t="s">
        <v>626</v>
      </c>
      <c r="E636" s="444" t="str">
        <f t="array" ref="E636">IF(COUNTIF(MaGv!$C$41:$BB$41,B628)&gt;0,INDEX(MaGv!$C$38:$BB$41,1,MATCH(B628,MaGv!$C$41:$BB$41,0))," ")</f>
        <v> </v>
      </c>
      <c r="F636" s="444" t="str">
        <f t="array" ref="F636">IF(COUNTIF(MaGv!$C$46:$BB$46,B628)&gt;0,INDEX(MaGv!$C$38:$BB$46,1,MATCH(B628,MaGv!$C$46:$BB$46,0))," ")</f>
        <v> </v>
      </c>
      <c r="G636" s="446" t="str">
        <f t="array" ref="G636">IF(COUNTIF(MaGv!$C$51:$BB$51,B628)&gt;0,INDEX(MaGv!$C$38:$BB$51,1,MATCH(B628,MaGv!$C$51:$BB$51,0))," ")</f>
        <v>A2</v>
      </c>
      <c r="H636" s="444" t="str">
        <f t="array" ref="H636">IF(COUNTIF(MaGv!$C$56:$BB$56,B628)&gt;0,INDEX(MaGv!$C$38:$BB$56,1,MATCH(B628,MaGv!$C$56:$BB$56,0))," ")</f>
        <v> </v>
      </c>
      <c r="I636" s="446" t="str">
        <f t="array" ref="I636">IF(COUNTIF(MaGv!$C$61:$BB$61,B628)&gt;0,INDEX(MaGv!$C$38:$BB$61,1,MATCH(B628,MaGv!$C$61:$BB$61,0))," ")</f>
        <v>A12</v>
      </c>
      <c r="J636" s="444" t="str">
        <f t="array" ref="J636">IF(COUNTIF(MaGv!$C$66:$BB$66,B628)&gt;0,INDEX(MaGv!$C$38:$BB$66,1,MATCH(B628,MaGv!$C$66:$BB$66,0))," ")</f>
        <v> </v>
      </c>
      <c r="K636" s="323"/>
      <c r="L636" s="127"/>
      <c r="M636" s="444">
        <v>3.0</v>
      </c>
      <c r="N636" s="543" t="s">
        <v>626</v>
      </c>
      <c r="O636" s="444" t="str">
        <f t="array" ref="O636">IF(COUNTIF(MaGv!$C$41:$BB$41,L628)&gt;0,INDEX(MaGv!$C$38:$BB$41,1,MATCH(L628,MaGv!$C$41:$BB$41,0))," ")</f>
        <v> </v>
      </c>
      <c r="P636" s="444" t="str">
        <f t="array" ref="P636">IF(COUNTIF(MaGv!$C$46:$BB$46,L628)&gt;0,INDEX(MaGv!$C$38:$BB$46,1,MATCH(L628,MaGv!$C$46:$BB$46,0))," ")</f>
        <v> </v>
      </c>
      <c r="Q636" s="444" t="str">
        <f t="array" ref="Q636">IF(COUNTIF(MaGv!$C$51:$BB$51,L628)&gt;0,INDEX(MaGv!$C$38:$BB$51,1,MATCH(L628,MaGv!$C$51:$BB$51,0))," ")</f>
        <v> </v>
      </c>
      <c r="R636" s="444" t="str">
        <f t="array" ref="R636">IF(COUNTIF(MaGv!$C$56:$BB$56,L628)&gt;0,INDEX(MaGv!$C$38:$BB$56,1,MATCH(L628,MaGv!$C$56:$BB$56,0))," ")</f>
        <v> </v>
      </c>
      <c r="S636" s="444" t="str">
        <f t="array" ref="S636">IF(COUNTIF(MaGv!$C$61:$BB$61,L628)&gt;0,INDEX(MaGv!$C$38:$BB$61,1,MATCH(L628,MaGv!$C$61:$BB$61,0))," ")</f>
        <v> </v>
      </c>
      <c r="T636" s="444" t="str">
        <f t="array" ref="T636">IF(COUNTIF(MaGv!$C$66:$BB$66,L628)&gt;0,INDEX(MaGv!$C$38:$BB$66,1,MATCH(L628,MaGv!$C$66:$BB$66,0))," ")</f>
        <v> </v>
      </c>
      <c r="U636" s="16"/>
      <c r="V636" s="16"/>
      <c r="W636" s="17"/>
      <c r="X636" s="527"/>
    </row>
    <row r="637" ht="12.75" customHeight="1">
      <c r="A637" s="323"/>
      <c r="B637" s="127"/>
      <c r="C637" s="444">
        <v>4.0</v>
      </c>
      <c r="D637" s="543" t="s">
        <v>627</v>
      </c>
      <c r="E637" s="444" t="str">
        <f t="array" ref="E637">IF(COUNTIF(MaGv!$C$42:$BB$42,B628)&gt;0,INDEX(MaGv!$C$38:$BB$42,1,MATCH(B628,MaGv!$C$42:$BB$42,0))," ")</f>
        <v> </v>
      </c>
      <c r="F637" s="444" t="str">
        <f t="array" ref="F637">IF(COUNTIF(MaGv!$C$47:$BB$47,B628)&gt;0,INDEX(MaGv!$C$38:$BB$47,1,MATCH(B628,MaGv!$C$47:$BB$47,0))," ")</f>
        <v> </v>
      </c>
      <c r="G637" s="446" t="str">
        <f t="array" ref="G637">IF(COUNTIF(MaGv!$C$52:$BB$52,B628)&gt;0,INDEX(MaGv!$C$38:$BB$52,1,MATCH(B628,MaGv!$C$52:$BB$52,0))," ")</f>
        <v>A10</v>
      </c>
      <c r="H637" s="444" t="str">
        <f t="array" ref="H637">IF(COUNTIF(MaGv!$C$57:$BB$57,B628)&gt;0,INDEX(MaGv!$C$38:$BB$57,1,MATCH(B628,MaGv!$C$57:$BB$57,0))," ")</f>
        <v> </v>
      </c>
      <c r="I637" s="444" t="str">
        <f t="array" ref="I637">IF(COUNTIF(MaGv!$C$62:$BB$62,B628)&gt;0,INDEX(MaGv!$C$38:$BB$62,1,MATCH(B628,MaGv!$C$62:$BB$62,0))," ")</f>
        <v> </v>
      </c>
      <c r="J637" s="444" t="str">
        <f t="array" ref="J637">IF(COUNTIF(MaGv!$C$66:$BB$67,B628)&gt;0,INDEX(MaGv!$C$38:$BB$67,1,MATCH(B628,MaGv!$C$67:$BB$67,0))," ")</f>
        <v> </v>
      </c>
      <c r="K637" s="323"/>
      <c r="L637" s="127"/>
      <c r="M637" s="444">
        <v>4.0</v>
      </c>
      <c r="N637" s="543" t="s">
        <v>627</v>
      </c>
      <c r="O637" s="444" t="str">
        <f t="array" ref="O637">IF(COUNTIF(MaGv!$C$42:$BB$42,L628)&gt;0,INDEX(MaGv!$C$38:$BB$42,1,MATCH(L628,MaGv!$C$42:$BB$42,0))," ")</f>
        <v> </v>
      </c>
      <c r="P637" s="444" t="str">
        <f t="array" ref="P637">IF(COUNTIF(MaGv!$C$47:$BB$47,L628)&gt;0,INDEX(MaGv!$C$38:$BB$47,1,MATCH(L628,MaGv!$C$47:$BB$47,0))," ")</f>
        <v> </v>
      </c>
      <c r="Q637" s="444" t="str">
        <f t="array" ref="Q637">IF(COUNTIF(MaGv!$C$52:$BB$52,L628)&gt;0,INDEX(MaGv!$C$38:$BB$52,1,MATCH(L628,MaGv!$C$52:$BB$52,0))," ")</f>
        <v> </v>
      </c>
      <c r="R637" s="444" t="str">
        <f t="array" ref="R637">IF(COUNTIF(MaGv!$C$57:$BB$57,L628)&gt;0,INDEX(MaGv!$C$38:$BB$57,1,MATCH(L628,MaGv!$C$57:$BB$57,0))," ")</f>
        <v> </v>
      </c>
      <c r="S637" s="444" t="str">
        <f t="array" ref="S637">IF(COUNTIF(MaGv!$C$62:$BB$62,L628)&gt;0,INDEX(MaGv!$C$38:$BB$62,1,MATCH(L628,MaGv!$C$62:$BB$62,0))," ")</f>
        <v> </v>
      </c>
      <c r="T637" s="444" t="str">
        <f t="array" ref="T637">IF(COUNTIF(MaGv!$C$66:$BB$67,L628)&gt;0,INDEX(MaGv!$C$38:$BB$67,1,MATCH(L628,MaGv!$C$67:$BB$67,0))," ")</f>
        <v> </v>
      </c>
      <c r="U637" s="16"/>
      <c r="V637" s="16"/>
      <c r="W637" s="17"/>
      <c r="X637" s="527"/>
    </row>
    <row r="638" ht="12.75" customHeight="1">
      <c r="A638" s="323"/>
      <c r="B638" s="396"/>
      <c r="C638" s="450">
        <v>5.0</v>
      </c>
      <c r="D638" s="550" t="s">
        <v>628</v>
      </c>
      <c r="E638" s="450" t="str">
        <f t="array" ref="E638">IF(COUNTIF(MaGv!$C$43:$BB$43,B628)&gt;0,INDEX(MaGv!$C$38:$BB$43,1,MATCH(B628,MaGv!$C$43:$BB$43,0))," ")</f>
        <v> </v>
      </c>
      <c r="F638" s="450" t="str">
        <f t="array" ref="F638">IF(COUNTIF(MaGv!$C$48:$BB$48,B628)&gt;0,INDEX(MaGv!$C$38:$BB$48,1,MATCH(B628,MaGv!$C$48:$BB$48,0))," ")</f>
        <v> </v>
      </c>
      <c r="G638" s="449" t="str">
        <f t="array" ref="G638">IF(COUNTIF(MaGv!$C$53:$BB$53,B628)&gt;0,INDEX(MaGv!$C$38:$BB$53,1,MATCH(B628,MaGv!$C$53:$BB$53,0))," ")</f>
        <v>A10</v>
      </c>
      <c r="H638" s="450" t="str">
        <f t="array" ref="H638">IF(COUNTIF(MaGv!$C$58:$BB$58,B628)&gt;0,INDEX(MaGv!$C$38:$BB$58,1,MATCH(B628,MaGv!$C$58:$BB$58,0))," ")</f>
        <v> </v>
      </c>
      <c r="I638" s="450" t="str">
        <f t="array" ref="I638">IF(COUNTIF(MaGv!$C$63:$BB$63,B628)&gt;0,INDEX(MaGv!$C$38:$BB$63,1,MATCH(B628,MaGv!$C$63:$BB$63,0))," ")</f>
        <v> </v>
      </c>
      <c r="J638" s="450" t="str">
        <f t="array" ref="J638">IF(COUNTIF(MaGv!$C$68:$BB$68,B628)&gt;0,INDEX(MaGv!$C$38:$BB$68,1,MATCH(B628,MaGv!$C$68:$BB$68,0))," ")</f>
        <v> </v>
      </c>
      <c r="K638" s="323"/>
      <c r="L638" s="396"/>
      <c r="M638" s="450">
        <v>5.0</v>
      </c>
      <c r="N638" s="550" t="s">
        <v>628</v>
      </c>
      <c r="O638" s="450" t="str">
        <f t="array" ref="O638">IF(COUNTIF(MaGv!$C$43:$BB$43,L628)&gt;0,INDEX(MaGv!$C$38:$BB$43,1,MATCH(L628,MaGv!$C$43:$BB$43,0))," ")</f>
        <v> </v>
      </c>
      <c r="P638" s="450" t="str">
        <f t="array" ref="P638">IF(COUNTIF(MaGv!$C$48:$BB$48,L628)&gt;0,INDEX(MaGv!$C$38:$BB$48,1,MATCH(L628,MaGv!$C$48:$BB$48,0))," ")</f>
        <v> </v>
      </c>
      <c r="Q638" s="450" t="str">
        <f t="array" ref="Q638">IF(COUNTIF(MaGv!$C$53:$BB$53,L628)&gt;0,INDEX(MaGv!$C$38:$BB$53,1,MATCH(L628,MaGv!$C$53:$BB$53,0))," ")</f>
        <v> </v>
      </c>
      <c r="R638" s="450" t="str">
        <f t="array" ref="R638">IF(COUNTIF(MaGv!$C$58:$BB$58,L628)&gt;0,INDEX(MaGv!$C$38:$BB$58,1,MATCH(L628,MaGv!$C$58:$BB$58,0))," ")</f>
        <v> </v>
      </c>
      <c r="S638" s="450" t="str">
        <f t="array" ref="S638">IF(COUNTIF(MaGv!$C$63:$BB$63,L628)&gt;0,INDEX(MaGv!$C$38:$BB$63,1,MATCH(L628,MaGv!$C$63:$BB$63,0))," ")</f>
        <v> </v>
      </c>
      <c r="T638" s="450" t="str">
        <f t="array" ref="T638">IF(COUNTIF(MaGv!$C$68:$BB$68,L628)&gt;0,INDEX(MaGv!$C$38:$BB$68,1,MATCH(L628,MaGv!$C$68:$BB$68,0))," ")</f>
        <v> </v>
      </c>
      <c r="U638" s="16"/>
      <c r="V638" s="16"/>
      <c r="W638" s="17"/>
      <c r="X638" s="527"/>
    </row>
    <row r="639" ht="12.75" customHeight="1">
      <c r="A639" s="16"/>
      <c r="B639" s="558"/>
      <c r="C639" s="16"/>
      <c r="D639" s="16"/>
      <c r="E639" s="16"/>
      <c r="F639" s="16"/>
      <c r="G639" s="16"/>
      <c r="H639" s="16"/>
      <c r="I639" s="16"/>
      <c r="J639" s="16"/>
      <c r="K639" s="16"/>
      <c r="L639" s="558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7"/>
      <c r="X639" s="527"/>
    </row>
    <row r="640" ht="12.75" customHeight="1">
      <c r="A640" s="16"/>
      <c r="B640" s="558"/>
      <c r="C640" s="16"/>
      <c r="D640" s="16"/>
      <c r="E640" s="16"/>
      <c r="F640" s="16"/>
      <c r="G640" s="16"/>
      <c r="H640" s="16"/>
      <c r="I640" s="16"/>
      <c r="J640" s="16"/>
      <c r="K640" s="16"/>
      <c r="L640" s="558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7"/>
      <c r="X640" s="527"/>
    </row>
    <row r="641" ht="12.75" customHeight="1">
      <c r="A641" s="323"/>
      <c r="B641" s="528" t="str">
        <f>MaGv!$N$1</f>
        <v>THỜI KHÓA BIỂU ÔN TẬP KHỐI 12 - Áp dụng từ 04/05/2021</v>
      </c>
      <c r="C641" s="528"/>
      <c r="D641" s="360"/>
      <c r="E641" s="360"/>
      <c r="F641" s="360"/>
      <c r="G641" s="360"/>
      <c r="H641" s="323"/>
      <c r="I641" s="360"/>
      <c r="J641" s="360"/>
      <c r="K641" s="323"/>
      <c r="L641" s="528" t="str">
        <f>MaGv!$N$1</f>
        <v>THỜI KHÓA BIỂU ÔN TẬP KHỐI 12 - Áp dụng từ 04/05/2021</v>
      </c>
      <c r="M641" s="360"/>
      <c r="N641" s="360"/>
      <c r="O641" s="360"/>
      <c r="P641" s="360"/>
      <c r="Q641" s="360"/>
      <c r="R641" s="323"/>
      <c r="S641" s="360"/>
      <c r="T641" s="360"/>
      <c r="U641" s="16"/>
      <c r="V641" s="16"/>
      <c r="W641" s="17"/>
      <c r="X641" s="527"/>
    </row>
    <row r="642" ht="12.75" customHeight="1">
      <c r="A642" s="16"/>
      <c r="B642" s="530" t="s">
        <v>615</v>
      </c>
      <c r="C642" s="531" t="str">
        <f>VLOOKUP(B644,dsma,3,0)&amp;"-"&amp;VLOOKUP(B644,dsma,5,0)</f>
        <v>Đỗ Thị Phương-AVăn</v>
      </c>
      <c r="D642" s="532"/>
      <c r="E642" s="532"/>
      <c r="F642" s="533"/>
      <c r="G642" s="323"/>
      <c r="H642" s="534"/>
      <c r="I642" s="535" t="s">
        <v>616</v>
      </c>
      <c r="J642" s="17" t="str">
        <f>60-COUNTIF(E645:J654," ")</f>
        <v>18</v>
      </c>
      <c r="K642" s="323"/>
      <c r="L642" s="530" t="s">
        <v>615</v>
      </c>
      <c r="M642" s="531" t="str">
        <f>VLOOKUP(L644,dsma,3,0)&amp;"-"&amp;VLOOKUP(L644,dsma,5,0)</f>
        <v>Nguyễn Thanh Thủy-AVăn</v>
      </c>
      <c r="N642" s="532"/>
      <c r="O642" s="532"/>
      <c r="P642" s="533"/>
      <c r="Q642" s="323"/>
      <c r="R642" s="534"/>
      <c r="S642" s="535" t="s">
        <v>616</v>
      </c>
      <c r="T642" s="17" t="str">
        <f>60-COUNTIF(O645:T654," ")</f>
        <v>1</v>
      </c>
      <c r="U642" s="16"/>
      <c r="V642" s="16"/>
      <c r="W642" s="17"/>
      <c r="X642" s="527"/>
    </row>
    <row r="643" ht="3.0" customHeight="1">
      <c r="A643" s="16"/>
      <c r="B643" s="526"/>
      <c r="C643" s="323"/>
      <c r="D643" s="323"/>
      <c r="E643" s="529"/>
      <c r="F643" s="323"/>
      <c r="G643" s="323"/>
      <c r="H643" s="323"/>
      <c r="I643" s="323"/>
      <c r="J643" s="323"/>
      <c r="K643" s="323"/>
      <c r="L643" s="526"/>
      <c r="M643" s="323"/>
      <c r="N643" s="323"/>
      <c r="O643" s="529"/>
      <c r="P643" s="323"/>
      <c r="Q643" s="323"/>
      <c r="R643" s="323"/>
      <c r="S643" s="323"/>
      <c r="T643" s="323"/>
      <c r="U643" s="16"/>
      <c r="V643" s="16"/>
      <c r="W643" s="17"/>
      <c r="X643" s="527"/>
    </row>
    <row r="644" ht="12.75" customHeight="1">
      <c r="A644" s="536"/>
      <c r="B644" s="537" t="str">
        <f>X85</f>
        <v>BA06</v>
      </c>
      <c r="C644" s="538" t="s">
        <v>617</v>
      </c>
      <c r="D644" s="538" t="s">
        <v>618</v>
      </c>
      <c r="E644" s="538" t="s">
        <v>591</v>
      </c>
      <c r="F644" s="538" t="s">
        <v>592</v>
      </c>
      <c r="G644" s="538" t="s">
        <v>593</v>
      </c>
      <c r="H644" s="538" t="s">
        <v>594</v>
      </c>
      <c r="I644" s="538" t="s">
        <v>595</v>
      </c>
      <c r="J644" s="538" t="s">
        <v>596</v>
      </c>
      <c r="K644" s="539"/>
      <c r="L644" s="537" t="str">
        <f>X86</f>
        <v>BA07</v>
      </c>
      <c r="M644" s="538" t="s">
        <v>617</v>
      </c>
      <c r="N644" s="538" t="s">
        <v>618</v>
      </c>
      <c r="O644" s="538" t="s">
        <v>591</v>
      </c>
      <c r="P644" s="538" t="s">
        <v>592</v>
      </c>
      <c r="Q644" s="538" t="s">
        <v>593</v>
      </c>
      <c r="R644" s="538" t="s">
        <v>594</v>
      </c>
      <c r="S644" s="538" t="s">
        <v>595</v>
      </c>
      <c r="T644" s="538" t="s">
        <v>596</v>
      </c>
      <c r="U644" s="16"/>
      <c r="V644" s="16">
        <v>82.0</v>
      </c>
      <c r="W644" s="17"/>
      <c r="X644" s="527"/>
    </row>
    <row r="645" ht="12.75" customHeight="1">
      <c r="A645" s="323"/>
      <c r="B645" s="541" t="s">
        <v>597</v>
      </c>
      <c r="C645" s="452">
        <v>1.0</v>
      </c>
      <c r="D645" s="542" t="s">
        <v>619</v>
      </c>
      <c r="E645" s="452" t="str">
        <f t="array" ref="E645">IF(COUNTIF(MaGv!$C$4:$BB$4,B644)&gt;0,INDEX(MaGv!$C$3:$BB$4,1,MATCH(B644,MaGv!$C$4:$BB$4,0))," ")</f>
        <v> </v>
      </c>
      <c r="F645" s="451" t="str">
        <f t="array" ref="F645">IF(COUNTIF(MaGv!$C$9:$BB$9,B644)&gt;0,INDEX(MaGv!$C$3:$BB$9,1,MATCH(B644,MaGv!$C$9:$BB$9,0))," ")</f>
        <v>A11</v>
      </c>
      <c r="G645" s="451" t="str">
        <f t="array" ref="G645">IF(COUNTIF(MaGv!$C$14:$BB$14,B644)&gt;0,INDEX(MaGv!$C$3:$BB$14,1,MATCH(B644,MaGv!$C$14:$BB$14,0))," ")</f>
        <v>A11</v>
      </c>
      <c r="H645" s="452" t="str">
        <f t="array" ref="H645">IF(COUNTIF(MaGv!$C$19:$BB$19,B644)&gt;0,INDEX(MaGv!$C$3:$BB$19,1,MATCH(B644,MaGv!$C$19:$BB$19,0))," ")</f>
        <v> </v>
      </c>
      <c r="I645" s="452" t="str">
        <f t="array" ref="I645">IF(COUNTIF(MaGv!$C$24:$BB$24,B644)&gt;0,INDEX(MaGv!$C$3:$BB$24,1,MATCH(B644,MaGv!$C$24:$BB$24,0))," ")</f>
        <v> </v>
      </c>
      <c r="J645" s="452" t="str">
        <f t="array" ref="J645">IF(COUNTIF(MaGv!$C$29:$BB$29,B644)&gt;0,INDEX(MaGv!$C$3:$BB$29,1,MATCH(B644,MaGv!$C$29:$BB$29,0))," ")</f>
        <v> </v>
      </c>
      <c r="K645" s="323"/>
      <c r="L645" s="541" t="s">
        <v>597</v>
      </c>
      <c r="M645" s="452">
        <v>1.0</v>
      </c>
      <c r="N645" s="542" t="s">
        <v>619</v>
      </c>
      <c r="O645" s="452" t="str">
        <f t="array" ref="O645">IF(COUNTIF(MaGv!$C$4:$BB$4,L644)&gt;0,INDEX(MaGv!$C$3:$BB$4,1,MATCH(L644,MaGv!$C$4:$BB$4,0))," ")</f>
        <v> </v>
      </c>
      <c r="P645" s="452" t="str">
        <f t="array" ref="P645">IF(COUNTIF(MaGv!$C$9:$BB$9,L644)&gt;0,INDEX(MaGv!$C$3:$BB$9,1,MATCH(L644,MaGv!$C$9:$BB$9,0))," ")</f>
        <v> </v>
      </c>
      <c r="Q645" s="452" t="str">
        <f t="array" ref="Q645">IF(COUNTIF(MaGv!$C$14:$BB$14,L644)&gt;0,INDEX(MaGv!$C$3:$BB$14,1,MATCH(L644,MaGv!$C$14:$BB$14,0))," ")</f>
        <v> </v>
      </c>
      <c r="R645" s="452" t="str">
        <f t="array" ref="R645">IF(COUNTIF(MaGv!$C$19:$BB$19,L644)&gt;0,INDEX(MaGv!$C$3:$BB$19,1,MATCH(L644,MaGv!$C$19:$BB$19,0))," ")</f>
        <v> </v>
      </c>
      <c r="S645" s="452" t="str">
        <f t="array" ref="S645">IF(COUNTIF(MaGv!$C$24:$BB$24,L644)&gt;0,INDEX(MaGv!$C$3:$BB$24,1,MATCH(L644,MaGv!$C$24:$BB$24,0))," ")</f>
        <v> </v>
      </c>
      <c r="T645" s="452" t="str">
        <f t="array" ref="T645">IF(COUNTIF(MaGv!$C$29:$BB$29,L644)&gt;0,INDEX(MaGv!$C$3:$BB$29,1,MATCH(L644,MaGv!$C$29:$BB$29,0))," ")</f>
        <v> </v>
      </c>
      <c r="U645" s="16"/>
      <c r="V645" s="16"/>
      <c r="W645" s="17"/>
      <c r="X645" s="527"/>
    </row>
    <row r="646" ht="12.75" customHeight="1">
      <c r="A646" s="323"/>
      <c r="B646" s="127"/>
      <c r="C646" s="444">
        <v>2.0</v>
      </c>
      <c r="D646" s="543" t="s">
        <v>620</v>
      </c>
      <c r="E646" s="446" t="str">
        <f t="array" ref="E646">IF(COUNTIF(MaGv!$C$5:$BB$5,B644)&gt;0,INDEX(MaGv!$C$3:$BB$5,1,MATCH(B644,MaGv!$C$5:$BB$5,0))," ")</f>
        <v>A9</v>
      </c>
      <c r="F646" s="446" t="str">
        <f t="array" ref="F646">IF(COUNTIF(MaGv!$C$10:$BB$10,B644)&gt;0,INDEX(MaGv!$C$3:$BB$10,1,MATCH(B644,MaGv!$C$10:$BB$10,0))," ")</f>
        <v>A11</v>
      </c>
      <c r="G646" s="446" t="str">
        <f t="array" ref="G646">IF(COUNTIF(MaGv!$C$15:$BB$15,B644)&gt;0,INDEX(MaGv!$C$3:$BB$15,1,MATCH(B644,MaGv!$C$15:$BB$15,0))," ")</f>
        <v>A11</v>
      </c>
      <c r="H646" s="444" t="str">
        <f t="array" ref="H646">IF(COUNTIF(MaGv!$C$20:$BB$20,B644)&gt;0,INDEX(MaGv!$C$3:$BB$20,1,MATCH(B644,MaGv!$C$20:$BB$20,0))," ")</f>
        <v> </v>
      </c>
      <c r="I646" s="444" t="str">
        <f t="array" ref="I646">IF(COUNTIF(MaGv!$C$25:$BB$25,B644)&gt;0,INDEX(MaGv!$C$3:$BB$25,1,MATCH(B644,MaGv!$C$25:$BB$25,0))," ")</f>
        <v> </v>
      </c>
      <c r="J646" s="444" t="str">
        <f t="array" ref="J646">IF(COUNTIF(MaGv!$C$30:$BB$30,B644)&gt;0,INDEX(MaGv!$C$3:$BB$30,1,MATCH(B644,MaGv!$C$30:$BB$30,0))," ")</f>
        <v> </v>
      </c>
      <c r="K646" s="323"/>
      <c r="L646" s="127"/>
      <c r="M646" s="444">
        <v>2.0</v>
      </c>
      <c r="N646" s="543" t="s">
        <v>620</v>
      </c>
      <c r="O646" s="444" t="str">
        <f t="array" ref="O646">IF(COUNTIF(MaGv!$C$5:$BB$5,L644)&gt;0,INDEX(MaGv!$C$3:$BB$5,1,MATCH(L644,MaGv!$C$5:$BB$5,0))," ")</f>
        <v> </v>
      </c>
      <c r="P646" s="444" t="str">
        <f t="array" ref="P646">IF(COUNTIF(MaGv!$C$10:$BB$10,L644)&gt;0,INDEX(MaGv!$C$3:$BB$10,1,MATCH(L644,MaGv!$C$10:$BB$10,0))," ")</f>
        <v> </v>
      </c>
      <c r="Q646" s="444" t="str">
        <f t="array" ref="Q646">IF(COUNTIF(MaGv!$C$15:$BB$15,L644)&gt;0,INDEX(MaGv!$C$3:$BB$15,1,MATCH(L644,MaGv!$C$15:$BB$15,0))," ")</f>
        <v> </v>
      </c>
      <c r="R646" s="444" t="str">
        <f t="array" ref="R646">IF(COUNTIF(MaGv!$C$20:$BB$20,L644)&gt;0,INDEX(MaGv!$C$3:$BB$20,1,MATCH(L644,MaGv!$C$20:$BB$20,0))," ")</f>
        <v> </v>
      </c>
      <c r="S646" s="444" t="str">
        <f t="array" ref="S646">IF(COUNTIF(MaGv!$C$25:$BB$25,L644)&gt;0,INDEX(MaGv!$C$3:$BB$25,1,MATCH(L644,MaGv!$C$25:$BB$25,0))," ")</f>
        <v> </v>
      </c>
      <c r="T646" s="444" t="str">
        <f t="array" ref="T646">IF(COUNTIF(MaGv!$C$30:$BB$30,L644)&gt;0,INDEX(MaGv!$C$3:$BB$30,1,MATCH(L644,MaGv!$C$30:$BB$30,0))," ")</f>
        <v> </v>
      </c>
      <c r="U646" s="16"/>
      <c r="V646" s="16"/>
      <c r="W646" s="17"/>
      <c r="X646" s="527"/>
    </row>
    <row r="647" ht="12.75" customHeight="1">
      <c r="A647" s="323"/>
      <c r="B647" s="127"/>
      <c r="C647" s="444">
        <v>3.0</v>
      </c>
      <c r="D647" s="543" t="s">
        <v>621</v>
      </c>
      <c r="E647" s="446" t="str">
        <f t="array" ref="E647">IF(COUNTIF(MaGv!$C$6:$BB$6,B644)&gt;0,INDEX(MaGv!$C$3:$BB$6,1,MATCH(B644,MaGv!$C$6:$BB$6,0))," ")</f>
        <v>A9</v>
      </c>
      <c r="F647" s="444" t="str">
        <f t="array" ref="F647">IF(COUNTIF(MaGv!$C$11:$BB$11,B644)&gt;0,INDEX(MaGv!$C$3:$BB$11,1,MATCH(B644,MaGv!$C$11:$BB$11,0))," ")</f>
        <v> </v>
      </c>
      <c r="G647" s="446" t="str">
        <f t="array" ref="G647">IF(COUNTIF(MaGv!$C$16:$BB$16,B644)&gt;0,INDEX(MaGv!$C$3:$BB$16,1,MATCH(B644,MaGv!$C$16:$BB$16,0))," ")</f>
        <v>A9</v>
      </c>
      <c r="H647" s="446" t="str">
        <f t="array" ref="H647">IF(COUNTIF(MaGv!$C$21:$BB$21,B644)&gt;0,INDEX(MaGv!$C$3:$BB$21,1,MATCH(B644,MaGv!$C$21:$BB$21,0))," ")</f>
        <v>A5</v>
      </c>
      <c r="I647" s="444" t="str">
        <f t="array" ref="I647">IF(COUNTIF(MaGv!$C$26:$BB$26,B644)&gt;0,INDEX(MaGv!$C$3:$BB$26,1,MATCH(B644,MaGv!$C$26:$BB$26,0))," ")</f>
        <v> </v>
      </c>
      <c r="J647" s="444" t="str">
        <f t="array" ref="J647">IF(COUNTIF(MaGv!$C$31:$BB$31,B644)&gt;0,INDEX(MaGv!$C$3:$BB$31,1,MATCH(B644,MaGv!$C$31:$BB$31,0))," ")</f>
        <v> </v>
      </c>
      <c r="K647" s="323"/>
      <c r="L647" s="127"/>
      <c r="M647" s="444">
        <v>3.0</v>
      </c>
      <c r="N647" s="543" t="s">
        <v>621</v>
      </c>
      <c r="O647" s="444" t="str">
        <f t="array" ref="O647">IF(COUNTIF(MaGv!$C$6:$BB$6,L644)&gt;0,INDEX(MaGv!$C$3:$BB$6,1,MATCH(L644,MaGv!$C$6:$BB$6,0))," ")</f>
        <v> </v>
      </c>
      <c r="P647" s="444" t="str">
        <f t="array" ref="P647">IF(COUNTIF(MaGv!$C$11:$BB$11,L644)&gt;0,INDEX(MaGv!$C$3:$BB$11,1,MATCH(L644,MaGv!$C$11:$BB$11,0))," ")</f>
        <v> </v>
      </c>
      <c r="Q647" s="444" t="str">
        <f t="array" ref="Q647">IF(COUNTIF(MaGv!$C$16:$BB$16,L644)&gt;0,INDEX(MaGv!$C$3:$BB$16,1,MATCH(L644,MaGv!$C$16:$BB$16,0))," ")</f>
        <v> </v>
      </c>
      <c r="R647" s="444" t="str">
        <f t="array" ref="R647">IF(COUNTIF(MaGv!$C$21:$BB$21,L644)&gt;0,INDEX(MaGv!$C$3:$BB$21,1,MATCH(L644,MaGv!$C$21:$BB$21,0))," ")</f>
        <v> </v>
      </c>
      <c r="S647" s="444" t="str">
        <f t="array" ref="S647">IF(COUNTIF(MaGv!$C$26:$BB$26,L644)&gt;0,INDEX(MaGv!$C$3:$BB$26,1,MATCH(L644,MaGv!$C$26:$BB$26,0))," ")</f>
        <v> </v>
      </c>
      <c r="T647" s="444" t="str">
        <f t="array" ref="T647">IF(COUNTIF(MaGv!$C$31:$BB$31,L644)&gt;0,INDEX(MaGv!$C$3:$BB$31,1,MATCH(L644,MaGv!$C$31:$BB$31,0))," ")</f>
        <v> </v>
      </c>
      <c r="U647" s="16"/>
      <c r="V647" s="16"/>
      <c r="W647" s="17"/>
      <c r="X647" s="527"/>
    </row>
    <row r="648" ht="12.75" customHeight="1">
      <c r="A648" s="323"/>
      <c r="B648" s="127"/>
      <c r="C648" s="444">
        <v>4.0</v>
      </c>
      <c r="D648" s="543" t="s">
        <v>622</v>
      </c>
      <c r="E648" s="446" t="str">
        <f t="array" ref="E648">IF(COUNTIF(MaGv!$C$7:$BB$7,B644)&gt;0,INDEX(MaGv!$C$3:$BB$7,1,MATCH(B644,MaGv!$C$7:$BB$7,0))," ")</f>
        <v>A5</v>
      </c>
      <c r="F648" s="444" t="str">
        <f t="array" ref="F648">IF(COUNTIF(MaGv!$C$12:$BB$12,B644)&gt;0,INDEX(MaGv!$C$3:$BB$12,1,MATCH(B644,MaGv!$C$12:$BB$12,0))," ")</f>
        <v> </v>
      </c>
      <c r="G648" s="446" t="str">
        <f t="array" ref="G648">IF(COUNTIF(MaGv!$C$17:$BB$17,B644)&gt;0,INDEX(MaGv!$C$3:$BB$17,1,MATCH(B644,MaGv!$C$17:$BB$17,0))," ")</f>
        <v>A9</v>
      </c>
      <c r="H648" s="446" t="str">
        <f t="array" ref="H648">IF(COUNTIF(MaGv!$C$22:$BB$22,B644)&gt;0,INDEX(MaGv!$C$3:$BB$22,1,MATCH(B644,MaGv!$C$22:$BB$22,0))," ")</f>
        <v>A5</v>
      </c>
      <c r="I648" s="444" t="str">
        <f t="array" ref="I648">IF(COUNTIF(MaGv!$C$27:$BB$27,B644)&gt;0,INDEX(MaGv!$C$3:$BB$27,1,MATCH(B644,MaGv!$C$27:$BB$27,0))," ")</f>
        <v> </v>
      </c>
      <c r="J648" s="444" t="str">
        <f t="array" ref="J648">IF(COUNTIF(MaGv!$C$32:$BB$32,B644)&gt;0,INDEX(MaGv!$C$3:$BB$32,1,MATCH(B644,MaGv!$C$32:$BB$32,0))," ")</f>
        <v> </v>
      </c>
      <c r="K648" s="323"/>
      <c r="L648" s="127"/>
      <c r="M648" s="444">
        <v>4.0</v>
      </c>
      <c r="N648" s="543" t="s">
        <v>622</v>
      </c>
      <c r="O648" s="444" t="str">
        <f t="array" ref="O648">IF(COUNTIF(MaGv!$C$7:$BB$7,L644)&gt;0,INDEX(MaGv!$C$3:$BB$7,1,MATCH(L644,MaGv!$C$7:$BB$7,0))," ")</f>
        <v> </v>
      </c>
      <c r="P648" s="444" t="str">
        <f t="array" ref="P648">IF(COUNTIF(MaGv!$C$12:$BB$12,L644)&gt;0,INDEX(MaGv!$C$3:$BB$12,1,MATCH(L644,MaGv!$C$12:$BB$12,0))," ")</f>
        <v> </v>
      </c>
      <c r="Q648" s="444" t="str">
        <f t="array" ref="Q648">IF(COUNTIF(MaGv!$C$17:$BB$17,L644)&gt;0,INDEX(MaGv!$C$3:$BB$17,1,MATCH(L644,MaGv!$C$17:$BB$17,0))," ")</f>
        <v> </v>
      </c>
      <c r="R648" s="444" t="str">
        <f t="array" ref="R648">IF(COUNTIF(MaGv!$C$22:$BB$22,L644)&gt;0,INDEX(MaGv!$C$3:$BB$22,1,MATCH(L644,MaGv!$C$22:$BB$22,0))," ")</f>
        <v> </v>
      </c>
      <c r="S648" s="444" t="str">
        <f t="array" ref="S648">IF(COUNTIF(MaGv!$C$27:$BB$27,L644)&gt;0,INDEX(MaGv!$C$3:$BB$27,1,MATCH(L644,MaGv!$C$27:$BB$27,0))," ")</f>
        <v> </v>
      </c>
      <c r="T648" s="444" t="str">
        <f t="array" ref="T648">IF(COUNTIF(MaGv!$C$32:$BB$32,L644)&gt;0,INDEX(MaGv!$C$3:$BB$32,1,MATCH(L644,MaGv!$C$32:$BB$32,0))," ")</f>
        <v> </v>
      </c>
      <c r="U648" s="16"/>
      <c r="V648" s="16"/>
      <c r="W648" s="17"/>
      <c r="X648" s="527"/>
    </row>
    <row r="649" ht="12.75" customHeight="1">
      <c r="A649" s="323"/>
      <c r="B649" s="447"/>
      <c r="C649" s="544">
        <v>5.0</v>
      </c>
      <c r="D649" s="545" t="s">
        <v>623</v>
      </c>
      <c r="E649" s="546" t="str">
        <f t="array" ref="E649">IF(COUNTIF(MaGv!$C$8:$BB$8,B644)&gt;0,INDEX(MaGv!$C$3:$BB$8,1,MATCH(B644,MaGv!$C$8:$BB$8,0))," ")</f>
        <v>A5</v>
      </c>
      <c r="F649" s="544" t="str">
        <f t="array" ref="F649">IF(COUNTIF(MaGv!$C$13:$BB$13,B644)&gt;0,INDEX(MaGv!$C$3:$BB$13,1,MATCH(B644,MaGv!$C$13:$BB$13,0))," ")</f>
        <v> </v>
      </c>
      <c r="G649" s="544" t="str">
        <f t="array" ref="G649">IF(COUNTIF(MaGv!$C$18:$BB$18,B644)&gt;0,INDEX(MaGv!$C$3:$BB$18,1,MATCH(B644,MaGv!$C$18:$BB$18,0))," ")</f>
        <v> </v>
      </c>
      <c r="H649" s="544" t="str">
        <f t="array" ref="H649">IF(COUNTIF(MaGv!$C$23:$BB$23,B644)&gt;0,INDEX(MaGv!$C$3:$BB$23,1,MATCH(B644,MaGv!$C$23:$BB$23,0))," ")</f>
        <v> </v>
      </c>
      <c r="I649" s="544" t="str">
        <f t="array" ref="I649">IF(COUNTIF(MaGv!$C$28:$BB$28,B644)&gt;0,INDEX(MaGv!$C$3:$BB$28,1,MATCH(B644,MaGv!$C$28:$BB$28,0))," ")</f>
        <v> </v>
      </c>
      <c r="J649" s="544" t="str">
        <f t="array" ref="J649">IF(COUNTIF(MaGv!$C$33:$BB$33,B644)&gt;0,INDEX(MaGv!$C$3:$BB$33,1,MATCH(B644,MaGv!$C$33:$BB$33,0))," ")</f>
        <v> </v>
      </c>
      <c r="K649" s="323"/>
      <c r="L649" s="447"/>
      <c r="M649" s="544">
        <v>5.0</v>
      </c>
      <c r="N649" s="545" t="s">
        <v>623</v>
      </c>
      <c r="O649" s="544" t="str">
        <f t="array" ref="O649">IF(COUNTIF(MaGv!$C$8:$BB$8,L644)&gt;0,INDEX(MaGv!$C$3:$BB$8,1,MATCH(L644,MaGv!$C$8:$BB$8,0))," ")</f>
        <v> </v>
      </c>
      <c r="P649" s="544" t="str">
        <f t="array" ref="P649">IF(COUNTIF(MaGv!$C$13:$BB$13,L644)&gt;0,INDEX(MaGv!$C$3:$BB$13,1,MATCH(L644,MaGv!$C$13:$BB$13,0))," ")</f>
        <v> </v>
      </c>
      <c r="Q649" s="544" t="str">
        <f t="array" ref="Q649">IF(COUNTIF(MaGv!$C$18:$BB$18,L644)&gt;0,INDEX(MaGv!$C$3:$BB$18,1,MATCH(L644,MaGv!$C$18:$BB$18,0))," ")</f>
        <v> </v>
      </c>
      <c r="R649" s="544" t="str">
        <f t="array" ref="R649">IF(COUNTIF(MaGv!$C$23:$BB$23,L644)&gt;0,INDEX(MaGv!$C$3:$BB$23,1,MATCH(L644,MaGv!$C$23:$BB$23,0))," ")</f>
        <v> </v>
      </c>
      <c r="S649" s="544" t="str">
        <f t="array" ref="S649">IF(COUNTIF(MaGv!$C$28:$BB$28,L644)&gt;0,INDEX(MaGv!$C$3:$BB$28,1,MATCH(L644,MaGv!$C$28:$BB$28,0))," ")</f>
        <v> </v>
      </c>
      <c r="T649" s="544" t="str">
        <f t="array" ref="T649">IF(COUNTIF(MaGv!$C$33:$BB$33,L644)&gt;0,INDEX(MaGv!$C$3:$BB$33,1,MATCH(L644,MaGv!$C$33:$BB$33,0))," ")</f>
        <v> </v>
      </c>
      <c r="U649" s="16"/>
      <c r="V649" s="16"/>
      <c r="W649" s="17"/>
      <c r="X649" s="527"/>
    </row>
    <row r="650" ht="12.75" customHeight="1">
      <c r="A650" s="323"/>
      <c r="B650" s="547" t="s">
        <v>606</v>
      </c>
      <c r="C650" s="548">
        <v>1.0</v>
      </c>
      <c r="D650" s="549" t="s">
        <v>624</v>
      </c>
      <c r="E650" s="548" t="str">
        <f t="array" ref="E650">IF(COUNTIF(MaGv!$C$39:$BB$39,B644)&gt;0,INDEX(MaGv!$C$38:$BB$39,1,MATCH(B644,MaGv!$C$39:$BB$39,0))," ")</f>
        <v> </v>
      </c>
      <c r="F650" s="548" t="str">
        <f t="array" ref="F650">IF(COUNTIF(MaGv!$C$44:$BB$44,B644)&gt;0,INDEX(MaGv!$C$38:$BB$44,1,MATCH(B644,MaGv!$C$44:$BB$44,0))," ")</f>
        <v> </v>
      </c>
      <c r="G650" s="548" t="str">
        <f t="array" ref="G650">IF(COUNTIF(MaGv!$C$49:$BB$49,B644)&gt;0,INDEX(MaGv!$C$38:$BB$49,1,MATCH(B644,MaGv!$C$49:$BB$49,0))," ")</f>
        <v> </v>
      </c>
      <c r="H650" s="548" t="str">
        <f t="array" ref="H650">IF(COUNTIF(MaGv!$C$54:$BB$54,B644)&gt;0,INDEX(MaGv!$C$38:$BB$54,1,MATCH(B644,MaGv!$C$54:$BB$54,0))," ")</f>
        <v> </v>
      </c>
      <c r="I650" s="548" t="str">
        <f t="array" ref="I650">IF(COUNTIF(MaGv!$C$59:$BB$59,B644)&gt;0,INDEX(MaGv!$C$38:$BB$59,1,MATCH(B644,MaGv!$C$59:$BB$59,0))," ")</f>
        <v> </v>
      </c>
      <c r="J650" s="548" t="str">
        <f t="array" ref="J650">IF(COUNTIF(MaGv!$C$64:$BB$64,B644)&gt;0,INDEX(MaGv!$C$38:$BB$64,1,MATCH(B644,MaGv!$C$64:$BB$64,0))," ")</f>
        <v> </v>
      </c>
      <c r="K650" s="323"/>
      <c r="L650" s="547" t="s">
        <v>606</v>
      </c>
      <c r="M650" s="548">
        <v>1.0</v>
      </c>
      <c r="N650" s="549" t="s">
        <v>624</v>
      </c>
      <c r="O650" s="557" t="str">
        <f t="array" ref="O650">IF(COUNTIF(MaGv!$C$39:$BB$39,L644)&gt;0,INDEX(MaGv!$C$38:$BB$39,1,MATCH(L644,MaGv!$C$39:$BB$39,0))," ")</f>
        <v>C3</v>
      </c>
      <c r="P650" s="548" t="str">
        <f t="array" ref="P650">IF(COUNTIF(MaGv!$C$44:$BB$44,L644)&gt;0,INDEX(MaGv!$C$38:$BB$44,1,MATCH(L644,MaGv!$C$44:$BB$44,0))," ")</f>
        <v> </v>
      </c>
      <c r="Q650" s="548" t="str">
        <f t="array" ref="Q650">IF(COUNTIF(MaGv!$C$49:$BB$49,L644)&gt;0,INDEX(MaGv!$C$38:$BB$49,1,MATCH(L644,MaGv!$C$49:$BB$49,0))," ")</f>
        <v> </v>
      </c>
      <c r="R650" s="548" t="str">
        <f t="array" ref="R650">IF(COUNTIF(MaGv!$C$54:$BB$54,L644)&gt;0,INDEX(MaGv!$C$38:$BB$54,1,MATCH(L644,MaGv!$C$54:$BB$54,0))," ")</f>
        <v> </v>
      </c>
      <c r="S650" s="548" t="str">
        <f t="array" ref="S650">IF(COUNTIF(MaGv!$C$59:$BB$59,L644)&gt;0,INDEX(MaGv!$C$38:$BB$59,1,MATCH(L644,MaGv!$C$59:$BB$59,0))," ")</f>
        <v> </v>
      </c>
      <c r="T650" s="548" t="str">
        <f t="array" ref="T650">IF(COUNTIF(MaGv!$C$64:$BB$64,L644)&gt;0,INDEX(MaGv!$C$38:$BB$64,1,MATCH(L644,MaGv!$C$64:$BB$64,0))," ")</f>
        <v> </v>
      </c>
      <c r="U650" s="16"/>
      <c r="V650" s="16"/>
      <c r="W650" s="17"/>
      <c r="X650" s="527"/>
    </row>
    <row r="651" ht="12.75" customHeight="1">
      <c r="A651" s="323"/>
      <c r="B651" s="127"/>
      <c r="C651" s="444">
        <v>2.0</v>
      </c>
      <c r="D651" s="543" t="s">
        <v>625</v>
      </c>
      <c r="E651" s="444" t="str">
        <f t="array" ref="E651">IF(COUNTIF(MaGv!$C$40:$BB$40,B644)&gt;0,INDEX(MaGv!$C$38:$BB$40,1,MATCH(B644,MaGv!$C$40:$BB$40,0))," ")</f>
        <v> </v>
      </c>
      <c r="F651" s="444" t="str">
        <f t="array" ref="F651">IF(COUNTIF(MaGv!$C$45:$BB$45,B644)&gt;0,INDEX(MaGv!$C$38:$BB$45,1,MATCH(B644,MaGv!$C$45:$BB$45,0))," ")</f>
        <v> </v>
      </c>
      <c r="G651" s="446" t="str">
        <f t="array" ref="G651">IF(COUNTIF(MaGv!$C$50:$BB$50,B644)&gt;0,INDEX(MaGv!$C$38:$BB$50,1,MATCH(B644,MaGv!$C$50:$BB$50,0))," ")</f>
        <v>A9</v>
      </c>
      <c r="H651" s="444" t="str">
        <f t="array" ref="H651">IF(COUNTIF(MaGv!$C$55:$BB$55,B644)&gt;0,INDEX(MaGv!$C$38:$BB$55,1,MATCH(B644,MaGv!$C$55:$BB$55,0))," ")</f>
        <v> </v>
      </c>
      <c r="I651" s="446" t="str">
        <f t="array" ref="I651">IF(COUNTIF(MaGv!$C$60:$BB$60,B644)&gt;0,INDEX(MaGv!$C$38:$BB$60,1,MATCH(B644,MaGv!$C$60:$BB$60,0))," ")</f>
        <v>A11</v>
      </c>
      <c r="J651" s="444" t="str">
        <f t="array" ref="J651">IF(COUNTIF(MaGv!$C$65:$BB$65,B644)&gt;0,INDEX(MaGv!$C$38:$BB$65,1,MATCH(B644,MaGv!$C$65:$BB$65,0))," ")</f>
        <v> </v>
      </c>
      <c r="K651" s="323"/>
      <c r="L651" s="127"/>
      <c r="M651" s="444">
        <v>2.0</v>
      </c>
      <c r="N651" s="543" t="s">
        <v>625</v>
      </c>
      <c r="O651" s="444" t="str">
        <f t="array" ref="O651">IF(COUNTIF(MaGv!$C$40:$BB$40,L644)&gt;0,INDEX(MaGv!$C$38:$BB$40,1,MATCH(L644,MaGv!$C$40:$BB$40,0))," ")</f>
        <v> </v>
      </c>
      <c r="P651" s="444" t="str">
        <f t="array" ref="P651">IF(COUNTIF(MaGv!$C$45:$BB$45,L644)&gt;0,INDEX(MaGv!$C$38:$BB$45,1,MATCH(L644,MaGv!$C$45:$BB$45,0))," ")</f>
        <v> </v>
      </c>
      <c r="Q651" s="444" t="str">
        <f t="array" ref="Q651">IF(COUNTIF(MaGv!$C$50:$BB$50,L644)&gt;0,INDEX(MaGv!$C$38:$BB$50,1,MATCH(L644,MaGv!$C$50:$BB$50,0))," ")</f>
        <v> </v>
      </c>
      <c r="R651" s="444" t="str">
        <f t="array" ref="R651">IF(COUNTIF(MaGv!$C$55:$BB$55,L644)&gt;0,INDEX(MaGv!$C$38:$BB$55,1,MATCH(L644,MaGv!$C$55:$BB$55,0))," ")</f>
        <v> </v>
      </c>
      <c r="S651" s="444" t="str">
        <f t="array" ref="S651">IF(COUNTIF(MaGv!$C$60:$BB$60,L644)&gt;0,INDEX(MaGv!$C$38:$BB$60,1,MATCH(L644,MaGv!$C$60:$BB$60,0))," ")</f>
        <v> </v>
      </c>
      <c r="T651" s="444" t="str">
        <f t="array" ref="T651">IF(COUNTIF(MaGv!$C$65:$BB$65,L644)&gt;0,INDEX(MaGv!$C$38:$BB$65,1,MATCH(L644,MaGv!$C$65:$BB$65,0))," ")</f>
        <v> </v>
      </c>
      <c r="U651" s="16"/>
      <c r="V651" s="16"/>
      <c r="W651" s="17"/>
      <c r="X651" s="527"/>
    </row>
    <row r="652" ht="12.75" customHeight="1">
      <c r="A652" s="323"/>
      <c r="B652" s="127"/>
      <c r="C652" s="444">
        <v>3.0</v>
      </c>
      <c r="D652" s="543" t="s">
        <v>626</v>
      </c>
      <c r="E652" s="444" t="str">
        <f t="array" ref="E652">IF(COUNTIF(MaGv!$C$41:$BB$41,B644)&gt;0,INDEX(MaGv!$C$38:$BB$41,1,MATCH(B644,MaGv!$C$41:$BB$41,0))," ")</f>
        <v> </v>
      </c>
      <c r="F652" s="444" t="str">
        <f t="array" ref="F652">IF(COUNTIF(MaGv!$C$46:$BB$46,B644)&gt;0,INDEX(MaGv!$C$38:$BB$46,1,MATCH(B644,MaGv!$C$46:$BB$46,0))," ")</f>
        <v> </v>
      </c>
      <c r="G652" s="446" t="str">
        <f t="array" ref="G652">IF(COUNTIF(MaGv!$C$51:$BB$51,B644)&gt;0,INDEX(MaGv!$C$38:$BB$51,1,MATCH(B644,MaGv!$C$51:$BB$51,0))," ")</f>
        <v>A9</v>
      </c>
      <c r="H652" s="444" t="str">
        <f t="array" ref="H652">IF(COUNTIF(MaGv!$C$56:$BB$56,B644)&gt;0,INDEX(MaGv!$C$38:$BB$56,1,MATCH(B644,MaGv!$C$56:$BB$56,0))," ")</f>
        <v> </v>
      </c>
      <c r="I652" s="446" t="str">
        <f t="array" ref="I652">IF(COUNTIF(MaGv!$C$61:$BB$61,B644)&gt;0,INDEX(MaGv!$C$38:$BB$61,1,MATCH(B644,MaGv!$C$61:$BB$61,0))," ")</f>
        <v>A11</v>
      </c>
      <c r="J652" s="444" t="str">
        <f t="array" ref="J652">IF(COUNTIF(MaGv!$C$66:$BB$66,B644)&gt;0,INDEX(MaGv!$C$38:$BB$66,1,MATCH(B644,MaGv!$C$66:$BB$66,0))," ")</f>
        <v> </v>
      </c>
      <c r="K652" s="323"/>
      <c r="L652" s="127"/>
      <c r="M652" s="444">
        <v>3.0</v>
      </c>
      <c r="N652" s="543" t="s">
        <v>626</v>
      </c>
      <c r="O652" s="444" t="str">
        <f t="array" ref="O652">IF(COUNTIF(MaGv!$C$41:$BB$41,L644)&gt;0,INDEX(MaGv!$C$38:$BB$41,1,MATCH(L644,MaGv!$C$41:$BB$41,0))," ")</f>
        <v> </v>
      </c>
      <c r="P652" s="444" t="str">
        <f t="array" ref="P652">IF(COUNTIF(MaGv!$C$46:$BB$46,L644)&gt;0,INDEX(MaGv!$C$38:$BB$46,1,MATCH(L644,MaGv!$C$46:$BB$46,0))," ")</f>
        <v> </v>
      </c>
      <c r="Q652" s="444" t="str">
        <f t="array" ref="Q652">IF(COUNTIF(MaGv!$C$51:$BB$51,L644)&gt;0,INDEX(MaGv!$C$38:$BB$51,1,MATCH(L644,MaGv!$C$51:$BB$51,0))," ")</f>
        <v> </v>
      </c>
      <c r="R652" s="444" t="str">
        <f t="array" ref="R652">IF(COUNTIF(MaGv!$C$56:$BB$56,L644)&gt;0,INDEX(MaGv!$C$38:$BB$56,1,MATCH(L644,MaGv!$C$56:$BB$56,0))," ")</f>
        <v> </v>
      </c>
      <c r="S652" s="444" t="str">
        <f t="array" ref="S652">IF(COUNTIF(MaGv!$C$61:$BB$61,L644)&gt;0,INDEX(MaGv!$C$38:$BB$61,1,MATCH(L644,MaGv!$C$61:$BB$61,0))," ")</f>
        <v> </v>
      </c>
      <c r="T652" s="444" t="str">
        <f t="array" ref="T652">IF(COUNTIF(MaGv!$C$66:$BB$66,L644)&gt;0,INDEX(MaGv!$C$38:$BB$66,1,MATCH(L644,MaGv!$C$66:$BB$66,0))," ")</f>
        <v> </v>
      </c>
      <c r="U652" s="16"/>
      <c r="V652" s="16"/>
      <c r="W652" s="17"/>
      <c r="X652" s="527"/>
    </row>
    <row r="653" ht="12.75" customHeight="1">
      <c r="A653" s="323"/>
      <c r="B653" s="127"/>
      <c r="C653" s="444">
        <v>4.0</v>
      </c>
      <c r="D653" s="543" t="s">
        <v>627</v>
      </c>
      <c r="E653" s="444" t="str">
        <f t="array" ref="E653">IF(COUNTIF(MaGv!$C$42:$BB$42,B644)&gt;0,INDEX(MaGv!$C$38:$BB$42,1,MATCH(B644,MaGv!$C$42:$BB$42,0))," ")</f>
        <v> </v>
      </c>
      <c r="F653" s="444" t="str">
        <f t="array" ref="F653">IF(COUNTIF(MaGv!$C$47:$BB$47,B644)&gt;0,INDEX(MaGv!$C$38:$BB$47,1,MATCH(B644,MaGv!$C$47:$BB$47,0))," ")</f>
        <v> </v>
      </c>
      <c r="G653" s="444" t="str">
        <f t="array" ref="G653">IF(COUNTIF(MaGv!$C$52:$BB$52,B644)&gt;0,INDEX(MaGv!$C$38:$BB$52,1,MATCH(B644,MaGv!$C$52:$BB$52,0))," ")</f>
        <v> </v>
      </c>
      <c r="H653" s="444" t="str">
        <f t="array" ref="H653">IF(COUNTIF(MaGv!$C$57:$BB$57,B644)&gt;0,INDEX(MaGv!$C$38:$BB$57,1,MATCH(B644,MaGv!$C$57:$BB$57,0))," ")</f>
        <v> </v>
      </c>
      <c r="I653" s="446" t="str">
        <f t="array" ref="I653">IF(COUNTIF(MaGv!$C$62:$BB$62,B644)&gt;0,INDEX(MaGv!$C$38:$BB$62,1,MATCH(B644,MaGv!$C$62:$BB$62,0))," ")</f>
        <v>A5</v>
      </c>
      <c r="J653" s="444" t="str">
        <f t="array" ref="J653">IF(COUNTIF(MaGv!$C$66:$BB$67,B644)&gt;0,INDEX(MaGv!$C$38:$BB$67,1,MATCH(B644,MaGv!$C$67:$BB$67,0))," ")</f>
        <v> </v>
      </c>
      <c r="K653" s="323"/>
      <c r="L653" s="127"/>
      <c r="M653" s="444">
        <v>4.0</v>
      </c>
      <c r="N653" s="543" t="s">
        <v>627</v>
      </c>
      <c r="O653" s="444" t="str">
        <f t="array" ref="O653">IF(COUNTIF(MaGv!$C$42:$BB$42,L644)&gt;0,INDEX(MaGv!$C$38:$BB$42,1,MATCH(L644,MaGv!$C$42:$BB$42,0))," ")</f>
        <v> </v>
      </c>
      <c r="P653" s="444" t="str">
        <f t="array" ref="P653">IF(COUNTIF(MaGv!$C$47:$BB$47,L644)&gt;0,INDEX(MaGv!$C$38:$BB$47,1,MATCH(L644,MaGv!$C$47:$BB$47,0))," ")</f>
        <v> </v>
      </c>
      <c r="Q653" s="444" t="str">
        <f t="array" ref="Q653">IF(COUNTIF(MaGv!$C$52:$BB$52,L644)&gt;0,INDEX(MaGv!$C$38:$BB$52,1,MATCH(L644,MaGv!$C$52:$BB$52,0))," ")</f>
        <v> </v>
      </c>
      <c r="R653" s="444" t="str">
        <f t="array" ref="R653">IF(COUNTIF(MaGv!$C$57:$BB$57,L644)&gt;0,INDEX(MaGv!$C$38:$BB$57,1,MATCH(L644,MaGv!$C$57:$BB$57,0))," ")</f>
        <v> </v>
      </c>
      <c r="S653" s="444" t="str">
        <f t="array" ref="S653">IF(COUNTIF(MaGv!$C$62:$BB$62,L644)&gt;0,INDEX(MaGv!$C$38:$BB$62,1,MATCH(L644,MaGv!$C$62:$BB$62,0))," ")</f>
        <v> </v>
      </c>
      <c r="T653" s="444" t="str">
        <f t="array" ref="T653">IF(COUNTIF(MaGv!$C$66:$BB$67,L644)&gt;0,INDEX(MaGv!$C$38:$BB$67,1,MATCH(L644,MaGv!$C$67:$BB$67,0))," ")</f>
        <v> </v>
      </c>
      <c r="U653" s="16"/>
      <c r="V653" s="16"/>
      <c r="W653" s="17"/>
      <c r="X653" s="527"/>
    </row>
    <row r="654" ht="12.75" customHeight="1">
      <c r="A654" s="323"/>
      <c r="B654" s="396"/>
      <c r="C654" s="450">
        <v>5.0</v>
      </c>
      <c r="D654" s="550" t="s">
        <v>628</v>
      </c>
      <c r="E654" s="450" t="str">
        <f t="array" ref="E654">IF(COUNTIF(MaGv!$C$43:$BB$43,B644)&gt;0,INDEX(MaGv!$C$38:$BB$43,1,MATCH(B644,MaGv!$C$43:$BB$43,0))," ")</f>
        <v> </v>
      </c>
      <c r="F654" s="450" t="str">
        <f t="array" ref="F654">IF(COUNTIF(MaGv!$C$48:$BB$48,B644)&gt;0,INDEX(MaGv!$C$38:$BB$48,1,MATCH(B644,MaGv!$C$48:$BB$48,0))," ")</f>
        <v> </v>
      </c>
      <c r="G654" s="450" t="str">
        <f t="array" ref="G654">IF(COUNTIF(MaGv!$C$53:$BB$53,B644)&gt;0,INDEX(MaGv!$C$38:$BB$53,1,MATCH(B644,MaGv!$C$53:$BB$53,0))," ")</f>
        <v> </v>
      </c>
      <c r="H654" s="450" t="str">
        <f t="array" ref="H654">IF(COUNTIF(MaGv!$C$58:$BB$58,B644)&gt;0,INDEX(MaGv!$C$38:$BB$58,1,MATCH(B644,MaGv!$C$58:$BB$58,0))," ")</f>
        <v> </v>
      </c>
      <c r="I654" s="449" t="str">
        <f t="array" ref="I654">IF(COUNTIF(MaGv!$C$63:$BB$63,B644)&gt;0,INDEX(MaGv!$C$38:$BB$63,1,MATCH(B644,MaGv!$C$63:$BB$63,0))," ")</f>
        <v>A5</v>
      </c>
      <c r="J654" s="450" t="str">
        <f t="array" ref="J654">IF(COUNTIF(MaGv!$C$68:$BB$68,B644)&gt;0,INDEX(MaGv!$C$38:$BB$68,1,MATCH(B644,MaGv!$C$68:$BB$68,0))," ")</f>
        <v> </v>
      </c>
      <c r="K654" s="323"/>
      <c r="L654" s="396"/>
      <c r="M654" s="450">
        <v>5.0</v>
      </c>
      <c r="N654" s="550" t="s">
        <v>628</v>
      </c>
      <c r="O654" s="450" t="str">
        <f t="array" ref="O654">IF(COUNTIF(MaGv!$C$43:$BB$43,L644)&gt;0,INDEX(MaGv!$C$38:$BB$43,1,MATCH(L644,MaGv!$C$43:$BB$43,0))," ")</f>
        <v> </v>
      </c>
      <c r="P654" s="450" t="str">
        <f t="array" ref="P654">IF(COUNTIF(MaGv!$C$48:$BB$48,L644)&gt;0,INDEX(MaGv!$C$38:$BB$48,1,MATCH(L644,MaGv!$C$48:$BB$48,0))," ")</f>
        <v> </v>
      </c>
      <c r="Q654" s="450" t="str">
        <f t="array" ref="Q654">IF(COUNTIF(MaGv!$C$53:$BB$53,L644)&gt;0,INDEX(MaGv!$C$38:$BB$53,1,MATCH(L644,MaGv!$C$53:$BB$53,0))," ")</f>
        <v> </v>
      </c>
      <c r="R654" s="450" t="str">
        <f t="array" ref="R654">IF(COUNTIF(MaGv!$C$58:$BB$58,L644)&gt;0,INDEX(MaGv!$C$38:$BB$58,1,MATCH(L644,MaGv!$C$58:$BB$58,0))," ")</f>
        <v> </v>
      </c>
      <c r="S654" s="450" t="str">
        <f t="array" ref="S654">IF(COUNTIF(MaGv!$C$63:$BB$63,L644)&gt;0,INDEX(MaGv!$C$38:$BB$63,1,MATCH(L644,MaGv!$C$63:$BB$63,0))," ")</f>
        <v> </v>
      </c>
      <c r="T654" s="450" t="str">
        <f t="array" ref="T654">IF(COUNTIF(MaGv!$C$68:$BB$68,L644)&gt;0,INDEX(MaGv!$C$38:$BB$68,1,MATCH(L644,MaGv!$C$68:$BB$68,0))," ")</f>
        <v> </v>
      </c>
      <c r="U654" s="16"/>
      <c r="V654" s="16"/>
      <c r="W654" s="17"/>
      <c r="X654" s="527"/>
    </row>
    <row r="655" ht="12.75" customHeight="1">
      <c r="A655" s="323"/>
      <c r="B655" s="551"/>
      <c r="C655" s="529"/>
      <c r="D655" s="75"/>
      <c r="E655" s="529"/>
      <c r="F655" s="529"/>
      <c r="G655" s="529"/>
      <c r="H655" s="529"/>
      <c r="I655" s="529"/>
      <c r="J655" s="529"/>
      <c r="K655" s="323"/>
      <c r="L655" s="551"/>
      <c r="M655" s="529"/>
      <c r="N655" s="75"/>
      <c r="O655" s="529"/>
      <c r="P655" s="529"/>
      <c r="Q655" s="529"/>
      <c r="R655" s="529"/>
      <c r="S655" s="529"/>
      <c r="T655" s="529"/>
      <c r="U655" s="16"/>
      <c r="V655" s="16"/>
      <c r="W655" s="17"/>
      <c r="X655" s="527"/>
    </row>
    <row r="656" ht="12.75" customHeight="1">
      <c r="A656" s="552"/>
      <c r="B656" s="553"/>
      <c r="C656" s="554"/>
      <c r="D656" s="554"/>
      <c r="E656" s="555"/>
      <c r="F656" s="555"/>
      <c r="G656" s="555"/>
      <c r="H656" s="555"/>
      <c r="I656" s="555"/>
      <c r="J656" s="555"/>
      <c r="K656" s="555"/>
      <c r="L656" s="553"/>
      <c r="M656" s="554"/>
      <c r="N656" s="554"/>
      <c r="O656" s="555"/>
      <c r="P656" s="555"/>
      <c r="Q656" s="555"/>
      <c r="R656" s="555"/>
      <c r="S656" s="555"/>
      <c r="T656" s="555"/>
      <c r="U656" s="16"/>
      <c r="V656" s="16"/>
      <c r="W656" s="17"/>
      <c r="X656" s="527"/>
    </row>
    <row r="657" ht="12.75" customHeight="1">
      <c r="A657" s="323"/>
      <c r="B657" s="528" t="str">
        <f>MaGv!$N$1</f>
        <v>THỜI KHÓA BIỂU ÔN TẬP KHỐI 12 - Áp dụng từ 04/05/2021</v>
      </c>
      <c r="C657" s="528"/>
      <c r="D657" s="360"/>
      <c r="E657" s="360"/>
      <c r="F657" s="360"/>
      <c r="G657" s="360"/>
      <c r="H657" s="323"/>
      <c r="I657" s="360"/>
      <c r="J657" s="360"/>
      <c r="K657" s="323"/>
      <c r="L657" s="528" t="str">
        <f>MaGv!$N$1</f>
        <v>THỜI KHÓA BIỂU ÔN TẬP KHỐI 12 - Áp dụng từ 04/05/2021</v>
      </c>
      <c r="M657" s="360"/>
      <c r="N657" s="360"/>
      <c r="O657" s="360"/>
      <c r="P657" s="360"/>
      <c r="Q657" s="360"/>
      <c r="R657" s="323"/>
      <c r="S657" s="360"/>
      <c r="T657" s="360"/>
      <c r="U657" s="16"/>
      <c r="V657" s="16"/>
      <c r="W657" s="17"/>
      <c r="X657" s="527"/>
    </row>
    <row r="658" ht="12.75" customHeight="1">
      <c r="A658" s="16"/>
      <c r="B658" s="530" t="s">
        <v>615</v>
      </c>
      <c r="C658" s="531" t="str">
        <f>VLOOKUP(B660,dsma,3,0)&amp;"-"&amp;VLOOKUP(B660,dsma,5,0)</f>
        <v>Trần Thụy Trang-AVăn</v>
      </c>
      <c r="D658" s="532"/>
      <c r="E658" s="532"/>
      <c r="F658" s="533"/>
      <c r="G658" s="323"/>
      <c r="H658" s="534"/>
      <c r="I658" s="535" t="s">
        <v>616</v>
      </c>
      <c r="J658" s="17" t="str">
        <f>60-COUNTIF(E661:J670," ")</f>
        <v>0</v>
      </c>
      <c r="K658" s="323"/>
      <c r="L658" s="530" t="s">
        <v>615</v>
      </c>
      <c r="M658" s="531" t="str">
        <f>VLOOKUP(L660,dsma,3,0)&amp;"-"&amp;VLOOKUP(L660,dsma,5,0)</f>
        <v>Phạm Quốc Vinh-AVăn</v>
      </c>
      <c r="N658" s="532"/>
      <c r="O658" s="532"/>
      <c r="P658" s="533"/>
      <c r="Q658" s="556"/>
      <c r="R658" s="534"/>
      <c r="S658" s="535" t="s">
        <v>616</v>
      </c>
      <c r="T658" s="17" t="str">
        <f>60-COUNTIF(O661:T670," ")</f>
        <v>12</v>
      </c>
      <c r="U658" s="16"/>
      <c r="V658" s="16"/>
      <c r="W658" s="17"/>
      <c r="X658" s="527"/>
    </row>
    <row r="659" ht="3.0" customHeight="1">
      <c r="A659" s="16"/>
      <c r="B659" s="526"/>
      <c r="C659" s="323"/>
      <c r="D659" s="323"/>
      <c r="E659" s="529"/>
      <c r="F659" s="323"/>
      <c r="G659" s="323"/>
      <c r="H659" s="323"/>
      <c r="I659" s="323"/>
      <c r="J659" s="323"/>
      <c r="K659" s="323"/>
      <c r="L659" s="526"/>
      <c r="M659" s="323"/>
      <c r="N659" s="323"/>
      <c r="O659" s="529"/>
      <c r="P659" s="323"/>
      <c r="Q659" s="323"/>
      <c r="R659" s="323"/>
      <c r="S659" s="323"/>
      <c r="T659" s="323"/>
      <c r="U659" s="16"/>
      <c r="V659" s="16"/>
      <c r="W659" s="17"/>
      <c r="X659" s="527"/>
    </row>
    <row r="660" ht="12.75" customHeight="1">
      <c r="A660" s="536"/>
      <c r="B660" s="537" t="str">
        <f>X87</f>
        <v>BA08</v>
      </c>
      <c r="C660" s="538" t="s">
        <v>617</v>
      </c>
      <c r="D660" s="538" t="s">
        <v>618</v>
      </c>
      <c r="E660" s="538" t="s">
        <v>591</v>
      </c>
      <c r="F660" s="538" t="s">
        <v>592</v>
      </c>
      <c r="G660" s="538" t="s">
        <v>593</v>
      </c>
      <c r="H660" s="538" t="s">
        <v>594</v>
      </c>
      <c r="I660" s="538" t="s">
        <v>595</v>
      </c>
      <c r="J660" s="538" t="s">
        <v>596</v>
      </c>
      <c r="K660" s="539"/>
      <c r="L660" s="537" t="str">
        <f>X88</f>
        <v>BA09</v>
      </c>
      <c r="M660" s="538" t="s">
        <v>617</v>
      </c>
      <c r="N660" s="538" t="s">
        <v>618</v>
      </c>
      <c r="O660" s="538" t="s">
        <v>591</v>
      </c>
      <c r="P660" s="538" t="s">
        <v>592</v>
      </c>
      <c r="Q660" s="538" t="s">
        <v>593</v>
      </c>
      <c r="R660" s="538" t="s">
        <v>594</v>
      </c>
      <c r="S660" s="538" t="s">
        <v>595</v>
      </c>
      <c r="T660" s="538" t="s">
        <v>596</v>
      </c>
      <c r="U660" s="16"/>
      <c r="V660" s="16">
        <v>84.0</v>
      </c>
      <c r="W660" s="17"/>
      <c r="X660" s="527"/>
    </row>
    <row r="661" ht="12.75" customHeight="1">
      <c r="A661" s="323"/>
      <c r="B661" s="541" t="s">
        <v>597</v>
      </c>
      <c r="C661" s="452">
        <v>1.0</v>
      </c>
      <c r="D661" s="542" t="s">
        <v>619</v>
      </c>
      <c r="E661" s="452" t="str">
        <f t="array" ref="E661">IF(COUNTIF(MaGv!$C$4:$BB$4,B660)&gt;0,INDEX(MaGv!$C$3:$BB$4,1,MATCH(B660,MaGv!$C$4:$BB$4,0))," ")</f>
        <v> </v>
      </c>
      <c r="F661" s="452" t="str">
        <f t="array" ref="F661">IF(COUNTIF(MaGv!$C$9:$BB$9,B660)&gt;0,INDEX(MaGv!$C$3:$BB$9,1,MATCH(B660,MaGv!$C$9:$BB$9,0))," ")</f>
        <v> </v>
      </c>
      <c r="G661" s="452" t="str">
        <f t="array" ref="G661">IF(COUNTIF(MaGv!$C$14:$BB$14,B660)&gt;0,INDEX(MaGv!$C$3:$BB$14,1,MATCH(B660,MaGv!$C$14:$BB$14,0))," ")</f>
        <v> </v>
      </c>
      <c r="H661" s="452" t="str">
        <f t="array" ref="H661">IF(COUNTIF(MaGv!$C$19:$BB$19,B660)&gt;0,INDEX(MaGv!$C$3:$BB$19,1,MATCH(B660,MaGv!$C$19:$BB$19,0))," ")</f>
        <v> </v>
      </c>
      <c r="I661" s="452" t="str">
        <f t="array" ref="I661">IF(COUNTIF(MaGv!$C$24:$BB$24,B660)&gt;0,INDEX(MaGv!$C$3:$BB$24,1,MATCH(B660,MaGv!$C$24:$BB$24,0))," ")</f>
        <v> </v>
      </c>
      <c r="J661" s="452" t="str">
        <f t="array" ref="J661">IF(COUNTIF(MaGv!$C$29:$BB$29,B660)&gt;0,INDEX(MaGv!$C$3:$BB$29,1,MATCH(B660,MaGv!$C$29:$BB$29,0))," ")</f>
        <v> </v>
      </c>
      <c r="K661" s="323"/>
      <c r="L661" s="541" t="s">
        <v>597</v>
      </c>
      <c r="M661" s="452">
        <v>1.0</v>
      </c>
      <c r="N661" s="542" t="s">
        <v>619</v>
      </c>
      <c r="O661" s="452" t="str">
        <f t="array" ref="O661">IF(COUNTIF(MaGv!$C$4:$BB$4,L660)&gt;0,INDEX(MaGv!$C$3:$BB$4,1,MATCH(L660,MaGv!$C$4:$BB$4,0))," ")</f>
        <v> </v>
      </c>
      <c r="P661" s="452" t="str">
        <f t="array" ref="P661">IF(COUNTIF(MaGv!$C$9:$BB$9,L660)&gt;0,INDEX(MaGv!$C$3:$BB$9,1,MATCH(L660,MaGv!$C$9:$BB$9,0))," ")</f>
        <v> </v>
      </c>
      <c r="Q661" s="451" t="str">
        <f t="array" ref="Q661">IF(COUNTIF(MaGv!$C$14:$BB$14,L660)&gt;0,INDEX(MaGv!$C$3:$BB$14,1,MATCH(L660,MaGv!$C$14:$BB$14,0))," ")</f>
        <v>A4</v>
      </c>
      <c r="R661" s="452" t="str">
        <f t="array" ref="R661">IF(COUNTIF(MaGv!$C$19:$BB$19,L660)&gt;0,INDEX(MaGv!$C$3:$BB$19,1,MATCH(L660,MaGv!$C$19:$BB$19,0))," ")</f>
        <v> </v>
      </c>
      <c r="S661" s="452" t="str">
        <f t="array" ref="S661">IF(COUNTIF(MaGv!$C$24:$BB$24,L660)&gt;0,INDEX(MaGv!$C$3:$BB$24,1,MATCH(L660,MaGv!$C$24:$BB$24,0))," ")</f>
        <v> </v>
      </c>
      <c r="T661" s="452" t="str">
        <f t="array" ref="T661">IF(COUNTIF(MaGv!$C$29:$BB$29,L660)&gt;0,INDEX(MaGv!$C$3:$BB$29,1,MATCH(L660,MaGv!$C$29:$BB$29,0))," ")</f>
        <v> </v>
      </c>
      <c r="U661" s="16"/>
      <c r="V661" s="16"/>
      <c r="W661" s="17"/>
      <c r="X661" s="527"/>
    </row>
    <row r="662" ht="12.75" customHeight="1">
      <c r="A662" s="323"/>
      <c r="B662" s="127"/>
      <c r="C662" s="444">
        <v>2.0</v>
      </c>
      <c r="D662" s="543" t="s">
        <v>620</v>
      </c>
      <c r="E662" s="444" t="str">
        <f t="array" ref="E662">IF(COUNTIF(MaGv!$C$5:$BB$5,B660)&gt;0,INDEX(MaGv!$C$3:$BB$5,1,MATCH(B660,MaGv!$C$5:$BB$5,0))," ")</f>
        <v> </v>
      </c>
      <c r="F662" s="444" t="str">
        <f t="array" ref="F662">IF(COUNTIF(MaGv!$C$10:$BB$10,B660)&gt;0,INDEX(MaGv!$C$3:$BB$10,1,MATCH(B660,MaGv!$C$10:$BB$10,0))," ")</f>
        <v> </v>
      </c>
      <c r="G662" s="444" t="str">
        <f t="array" ref="G662">IF(COUNTIF(MaGv!$C$15:$BB$15,B660)&gt;0,INDEX(MaGv!$C$3:$BB$15,1,MATCH(B660,MaGv!$C$15:$BB$15,0))," ")</f>
        <v> </v>
      </c>
      <c r="H662" s="444" t="str">
        <f t="array" ref="H662">IF(COUNTIF(MaGv!$C$20:$BB$20,B660)&gt;0,INDEX(MaGv!$C$3:$BB$20,1,MATCH(B660,MaGv!$C$20:$BB$20,0))," ")</f>
        <v> </v>
      </c>
      <c r="I662" s="444" t="str">
        <f t="array" ref="I662">IF(COUNTIF(MaGv!$C$25:$BB$25,B660)&gt;0,INDEX(MaGv!$C$3:$BB$25,1,MATCH(B660,MaGv!$C$25:$BB$25,0))," ")</f>
        <v> </v>
      </c>
      <c r="J662" s="444" t="str">
        <f t="array" ref="J662">IF(COUNTIF(MaGv!$C$30:$BB$30,B660)&gt;0,INDEX(MaGv!$C$3:$BB$30,1,MATCH(B660,MaGv!$C$30:$BB$30,0))," ")</f>
        <v> </v>
      </c>
      <c r="K662" s="323"/>
      <c r="L662" s="127"/>
      <c r="M662" s="444">
        <v>2.0</v>
      </c>
      <c r="N662" s="543" t="s">
        <v>620</v>
      </c>
      <c r="O662" s="446" t="str">
        <f t="array" ref="O662">IF(COUNTIF(MaGv!$C$5:$BB$5,L660)&gt;0,INDEX(MaGv!$C$3:$BB$5,1,MATCH(L660,MaGv!$C$5:$BB$5,0))," ")</f>
        <v>A7</v>
      </c>
      <c r="P662" s="444" t="str">
        <f t="array" ref="P662">IF(COUNTIF(MaGv!$C$10:$BB$10,L660)&gt;0,INDEX(MaGv!$C$3:$BB$10,1,MATCH(L660,MaGv!$C$10:$BB$10,0))," ")</f>
        <v> </v>
      </c>
      <c r="Q662" s="446" t="str">
        <f t="array" ref="Q662">IF(COUNTIF(MaGv!$C$15:$BB$15,L660)&gt;0,INDEX(MaGv!$C$3:$BB$15,1,MATCH(L660,MaGv!$C$15:$BB$15,0))," ")</f>
        <v>A4</v>
      </c>
      <c r="R662" s="444" t="str">
        <f t="array" ref="R662">IF(COUNTIF(MaGv!$C$20:$BB$20,L660)&gt;0,INDEX(MaGv!$C$3:$BB$20,1,MATCH(L660,MaGv!$C$20:$BB$20,0))," ")</f>
        <v> </v>
      </c>
      <c r="S662" s="444" t="str">
        <f t="array" ref="S662">IF(COUNTIF(MaGv!$C$25:$BB$25,L660)&gt;0,INDEX(MaGv!$C$3:$BB$25,1,MATCH(L660,MaGv!$C$25:$BB$25,0))," ")</f>
        <v> </v>
      </c>
      <c r="T662" s="444" t="str">
        <f t="array" ref="T662">IF(COUNTIF(MaGv!$C$30:$BB$30,L660)&gt;0,INDEX(MaGv!$C$3:$BB$30,1,MATCH(L660,MaGv!$C$30:$BB$30,0))," ")</f>
        <v> </v>
      </c>
      <c r="U662" s="16"/>
      <c r="V662" s="16"/>
      <c r="W662" s="17"/>
      <c r="X662" s="527"/>
    </row>
    <row r="663" ht="12.75" customHeight="1">
      <c r="A663" s="323"/>
      <c r="B663" s="127"/>
      <c r="C663" s="444">
        <v>3.0</v>
      </c>
      <c r="D663" s="543" t="s">
        <v>621</v>
      </c>
      <c r="E663" s="444" t="str">
        <f t="array" ref="E663">IF(COUNTIF(MaGv!$C$6:$BB$6,B660)&gt;0,INDEX(MaGv!$C$3:$BB$6,1,MATCH(B660,MaGv!$C$6:$BB$6,0))," ")</f>
        <v> </v>
      </c>
      <c r="F663" s="444" t="str">
        <f t="array" ref="F663">IF(COUNTIF(MaGv!$C$11:$BB$11,B660)&gt;0,INDEX(MaGv!$C$3:$BB$11,1,MATCH(B660,MaGv!$C$11:$BB$11,0))," ")</f>
        <v> </v>
      </c>
      <c r="G663" s="444" t="str">
        <f t="array" ref="G663">IF(COUNTIF(MaGv!$C$16:$BB$16,B660)&gt;0,INDEX(MaGv!$C$3:$BB$16,1,MATCH(B660,MaGv!$C$16:$BB$16,0))," ")</f>
        <v> </v>
      </c>
      <c r="H663" s="444" t="str">
        <f t="array" ref="H663">IF(COUNTIF(MaGv!$C$21:$BB$21,B660)&gt;0,INDEX(MaGv!$C$3:$BB$21,1,MATCH(B660,MaGv!$C$21:$BB$21,0))," ")</f>
        <v> </v>
      </c>
      <c r="I663" s="444" t="str">
        <f t="array" ref="I663">IF(COUNTIF(MaGv!$C$26:$BB$26,B660)&gt;0,INDEX(MaGv!$C$3:$BB$26,1,MATCH(B660,MaGv!$C$26:$BB$26,0))," ")</f>
        <v> </v>
      </c>
      <c r="J663" s="444" t="str">
        <f t="array" ref="J663">IF(COUNTIF(MaGv!$C$31:$BB$31,B660)&gt;0,INDEX(MaGv!$C$3:$BB$31,1,MATCH(B660,MaGv!$C$31:$BB$31,0))," ")</f>
        <v> </v>
      </c>
      <c r="K663" s="323"/>
      <c r="L663" s="127"/>
      <c r="M663" s="444">
        <v>3.0</v>
      </c>
      <c r="N663" s="543" t="s">
        <v>621</v>
      </c>
      <c r="O663" s="446" t="str">
        <f t="array" ref="O663">IF(COUNTIF(MaGv!$C$6:$BB$6,L660)&gt;0,INDEX(MaGv!$C$3:$BB$6,1,MATCH(L660,MaGv!$C$6:$BB$6,0))," ")</f>
        <v>A7</v>
      </c>
      <c r="P663" s="444" t="str">
        <f t="array" ref="P663">IF(COUNTIF(MaGv!$C$11:$BB$11,L660)&gt;0,INDEX(MaGv!$C$3:$BB$11,1,MATCH(L660,MaGv!$C$11:$BB$11,0))," ")</f>
        <v> </v>
      </c>
      <c r="Q663" s="446" t="str">
        <f t="array" ref="Q663">IF(COUNTIF(MaGv!$C$16:$BB$16,L660)&gt;0,INDEX(MaGv!$C$3:$BB$16,1,MATCH(L660,MaGv!$C$16:$BB$16,0))," ")</f>
        <v>A7</v>
      </c>
      <c r="R663" s="444" t="str">
        <f t="array" ref="R663">IF(COUNTIF(MaGv!$C$21:$BB$21,L660)&gt;0,INDEX(MaGv!$C$3:$BB$21,1,MATCH(L660,MaGv!$C$21:$BB$21,0))," ")</f>
        <v> </v>
      </c>
      <c r="S663" s="444" t="str">
        <f t="array" ref="S663">IF(COUNTIF(MaGv!$C$26:$BB$26,L660)&gt;0,INDEX(MaGv!$C$3:$BB$26,1,MATCH(L660,MaGv!$C$26:$BB$26,0))," ")</f>
        <v> </v>
      </c>
      <c r="T663" s="444" t="str">
        <f t="array" ref="T663">IF(COUNTIF(MaGv!$C$31:$BB$31,L660)&gt;0,INDEX(MaGv!$C$3:$BB$31,1,MATCH(L660,MaGv!$C$31:$BB$31,0))," ")</f>
        <v> </v>
      </c>
      <c r="U663" s="16"/>
      <c r="V663" s="16"/>
      <c r="W663" s="17"/>
      <c r="X663" s="527"/>
    </row>
    <row r="664" ht="12.75" customHeight="1">
      <c r="A664" s="323"/>
      <c r="B664" s="127"/>
      <c r="C664" s="444">
        <v>4.0</v>
      </c>
      <c r="D664" s="543" t="s">
        <v>622</v>
      </c>
      <c r="E664" s="444" t="str">
        <f t="array" ref="E664">IF(COUNTIF(MaGv!$C$7:$BB$7,B660)&gt;0,INDEX(MaGv!$C$3:$BB$7,1,MATCH(B660,MaGv!$C$7:$BB$7,0))," ")</f>
        <v> </v>
      </c>
      <c r="F664" s="444" t="str">
        <f t="array" ref="F664">IF(COUNTIF(MaGv!$C$12:$BB$12,B660)&gt;0,INDEX(MaGv!$C$3:$BB$12,1,MATCH(B660,MaGv!$C$12:$BB$12,0))," ")</f>
        <v> </v>
      </c>
      <c r="G664" s="444" t="str">
        <f t="array" ref="G664">IF(COUNTIF(MaGv!$C$17:$BB$17,B660)&gt;0,INDEX(MaGv!$C$3:$BB$17,1,MATCH(B660,MaGv!$C$17:$BB$17,0))," ")</f>
        <v> </v>
      </c>
      <c r="H664" s="444" t="str">
        <f t="array" ref="H664">IF(COUNTIF(MaGv!$C$22:$BB$22,B660)&gt;0,INDEX(MaGv!$C$3:$BB$22,1,MATCH(B660,MaGv!$C$22:$BB$22,0))," ")</f>
        <v> </v>
      </c>
      <c r="I664" s="444" t="str">
        <f t="array" ref="I664">IF(COUNTIF(MaGv!$C$27:$BB$27,B660)&gt;0,INDEX(MaGv!$C$3:$BB$27,1,MATCH(B660,MaGv!$C$27:$BB$27,0))," ")</f>
        <v> </v>
      </c>
      <c r="J664" s="444" t="str">
        <f t="array" ref="J664">IF(COUNTIF(MaGv!$C$32:$BB$32,B660)&gt;0,INDEX(MaGv!$C$3:$BB$32,1,MATCH(B660,MaGv!$C$32:$BB$32,0))," ")</f>
        <v> </v>
      </c>
      <c r="K664" s="323"/>
      <c r="L664" s="127"/>
      <c r="M664" s="444">
        <v>4.0</v>
      </c>
      <c r="N664" s="543" t="s">
        <v>622</v>
      </c>
      <c r="O664" s="446" t="str">
        <f t="array" ref="O664">IF(COUNTIF(MaGv!$C$7:$BB$7,L660)&gt;0,INDEX(MaGv!$C$3:$BB$7,1,MATCH(L660,MaGv!$C$7:$BB$7,0))," ")</f>
        <v>A4</v>
      </c>
      <c r="P664" s="444" t="str">
        <f t="array" ref="P664">IF(COUNTIF(MaGv!$C$12:$BB$12,L660)&gt;0,INDEX(MaGv!$C$3:$BB$12,1,MATCH(L660,MaGv!$C$12:$BB$12,0))," ")</f>
        <v> </v>
      </c>
      <c r="Q664" s="446" t="str">
        <f t="array" ref="Q664">IF(COUNTIF(MaGv!$C$17:$BB$17,L660)&gt;0,INDEX(MaGv!$C$3:$BB$17,1,MATCH(L660,MaGv!$C$17:$BB$17,0))," ")</f>
        <v>A7</v>
      </c>
      <c r="R664" s="444" t="str">
        <f t="array" ref="R664">IF(COUNTIF(MaGv!$C$22:$BB$22,L660)&gt;0,INDEX(MaGv!$C$3:$BB$22,1,MATCH(L660,MaGv!$C$22:$BB$22,0))," ")</f>
        <v> </v>
      </c>
      <c r="S664" s="444" t="str">
        <f t="array" ref="S664">IF(COUNTIF(MaGv!$C$27:$BB$27,L660)&gt;0,INDEX(MaGv!$C$3:$BB$27,1,MATCH(L660,MaGv!$C$27:$BB$27,0))," ")</f>
        <v> </v>
      </c>
      <c r="T664" s="444" t="str">
        <f t="array" ref="T664">IF(COUNTIF(MaGv!$C$32:$BB$32,L660)&gt;0,INDEX(MaGv!$C$3:$BB$32,1,MATCH(L660,MaGv!$C$32:$BB$32,0))," ")</f>
        <v> </v>
      </c>
      <c r="U664" s="16"/>
      <c r="V664" s="16"/>
      <c r="W664" s="17"/>
      <c r="X664" s="527"/>
    </row>
    <row r="665" ht="12.75" customHeight="1">
      <c r="A665" s="323"/>
      <c r="B665" s="447"/>
      <c r="C665" s="544">
        <v>5.0</v>
      </c>
      <c r="D665" s="545" t="s">
        <v>623</v>
      </c>
      <c r="E665" s="544" t="str">
        <f t="array" ref="E665">IF(COUNTIF(MaGv!$C$8:$BB$8,B660)&gt;0,INDEX(MaGv!$C$3:$BB$8,1,MATCH(B660,MaGv!$C$8:$BB$8,0))," ")</f>
        <v> </v>
      </c>
      <c r="F665" s="544" t="str">
        <f t="array" ref="F665">IF(COUNTIF(MaGv!$C$13:$BB$13,B660)&gt;0,INDEX(MaGv!$C$3:$BB$13,1,MATCH(B660,MaGv!$C$13:$BB$13,0))," ")</f>
        <v> </v>
      </c>
      <c r="G665" s="544" t="str">
        <f t="array" ref="G665">IF(COUNTIF(MaGv!$C$18:$BB$18,B660)&gt;0,INDEX(MaGv!$C$3:$BB$18,1,MATCH(B660,MaGv!$C$18:$BB$18,0))," ")</f>
        <v> </v>
      </c>
      <c r="H665" s="544" t="str">
        <f t="array" ref="H665">IF(COUNTIF(MaGv!$C$23:$BB$23,B660)&gt;0,INDEX(MaGv!$C$3:$BB$23,1,MATCH(B660,MaGv!$C$23:$BB$23,0))," ")</f>
        <v> </v>
      </c>
      <c r="I665" s="544" t="str">
        <f t="array" ref="I665">IF(COUNTIF(MaGv!$C$28:$BB$28,B660)&gt;0,INDEX(MaGv!$C$3:$BB$28,1,MATCH(B660,MaGv!$C$28:$BB$28,0))," ")</f>
        <v> </v>
      </c>
      <c r="J665" s="544" t="str">
        <f t="array" ref="J665">IF(COUNTIF(MaGv!$C$33:$BB$33,B660)&gt;0,INDEX(MaGv!$C$3:$BB$33,1,MATCH(B660,MaGv!$C$33:$BB$33,0))," ")</f>
        <v> </v>
      </c>
      <c r="K665" s="323"/>
      <c r="L665" s="447"/>
      <c r="M665" s="544">
        <v>5.0</v>
      </c>
      <c r="N665" s="545" t="s">
        <v>623</v>
      </c>
      <c r="O665" s="546" t="str">
        <f t="array" ref="O665">IF(COUNTIF(MaGv!$C$8:$BB$8,L660)&gt;0,INDEX(MaGv!$C$3:$BB$8,1,MATCH(L660,MaGv!$C$8:$BB$8,0))," ")</f>
        <v>A4</v>
      </c>
      <c r="P665" s="544" t="str">
        <f t="array" ref="P665">IF(COUNTIF(MaGv!$C$13:$BB$13,L660)&gt;0,INDEX(MaGv!$C$3:$BB$13,1,MATCH(L660,MaGv!$C$13:$BB$13,0))," ")</f>
        <v> </v>
      </c>
      <c r="Q665" s="544" t="str">
        <f t="array" ref="Q665">IF(COUNTIF(MaGv!$C$18:$BB$18,L660)&gt;0,INDEX(MaGv!$C$3:$BB$18,1,MATCH(L660,MaGv!$C$18:$BB$18,0))," ")</f>
        <v> </v>
      </c>
      <c r="R665" s="544" t="str">
        <f t="array" ref="R665">IF(COUNTIF(MaGv!$C$23:$BB$23,L660)&gt;0,INDEX(MaGv!$C$3:$BB$23,1,MATCH(L660,MaGv!$C$23:$BB$23,0))," ")</f>
        <v> </v>
      </c>
      <c r="S665" s="544" t="str">
        <f t="array" ref="S665">IF(COUNTIF(MaGv!$C$28:$BB$28,L660)&gt;0,INDEX(MaGv!$C$3:$BB$28,1,MATCH(L660,MaGv!$C$28:$BB$28,0))," ")</f>
        <v> </v>
      </c>
      <c r="T665" s="544" t="str">
        <f t="array" ref="T665">IF(COUNTIF(MaGv!$C$33:$BB$33,L660)&gt;0,INDEX(MaGv!$C$3:$BB$33,1,MATCH(L660,MaGv!$C$33:$BB$33,0))," ")</f>
        <v> </v>
      </c>
      <c r="U665" s="16"/>
      <c r="V665" s="16"/>
      <c r="W665" s="17"/>
      <c r="X665" s="527"/>
    </row>
    <row r="666" ht="12.75" customHeight="1">
      <c r="A666" s="323"/>
      <c r="B666" s="547" t="s">
        <v>606</v>
      </c>
      <c r="C666" s="548">
        <v>1.0</v>
      </c>
      <c r="D666" s="549" t="s">
        <v>624</v>
      </c>
      <c r="E666" s="548" t="str">
        <f t="array" ref="E666">IF(COUNTIF(MaGv!$C$39:$BB$39,B660)&gt;0,INDEX(MaGv!$C$38:$BB$39,1,MATCH(B660,MaGv!$C$39:$BB$39,0))," ")</f>
        <v> </v>
      </c>
      <c r="F666" s="548" t="str">
        <f t="array" ref="F666">IF(COUNTIF(MaGv!$C$44:$BB$44,B660)&gt;0,INDEX(MaGv!$C$38:$BB$44,1,MATCH(B660,MaGv!$C$44:$BB$44,0))," ")</f>
        <v> </v>
      </c>
      <c r="G666" s="548" t="str">
        <f t="array" ref="G666">IF(COUNTIF(MaGv!$C$49:$BB$49,B660)&gt;0,INDEX(MaGv!$C$38:$BB$49,1,MATCH(B660,MaGv!$C$49:$BB$49,0))," ")</f>
        <v> </v>
      </c>
      <c r="H666" s="548" t="str">
        <f t="array" ref="H666">IF(COUNTIF(MaGv!$C$54:$BB$54,B660)&gt;0,INDEX(MaGv!$C$38:$BB$54,1,MATCH(B660,MaGv!$C$54:$BB$54,0))," ")</f>
        <v> </v>
      </c>
      <c r="I666" s="548" t="str">
        <f t="array" ref="I666">IF(COUNTIF(MaGv!$C$59:$BB$59,B660)&gt;0,INDEX(MaGv!$C$38:$BB$59,1,MATCH(B660,MaGv!$C$59:$BB$59,0))," ")</f>
        <v> </v>
      </c>
      <c r="J666" s="548" t="str">
        <f t="array" ref="J666">IF(COUNTIF(MaGv!$C$64:$BB$64,B660)&gt;0,INDEX(MaGv!$C$38:$BB$64,1,MATCH(B660,MaGv!$C$64:$BB$64,0))," ")</f>
        <v> </v>
      </c>
      <c r="K666" s="323"/>
      <c r="L666" s="547" t="s">
        <v>606</v>
      </c>
      <c r="M666" s="548">
        <v>1.0</v>
      </c>
      <c r="N666" s="549" t="s">
        <v>624</v>
      </c>
      <c r="O666" s="548" t="str">
        <f t="array" ref="O666">IF(COUNTIF(MaGv!$C$39:$BB$39,L660)&gt;0,INDEX(MaGv!$C$38:$BB$39,1,MATCH(L660,MaGv!$C$39:$BB$39,0))," ")</f>
        <v> </v>
      </c>
      <c r="P666" s="548" t="str">
        <f t="array" ref="P666">IF(COUNTIF(MaGv!$C$44:$BB$44,L660)&gt;0,INDEX(MaGv!$C$38:$BB$44,1,MATCH(L660,MaGv!$C$44:$BB$44,0))," ")</f>
        <v> </v>
      </c>
      <c r="Q666" s="548" t="str">
        <f t="array" ref="Q666">IF(COUNTIF(MaGv!$C$49:$BB$49,L660)&gt;0,INDEX(MaGv!$C$38:$BB$49,1,MATCH(L660,MaGv!$C$49:$BB$49,0))," ")</f>
        <v> </v>
      </c>
      <c r="R666" s="548" t="str">
        <f t="array" ref="R666">IF(COUNTIF(MaGv!$C$54:$BB$54,L660)&gt;0,INDEX(MaGv!$C$38:$BB$54,1,MATCH(L660,MaGv!$C$54:$BB$54,0))," ")</f>
        <v> </v>
      </c>
      <c r="S666" s="548" t="str">
        <f t="array" ref="S666">IF(COUNTIF(MaGv!$C$59:$BB$59,L660)&gt;0,INDEX(MaGv!$C$38:$BB$59,1,MATCH(L660,MaGv!$C$59:$BB$59,0))," ")</f>
        <v> </v>
      </c>
      <c r="T666" s="548" t="str">
        <f t="array" ref="T666">IF(COUNTIF(MaGv!$C$64:$BB$64,L660)&gt;0,INDEX(MaGv!$C$38:$BB$64,1,MATCH(L660,MaGv!$C$64:$BB$64,0))," ")</f>
        <v> </v>
      </c>
      <c r="U666" s="16"/>
      <c r="V666" s="16"/>
      <c r="W666" s="17"/>
      <c r="X666" s="527"/>
    </row>
    <row r="667" ht="12.75" customHeight="1">
      <c r="A667" s="323"/>
      <c r="B667" s="127"/>
      <c r="C667" s="444">
        <v>2.0</v>
      </c>
      <c r="D667" s="543" t="s">
        <v>625</v>
      </c>
      <c r="E667" s="444" t="str">
        <f t="array" ref="E667">IF(COUNTIF(MaGv!$C$40:$BB$40,B660)&gt;0,INDEX(MaGv!$C$38:$BB$40,1,MATCH(B660,MaGv!$C$40:$BB$40,0))," ")</f>
        <v> </v>
      </c>
      <c r="F667" s="444" t="str">
        <f t="array" ref="F667">IF(COUNTIF(MaGv!$C$45:$BB$45,B660)&gt;0,INDEX(MaGv!$C$38:$BB$45,1,MATCH(B660,MaGv!$C$45:$BB$45,0))," ")</f>
        <v> </v>
      </c>
      <c r="G667" s="444" t="str">
        <f t="array" ref="G667">IF(COUNTIF(MaGv!$C$50:$BB$50,B660)&gt;0,INDEX(MaGv!$C$38:$BB$50,1,MATCH(B660,MaGv!$C$50:$BB$50,0))," ")</f>
        <v> </v>
      </c>
      <c r="H667" s="444" t="str">
        <f t="array" ref="H667">IF(COUNTIF(MaGv!$C$55:$BB$55,B660)&gt;0,INDEX(MaGv!$C$38:$BB$55,1,MATCH(B660,MaGv!$C$55:$BB$55,0))," ")</f>
        <v> </v>
      </c>
      <c r="I667" s="444" t="str">
        <f t="array" ref="I667">IF(COUNTIF(MaGv!$C$60:$BB$60,B660)&gt;0,INDEX(MaGv!$C$38:$BB$60,1,MATCH(B660,MaGv!$C$60:$BB$60,0))," ")</f>
        <v> </v>
      </c>
      <c r="J667" s="444" t="str">
        <f t="array" ref="J667">IF(COUNTIF(MaGv!$C$65:$BB$65,B660)&gt;0,INDEX(MaGv!$C$38:$BB$65,1,MATCH(B660,MaGv!$C$65:$BB$65,0))," ")</f>
        <v> </v>
      </c>
      <c r="K667" s="323"/>
      <c r="L667" s="127"/>
      <c r="M667" s="444">
        <v>2.0</v>
      </c>
      <c r="N667" s="543" t="s">
        <v>625</v>
      </c>
      <c r="O667" s="444" t="str">
        <f t="array" ref="O667">IF(COUNTIF(MaGv!$C$40:$BB$40,L660)&gt;0,INDEX(MaGv!$C$38:$BB$40,1,MATCH(L660,MaGv!$C$40:$BB$40,0))," ")</f>
        <v> </v>
      </c>
      <c r="P667" s="444" t="str">
        <f t="array" ref="P667">IF(COUNTIF(MaGv!$C$45:$BB$45,L660)&gt;0,INDEX(MaGv!$C$38:$BB$45,1,MATCH(L660,MaGv!$C$45:$BB$45,0))," ")</f>
        <v> </v>
      </c>
      <c r="Q667" s="446" t="str">
        <f t="array" ref="Q667">IF(COUNTIF(MaGv!$C$50:$BB$50,L660)&gt;0,INDEX(MaGv!$C$38:$BB$50,1,MATCH(L660,MaGv!$C$50:$BB$50,0))," ")</f>
        <v>A7</v>
      </c>
      <c r="R667" s="444" t="str">
        <f t="array" ref="R667">IF(COUNTIF(MaGv!$C$55:$BB$55,L660)&gt;0,INDEX(MaGv!$C$38:$BB$55,1,MATCH(L660,MaGv!$C$55:$BB$55,0))," ")</f>
        <v> </v>
      </c>
      <c r="S667" s="444" t="str">
        <f t="array" ref="S667">IF(COUNTIF(MaGv!$C$60:$BB$60,L660)&gt;0,INDEX(MaGv!$C$38:$BB$60,1,MATCH(L660,MaGv!$C$60:$BB$60,0))," ")</f>
        <v> </v>
      </c>
      <c r="T667" s="444" t="str">
        <f t="array" ref="T667">IF(COUNTIF(MaGv!$C$65:$BB$65,L660)&gt;0,INDEX(MaGv!$C$38:$BB$65,1,MATCH(L660,MaGv!$C$65:$BB$65,0))," ")</f>
        <v> </v>
      </c>
      <c r="U667" s="16"/>
      <c r="V667" s="16"/>
      <c r="W667" s="17"/>
      <c r="X667" s="527"/>
    </row>
    <row r="668" ht="12.75" customHeight="1">
      <c r="A668" s="323"/>
      <c r="B668" s="127"/>
      <c r="C668" s="444">
        <v>3.0</v>
      </c>
      <c r="D668" s="543" t="s">
        <v>626</v>
      </c>
      <c r="E668" s="444" t="str">
        <f t="array" ref="E668">IF(COUNTIF(MaGv!$C$41:$BB$41,B660)&gt;0,INDEX(MaGv!$C$38:$BB$41,1,MATCH(B660,MaGv!$C$41:$BB$41,0))," ")</f>
        <v> </v>
      </c>
      <c r="F668" s="444" t="str">
        <f t="array" ref="F668">IF(COUNTIF(MaGv!$C$46:$BB$46,B660)&gt;0,INDEX(MaGv!$C$38:$BB$46,1,MATCH(B660,MaGv!$C$46:$BB$46,0))," ")</f>
        <v> </v>
      </c>
      <c r="G668" s="444" t="str">
        <f t="array" ref="G668">IF(COUNTIF(MaGv!$C$51:$BB$51,B660)&gt;0,INDEX(MaGv!$C$38:$BB$51,1,MATCH(B660,MaGv!$C$51:$BB$51,0))," ")</f>
        <v> </v>
      </c>
      <c r="H668" s="444" t="str">
        <f t="array" ref="H668">IF(COUNTIF(MaGv!$C$56:$BB$56,B660)&gt;0,INDEX(MaGv!$C$38:$BB$56,1,MATCH(B660,MaGv!$C$56:$BB$56,0))," ")</f>
        <v> </v>
      </c>
      <c r="I668" s="444" t="str">
        <f t="array" ref="I668">IF(COUNTIF(MaGv!$C$61:$BB$61,B660)&gt;0,INDEX(MaGv!$C$38:$BB$61,1,MATCH(B660,MaGv!$C$61:$BB$61,0))," ")</f>
        <v> </v>
      </c>
      <c r="J668" s="444" t="str">
        <f t="array" ref="J668">IF(COUNTIF(MaGv!$C$66:$BB$66,B660)&gt;0,INDEX(MaGv!$C$38:$BB$66,1,MATCH(B660,MaGv!$C$66:$BB$66,0))," ")</f>
        <v> </v>
      </c>
      <c r="K668" s="323"/>
      <c r="L668" s="127"/>
      <c r="M668" s="444">
        <v>3.0</v>
      </c>
      <c r="N668" s="543" t="s">
        <v>626</v>
      </c>
      <c r="O668" s="444" t="str">
        <f t="array" ref="O668">IF(COUNTIF(MaGv!$C$41:$BB$41,L660)&gt;0,INDEX(MaGv!$C$38:$BB$41,1,MATCH(L660,MaGv!$C$41:$BB$41,0))," ")</f>
        <v> </v>
      </c>
      <c r="P668" s="444" t="str">
        <f t="array" ref="P668">IF(COUNTIF(MaGv!$C$46:$BB$46,L660)&gt;0,INDEX(MaGv!$C$38:$BB$46,1,MATCH(L660,MaGv!$C$46:$BB$46,0))," ")</f>
        <v> </v>
      </c>
      <c r="Q668" s="446" t="str">
        <f t="array" ref="Q668">IF(COUNTIF(MaGv!$C$51:$BB$51,L660)&gt;0,INDEX(MaGv!$C$38:$BB$51,1,MATCH(L660,MaGv!$C$51:$BB$51,0))," ")</f>
        <v>A7</v>
      </c>
      <c r="R668" s="444" t="str">
        <f t="array" ref="R668">IF(COUNTIF(MaGv!$C$56:$BB$56,L660)&gt;0,INDEX(MaGv!$C$38:$BB$56,1,MATCH(L660,MaGv!$C$56:$BB$56,0))," ")</f>
        <v> </v>
      </c>
      <c r="S668" s="444" t="str">
        <f t="array" ref="S668">IF(COUNTIF(MaGv!$C$61:$BB$61,L660)&gt;0,INDEX(MaGv!$C$38:$BB$61,1,MATCH(L660,MaGv!$C$61:$BB$61,0))," ")</f>
        <v> </v>
      </c>
      <c r="T668" s="444" t="str">
        <f t="array" ref="T668">IF(COUNTIF(MaGv!$C$66:$BB$66,L660)&gt;0,INDEX(MaGv!$C$38:$BB$66,1,MATCH(L660,MaGv!$C$66:$BB$66,0))," ")</f>
        <v> </v>
      </c>
      <c r="U668" s="16"/>
      <c r="V668" s="16"/>
      <c r="W668" s="17"/>
      <c r="X668" s="527"/>
    </row>
    <row r="669" ht="12.75" customHeight="1">
      <c r="A669" s="323"/>
      <c r="B669" s="127"/>
      <c r="C669" s="444">
        <v>4.0</v>
      </c>
      <c r="D669" s="543" t="s">
        <v>627</v>
      </c>
      <c r="E669" s="444" t="str">
        <f t="array" ref="E669">IF(COUNTIF(MaGv!$C$42:$BB$42,B660)&gt;0,INDEX(MaGv!$C$38:$BB$42,1,MATCH(B660,MaGv!$C$42:$BB$42,0))," ")</f>
        <v> </v>
      </c>
      <c r="F669" s="444" t="str">
        <f t="array" ref="F669">IF(COUNTIF(MaGv!$C$47:$BB$47,B660)&gt;0,INDEX(MaGv!$C$38:$BB$47,1,MATCH(B660,MaGv!$C$47:$BB$47,0))," ")</f>
        <v> </v>
      </c>
      <c r="G669" s="444" t="str">
        <f t="array" ref="G669">IF(COUNTIF(MaGv!$C$52:$BB$52,B660)&gt;0,INDEX(MaGv!$C$38:$BB$52,1,MATCH(B660,MaGv!$C$52:$BB$52,0))," ")</f>
        <v> </v>
      </c>
      <c r="H669" s="444" t="str">
        <f t="array" ref="H669">IF(COUNTIF(MaGv!$C$57:$BB$57,B660)&gt;0,INDEX(MaGv!$C$38:$BB$57,1,MATCH(B660,MaGv!$C$57:$BB$57,0))," ")</f>
        <v> </v>
      </c>
      <c r="I669" s="444" t="str">
        <f t="array" ref="I669">IF(COUNTIF(MaGv!$C$62:$BB$62,B660)&gt;0,INDEX(MaGv!$C$38:$BB$62,1,MATCH(B660,MaGv!$C$62:$BB$62,0))," ")</f>
        <v> </v>
      </c>
      <c r="J669" s="444" t="str">
        <f t="array" ref="J669">IF(COUNTIF(MaGv!$C$66:$BB$67,B660)&gt;0,INDEX(MaGv!$C$38:$BB$67,1,MATCH(B660,MaGv!$C$67:$BB$67,0))," ")</f>
        <v> </v>
      </c>
      <c r="K669" s="323"/>
      <c r="L669" s="127"/>
      <c r="M669" s="444">
        <v>4.0</v>
      </c>
      <c r="N669" s="543" t="s">
        <v>627</v>
      </c>
      <c r="O669" s="444" t="str">
        <f t="array" ref="O669">IF(COUNTIF(MaGv!$C$42:$BB$42,L660)&gt;0,INDEX(MaGv!$C$38:$BB$42,1,MATCH(L660,MaGv!$C$42:$BB$42,0))," ")</f>
        <v> </v>
      </c>
      <c r="P669" s="444" t="str">
        <f t="array" ref="P669">IF(COUNTIF(MaGv!$C$47:$BB$47,L660)&gt;0,INDEX(MaGv!$C$38:$BB$47,1,MATCH(L660,MaGv!$C$47:$BB$47,0))," ")</f>
        <v> </v>
      </c>
      <c r="Q669" s="446" t="str">
        <f t="array" ref="Q669">IF(COUNTIF(MaGv!$C$52:$BB$52,L660)&gt;0,INDEX(MaGv!$C$38:$BB$52,1,MATCH(L660,MaGv!$C$52:$BB$52,0))," ")</f>
        <v>A4</v>
      </c>
      <c r="R669" s="444" t="str">
        <f t="array" ref="R669">IF(COUNTIF(MaGv!$C$57:$BB$57,L660)&gt;0,INDEX(MaGv!$C$38:$BB$57,1,MATCH(L660,MaGv!$C$57:$BB$57,0))," ")</f>
        <v> </v>
      </c>
      <c r="S669" s="444" t="str">
        <f t="array" ref="S669">IF(COUNTIF(MaGv!$C$62:$BB$62,L660)&gt;0,INDEX(MaGv!$C$38:$BB$62,1,MATCH(L660,MaGv!$C$62:$BB$62,0))," ")</f>
        <v> </v>
      </c>
      <c r="T669" s="444" t="str">
        <f t="array" ref="T669">IF(COUNTIF(MaGv!$C$66:$BB$67,L660)&gt;0,INDEX(MaGv!$C$38:$BB$67,1,MATCH(L660,MaGv!$C$67:$BB$67,0))," ")</f>
        <v> </v>
      </c>
      <c r="U669" s="16"/>
      <c r="V669" s="16"/>
      <c r="W669" s="17"/>
      <c r="X669" s="527"/>
    </row>
    <row r="670" ht="12.75" customHeight="1">
      <c r="A670" s="323"/>
      <c r="B670" s="396"/>
      <c r="C670" s="450">
        <v>5.0</v>
      </c>
      <c r="D670" s="550" t="s">
        <v>628</v>
      </c>
      <c r="E670" s="450" t="str">
        <f t="array" ref="E670">IF(COUNTIF(MaGv!$C$43:$BB$43,B660)&gt;0,INDEX(MaGv!$C$38:$BB$43,1,MATCH(B660,MaGv!$C$43:$BB$43,0))," ")</f>
        <v> </v>
      </c>
      <c r="F670" s="450" t="str">
        <f t="array" ref="F670">IF(COUNTIF(MaGv!$C$48:$BB$48,B660)&gt;0,INDEX(MaGv!$C$38:$BB$48,1,MATCH(B660,MaGv!$C$48:$BB$48,0))," ")</f>
        <v> </v>
      </c>
      <c r="G670" s="450" t="str">
        <f t="array" ref="G670">IF(COUNTIF(MaGv!$C$53:$BB$53,B660)&gt;0,INDEX(MaGv!$C$38:$BB$53,1,MATCH(B660,MaGv!$C$53:$BB$53,0))," ")</f>
        <v> </v>
      </c>
      <c r="H670" s="450" t="str">
        <f t="array" ref="H670">IF(COUNTIF(MaGv!$C$58:$BB$58,B660)&gt;0,INDEX(MaGv!$C$38:$BB$58,1,MATCH(B660,MaGv!$C$58:$BB$58,0))," ")</f>
        <v> </v>
      </c>
      <c r="I670" s="450" t="str">
        <f t="array" ref="I670">IF(COUNTIF(MaGv!$C$63:$BB$63,B660)&gt;0,INDEX(MaGv!$C$38:$BB$63,1,MATCH(B660,MaGv!$C$63:$BB$63,0))," ")</f>
        <v> </v>
      </c>
      <c r="J670" s="450" t="str">
        <f t="array" ref="J670">IF(COUNTIF(MaGv!$C$68:$BB$68,B660)&gt;0,INDEX(MaGv!$C$38:$BB$68,1,MATCH(B660,MaGv!$C$68:$BB$68,0))," ")</f>
        <v> </v>
      </c>
      <c r="K670" s="323"/>
      <c r="L670" s="396"/>
      <c r="M670" s="450">
        <v>5.0</v>
      </c>
      <c r="N670" s="550" t="s">
        <v>628</v>
      </c>
      <c r="O670" s="450" t="str">
        <f t="array" ref="O670">IF(COUNTIF(MaGv!$C$43:$BB$43,L660)&gt;0,INDEX(MaGv!$C$38:$BB$43,1,MATCH(L660,MaGv!$C$43:$BB$43,0))," ")</f>
        <v> </v>
      </c>
      <c r="P670" s="450" t="str">
        <f t="array" ref="P670">IF(COUNTIF(MaGv!$C$48:$BB$48,L660)&gt;0,INDEX(MaGv!$C$38:$BB$48,1,MATCH(L660,MaGv!$C$48:$BB$48,0))," ")</f>
        <v> </v>
      </c>
      <c r="Q670" s="449" t="str">
        <f t="array" ref="Q670">IF(COUNTIF(MaGv!$C$53:$BB$53,L660)&gt;0,INDEX(MaGv!$C$38:$BB$53,1,MATCH(L660,MaGv!$C$53:$BB$53,0))," ")</f>
        <v>A4</v>
      </c>
      <c r="R670" s="450" t="str">
        <f t="array" ref="R670">IF(COUNTIF(MaGv!$C$58:$BB$58,L660)&gt;0,INDEX(MaGv!$C$38:$BB$58,1,MATCH(L660,MaGv!$C$58:$BB$58,0))," ")</f>
        <v> </v>
      </c>
      <c r="S670" s="450" t="str">
        <f t="array" ref="S670">IF(COUNTIF(MaGv!$C$63:$BB$63,L660)&gt;0,INDEX(MaGv!$C$38:$BB$63,1,MATCH(L660,MaGv!$C$63:$BB$63,0))," ")</f>
        <v> </v>
      </c>
      <c r="T670" s="450" t="str">
        <f t="array" ref="T670">IF(COUNTIF(MaGv!$C$68:$BB$68,L660)&gt;0,INDEX(MaGv!$C$38:$BB$68,1,MATCH(L660,MaGv!$C$68:$BB$68,0))," ")</f>
        <v> </v>
      </c>
      <c r="U670" s="16"/>
      <c r="V670" s="16"/>
      <c r="W670" s="17"/>
      <c r="X670" s="527"/>
    </row>
    <row r="671" ht="12.75" customHeight="1">
      <c r="A671" s="323"/>
      <c r="B671" s="551"/>
      <c r="C671" s="529"/>
      <c r="D671" s="75"/>
      <c r="E671" s="529"/>
      <c r="F671" s="529"/>
      <c r="G671" s="529"/>
      <c r="H671" s="529"/>
      <c r="I671" s="529"/>
      <c r="J671" s="529"/>
      <c r="K671" s="323"/>
      <c r="L671" s="551"/>
      <c r="M671" s="529"/>
      <c r="N671" s="75"/>
      <c r="O671" s="529"/>
      <c r="P671" s="529"/>
      <c r="Q671" s="529"/>
      <c r="R671" s="529"/>
      <c r="S671" s="529"/>
      <c r="T671" s="529"/>
      <c r="U671" s="16"/>
      <c r="V671" s="16"/>
      <c r="W671" s="17"/>
      <c r="X671" s="527"/>
    </row>
    <row r="672" ht="12.75" customHeight="1">
      <c r="A672" s="552"/>
      <c r="B672" s="553"/>
      <c r="C672" s="554"/>
      <c r="D672" s="554"/>
      <c r="E672" s="555"/>
      <c r="F672" s="555"/>
      <c r="G672" s="555"/>
      <c r="H672" s="555"/>
      <c r="I672" s="555"/>
      <c r="J672" s="555"/>
      <c r="K672" s="555"/>
      <c r="L672" s="553"/>
      <c r="M672" s="554"/>
      <c r="N672" s="554"/>
      <c r="O672" s="555"/>
      <c r="P672" s="555"/>
      <c r="Q672" s="555"/>
      <c r="R672" s="555"/>
      <c r="S672" s="555"/>
      <c r="T672" s="555"/>
      <c r="U672" s="16"/>
      <c r="V672" s="16"/>
      <c r="W672" s="17"/>
      <c r="X672" s="527"/>
    </row>
    <row r="673" ht="12.75" customHeight="1">
      <c r="A673" s="323"/>
      <c r="B673" s="528" t="str">
        <f>MaGv!$N$1</f>
        <v>THỜI KHÓA BIỂU ÔN TẬP KHỐI 12 - Áp dụng từ 04/05/2021</v>
      </c>
      <c r="C673" s="528"/>
      <c r="D673" s="360"/>
      <c r="E673" s="360"/>
      <c r="F673" s="360"/>
      <c r="G673" s="360"/>
      <c r="H673" s="323"/>
      <c r="I673" s="360"/>
      <c r="J673" s="360"/>
      <c r="K673" s="323"/>
      <c r="L673" s="528" t="str">
        <f>MaGv!$N$1</f>
        <v>THỜI KHÓA BIỂU ÔN TẬP KHỐI 12 - Áp dụng từ 04/05/2021</v>
      </c>
      <c r="M673" s="360"/>
      <c r="N673" s="360"/>
      <c r="O673" s="360"/>
      <c r="P673" s="360"/>
      <c r="Q673" s="360"/>
      <c r="R673" s="323"/>
      <c r="S673" s="360"/>
      <c r="T673" s="360"/>
      <c r="U673" s="16"/>
      <c r="V673" s="16"/>
      <c r="W673" s="17"/>
      <c r="X673" s="527"/>
    </row>
    <row r="674" ht="12.75" customHeight="1">
      <c r="A674" s="16"/>
      <c r="B674" s="530" t="s">
        <v>615</v>
      </c>
      <c r="C674" s="531" t="str">
        <f>VLOOKUP(B676,dsma,3,0)&amp;"-"&amp;VLOOKUP(B676,dsma,5,0)</f>
        <v>Lê Xuân Khanh-AVăn</v>
      </c>
      <c r="D674" s="532"/>
      <c r="E674" s="532"/>
      <c r="F674" s="533"/>
      <c r="G674" s="323"/>
      <c r="H674" s="534"/>
      <c r="I674" s="535" t="s">
        <v>616</v>
      </c>
      <c r="J674" s="17" t="str">
        <f>60-COUNTIF(E677:J686," ")</f>
        <v>0</v>
      </c>
      <c r="K674" s="323"/>
      <c r="L674" s="530" t="s">
        <v>615</v>
      </c>
      <c r="M674" s="531" t="str">
        <f>VLOOKUP(L676,dsma,3,0)&amp;"-"&amp;VLOOKUP(L676,dsma,5,0)</f>
        <v>Nguyễn Thị Thu Hà-AVăn</v>
      </c>
      <c r="N674" s="532"/>
      <c r="O674" s="532"/>
      <c r="P674" s="533"/>
      <c r="Q674" s="323"/>
      <c r="R674" s="534"/>
      <c r="S674" s="535" t="s">
        <v>616</v>
      </c>
      <c r="T674" s="17" t="str">
        <f>60-COUNTIF(O677:T686," ")</f>
        <v>0</v>
      </c>
      <c r="U674" s="16"/>
      <c r="V674" s="16"/>
      <c r="W674" s="17"/>
      <c r="X674" s="527"/>
    </row>
    <row r="675" ht="3.0" customHeight="1">
      <c r="A675" s="16"/>
      <c r="B675" s="526"/>
      <c r="C675" s="323"/>
      <c r="D675" s="323"/>
      <c r="E675" s="529"/>
      <c r="F675" s="323"/>
      <c r="G675" s="323"/>
      <c r="H675" s="323"/>
      <c r="I675" s="323"/>
      <c r="J675" s="323"/>
      <c r="K675" s="323"/>
      <c r="L675" s="526"/>
      <c r="M675" s="323"/>
      <c r="N675" s="323"/>
      <c r="O675" s="529"/>
      <c r="P675" s="323"/>
      <c r="Q675" s="323"/>
      <c r="R675" s="323"/>
      <c r="S675" s="323"/>
      <c r="T675" s="323"/>
      <c r="U675" s="16"/>
      <c r="V675" s="16"/>
      <c r="W675" s="17"/>
      <c r="X675" s="527"/>
    </row>
    <row r="676" ht="12.75" customHeight="1">
      <c r="A676" s="536"/>
      <c r="B676" s="537" t="str">
        <f>X89</f>
        <v>BA10</v>
      </c>
      <c r="C676" s="538" t="s">
        <v>617</v>
      </c>
      <c r="D676" s="538" t="s">
        <v>618</v>
      </c>
      <c r="E676" s="538" t="s">
        <v>591</v>
      </c>
      <c r="F676" s="538" t="s">
        <v>592</v>
      </c>
      <c r="G676" s="538" t="s">
        <v>593</v>
      </c>
      <c r="H676" s="538" t="s">
        <v>594</v>
      </c>
      <c r="I676" s="538" t="s">
        <v>595</v>
      </c>
      <c r="J676" s="538" t="s">
        <v>596</v>
      </c>
      <c r="K676" s="539"/>
      <c r="L676" s="537" t="str">
        <f>X90</f>
        <v>BA11</v>
      </c>
      <c r="M676" s="538" t="s">
        <v>617</v>
      </c>
      <c r="N676" s="538" t="s">
        <v>618</v>
      </c>
      <c r="O676" s="538" t="s">
        <v>591</v>
      </c>
      <c r="P676" s="538" t="s">
        <v>592</v>
      </c>
      <c r="Q676" s="538" t="s">
        <v>593</v>
      </c>
      <c r="R676" s="538" t="s">
        <v>594</v>
      </c>
      <c r="S676" s="538" t="s">
        <v>595</v>
      </c>
      <c r="T676" s="538" t="s">
        <v>596</v>
      </c>
      <c r="U676" s="16"/>
      <c r="V676" s="16">
        <v>86.0</v>
      </c>
      <c r="W676" s="17"/>
      <c r="X676" s="527"/>
    </row>
    <row r="677" ht="12.75" customHeight="1">
      <c r="A677" s="323"/>
      <c r="B677" s="541" t="s">
        <v>597</v>
      </c>
      <c r="C677" s="452">
        <v>1.0</v>
      </c>
      <c r="D677" s="542" t="s">
        <v>619</v>
      </c>
      <c r="E677" s="452" t="str">
        <f t="array" ref="E677">IF(COUNTIF(MaGv!$C$4:$BB$4,B676)&gt;0,INDEX(MaGv!$C$3:$BB$4,1,MATCH(B676,MaGv!$C$4:$BB$4,0))," ")</f>
        <v> </v>
      </c>
      <c r="F677" s="452" t="str">
        <f t="array" ref="F677">IF(COUNTIF(MaGv!$C$9:$BB$9,B676)&gt;0,INDEX(MaGv!$C$3:$BB$9,1,MATCH(B676,MaGv!$C$9:$BB$9,0))," ")</f>
        <v> </v>
      </c>
      <c r="G677" s="452" t="str">
        <f t="array" ref="G677">IF(COUNTIF(MaGv!$C$14:$BB$14,B676)&gt;0,INDEX(MaGv!$C$3:$BB$14,1,MATCH(B676,MaGv!$C$14:$BB$14,0))," ")</f>
        <v> </v>
      </c>
      <c r="H677" s="452" t="str">
        <f t="array" ref="H677">IF(COUNTIF(MaGv!$C$19:$BB$19,B676)&gt;0,INDEX(MaGv!$C$3:$BB$19,1,MATCH(B676,MaGv!$C$19:$BB$19,0))," ")</f>
        <v> </v>
      </c>
      <c r="I677" s="452" t="str">
        <f t="array" ref="I677">IF(COUNTIF(MaGv!$C$24:$BB$24,B676)&gt;0,INDEX(MaGv!$C$3:$BB$24,1,MATCH(B676,MaGv!$C$24:$BB$24,0))," ")</f>
        <v> </v>
      </c>
      <c r="J677" s="452" t="str">
        <f t="array" ref="J677">IF(COUNTIF(MaGv!$C$29:$BB$29,B676)&gt;0,INDEX(MaGv!$C$3:$BB$29,1,MATCH(B676,MaGv!$C$29:$BB$29,0))," ")</f>
        <v> </v>
      </c>
      <c r="K677" s="323"/>
      <c r="L677" s="541" t="s">
        <v>597</v>
      </c>
      <c r="M677" s="452">
        <v>1.0</v>
      </c>
      <c r="N677" s="542" t="s">
        <v>619</v>
      </c>
      <c r="O677" s="452" t="str">
        <f t="array" ref="O677">IF(COUNTIF(MaGv!$C$4:$BB$4,L676)&gt;0,INDEX(MaGv!$C$3:$BB$4,1,MATCH(L676,MaGv!$C$4:$BB$4,0))," ")</f>
        <v> </v>
      </c>
      <c r="P677" s="452" t="str">
        <f t="array" ref="P677">IF(COUNTIF(MaGv!$C$9:$BB$9,L676)&gt;0,INDEX(MaGv!$C$3:$BB$9,1,MATCH(L676,MaGv!$C$9:$BB$9,0))," ")</f>
        <v> </v>
      </c>
      <c r="Q677" s="452" t="str">
        <f t="array" ref="Q677">IF(COUNTIF(MaGv!$C$14:$BB$14,L676)&gt;0,INDEX(MaGv!$C$3:$BB$14,1,MATCH(L676,MaGv!$C$14:$BB$14,0))," ")</f>
        <v> </v>
      </c>
      <c r="R677" s="452" t="str">
        <f t="array" ref="R677">IF(COUNTIF(MaGv!$C$19:$BB$19,L676)&gt;0,INDEX(MaGv!$C$3:$BB$19,1,MATCH(L676,MaGv!$C$19:$BB$19,0))," ")</f>
        <v> </v>
      </c>
      <c r="S677" s="452" t="str">
        <f t="array" ref="S677">IF(COUNTIF(MaGv!$C$24:$BB$24,L676)&gt;0,INDEX(MaGv!$C$3:$BB$24,1,MATCH(L676,MaGv!$C$24:$BB$24,0))," ")</f>
        <v> </v>
      </c>
      <c r="T677" s="452" t="str">
        <f t="array" ref="T677">IF(COUNTIF(MaGv!$C$29:$BB$29,L676)&gt;0,INDEX(MaGv!$C$3:$BB$29,1,MATCH(L676,MaGv!$C$29:$BB$29,0))," ")</f>
        <v> </v>
      </c>
      <c r="U677" s="16"/>
      <c r="V677" s="16"/>
      <c r="W677" s="17"/>
      <c r="X677" s="527"/>
    </row>
    <row r="678" ht="12.75" customHeight="1">
      <c r="A678" s="323"/>
      <c r="B678" s="127"/>
      <c r="C678" s="444">
        <v>2.0</v>
      </c>
      <c r="D678" s="543" t="s">
        <v>620</v>
      </c>
      <c r="E678" s="444" t="str">
        <f t="array" ref="E678">IF(COUNTIF(MaGv!$C$5:$BB$5,B676)&gt;0,INDEX(MaGv!$C$3:$BB$5,1,MATCH(B676,MaGv!$C$5:$BB$5,0))," ")</f>
        <v> </v>
      </c>
      <c r="F678" s="444" t="str">
        <f t="array" ref="F678">IF(COUNTIF(MaGv!$C$10:$BB$10,B676)&gt;0,INDEX(MaGv!$C$3:$BB$10,1,MATCH(B676,MaGv!$C$10:$BB$10,0))," ")</f>
        <v> </v>
      </c>
      <c r="G678" s="444" t="str">
        <f t="array" ref="G678">IF(COUNTIF(MaGv!$C$15:$BB$15,B676)&gt;0,INDEX(MaGv!$C$3:$BB$15,1,MATCH(B676,MaGv!$C$15:$BB$15,0))," ")</f>
        <v> </v>
      </c>
      <c r="H678" s="444" t="str">
        <f t="array" ref="H678">IF(COUNTIF(MaGv!$C$20:$BB$20,B676)&gt;0,INDEX(MaGv!$C$3:$BB$20,1,MATCH(B676,MaGv!$C$20:$BB$20,0))," ")</f>
        <v> </v>
      </c>
      <c r="I678" s="444" t="str">
        <f t="array" ref="I678">IF(COUNTIF(MaGv!$C$25:$BB$25,B676)&gt;0,INDEX(MaGv!$C$3:$BB$25,1,MATCH(B676,MaGv!$C$25:$BB$25,0))," ")</f>
        <v> </v>
      </c>
      <c r="J678" s="444" t="str">
        <f t="array" ref="J678">IF(COUNTIF(MaGv!$C$30:$BB$30,B676)&gt;0,INDEX(MaGv!$C$3:$BB$30,1,MATCH(B676,MaGv!$C$30:$BB$30,0))," ")</f>
        <v> </v>
      </c>
      <c r="K678" s="323"/>
      <c r="L678" s="127"/>
      <c r="M678" s="444">
        <v>2.0</v>
      </c>
      <c r="N678" s="543" t="s">
        <v>620</v>
      </c>
      <c r="O678" s="444" t="str">
        <f t="array" ref="O678">IF(COUNTIF(MaGv!$C$5:$BB$5,L676)&gt;0,INDEX(MaGv!$C$3:$BB$5,1,MATCH(L676,MaGv!$C$5:$BB$5,0))," ")</f>
        <v> </v>
      </c>
      <c r="P678" s="444" t="str">
        <f t="array" ref="P678">IF(COUNTIF(MaGv!$C$10:$BB$10,L676)&gt;0,INDEX(MaGv!$C$3:$BB$10,1,MATCH(L676,MaGv!$C$10:$BB$10,0))," ")</f>
        <v> </v>
      </c>
      <c r="Q678" s="444" t="str">
        <f t="array" ref="Q678">IF(COUNTIF(MaGv!$C$15:$BB$15,L676)&gt;0,INDEX(MaGv!$C$3:$BB$15,1,MATCH(L676,MaGv!$C$15:$BB$15,0))," ")</f>
        <v> </v>
      </c>
      <c r="R678" s="444" t="str">
        <f t="array" ref="R678">IF(COUNTIF(MaGv!$C$20:$BB$20,L676)&gt;0,INDEX(MaGv!$C$3:$BB$20,1,MATCH(L676,MaGv!$C$20:$BB$20,0))," ")</f>
        <v> </v>
      </c>
      <c r="S678" s="444" t="str">
        <f t="array" ref="S678">IF(COUNTIF(MaGv!$C$25:$BB$25,L676)&gt;0,INDEX(MaGv!$C$3:$BB$25,1,MATCH(L676,MaGv!$C$25:$BB$25,0))," ")</f>
        <v> </v>
      </c>
      <c r="T678" s="444" t="str">
        <f t="array" ref="T678">IF(COUNTIF(MaGv!$C$30:$BB$30,L676)&gt;0,INDEX(MaGv!$C$3:$BB$30,1,MATCH(L676,MaGv!$C$30:$BB$30,0))," ")</f>
        <v> </v>
      </c>
      <c r="U678" s="16"/>
      <c r="V678" s="16"/>
      <c r="W678" s="17"/>
      <c r="X678" s="527"/>
    </row>
    <row r="679" ht="12.75" customHeight="1">
      <c r="A679" s="323"/>
      <c r="B679" s="127"/>
      <c r="C679" s="444">
        <v>3.0</v>
      </c>
      <c r="D679" s="543" t="s">
        <v>621</v>
      </c>
      <c r="E679" s="444" t="str">
        <f t="array" ref="E679">IF(COUNTIF(MaGv!$C$6:$BB$6,B676)&gt;0,INDEX(MaGv!$C$3:$BB$6,1,MATCH(B676,MaGv!$C$6:$BB$6,0))," ")</f>
        <v> </v>
      </c>
      <c r="F679" s="444" t="str">
        <f t="array" ref="F679">IF(COUNTIF(MaGv!$C$11:$BB$11,B676)&gt;0,INDEX(MaGv!$C$3:$BB$11,1,MATCH(B676,MaGv!$C$11:$BB$11,0))," ")</f>
        <v> </v>
      </c>
      <c r="G679" s="444" t="str">
        <f t="array" ref="G679">IF(COUNTIF(MaGv!$C$16:$BB$16,B676)&gt;0,INDEX(MaGv!$C$3:$BB$16,1,MATCH(B676,MaGv!$C$16:$BB$16,0))," ")</f>
        <v> </v>
      </c>
      <c r="H679" s="444" t="str">
        <f t="array" ref="H679">IF(COUNTIF(MaGv!$C$21:$BB$21,B676)&gt;0,INDEX(MaGv!$C$3:$BB$21,1,MATCH(B676,MaGv!$C$21:$BB$21,0))," ")</f>
        <v> </v>
      </c>
      <c r="I679" s="444" t="str">
        <f t="array" ref="I679">IF(COUNTIF(MaGv!$C$26:$BB$26,B676)&gt;0,INDEX(MaGv!$C$3:$BB$26,1,MATCH(B676,MaGv!$C$26:$BB$26,0))," ")</f>
        <v> </v>
      </c>
      <c r="J679" s="444" t="str">
        <f t="array" ref="J679">IF(COUNTIF(MaGv!$C$31:$BB$31,B676)&gt;0,INDEX(MaGv!$C$3:$BB$31,1,MATCH(B676,MaGv!$C$31:$BB$31,0))," ")</f>
        <v> </v>
      </c>
      <c r="K679" s="323"/>
      <c r="L679" s="127"/>
      <c r="M679" s="444">
        <v>3.0</v>
      </c>
      <c r="N679" s="543" t="s">
        <v>621</v>
      </c>
      <c r="O679" s="444" t="str">
        <f t="array" ref="O679">IF(COUNTIF(MaGv!$C$6:$BB$6,L676)&gt;0,INDEX(MaGv!$C$3:$BB$6,1,MATCH(L676,MaGv!$C$6:$BB$6,0))," ")</f>
        <v> </v>
      </c>
      <c r="P679" s="444" t="str">
        <f t="array" ref="P679">IF(COUNTIF(MaGv!$C$11:$BB$11,L676)&gt;0,INDEX(MaGv!$C$3:$BB$11,1,MATCH(L676,MaGv!$C$11:$BB$11,0))," ")</f>
        <v> </v>
      </c>
      <c r="Q679" s="444" t="str">
        <f t="array" ref="Q679">IF(COUNTIF(MaGv!$C$16:$BB$16,L676)&gt;0,INDEX(MaGv!$C$3:$BB$16,1,MATCH(L676,MaGv!$C$16:$BB$16,0))," ")</f>
        <v> </v>
      </c>
      <c r="R679" s="444" t="str">
        <f t="array" ref="R679">IF(COUNTIF(MaGv!$C$21:$BB$21,L676)&gt;0,INDEX(MaGv!$C$3:$BB$21,1,MATCH(L676,MaGv!$C$21:$BB$21,0))," ")</f>
        <v> </v>
      </c>
      <c r="S679" s="444" t="str">
        <f t="array" ref="S679">IF(COUNTIF(MaGv!$C$26:$BB$26,L676)&gt;0,INDEX(MaGv!$C$3:$BB$26,1,MATCH(L676,MaGv!$C$26:$BB$26,0))," ")</f>
        <v> </v>
      </c>
      <c r="T679" s="444" t="str">
        <f t="array" ref="T679">IF(COUNTIF(MaGv!$C$31:$BB$31,L676)&gt;0,INDEX(MaGv!$C$3:$BB$31,1,MATCH(L676,MaGv!$C$31:$BB$31,0))," ")</f>
        <v> </v>
      </c>
      <c r="U679" s="16"/>
      <c r="V679" s="16"/>
      <c r="W679" s="17"/>
      <c r="X679" s="527"/>
    </row>
    <row r="680" ht="12.75" customHeight="1">
      <c r="A680" s="323"/>
      <c r="B680" s="127"/>
      <c r="C680" s="444">
        <v>4.0</v>
      </c>
      <c r="D680" s="543" t="s">
        <v>622</v>
      </c>
      <c r="E680" s="444" t="str">
        <f t="array" ref="E680">IF(COUNTIF(MaGv!$C$7:$BB$7,B676)&gt;0,INDEX(MaGv!$C$3:$BB$7,1,MATCH(B676,MaGv!$C$7:$BB$7,0))," ")</f>
        <v> </v>
      </c>
      <c r="F680" s="444" t="str">
        <f t="array" ref="F680">IF(COUNTIF(MaGv!$C$12:$BB$12,B676)&gt;0,INDEX(MaGv!$C$3:$BB$12,1,MATCH(B676,MaGv!$C$12:$BB$12,0))," ")</f>
        <v> </v>
      </c>
      <c r="G680" s="444" t="str">
        <f t="array" ref="G680">IF(COUNTIF(MaGv!$C$17:$BB$17,B676)&gt;0,INDEX(MaGv!$C$3:$BB$17,1,MATCH(B676,MaGv!$C$17:$BB$17,0))," ")</f>
        <v> </v>
      </c>
      <c r="H680" s="444" t="str">
        <f t="array" ref="H680">IF(COUNTIF(MaGv!$C$22:$BB$22,B676)&gt;0,INDEX(MaGv!$C$3:$BB$22,1,MATCH(B676,MaGv!$C$22:$BB$22,0))," ")</f>
        <v> </v>
      </c>
      <c r="I680" s="444" t="str">
        <f t="array" ref="I680">IF(COUNTIF(MaGv!$C$27:$BB$27,B676)&gt;0,INDEX(MaGv!$C$3:$BB$27,1,MATCH(B676,MaGv!$C$27:$BB$27,0))," ")</f>
        <v> </v>
      </c>
      <c r="J680" s="444" t="str">
        <f t="array" ref="J680">IF(COUNTIF(MaGv!$C$32:$BB$32,B676)&gt;0,INDEX(MaGv!$C$3:$BB$32,1,MATCH(B676,MaGv!$C$32:$BB$32,0))," ")</f>
        <v> </v>
      </c>
      <c r="K680" s="323"/>
      <c r="L680" s="127"/>
      <c r="M680" s="444">
        <v>4.0</v>
      </c>
      <c r="N680" s="543" t="s">
        <v>622</v>
      </c>
      <c r="O680" s="444" t="str">
        <f t="array" ref="O680">IF(COUNTIF(MaGv!$C$7:$BB$7,L676)&gt;0,INDEX(MaGv!$C$3:$BB$7,1,MATCH(L676,MaGv!$C$7:$BB$7,0))," ")</f>
        <v> </v>
      </c>
      <c r="P680" s="444" t="str">
        <f t="array" ref="P680">IF(COUNTIF(MaGv!$C$12:$BB$12,L676)&gt;0,INDEX(MaGv!$C$3:$BB$12,1,MATCH(L676,MaGv!$C$12:$BB$12,0))," ")</f>
        <v> </v>
      </c>
      <c r="Q680" s="444" t="str">
        <f t="array" ref="Q680">IF(COUNTIF(MaGv!$C$17:$BB$17,L676)&gt;0,INDEX(MaGv!$C$3:$BB$17,1,MATCH(L676,MaGv!$C$17:$BB$17,0))," ")</f>
        <v> </v>
      </c>
      <c r="R680" s="444" t="str">
        <f t="array" ref="R680">IF(COUNTIF(MaGv!$C$22:$BB$22,L676)&gt;0,INDEX(MaGv!$C$3:$BB$22,1,MATCH(L676,MaGv!$C$22:$BB$22,0))," ")</f>
        <v> </v>
      </c>
      <c r="S680" s="444" t="str">
        <f t="array" ref="S680">IF(COUNTIF(MaGv!$C$27:$BB$27,L676)&gt;0,INDEX(MaGv!$C$3:$BB$27,1,MATCH(L676,MaGv!$C$27:$BB$27,0))," ")</f>
        <v> </v>
      </c>
      <c r="T680" s="444" t="str">
        <f t="array" ref="T680">IF(COUNTIF(MaGv!$C$32:$BB$32,L676)&gt;0,INDEX(MaGv!$C$3:$BB$32,1,MATCH(L676,MaGv!$C$32:$BB$32,0))," ")</f>
        <v> </v>
      </c>
      <c r="U680" s="16"/>
      <c r="V680" s="16"/>
      <c r="W680" s="17"/>
      <c r="X680" s="527"/>
    </row>
    <row r="681" ht="12.75" customHeight="1">
      <c r="A681" s="323"/>
      <c r="B681" s="447"/>
      <c r="C681" s="544">
        <v>5.0</v>
      </c>
      <c r="D681" s="545" t="s">
        <v>623</v>
      </c>
      <c r="E681" s="544" t="str">
        <f t="array" ref="E681">IF(COUNTIF(MaGv!$C$8:$BB$8,B676)&gt;0,INDEX(MaGv!$C$3:$BB$8,1,MATCH(B676,MaGv!$C$8:$BB$8,0))," ")</f>
        <v> </v>
      </c>
      <c r="F681" s="544" t="str">
        <f t="array" ref="F681">IF(COUNTIF(MaGv!$C$13:$BB$13,B676)&gt;0,INDEX(MaGv!$C$3:$BB$13,1,MATCH(B676,MaGv!$C$13:$BB$13,0))," ")</f>
        <v> </v>
      </c>
      <c r="G681" s="544" t="str">
        <f t="array" ref="G681">IF(COUNTIF(MaGv!$C$18:$BB$18,B676)&gt;0,INDEX(MaGv!$C$3:$BB$18,1,MATCH(B676,MaGv!$C$18:$BB$18,0))," ")</f>
        <v> </v>
      </c>
      <c r="H681" s="544" t="str">
        <f t="array" ref="H681">IF(COUNTIF(MaGv!$C$23:$BB$23,B676)&gt;0,INDEX(MaGv!$C$3:$BB$23,1,MATCH(B676,MaGv!$C$23:$BB$23,0))," ")</f>
        <v> </v>
      </c>
      <c r="I681" s="544" t="str">
        <f t="array" ref="I681">IF(COUNTIF(MaGv!$C$28:$BB$28,B676)&gt;0,INDEX(MaGv!$C$3:$BB$28,1,MATCH(B676,MaGv!$C$28:$BB$28,0))," ")</f>
        <v> </v>
      </c>
      <c r="J681" s="544" t="str">
        <f t="array" ref="J681">IF(COUNTIF(MaGv!$C$33:$BB$33,B676)&gt;0,INDEX(MaGv!$C$3:$BB$33,1,MATCH(B676,MaGv!$C$33:$BB$33,0))," ")</f>
        <v> </v>
      </c>
      <c r="K681" s="323"/>
      <c r="L681" s="447"/>
      <c r="M681" s="544">
        <v>5.0</v>
      </c>
      <c r="N681" s="545" t="s">
        <v>623</v>
      </c>
      <c r="O681" s="544" t="str">
        <f t="array" ref="O681">IF(COUNTIF(MaGv!$C$8:$BB$8,L676)&gt;0,INDEX(MaGv!$C$3:$BB$8,1,MATCH(L676,MaGv!$C$8:$BB$8,0))," ")</f>
        <v> </v>
      </c>
      <c r="P681" s="544" t="str">
        <f t="array" ref="P681">IF(COUNTIF(MaGv!$C$13:$BB$13,L676)&gt;0,INDEX(MaGv!$C$3:$BB$13,1,MATCH(L676,MaGv!$C$13:$BB$13,0))," ")</f>
        <v> </v>
      </c>
      <c r="Q681" s="544" t="str">
        <f t="array" ref="Q681">IF(COUNTIF(MaGv!$C$18:$BB$18,L676)&gt;0,INDEX(MaGv!$C$3:$BB$18,1,MATCH(L676,MaGv!$C$18:$BB$18,0))," ")</f>
        <v> </v>
      </c>
      <c r="R681" s="544" t="str">
        <f t="array" ref="R681">IF(COUNTIF(MaGv!$C$23:$BB$23,L676)&gt;0,INDEX(MaGv!$C$3:$BB$23,1,MATCH(L676,MaGv!$C$23:$BB$23,0))," ")</f>
        <v> </v>
      </c>
      <c r="S681" s="544" t="str">
        <f t="array" ref="S681">IF(COUNTIF(MaGv!$C$28:$BB$28,L676)&gt;0,INDEX(MaGv!$C$3:$BB$28,1,MATCH(L676,MaGv!$C$28:$BB$28,0))," ")</f>
        <v> </v>
      </c>
      <c r="T681" s="544" t="str">
        <f t="array" ref="T681">IF(COUNTIF(MaGv!$C$33:$BB$33,L676)&gt;0,INDEX(MaGv!$C$3:$BB$33,1,MATCH(L676,MaGv!$C$33:$BB$33,0))," ")</f>
        <v> </v>
      </c>
      <c r="U681" s="16"/>
      <c r="V681" s="16"/>
      <c r="W681" s="17"/>
      <c r="X681" s="527"/>
    </row>
    <row r="682" ht="12.75" customHeight="1">
      <c r="A682" s="323"/>
      <c r="B682" s="547" t="s">
        <v>606</v>
      </c>
      <c r="C682" s="548">
        <v>1.0</v>
      </c>
      <c r="D682" s="549" t="s">
        <v>624</v>
      </c>
      <c r="E682" s="548" t="str">
        <f t="array" ref="E682">IF(COUNTIF(MaGv!$C$39:$BB$39,B676)&gt;0,INDEX(MaGv!$C$38:$BB$39,1,MATCH(B676,MaGv!$C$39:$BB$39,0))," ")</f>
        <v> </v>
      </c>
      <c r="F682" s="548" t="str">
        <f t="array" ref="F682">IF(COUNTIF(MaGv!$C$44:$BB$44,B676)&gt;0,INDEX(MaGv!$C$38:$BB$44,1,MATCH(B676,MaGv!$C$44:$BB$44,0))," ")</f>
        <v> </v>
      </c>
      <c r="G682" s="548" t="str">
        <f t="array" ref="G682">IF(COUNTIF(MaGv!$C$49:$BB$49,B676)&gt;0,INDEX(MaGv!$C$38:$BB$49,1,MATCH(B676,MaGv!$C$49:$BB$49,0))," ")</f>
        <v> </v>
      </c>
      <c r="H682" s="548" t="str">
        <f t="array" ref="H682">IF(COUNTIF(MaGv!$C$54:$BB$54,B676)&gt;0,INDEX(MaGv!$C$38:$BB$54,1,MATCH(B676,MaGv!$C$54:$BB$54,0))," ")</f>
        <v> </v>
      </c>
      <c r="I682" s="548" t="str">
        <f t="array" ref="I682">IF(COUNTIF(MaGv!$C$59:$BB$59,B676)&gt;0,INDEX(MaGv!$C$38:$BB$59,1,MATCH(B676,MaGv!$C$59:$BB$59,0))," ")</f>
        <v> </v>
      </c>
      <c r="J682" s="548" t="str">
        <f t="array" ref="J682">IF(COUNTIF(MaGv!$C$64:$BB$64,B676)&gt;0,INDEX(MaGv!$C$38:$BB$64,1,MATCH(B676,MaGv!$C$64:$BB$64,0))," ")</f>
        <v> </v>
      </c>
      <c r="K682" s="323"/>
      <c r="L682" s="547" t="s">
        <v>606</v>
      </c>
      <c r="M682" s="548">
        <v>1.0</v>
      </c>
      <c r="N682" s="549" t="s">
        <v>624</v>
      </c>
      <c r="O682" s="548" t="str">
        <f t="array" ref="O682">IF(COUNTIF(MaGv!$C$39:$BB$39,L676)&gt;0,INDEX(MaGv!$C$38:$BB$39,1,MATCH(L676,MaGv!$C$39:$BB$39,0))," ")</f>
        <v> </v>
      </c>
      <c r="P682" s="548" t="str">
        <f t="array" ref="P682">IF(COUNTIF(MaGv!$C$44:$BB$44,L676)&gt;0,INDEX(MaGv!$C$38:$BB$44,1,MATCH(L676,MaGv!$C$44:$BB$44,0))," ")</f>
        <v> </v>
      </c>
      <c r="Q682" s="548" t="str">
        <f t="array" ref="Q682">IF(COUNTIF(MaGv!$C$49:$BB$49,L676)&gt;0,INDEX(MaGv!$C$38:$BB$49,1,MATCH(L676,MaGv!$C$49:$BB$49,0))," ")</f>
        <v> </v>
      </c>
      <c r="R682" s="548" t="str">
        <f t="array" ref="R682">IF(COUNTIF(MaGv!$C$54:$BB$54,L676)&gt;0,INDEX(MaGv!$C$38:$BB$54,1,MATCH(L676,MaGv!$C$54:$BB$54,0))," ")</f>
        <v> </v>
      </c>
      <c r="S682" s="548" t="str">
        <f t="array" ref="S682">IF(COUNTIF(MaGv!$C$59:$BB$59,L676)&gt;0,INDEX(MaGv!$C$38:$BB$59,1,MATCH(L676,MaGv!$C$59:$BB$59,0))," ")</f>
        <v> </v>
      </c>
      <c r="T682" s="548" t="str">
        <f t="array" ref="T682">IF(COUNTIF(MaGv!$C$64:$BB$64,L676)&gt;0,INDEX(MaGv!$C$38:$BB$64,1,MATCH(L676,MaGv!$C$64:$BB$64,0))," ")</f>
        <v> </v>
      </c>
      <c r="U682" s="16"/>
      <c r="V682" s="16"/>
      <c r="W682" s="17"/>
      <c r="X682" s="527"/>
    </row>
    <row r="683" ht="12.75" customHeight="1">
      <c r="A683" s="323"/>
      <c r="B683" s="127"/>
      <c r="C683" s="444">
        <v>2.0</v>
      </c>
      <c r="D683" s="543" t="s">
        <v>625</v>
      </c>
      <c r="E683" s="444" t="str">
        <f t="array" ref="E683">IF(COUNTIF(MaGv!$C$40:$BB$40,B676)&gt;0,INDEX(MaGv!$C$38:$BB$40,1,MATCH(B676,MaGv!$C$40:$BB$40,0))," ")</f>
        <v> </v>
      </c>
      <c r="F683" s="444" t="str">
        <f t="array" ref="F683">IF(COUNTIF(MaGv!$C$45:$BB$45,B676)&gt;0,INDEX(MaGv!$C$38:$BB$45,1,MATCH(B676,MaGv!$C$45:$BB$45,0))," ")</f>
        <v> </v>
      </c>
      <c r="G683" s="444" t="str">
        <f t="array" ref="G683">IF(COUNTIF(MaGv!$C$50:$BB$50,B676)&gt;0,INDEX(MaGv!$C$38:$BB$50,1,MATCH(B676,MaGv!$C$50:$BB$50,0))," ")</f>
        <v> </v>
      </c>
      <c r="H683" s="444" t="str">
        <f t="array" ref="H683">IF(COUNTIF(MaGv!$C$55:$BB$55,B676)&gt;0,INDEX(MaGv!$C$38:$BB$55,1,MATCH(B676,MaGv!$C$55:$BB$55,0))," ")</f>
        <v> </v>
      </c>
      <c r="I683" s="444" t="str">
        <f t="array" ref="I683">IF(COUNTIF(MaGv!$C$60:$BB$60,B676)&gt;0,INDEX(MaGv!$C$38:$BB$60,1,MATCH(B676,MaGv!$C$60:$BB$60,0))," ")</f>
        <v> </v>
      </c>
      <c r="J683" s="444" t="str">
        <f t="array" ref="J683">IF(COUNTIF(MaGv!$C$65:$BB$65,B676)&gt;0,INDEX(MaGv!$C$38:$BB$65,1,MATCH(B676,MaGv!$C$65:$BB$65,0))," ")</f>
        <v> </v>
      </c>
      <c r="K683" s="323"/>
      <c r="L683" s="127"/>
      <c r="M683" s="444">
        <v>2.0</v>
      </c>
      <c r="N683" s="543" t="s">
        <v>625</v>
      </c>
      <c r="O683" s="444" t="str">
        <f t="array" ref="O683">IF(COUNTIF(MaGv!$C$40:$BB$40,L676)&gt;0,INDEX(MaGv!$C$38:$BB$40,1,MATCH(L676,MaGv!$C$40:$BB$40,0))," ")</f>
        <v> </v>
      </c>
      <c r="P683" s="444" t="str">
        <f t="array" ref="P683">IF(COUNTIF(MaGv!$C$45:$BB$45,L676)&gt;0,INDEX(MaGv!$C$38:$BB$45,1,MATCH(L676,MaGv!$C$45:$BB$45,0))," ")</f>
        <v> </v>
      </c>
      <c r="Q683" s="444" t="str">
        <f t="array" ref="Q683">IF(COUNTIF(MaGv!$C$50:$BB$50,L676)&gt;0,INDEX(MaGv!$C$38:$BB$50,1,MATCH(L676,MaGv!$C$50:$BB$50,0))," ")</f>
        <v> </v>
      </c>
      <c r="R683" s="444" t="str">
        <f t="array" ref="R683">IF(COUNTIF(MaGv!$C$55:$BB$55,L676)&gt;0,INDEX(MaGv!$C$38:$BB$55,1,MATCH(L676,MaGv!$C$55:$BB$55,0))," ")</f>
        <v> </v>
      </c>
      <c r="S683" s="444" t="str">
        <f t="array" ref="S683">IF(COUNTIF(MaGv!$C$60:$BB$60,L676)&gt;0,INDEX(MaGv!$C$38:$BB$60,1,MATCH(L676,MaGv!$C$60:$BB$60,0))," ")</f>
        <v> </v>
      </c>
      <c r="T683" s="444" t="str">
        <f t="array" ref="T683">IF(COUNTIF(MaGv!$C$65:$BB$65,L676)&gt;0,INDEX(MaGv!$C$38:$BB$65,1,MATCH(L676,MaGv!$C$65:$BB$65,0))," ")</f>
        <v> </v>
      </c>
      <c r="U683" s="16"/>
      <c r="V683" s="16"/>
      <c r="W683" s="17"/>
      <c r="X683" s="527"/>
    </row>
    <row r="684" ht="12.75" customHeight="1">
      <c r="A684" s="323"/>
      <c r="B684" s="127"/>
      <c r="C684" s="444">
        <v>3.0</v>
      </c>
      <c r="D684" s="543" t="s">
        <v>626</v>
      </c>
      <c r="E684" s="444" t="str">
        <f t="array" ref="E684">IF(COUNTIF(MaGv!$C$41:$BB$41,B676)&gt;0,INDEX(MaGv!$C$38:$BB$41,1,MATCH(B676,MaGv!$C$41:$BB$41,0))," ")</f>
        <v> </v>
      </c>
      <c r="F684" s="444" t="str">
        <f t="array" ref="F684">IF(COUNTIF(MaGv!$C$46:$BB$46,B676)&gt;0,INDEX(MaGv!$C$38:$BB$46,1,MATCH(B676,MaGv!$C$46:$BB$46,0))," ")</f>
        <v> </v>
      </c>
      <c r="G684" s="444" t="str">
        <f t="array" ref="G684">IF(COUNTIF(MaGv!$C$51:$BB$51,B676)&gt;0,INDEX(MaGv!$C$38:$BB$51,1,MATCH(B676,MaGv!$C$51:$BB$51,0))," ")</f>
        <v> </v>
      </c>
      <c r="H684" s="444" t="str">
        <f t="array" ref="H684">IF(COUNTIF(MaGv!$C$56:$BB$56,B676)&gt;0,INDEX(MaGv!$C$38:$BB$56,1,MATCH(B676,MaGv!$C$56:$BB$56,0))," ")</f>
        <v> </v>
      </c>
      <c r="I684" s="444" t="str">
        <f t="array" ref="I684">IF(COUNTIF(MaGv!$C$61:$BB$61,B676)&gt;0,INDEX(MaGv!$C$38:$BB$61,1,MATCH(B676,MaGv!$C$61:$BB$61,0))," ")</f>
        <v> </v>
      </c>
      <c r="J684" s="444" t="str">
        <f t="array" ref="J684">IF(COUNTIF(MaGv!$C$66:$BB$66,B676)&gt;0,INDEX(MaGv!$C$38:$BB$66,1,MATCH(B676,MaGv!$C$66:$BB$66,0))," ")</f>
        <v> </v>
      </c>
      <c r="K684" s="323"/>
      <c r="L684" s="127"/>
      <c r="M684" s="444">
        <v>3.0</v>
      </c>
      <c r="N684" s="543" t="s">
        <v>626</v>
      </c>
      <c r="O684" s="444" t="str">
        <f t="array" ref="O684">IF(COUNTIF(MaGv!$C$41:$BB$41,L676)&gt;0,INDEX(MaGv!$C$38:$BB$41,1,MATCH(L676,MaGv!$C$41:$BB$41,0))," ")</f>
        <v> </v>
      </c>
      <c r="P684" s="444" t="str">
        <f t="array" ref="P684">IF(COUNTIF(MaGv!$C$46:$BB$46,L676)&gt;0,INDEX(MaGv!$C$38:$BB$46,1,MATCH(L676,MaGv!$C$46:$BB$46,0))," ")</f>
        <v> </v>
      </c>
      <c r="Q684" s="444" t="str">
        <f t="array" ref="Q684">IF(COUNTIF(MaGv!$C$51:$BB$51,L676)&gt;0,INDEX(MaGv!$C$38:$BB$51,1,MATCH(L676,MaGv!$C$51:$BB$51,0))," ")</f>
        <v> </v>
      </c>
      <c r="R684" s="444" t="str">
        <f t="array" ref="R684">IF(COUNTIF(MaGv!$C$56:$BB$56,L676)&gt;0,INDEX(MaGv!$C$38:$BB$56,1,MATCH(L676,MaGv!$C$56:$BB$56,0))," ")</f>
        <v> </v>
      </c>
      <c r="S684" s="444" t="str">
        <f t="array" ref="S684">IF(COUNTIF(MaGv!$C$61:$BB$61,L676)&gt;0,INDEX(MaGv!$C$38:$BB$61,1,MATCH(L676,MaGv!$C$61:$BB$61,0))," ")</f>
        <v> </v>
      </c>
      <c r="T684" s="444" t="str">
        <f t="array" ref="T684">IF(COUNTIF(MaGv!$C$66:$BB$66,L676)&gt;0,INDEX(MaGv!$C$38:$BB$66,1,MATCH(L676,MaGv!$C$66:$BB$66,0))," ")</f>
        <v> </v>
      </c>
      <c r="U684" s="16"/>
      <c r="V684" s="16"/>
      <c r="W684" s="17"/>
      <c r="X684" s="527"/>
    </row>
    <row r="685" ht="12.75" customHeight="1">
      <c r="A685" s="323"/>
      <c r="B685" s="127"/>
      <c r="C685" s="444">
        <v>4.0</v>
      </c>
      <c r="D685" s="543" t="s">
        <v>627</v>
      </c>
      <c r="E685" s="444" t="str">
        <f t="array" ref="E685">IF(COUNTIF(MaGv!$C$42:$BB$42,B676)&gt;0,INDEX(MaGv!$C$38:$BB$42,1,MATCH(B676,MaGv!$C$42:$BB$42,0))," ")</f>
        <v> </v>
      </c>
      <c r="F685" s="444" t="str">
        <f t="array" ref="F685">IF(COUNTIF(MaGv!$C$47:$BB$47,B676)&gt;0,INDEX(MaGv!$C$38:$BB$47,1,MATCH(B676,MaGv!$C$47:$BB$47,0))," ")</f>
        <v> </v>
      </c>
      <c r="G685" s="444" t="str">
        <f t="array" ref="G685">IF(COUNTIF(MaGv!$C$52:$BB$52,B676)&gt;0,INDEX(MaGv!$C$38:$BB$52,1,MATCH(B676,MaGv!$C$52:$BB$52,0))," ")</f>
        <v> </v>
      </c>
      <c r="H685" s="444" t="str">
        <f t="array" ref="H685">IF(COUNTIF(MaGv!$C$57:$BB$57,B676)&gt;0,INDEX(MaGv!$C$38:$BB$57,1,MATCH(B676,MaGv!$C$57:$BB$57,0))," ")</f>
        <v> </v>
      </c>
      <c r="I685" s="444" t="str">
        <f t="array" ref="I685">IF(COUNTIF(MaGv!$C$62:$BB$62,B676)&gt;0,INDEX(MaGv!$C$38:$BB$62,1,MATCH(B676,MaGv!$C$62:$BB$62,0))," ")</f>
        <v> </v>
      </c>
      <c r="J685" s="444" t="str">
        <f t="array" ref="J685">IF(COUNTIF(MaGv!$C$66:$BB$67,B676)&gt;0,INDEX(MaGv!$C$38:$BB$67,1,MATCH(B676,MaGv!$C$67:$BB$67,0))," ")</f>
        <v> </v>
      </c>
      <c r="K685" s="323"/>
      <c r="L685" s="127"/>
      <c r="M685" s="444">
        <v>4.0</v>
      </c>
      <c r="N685" s="543" t="s">
        <v>627</v>
      </c>
      <c r="O685" s="444" t="str">
        <f t="array" ref="O685">IF(COUNTIF(MaGv!$C$42:$BB$42,L676)&gt;0,INDEX(MaGv!$C$38:$BB$42,1,MATCH(L676,MaGv!$C$42:$BB$42,0))," ")</f>
        <v> </v>
      </c>
      <c r="P685" s="444" t="str">
        <f t="array" ref="P685">IF(COUNTIF(MaGv!$C$47:$BB$47,L676)&gt;0,INDEX(MaGv!$C$38:$BB$47,1,MATCH(L676,MaGv!$C$47:$BB$47,0))," ")</f>
        <v> </v>
      </c>
      <c r="Q685" s="444" t="str">
        <f t="array" ref="Q685">IF(COUNTIF(MaGv!$C$52:$BB$52,L676)&gt;0,INDEX(MaGv!$C$38:$BB$52,1,MATCH(L676,MaGv!$C$52:$BB$52,0))," ")</f>
        <v> </v>
      </c>
      <c r="R685" s="444" t="str">
        <f t="array" ref="R685">IF(COUNTIF(MaGv!$C$57:$BB$57,L676)&gt;0,INDEX(MaGv!$C$38:$BB$57,1,MATCH(L676,MaGv!$C$57:$BB$57,0))," ")</f>
        <v> </v>
      </c>
      <c r="S685" s="444" t="str">
        <f t="array" ref="S685">IF(COUNTIF(MaGv!$C$62:$BB$62,L676)&gt;0,INDEX(MaGv!$C$38:$BB$62,1,MATCH(L676,MaGv!$C$62:$BB$62,0))," ")</f>
        <v> </v>
      </c>
      <c r="T685" s="444" t="str">
        <f t="array" ref="T685">IF(COUNTIF(MaGv!$C$66:$BB$67,L676)&gt;0,INDEX(MaGv!$C$38:$BB$67,1,MATCH(L676,MaGv!$C$67:$BB$67,0))," ")</f>
        <v> </v>
      </c>
      <c r="U685" s="16"/>
      <c r="V685" s="16"/>
      <c r="W685" s="17"/>
      <c r="X685" s="527"/>
    </row>
    <row r="686" ht="12.75" customHeight="1">
      <c r="A686" s="323"/>
      <c r="B686" s="396"/>
      <c r="C686" s="450">
        <v>5.0</v>
      </c>
      <c r="D686" s="550" t="s">
        <v>628</v>
      </c>
      <c r="E686" s="450" t="str">
        <f t="array" ref="E686">IF(COUNTIF(MaGv!$C$43:$BB$43,B676)&gt;0,INDEX(MaGv!$C$38:$BB$43,1,MATCH(B676,MaGv!$C$43:$BB$43,0))," ")</f>
        <v> </v>
      </c>
      <c r="F686" s="450" t="str">
        <f t="array" ref="F686">IF(COUNTIF(MaGv!$C$48:$BB$48,B676)&gt;0,INDEX(MaGv!$C$38:$BB$48,1,MATCH(B676,MaGv!$C$48:$BB$48,0))," ")</f>
        <v> </v>
      </c>
      <c r="G686" s="450" t="str">
        <f t="array" ref="G686">IF(COUNTIF(MaGv!$C$53:$BB$53,B676)&gt;0,INDEX(MaGv!$C$38:$BB$53,1,MATCH(B676,MaGv!$C$53:$BB$53,0))," ")</f>
        <v> </v>
      </c>
      <c r="H686" s="450" t="str">
        <f t="array" ref="H686">IF(COUNTIF(MaGv!$C$58:$BB$58,B676)&gt;0,INDEX(MaGv!$C$38:$BB$58,1,MATCH(B676,MaGv!$C$58:$BB$58,0))," ")</f>
        <v> </v>
      </c>
      <c r="I686" s="450" t="str">
        <f t="array" ref="I686">IF(COUNTIF(MaGv!$C$63:$BB$63,B676)&gt;0,INDEX(MaGv!$C$38:$BB$63,1,MATCH(B676,MaGv!$C$63:$BB$63,0))," ")</f>
        <v> </v>
      </c>
      <c r="J686" s="450" t="str">
        <f t="array" ref="J686">IF(COUNTIF(MaGv!$C$68:$BB$68,B676)&gt;0,INDEX(MaGv!$C$38:$BB$68,1,MATCH(B676,MaGv!$C$68:$BB$68,0))," ")</f>
        <v> </v>
      </c>
      <c r="K686" s="323"/>
      <c r="L686" s="396"/>
      <c r="M686" s="450">
        <v>5.0</v>
      </c>
      <c r="N686" s="550" t="s">
        <v>628</v>
      </c>
      <c r="O686" s="450" t="str">
        <f t="array" ref="O686">IF(COUNTIF(MaGv!$C$43:$BB$43,L676)&gt;0,INDEX(MaGv!$C$38:$BB$43,1,MATCH(L676,MaGv!$C$43:$BB$43,0))," ")</f>
        <v> </v>
      </c>
      <c r="P686" s="450" t="str">
        <f t="array" ref="P686">IF(COUNTIF(MaGv!$C$48:$BB$48,L676)&gt;0,INDEX(MaGv!$C$38:$BB$48,1,MATCH(L676,MaGv!$C$48:$BB$48,0))," ")</f>
        <v> </v>
      </c>
      <c r="Q686" s="450" t="str">
        <f t="array" ref="Q686">IF(COUNTIF(MaGv!$C$53:$BB$53,L676)&gt;0,INDEX(MaGv!$C$38:$BB$53,1,MATCH(L676,MaGv!$C$53:$BB$53,0))," ")</f>
        <v> </v>
      </c>
      <c r="R686" s="450" t="str">
        <f t="array" ref="R686">IF(COUNTIF(MaGv!$C$58:$BB$58,L676)&gt;0,INDEX(MaGv!$C$38:$BB$58,1,MATCH(L676,MaGv!$C$58:$BB$58,0))," ")</f>
        <v> </v>
      </c>
      <c r="S686" s="450" t="str">
        <f t="array" ref="S686">IF(COUNTIF(MaGv!$C$63:$BB$63,L676)&gt;0,INDEX(MaGv!$C$38:$BB$63,1,MATCH(L676,MaGv!$C$63:$BB$63,0))," ")</f>
        <v> </v>
      </c>
      <c r="T686" s="450" t="str">
        <f t="array" ref="T686">IF(COUNTIF(MaGv!$C$68:$BB$68,L676)&gt;0,INDEX(MaGv!$C$38:$BB$68,1,MATCH(L676,MaGv!$C$68:$BB$68,0))," ")</f>
        <v> </v>
      </c>
      <c r="U686" s="16"/>
      <c r="V686" s="16"/>
      <c r="W686" s="17"/>
      <c r="X686" s="527"/>
    </row>
    <row r="687" ht="12.75" customHeight="1">
      <c r="A687" s="323"/>
      <c r="B687" s="551"/>
      <c r="C687" s="529"/>
      <c r="D687" s="75"/>
      <c r="E687" s="529"/>
      <c r="F687" s="529"/>
      <c r="G687" s="529"/>
      <c r="H687" s="529"/>
      <c r="I687" s="529"/>
      <c r="J687" s="529"/>
      <c r="K687" s="323"/>
      <c r="L687" s="551"/>
      <c r="M687" s="529"/>
      <c r="N687" s="75"/>
      <c r="O687" s="529"/>
      <c r="P687" s="529"/>
      <c r="Q687" s="529"/>
      <c r="R687" s="529"/>
      <c r="S687" s="529"/>
      <c r="T687" s="529"/>
      <c r="U687" s="16"/>
      <c r="V687" s="16"/>
      <c r="W687" s="17"/>
      <c r="X687" s="527"/>
    </row>
    <row r="688" ht="12.75" customHeight="1">
      <c r="A688" s="552"/>
      <c r="B688" s="553"/>
      <c r="C688" s="554"/>
      <c r="D688" s="554"/>
      <c r="E688" s="555"/>
      <c r="F688" s="555"/>
      <c r="G688" s="555"/>
      <c r="H688" s="555"/>
      <c r="I688" s="555"/>
      <c r="J688" s="555"/>
      <c r="K688" s="555"/>
      <c r="L688" s="553"/>
      <c r="M688" s="554"/>
      <c r="N688" s="554"/>
      <c r="O688" s="555"/>
      <c r="P688" s="555"/>
      <c r="Q688" s="555"/>
      <c r="R688" s="555"/>
      <c r="S688" s="555"/>
      <c r="T688" s="555"/>
      <c r="U688" s="16"/>
      <c r="V688" s="16"/>
      <c r="W688" s="17"/>
      <c r="X688" s="527"/>
    </row>
    <row r="689" ht="12.75" customHeight="1">
      <c r="A689" s="323"/>
      <c r="B689" s="528" t="str">
        <f>MaGv!$N$1</f>
        <v>THỜI KHÓA BIỂU ÔN TẬP KHỐI 12 - Áp dụng từ 04/05/2021</v>
      </c>
      <c r="C689" s="528"/>
      <c r="D689" s="360"/>
      <c r="E689" s="360"/>
      <c r="F689" s="360"/>
      <c r="G689" s="360"/>
      <c r="H689" s="323"/>
      <c r="I689" s="360"/>
      <c r="J689" s="360"/>
      <c r="K689" s="323"/>
      <c r="L689" s="528" t="str">
        <f>MaGv!$N$1</f>
        <v>THỜI KHÓA BIỂU ÔN TẬP KHỐI 12 - Áp dụng từ 04/05/2021</v>
      </c>
      <c r="M689" s="360"/>
      <c r="N689" s="360"/>
      <c r="O689" s="360"/>
      <c r="P689" s="360"/>
      <c r="Q689" s="360"/>
      <c r="R689" s="323"/>
      <c r="S689" s="360"/>
      <c r="T689" s="360"/>
      <c r="U689" s="16"/>
      <c r="V689" s="16"/>
      <c r="W689" s="17"/>
      <c r="X689" s="527"/>
    </row>
    <row r="690" ht="12.75" customHeight="1">
      <c r="A690" s="16"/>
      <c r="B690" s="530" t="s">
        <v>615</v>
      </c>
      <c r="C690" s="531" t="str">
        <f>VLOOKUP(B692,dsma,3,0)&amp;"-"&amp;VLOOKUP(B692,dsma,5,0)</f>
        <v>Đào Thị Hồng Lam-AVăn</v>
      </c>
      <c r="D690" s="532"/>
      <c r="E690" s="532"/>
      <c r="F690" s="533"/>
      <c r="G690" s="323"/>
      <c r="H690" s="534"/>
      <c r="I690" s="535" t="s">
        <v>616</v>
      </c>
      <c r="J690" s="17" t="str">
        <f>60-COUNTIF(E693:J702," ")</f>
        <v>0</v>
      </c>
      <c r="K690" s="323"/>
      <c r="L690" s="530" t="s">
        <v>615</v>
      </c>
      <c r="M690" s="531" t="str">
        <f>VLOOKUP(L692,dsma,3,0)&amp;"-"&amp;VLOOKUP(L692,dsma,5,0)</f>
        <v>Nguyễn Thị Hồng-CD</v>
      </c>
      <c r="N690" s="532"/>
      <c r="O690" s="532"/>
      <c r="P690" s="533"/>
      <c r="Q690" s="323"/>
      <c r="R690" s="534"/>
      <c r="S690" s="535" t="s">
        <v>616</v>
      </c>
      <c r="T690" s="17" t="str">
        <f>60-COUNTIF(O693:T702," ")</f>
        <v>12</v>
      </c>
      <c r="U690" s="16"/>
      <c r="V690" s="16"/>
      <c r="W690" s="17"/>
      <c r="X690" s="527"/>
    </row>
    <row r="691" ht="3.0" customHeight="1">
      <c r="A691" s="16"/>
      <c r="B691" s="526"/>
      <c r="C691" s="323"/>
      <c r="D691" s="323"/>
      <c r="E691" s="529"/>
      <c r="F691" s="323"/>
      <c r="G691" s="323"/>
      <c r="H691" s="323"/>
      <c r="I691" s="323"/>
      <c r="J691" s="323"/>
      <c r="K691" s="323"/>
      <c r="L691" s="526"/>
      <c r="M691" s="323"/>
      <c r="N691" s="323"/>
      <c r="O691" s="529"/>
      <c r="P691" s="323"/>
      <c r="Q691" s="323"/>
      <c r="R691" s="323"/>
      <c r="S691" s="323"/>
      <c r="T691" s="323"/>
      <c r="U691" s="16"/>
      <c r="V691" s="16"/>
      <c r="W691" s="17"/>
      <c r="X691" s="527"/>
    </row>
    <row r="692" ht="12.75" customHeight="1">
      <c r="A692" s="536"/>
      <c r="B692" s="537" t="str">
        <f>X91</f>
        <v>BA12</v>
      </c>
      <c r="C692" s="538" t="s">
        <v>617</v>
      </c>
      <c r="D692" s="538" t="s">
        <v>618</v>
      </c>
      <c r="E692" s="538" t="s">
        <v>591</v>
      </c>
      <c r="F692" s="538" t="s">
        <v>592</v>
      </c>
      <c r="G692" s="538" t="s">
        <v>593</v>
      </c>
      <c r="H692" s="538" t="s">
        <v>594</v>
      </c>
      <c r="I692" s="538" t="s">
        <v>595</v>
      </c>
      <c r="J692" s="538" t="s">
        <v>596</v>
      </c>
      <c r="K692" s="539"/>
      <c r="L692" s="560" t="str">
        <f>X92</f>
        <v>BG01</v>
      </c>
      <c r="M692" s="538" t="s">
        <v>617</v>
      </c>
      <c r="N692" s="538" t="s">
        <v>618</v>
      </c>
      <c r="O692" s="538" t="s">
        <v>591</v>
      </c>
      <c r="P692" s="538" t="s">
        <v>592</v>
      </c>
      <c r="Q692" s="538" t="s">
        <v>593</v>
      </c>
      <c r="R692" s="538" t="s">
        <v>594</v>
      </c>
      <c r="S692" s="538" t="s">
        <v>595</v>
      </c>
      <c r="T692" s="538" t="s">
        <v>596</v>
      </c>
      <c r="U692" s="16"/>
      <c r="V692" s="16">
        <v>88.0</v>
      </c>
      <c r="W692" s="17"/>
      <c r="X692" s="527"/>
    </row>
    <row r="693" ht="12.75" customHeight="1">
      <c r="A693" s="323"/>
      <c r="B693" s="541" t="s">
        <v>597</v>
      </c>
      <c r="C693" s="452">
        <v>1.0</v>
      </c>
      <c r="D693" s="542" t="s">
        <v>619</v>
      </c>
      <c r="E693" s="452" t="str">
        <f t="array" ref="E693">IF(COUNTIF(MaGv!$C$4:$BB$4,B692)&gt;0,INDEX(MaGv!$C$3:$BB$4,1,MATCH(B692,MaGv!$C$4:$BB$4,0))," ")</f>
        <v> </v>
      </c>
      <c r="F693" s="452" t="str">
        <f t="array" ref="F693">IF(COUNTIF(MaGv!$C$9:$BB$9,B692)&gt;0,INDEX(MaGv!$C$3:$BB$9,1,MATCH(B692,MaGv!$C$9:$BB$9,0))," ")</f>
        <v> </v>
      </c>
      <c r="G693" s="452" t="str">
        <f t="array" ref="G693">IF(COUNTIF(MaGv!$C$14:$BB$14,B692)&gt;0,INDEX(MaGv!$C$3:$BB$14,1,MATCH(B692,MaGv!$C$14:$BB$14,0))," ")</f>
        <v> </v>
      </c>
      <c r="H693" s="452" t="str">
        <f t="array" ref="H693">IF(COUNTIF(MaGv!$C$19:$BB$19,B692)&gt;0,INDEX(MaGv!$C$3:$BB$19,1,MATCH(B692,MaGv!$C$19:$BB$19,0))," ")</f>
        <v> </v>
      </c>
      <c r="I693" s="452" t="str">
        <f t="array" ref="I693">IF(COUNTIF(MaGv!$C$24:$BB$24,B692)&gt;0,INDEX(MaGv!$C$3:$BB$24,1,MATCH(B692,MaGv!$C$24:$BB$24,0))," ")</f>
        <v> </v>
      </c>
      <c r="J693" s="452" t="str">
        <f t="array" ref="J693">IF(COUNTIF(MaGv!$C$29:$BB$29,B692)&gt;0,INDEX(MaGv!$C$3:$BB$29,1,MATCH(B692,MaGv!$C$29:$BB$29,0))," ")</f>
        <v> </v>
      </c>
      <c r="K693" s="323"/>
      <c r="L693" s="541" t="s">
        <v>597</v>
      </c>
      <c r="M693" s="452">
        <v>1.0</v>
      </c>
      <c r="N693" s="542" t="s">
        <v>619</v>
      </c>
      <c r="O693" s="452" t="str">
        <f t="array" ref="O693">IF(COUNTIF(MaGv!$C$4:$BB$4,L692)&gt;0,INDEX(MaGv!$C$3:$BB$4,1,MATCH(L692,MaGv!$C$4:$BB$4,0))," ")</f>
        <v> </v>
      </c>
      <c r="P693" s="452" t="str">
        <f t="array" ref="P693">IF(COUNTIF(MaGv!$C$9:$BB$9,L692)&gt;0,INDEX(MaGv!$C$3:$BB$9,1,MATCH(L692,MaGv!$C$9:$BB$9,0))," ")</f>
        <v> </v>
      </c>
      <c r="Q693" s="452" t="str">
        <f t="array" ref="Q693">IF(COUNTIF(MaGv!$C$14:$BB$14,L692)&gt;0,INDEX(MaGv!$C$3:$BB$14,1,MATCH(L692,MaGv!$C$14:$BB$14,0))," ")</f>
        <v> </v>
      </c>
      <c r="R693" s="451" t="str">
        <f t="array" ref="R693">IF(COUNTIF(MaGv!$C$19:$BB$19,L692)&gt;0,INDEX(MaGv!$C$3:$BB$19,1,MATCH(L692,MaGv!$C$19:$BB$19,0))," ")</f>
        <v>A11</v>
      </c>
      <c r="S693" s="452" t="str">
        <f t="array" ref="S693">IF(COUNTIF(MaGv!$C$24:$BB$24,L692)&gt;0,INDEX(MaGv!$C$3:$BB$24,1,MATCH(L692,MaGv!$C$24:$BB$24,0))," ")</f>
        <v> </v>
      </c>
      <c r="T693" s="452" t="str">
        <f t="array" ref="T693">IF(COUNTIF(MaGv!$C$29:$BB$29,L692)&gt;0,INDEX(MaGv!$C$3:$BB$29,1,MATCH(L692,MaGv!$C$29:$BB$29,0))," ")</f>
        <v> </v>
      </c>
      <c r="U693" s="16"/>
      <c r="V693" s="16"/>
      <c r="W693" s="17"/>
      <c r="X693" s="527"/>
    </row>
    <row r="694" ht="12.75" customHeight="1">
      <c r="A694" s="323"/>
      <c r="B694" s="127"/>
      <c r="C694" s="444">
        <v>2.0</v>
      </c>
      <c r="D694" s="543" t="s">
        <v>620</v>
      </c>
      <c r="E694" s="444" t="str">
        <f t="array" ref="E694">IF(COUNTIF(MaGv!$C$5:$BB$5,B692)&gt;0,INDEX(MaGv!$C$3:$BB$5,1,MATCH(B692,MaGv!$C$5:$BB$5,0))," ")</f>
        <v> </v>
      </c>
      <c r="F694" s="444" t="str">
        <f t="array" ref="F694">IF(COUNTIF(MaGv!$C$10:$BB$10,B692)&gt;0,INDEX(MaGv!$C$3:$BB$10,1,MATCH(B692,MaGv!$C$10:$BB$10,0))," ")</f>
        <v> </v>
      </c>
      <c r="G694" s="444" t="str">
        <f t="array" ref="G694">IF(COUNTIF(MaGv!$C$15:$BB$15,B692)&gt;0,INDEX(MaGv!$C$3:$BB$15,1,MATCH(B692,MaGv!$C$15:$BB$15,0))," ")</f>
        <v> </v>
      </c>
      <c r="H694" s="444" t="str">
        <f t="array" ref="H694">IF(COUNTIF(MaGv!$C$20:$BB$20,B692)&gt;0,INDEX(MaGv!$C$3:$BB$20,1,MATCH(B692,MaGv!$C$20:$BB$20,0))," ")</f>
        <v> </v>
      </c>
      <c r="I694" s="444" t="str">
        <f t="array" ref="I694">IF(COUNTIF(MaGv!$C$25:$BB$25,B692)&gt;0,INDEX(MaGv!$C$3:$BB$25,1,MATCH(B692,MaGv!$C$25:$BB$25,0))," ")</f>
        <v> </v>
      </c>
      <c r="J694" s="444" t="str">
        <f t="array" ref="J694">IF(COUNTIF(MaGv!$C$30:$BB$30,B692)&gt;0,INDEX(MaGv!$C$3:$BB$30,1,MATCH(B692,MaGv!$C$30:$BB$30,0))," ")</f>
        <v> </v>
      </c>
      <c r="K694" s="323"/>
      <c r="L694" s="127"/>
      <c r="M694" s="444">
        <v>2.0</v>
      </c>
      <c r="N694" s="543" t="s">
        <v>620</v>
      </c>
      <c r="O694" s="444" t="str">
        <f t="array" ref="O694">IF(COUNTIF(MaGv!$C$5:$BB$5,L692)&gt;0,INDEX(MaGv!$C$3:$BB$5,1,MATCH(L692,MaGv!$C$5:$BB$5,0))," ")</f>
        <v> </v>
      </c>
      <c r="P694" s="444" t="str">
        <f t="array" ref="P694">IF(COUNTIF(MaGv!$C$10:$BB$10,L692)&gt;0,INDEX(MaGv!$C$3:$BB$10,1,MATCH(L692,MaGv!$C$10:$BB$10,0))," ")</f>
        <v> </v>
      </c>
      <c r="Q694" s="444" t="str">
        <f t="array" ref="Q694">IF(COUNTIF(MaGv!$C$15:$BB$15,L692)&gt;0,INDEX(MaGv!$C$3:$BB$15,1,MATCH(L692,MaGv!$C$15:$BB$15,0))," ")</f>
        <v> </v>
      </c>
      <c r="R694" s="446" t="str">
        <f t="array" ref="R694">IF(COUNTIF(MaGv!$C$20:$BB$20,L692)&gt;0,INDEX(MaGv!$C$3:$BB$20,1,MATCH(L692,MaGv!$C$20:$BB$20,0))," ")</f>
        <v>A10</v>
      </c>
      <c r="S694" s="444" t="str">
        <f t="array" ref="S694">IF(COUNTIF(MaGv!$C$25:$BB$25,L692)&gt;0,INDEX(MaGv!$C$3:$BB$25,1,MATCH(L692,MaGv!$C$25:$BB$25,0))," ")</f>
        <v> </v>
      </c>
      <c r="T694" s="444" t="str">
        <f t="array" ref="T694">IF(COUNTIF(MaGv!$C$30:$BB$30,L692)&gt;0,INDEX(MaGv!$C$3:$BB$30,1,MATCH(L692,MaGv!$C$30:$BB$30,0))," ")</f>
        <v> </v>
      </c>
      <c r="U694" s="16"/>
      <c r="V694" s="16"/>
      <c r="W694" s="17"/>
      <c r="X694" s="527"/>
    </row>
    <row r="695" ht="12.75" customHeight="1">
      <c r="A695" s="323"/>
      <c r="B695" s="127"/>
      <c r="C695" s="444">
        <v>3.0</v>
      </c>
      <c r="D695" s="543" t="s">
        <v>621</v>
      </c>
      <c r="E695" s="444" t="str">
        <f t="array" ref="E695">IF(COUNTIF(MaGv!$C$6:$BB$6,B692)&gt;0,INDEX(MaGv!$C$3:$BB$6,1,MATCH(B692,MaGv!$C$6:$BB$6,0))," ")</f>
        <v> </v>
      </c>
      <c r="F695" s="444" t="str">
        <f t="array" ref="F695">IF(COUNTIF(MaGv!$C$11:$BB$11,B692)&gt;0,INDEX(MaGv!$C$3:$BB$11,1,MATCH(B692,MaGv!$C$11:$BB$11,0))," ")</f>
        <v> </v>
      </c>
      <c r="G695" s="444" t="str">
        <f t="array" ref="G695">IF(COUNTIF(MaGv!$C$16:$BB$16,B692)&gt;0,INDEX(MaGv!$C$3:$BB$16,1,MATCH(B692,MaGv!$C$16:$BB$16,0))," ")</f>
        <v> </v>
      </c>
      <c r="H695" s="444" t="str">
        <f t="array" ref="H695">IF(COUNTIF(MaGv!$C$21:$BB$21,B692)&gt;0,INDEX(MaGv!$C$3:$BB$21,1,MATCH(B692,MaGv!$C$21:$BB$21,0))," ")</f>
        <v> </v>
      </c>
      <c r="I695" s="444" t="str">
        <f t="array" ref="I695">IF(COUNTIF(MaGv!$C$26:$BB$26,B692)&gt;0,INDEX(MaGv!$C$3:$BB$26,1,MATCH(B692,MaGv!$C$26:$BB$26,0))," ")</f>
        <v> </v>
      </c>
      <c r="J695" s="444" t="str">
        <f t="array" ref="J695">IF(COUNTIF(MaGv!$C$31:$BB$31,B692)&gt;0,INDEX(MaGv!$C$3:$BB$31,1,MATCH(B692,MaGv!$C$31:$BB$31,0))," ")</f>
        <v> </v>
      </c>
      <c r="K695" s="323"/>
      <c r="L695" s="127"/>
      <c r="M695" s="444">
        <v>3.0</v>
      </c>
      <c r="N695" s="543" t="s">
        <v>621</v>
      </c>
      <c r="O695" s="444" t="str">
        <f t="array" ref="O695">IF(COUNTIF(MaGv!$C$6:$BB$6,L692)&gt;0,INDEX(MaGv!$C$3:$BB$6,1,MATCH(L692,MaGv!$C$6:$BB$6,0))," ")</f>
        <v> </v>
      </c>
      <c r="P695" s="444" t="str">
        <f t="array" ref="P695">IF(COUNTIF(MaGv!$C$11:$BB$11,L692)&gt;0,INDEX(MaGv!$C$3:$BB$11,1,MATCH(L692,MaGv!$C$11:$BB$11,0))," ")</f>
        <v> </v>
      </c>
      <c r="Q695" s="444" t="str">
        <f t="array" ref="Q695">IF(COUNTIF(MaGv!$C$16:$BB$16,L692)&gt;0,INDEX(MaGv!$C$3:$BB$16,1,MATCH(L692,MaGv!$C$16:$BB$16,0))," ")</f>
        <v> </v>
      </c>
      <c r="R695" s="446" t="str">
        <f t="array" ref="R695">IF(COUNTIF(MaGv!$C$21:$BB$21,L692)&gt;0,INDEX(MaGv!$C$3:$BB$21,1,MATCH(L692,MaGv!$C$21:$BB$21,0))," ")</f>
        <v>A3</v>
      </c>
      <c r="S695" s="446" t="str">
        <f t="array" ref="S695">IF(COUNTIF(MaGv!$C$26:$BB$26,L692)&gt;0,INDEX(MaGv!$C$3:$BB$26,1,MATCH(L692,MaGv!$C$26:$BB$26,0))," ")</f>
        <v>A4</v>
      </c>
      <c r="T695" s="444" t="str">
        <f t="array" ref="T695">IF(COUNTIF(MaGv!$C$31:$BB$31,L692)&gt;0,INDEX(MaGv!$C$3:$BB$31,1,MATCH(L692,MaGv!$C$31:$BB$31,0))," ")</f>
        <v> </v>
      </c>
      <c r="U695" s="16"/>
      <c r="V695" s="16"/>
      <c r="W695" s="17"/>
      <c r="X695" s="527"/>
    </row>
    <row r="696" ht="12.75" customHeight="1">
      <c r="A696" s="323"/>
      <c r="B696" s="127"/>
      <c r="C696" s="444">
        <v>4.0</v>
      </c>
      <c r="D696" s="543" t="s">
        <v>622</v>
      </c>
      <c r="E696" s="444" t="str">
        <f t="array" ref="E696">IF(COUNTIF(MaGv!$C$7:$BB$7,B692)&gt;0,INDEX(MaGv!$C$3:$BB$7,1,MATCH(B692,MaGv!$C$7:$BB$7,0))," ")</f>
        <v> </v>
      </c>
      <c r="F696" s="444" t="str">
        <f t="array" ref="F696">IF(COUNTIF(MaGv!$C$12:$BB$12,B692)&gt;0,INDEX(MaGv!$C$3:$BB$12,1,MATCH(B692,MaGv!$C$12:$BB$12,0))," ")</f>
        <v> </v>
      </c>
      <c r="G696" s="444" t="str">
        <f t="array" ref="G696">IF(COUNTIF(MaGv!$C$17:$BB$17,B692)&gt;0,INDEX(MaGv!$C$3:$BB$17,1,MATCH(B692,MaGv!$C$17:$BB$17,0))," ")</f>
        <v> </v>
      </c>
      <c r="H696" s="444" t="str">
        <f t="array" ref="H696">IF(COUNTIF(MaGv!$C$22:$BB$22,B692)&gt;0,INDEX(MaGv!$C$3:$BB$22,1,MATCH(B692,MaGv!$C$22:$BB$22,0))," ")</f>
        <v> </v>
      </c>
      <c r="I696" s="444" t="str">
        <f t="array" ref="I696">IF(COUNTIF(MaGv!$C$27:$BB$27,B692)&gt;0,INDEX(MaGv!$C$3:$BB$27,1,MATCH(B692,MaGv!$C$27:$BB$27,0))," ")</f>
        <v> </v>
      </c>
      <c r="J696" s="444" t="str">
        <f t="array" ref="J696">IF(COUNTIF(MaGv!$C$32:$BB$32,B692)&gt;0,INDEX(MaGv!$C$3:$BB$32,1,MATCH(B692,MaGv!$C$32:$BB$32,0))," ")</f>
        <v> </v>
      </c>
      <c r="K696" s="323"/>
      <c r="L696" s="127"/>
      <c r="M696" s="444">
        <v>4.0</v>
      </c>
      <c r="N696" s="543" t="s">
        <v>622</v>
      </c>
      <c r="O696" s="444" t="str">
        <f t="array" ref="O696">IF(COUNTIF(MaGv!$C$7:$BB$7,L692)&gt;0,INDEX(MaGv!$C$3:$BB$7,1,MATCH(L692,MaGv!$C$7:$BB$7,0))," ")</f>
        <v> </v>
      </c>
      <c r="P696" s="444" t="str">
        <f t="array" ref="P696">IF(COUNTIF(MaGv!$C$12:$BB$12,L692)&gt;0,INDEX(MaGv!$C$3:$BB$12,1,MATCH(L692,MaGv!$C$12:$BB$12,0))," ")</f>
        <v> </v>
      </c>
      <c r="Q696" s="444" t="str">
        <f t="array" ref="Q696">IF(COUNTIF(MaGv!$C$17:$BB$17,L692)&gt;0,INDEX(MaGv!$C$3:$BB$17,1,MATCH(L692,MaGv!$C$17:$BB$17,0))," ")</f>
        <v> </v>
      </c>
      <c r="R696" s="446" t="str">
        <f t="array" ref="R696">IF(COUNTIF(MaGv!$C$22:$BB$22,L692)&gt;0,INDEX(MaGv!$C$3:$BB$22,1,MATCH(L692,MaGv!$C$22:$BB$22,0))," ")</f>
        <v>A9</v>
      </c>
      <c r="S696" s="446" t="str">
        <f t="array" ref="S696">IF(COUNTIF(MaGv!$C$27:$BB$27,L692)&gt;0,INDEX(MaGv!$C$3:$BB$27,1,MATCH(L692,MaGv!$C$27:$BB$27,0))," ")</f>
        <v>A2</v>
      </c>
      <c r="T696" s="444" t="str">
        <f t="array" ref="T696">IF(COUNTIF(MaGv!$C$32:$BB$32,L692)&gt;0,INDEX(MaGv!$C$3:$BB$32,1,MATCH(L692,MaGv!$C$32:$BB$32,0))," ")</f>
        <v> </v>
      </c>
      <c r="U696" s="16"/>
      <c r="V696" s="16"/>
      <c r="W696" s="17"/>
      <c r="X696" s="527"/>
    </row>
    <row r="697" ht="12.75" customHeight="1">
      <c r="A697" s="323"/>
      <c r="B697" s="447"/>
      <c r="C697" s="544">
        <v>5.0</v>
      </c>
      <c r="D697" s="545" t="s">
        <v>623</v>
      </c>
      <c r="E697" s="544" t="str">
        <f t="array" ref="E697">IF(COUNTIF(MaGv!$C$8:$BB$8,B692)&gt;0,INDEX(MaGv!$C$3:$BB$8,1,MATCH(B692,MaGv!$C$8:$BB$8,0))," ")</f>
        <v> </v>
      </c>
      <c r="F697" s="544" t="str">
        <f t="array" ref="F697">IF(COUNTIF(MaGv!$C$13:$BB$13,B692)&gt;0,INDEX(MaGv!$C$3:$BB$13,1,MATCH(B692,MaGv!$C$13:$BB$13,0))," ")</f>
        <v> </v>
      </c>
      <c r="G697" s="544" t="str">
        <f t="array" ref="G697">IF(COUNTIF(MaGv!$C$18:$BB$18,B692)&gt;0,INDEX(MaGv!$C$3:$BB$18,1,MATCH(B692,MaGv!$C$18:$BB$18,0))," ")</f>
        <v> </v>
      </c>
      <c r="H697" s="544" t="str">
        <f t="array" ref="H697">IF(COUNTIF(MaGv!$C$23:$BB$23,B692)&gt;0,INDEX(MaGv!$C$3:$BB$23,1,MATCH(B692,MaGv!$C$23:$BB$23,0))," ")</f>
        <v> </v>
      </c>
      <c r="I697" s="544" t="str">
        <f t="array" ref="I697">IF(COUNTIF(MaGv!$C$28:$BB$28,B692)&gt;0,INDEX(MaGv!$C$3:$BB$28,1,MATCH(B692,MaGv!$C$28:$BB$28,0))," ")</f>
        <v> </v>
      </c>
      <c r="J697" s="544" t="str">
        <f t="array" ref="J697">IF(COUNTIF(MaGv!$C$33:$BB$33,B692)&gt;0,INDEX(MaGv!$C$3:$BB$33,1,MATCH(B692,MaGv!$C$33:$BB$33,0))," ")</f>
        <v> </v>
      </c>
      <c r="K697" s="323"/>
      <c r="L697" s="447"/>
      <c r="M697" s="544">
        <v>5.0</v>
      </c>
      <c r="N697" s="545" t="s">
        <v>623</v>
      </c>
      <c r="O697" s="544" t="str">
        <f t="array" ref="O697">IF(COUNTIF(MaGv!$C$8:$BB$8,L692)&gt;0,INDEX(MaGv!$C$3:$BB$8,1,MATCH(L692,MaGv!$C$8:$BB$8,0))," ")</f>
        <v> </v>
      </c>
      <c r="P697" s="544" t="str">
        <f t="array" ref="P697">IF(COUNTIF(MaGv!$C$13:$BB$13,L692)&gt;0,INDEX(MaGv!$C$3:$BB$13,1,MATCH(L692,MaGv!$C$13:$BB$13,0))," ")</f>
        <v> </v>
      </c>
      <c r="Q697" s="544" t="str">
        <f t="array" ref="Q697">IF(COUNTIF(MaGv!$C$18:$BB$18,L692)&gt;0,INDEX(MaGv!$C$3:$BB$18,1,MATCH(L692,MaGv!$C$18:$BB$18,0))," ")</f>
        <v> </v>
      </c>
      <c r="R697" s="544" t="str">
        <f t="array" ref="R697">IF(COUNTIF(MaGv!$C$23:$BB$23,L692)&gt;0,INDEX(MaGv!$C$3:$BB$23,1,MATCH(L692,MaGv!$C$23:$BB$23,0))," ")</f>
        <v> </v>
      </c>
      <c r="S697" s="544" t="str">
        <f t="array" ref="S697">IF(COUNTIF(MaGv!$C$28:$BB$28,L692)&gt;0,INDEX(MaGv!$C$3:$BB$28,1,MATCH(L692,MaGv!$C$28:$BB$28,0))," ")</f>
        <v> </v>
      </c>
      <c r="T697" s="544" t="str">
        <f t="array" ref="T697">IF(COUNTIF(MaGv!$C$33:$BB$33,L692)&gt;0,INDEX(MaGv!$C$3:$BB$33,1,MATCH(L692,MaGv!$C$33:$BB$33,0))," ")</f>
        <v> </v>
      </c>
      <c r="U697" s="16"/>
      <c r="V697" s="16"/>
      <c r="W697" s="17"/>
      <c r="X697" s="527"/>
    </row>
    <row r="698" ht="12.75" customHeight="1">
      <c r="A698" s="323"/>
      <c r="B698" s="547" t="s">
        <v>606</v>
      </c>
      <c r="C698" s="548">
        <v>1.0</v>
      </c>
      <c r="D698" s="549" t="s">
        <v>624</v>
      </c>
      <c r="E698" s="548" t="str">
        <f t="array" ref="E698">IF(COUNTIF(MaGv!$C$39:$BB$39,B692)&gt;0,INDEX(MaGv!$C$38:$BB$39,1,MATCH(B692,MaGv!$C$39:$BB$39,0))," ")</f>
        <v> </v>
      </c>
      <c r="F698" s="548" t="str">
        <f t="array" ref="F698">IF(COUNTIF(MaGv!$C$44:$BB$44,B692)&gt;0,INDEX(MaGv!$C$38:$BB$44,1,MATCH(B692,MaGv!$C$44:$BB$44,0))," ")</f>
        <v> </v>
      </c>
      <c r="G698" s="548" t="str">
        <f t="array" ref="G698">IF(COUNTIF(MaGv!$C$49:$BB$49,B692)&gt;0,INDEX(MaGv!$C$38:$BB$49,1,MATCH(B692,MaGv!$C$49:$BB$49,0))," ")</f>
        <v> </v>
      </c>
      <c r="H698" s="548" t="str">
        <f t="array" ref="H698">IF(COUNTIF(MaGv!$C$54:$BB$54,B692)&gt;0,INDEX(MaGv!$C$38:$BB$54,1,MATCH(B692,MaGv!$C$54:$BB$54,0))," ")</f>
        <v> </v>
      </c>
      <c r="I698" s="548" t="str">
        <f t="array" ref="I698">IF(COUNTIF(MaGv!$C$59:$BB$59,B692)&gt;0,INDEX(MaGv!$C$38:$BB$59,1,MATCH(B692,MaGv!$C$59:$BB$59,0))," ")</f>
        <v> </v>
      </c>
      <c r="J698" s="548" t="str">
        <f t="array" ref="J698">IF(COUNTIF(MaGv!$C$64:$BB$64,B692)&gt;0,INDEX(MaGv!$C$38:$BB$64,1,MATCH(B692,MaGv!$C$64:$BB$64,0))," ")</f>
        <v> </v>
      </c>
      <c r="K698" s="323"/>
      <c r="L698" s="547" t="s">
        <v>606</v>
      </c>
      <c r="M698" s="548">
        <v>1.0</v>
      </c>
      <c r="N698" s="549" t="s">
        <v>624</v>
      </c>
      <c r="O698" s="548" t="str">
        <f t="array" ref="O698">IF(COUNTIF(MaGv!$C$39:$BB$39,L692)&gt;0,INDEX(MaGv!$C$38:$BB$39,1,MATCH(L692,MaGv!$C$39:$BB$39,0))," ")</f>
        <v> </v>
      </c>
      <c r="P698" s="548" t="str">
        <f t="array" ref="P698">IF(COUNTIF(MaGv!$C$44:$BB$44,L692)&gt;0,INDEX(MaGv!$C$38:$BB$44,1,MATCH(L692,MaGv!$C$44:$BB$44,0))," ")</f>
        <v> </v>
      </c>
      <c r="Q698" s="548" t="str">
        <f t="array" ref="Q698">IF(COUNTIF(MaGv!$C$49:$BB$49,L692)&gt;0,INDEX(MaGv!$C$38:$BB$49,1,MATCH(L692,MaGv!$C$49:$BB$49,0))," ")</f>
        <v> </v>
      </c>
      <c r="R698" s="548" t="str">
        <f t="array" ref="R698">IF(COUNTIF(MaGv!$C$54:$BB$54,L692)&gt;0,INDEX(MaGv!$C$38:$BB$54,1,MATCH(L692,MaGv!$C$54:$BB$54,0))," ")</f>
        <v> </v>
      </c>
      <c r="S698" s="548" t="str">
        <f t="array" ref="S698">IF(COUNTIF(MaGv!$C$59:$BB$59,L692)&gt;0,INDEX(MaGv!$C$38:$BB$59,1,MATCH(L692,MaGv!$C$59:$BB$59,0))," ")</f>
        <v> </v>
      </c>
      <c r="T698" s="548" t="str">
        <f t="array" ref="T698">IF(COUNTIF(MaGv!$C$64:$BB$64,L692)&gt;0,INDEX(MaGv!$C$38:$BB$64,1,MATCH(L692,MaGv!$C$64:$BB$64,0))," ")</f>
        <v> </v>
      </c>
      <c r="U698" s="16"/>
      <c r="V698" s="16"/>
      <c r="W698" s="17"/>
      <c r="X698" s="527"/>
    </row>
    <row r="699" ht="12.75" customHeight="1">
      <c r="A699" s="323"/>
      <c r="B699" s="127"/>
      <c r="C699" s="444">
        <v>2.0</v>
      </c>
      <c r="D699" s="543" t="s">
        <v>625</v>
      </c>
      <c r="E699" s="444" t="str">
        <f t="array" ref="E699">IF(COUNTIF(MaGv!$C$40:$BB$40,B692)&gt;0,INDEX(MaGv!$C$38:$BB$40,1,MATCH(B692,MaGv!$C$40:$BB$40,0))," ")</f>
        <v> </v>
      </c>
      <c r="F699" s="444" t="str">
        <f t="array" ref="F699">IF(COUNTIF(MaGv!$C$45:$BB$45,B692)&gt;0,INDEX(MaGv!$C$38:$BB$45,1,MATCH(B692,MaGv!$C$45:$BB$45,0))," ")</f>
        <v> </v>
      </c>
      <c r="G699" s="444" t="str">
        <f t="array" ref="G699">IF(COUNTIF(MaGv!$C$50:$BB$50,B692)&gt;0,INDEX(MaGv!$C$38:$BB$50,1,MATCH(B692,MaGv!$C$50:$BB$50,0))," ")</f>
        <v> </v>
      </c>
      <c r="H699" s="444" t="str">
        <f t="array" ref="H699">IF(COUNTIF(MaGv!$C$55:$BB$55,B692)&gt;0,INDEX(MaGv!$C$38:$BB$55,1,MATCH(B692,MaGv!$C$55:$BB$55,0))," ")</f>
        <v> </v>
      </c>
      <c r="I699" s="444" t="str">
        <f t="array" ref="I699">IF(COUNTIF(MaGv!$C$60:$BB$60,B692)&gt;0,INDEX(MaGv!$C$38:$BB$60,1,MATCH(B692,MaGv!$C$60:$BB$60,0))," ")</f>
        <v> </v>
      </c>
      <c r="J699" s="444" t="str">
        <f t="array" ref="J699">IF(COUNTIF(MaGv!$C$65:$BB$65,B692)&gt;0,INDEX(MaGv!$C$38:$BB$65,1,MATCH(B692,MaGv!$C$65:$BB$65,0))," ")</f>
        <v> </v>
      </c>
      <c r="K699" s="323"/>
      <c r="L699" s="127"/>
      <c r="M699" s="444">
        <v>2.0</v>
      </c>
      <c r="N699" s="543" t="s">
        <v>625</v>
      </c>
      <c r="O699" s="444" t="str">
        <f t="array" ref="O699">IF(COUNTIF(MaGv!$C$40:$BB$40,L692)&gt;0,INDEX(MaGv!$C$38:$BB$40,1,MATCH(L692,MaGv!$C$40:$BB$40,0))," ")</f>
        <v> </v>
      </c>
      <c r="P699" s="444" t="str">
        <f t="array" ref="P699">IF(COUNTIF(MaGv!$C$45:$BB$45,L692)&gt;0,INDEX(MaGv!$C$38:$BB$45,1,MATCH(L692,MaGv!$C$45:$BB$45,0))," ")</f>
        <v> </v>
      </c>
      <c r="Q699" s="446" t="str">
        <f t="array" ref="Q699">IF(COUNTIF(MaGv!$C$50:$BB$50,L692)&gt;0,INDEX(MaGv!$C$38:$BB$50,1,MATCH(L692,MaGv!$C$50:$BB$50,0))," ")</f>
        <v>A10</v>
      </c>
      <c r="R699" s="444" t="str">
        <f t="array" ref="R699">IF(COUNTIF(MaGv!$C$55:$BB$55,L692)&gt;0,INDEX(MaGv!$C$38:$BB$55,1,MATCH(L692,MaGv!$C$55:$BB$55,0))," ")</f>
        <v> </v>
      </c>
      <c r="S699" s="444" t="str">
        <f t="array" ref="S699">IF(COUNTIF(MaGv!$C$60:$BB$60,L692)&gt;0,INDEX(MaGv!$C$38:$BB$60,1,MATCH(L692,MaGv!$C$60:$BB$60,0))," ")</f>
        <v> </v>
      </c>
      <c r="T699" s="444" t="str">
        <f t="array" ref="T699">IF(COUNTIF(MaGv!$C$65:$BB$65,L692)&gt;0,INDEX(MaGv!$C$38:$BB$65,1,MATCH(L692,MaGv!$C$65:$BB$65,0))," ")</f>
        <v> </v>
      </c>
      <c r="U699" s="16"/>
      <c r="V699" s="16"/>
      <c r="W699" s="17"/>
      <c r="X699" s="527"/>
    </row>
    <row r="700" ht="12.75" customHeight="1">
      <c r="A700" s="323"/>
      <c r="B700" s="127"/>
      <c r="C700" s="444">
        <v>3.0</v>
      </c>
      <c r="D700" s="543" t="s">
        <v>626</v>
      </c>
      <c r="E700" s="444" t="str">
        <f t="array" ref="E700">IF(COUNTIF(MaGv!$C$41:$BB$41,B692)&gt;0,INDEX(MaGv!$C$38:$BB$41,1,MATCH(B692,MaGv!$C$41:$BB$41,0))," ")</f>
        <v> </v>
      </c>
      <c r="F700" s="444" t="str">
        <f t="array" ref="F700">IF(COUNTIF(MaGv!$C$46:$BB$46,B692)&gt;0,INDEX(MaGv!$C$38:$BB$46,1,MATCH(B692,MaGv!$C$46:$BB$46,0))," ")</f>
        <v> </v>
      </c>
      <c r="G700" s="444" t="str">
        <f t="array" ref="G700">IF(COUNTIF(MaGv!$C$51:$BB$51,B692)&gt;0,INDEX(MaGv!$C$38:$BB$51,1,MATCH(B692,MaGv!$C$51:$BB$51,0))," ")</f>
        <v> </v>
      </c>
      <c r="H700" s="444" t="str">
        <f t="array" ref="H700">IF(COUNTIF(MaGv!$C$56:$BB$56,B692)&gt;0,INDEX(MaGv!$C$38:$BB$56,1,MATCH(B692,MaGv!$C$56:$BB$56,0))," ")</f>
        <v> </v>
      </c>
      <c r="I700" s="444" t="str">
        <f t="array" ref="I700">IF(COUNTIF(MaGv!$C$61:$BB$61,B692)&gt;0,INDEX(MaGv!$C$38:$BB$61,1,MATCH(B692,MaGv!$C$61:$BB$61,0))," ")</f>
        <v> </v>
      </c>
      <c r="J700" s="444" t="str">
        <f t="array" ref="J700">IF(COUNTIF(MaGv!$C$66:$BB$66,B692)&gt;0,INDEX(MaGv!$C$38:$BB$66,1,MATCH(B692,MaGv!$C$66:$BB$66,0))," ")</f>
        <v> </v>
      </c>
      <c r="K700" s="323"/>
      <c r="L700" s="127"/>
      <c r="M700" s="444">
        <v>3.0</v>
      </c>
      <c r="N700" s="543" t="s">
        <v>626</v>
      </c>
      <c r="O700" s="444" t="str">
        <f t="array" ref="O700">IF(COUNTIF(MaGv!$C$41:$BB$41,L692)&gt;0,INDEX(MaGv!$C$38:$BB$41,1,MATCH(L692,MaGv!$C$41:$BB$41,0))," ")</f>
        <v> </v>
      </c>
      <c r="P700" s="444" t="str">
        <f t="array" ref="P700">IF(COUNTIF(MaGv!$C$46:$BB$46,L692)&gt;0,INDEX(MaGv!$C$38:$BB$46,1,MATCH(L692,MaGv!$C$46:$BB$46,0))," ")</f>
        <v> </v>
      </c>
      <c r="Q700" s="446" t="str">
        <f t="array" ref="Q700">IF(COUNTIF(MaGv!$C$51:$BB$51,L692)&gt;0,INDEX(MaGv!$C$38:$BB$51,1,MATCH(L692,MaGv!$C$51:$BB$51,0))," ")</f>
        <v>A11</v>
      </c>
      <c r="R700" s="444" t="str">
        <f t="array" ref="R700">IF(COUNTIF(MaGv!$C$56:$BB$56,L692)&gt;0,INDEX(MaGv!$C$38:$BB$56,1,MATCH(L692,MaGv!$C$56:$BB$56,0))," ")</f>
        <v> </v>
      </c>
      <c r="S700" s="444" t="str">
        <f t="array" ref="S700">IF(COUNTIF(MaGv!$C$61:$BB$61,L692)&gt;0,INDEX(MaGv!$C$38:$BB$61,1,MATCH(L692,MaGv!$C$61:$BB$61,0))," ")</f>
        <v> </v>
      </c>
      <c r="T700" s="444" t="str">
        <f t="array" ref="T700">IF(COUNTIF(MaGv!$C$66:$BB$66,L692)&gt;0,INDEX(MaGv!$C$38:$BB$66,1,MATCH(L692,MaGv!$C$66:$BB$66,0))," ")</f>
        <v> </v>
      </c>
      <c r="U700" s="16"/>
      <c r="V700" s="16"/>
      <c r="W700" s="17"/>
      <c r="X700" s="527"/>
    </row>
    <row r="701" ht="12.75" customHeight="1">
      <c r="A701" s="323"/>
      <c r="B701" s="127"/>
      <c r="C701" s="444">
        <v>4.0</v>
      </c>
      <c r="D701" s="543" t="s">
        <v>627</v>
      </c>
      <c r="E701" s="444" t="str">
        <f t="array" ref="E701">IF(COUNTIF(MaGv!$C$42:$BB$42,B692)&gt;0,INDEX(MaGv!$C$38:$BB$42,1,MATCH(B692,MaGv!$C$42:$BB$42,0))," ")</f>
        <v> </v>
      </c>
      <c r="F701" s="444" t="str">
        <f t="array" ref="F701">IF(COUNTIF(MaGv!$C$47:$BB$47,B692)&gt;0,INDEX(MaGv!$C$38:$BB$47,1,MATCH(B692,MaGv!$C$47:$BB$47,0))," ")</f>
        <v> </v>
      </c>
      <c r="G701" s="444" t="str">
        <f t="array" ref="G701">IF(COUNTIF(MaGv!$C$52:$BB$52,B692)&gt;0,INDEX(MaGv!$C$38:$BB$52,1,MATCH(B692,MaGv!$C$52:$BB$52,0))," ")</f>
        <v> </v>
      </c>
      <c r="H701" s="444" t="str">
        <f t="array" ref="H701">IF(COUNTIF(MaGv!$C$57:$BB$57,B692)&gt;0,INDEX(MaGv!$C$38:$BB$57,1,MATCH(B692,MaGv!$C$57:$BB$57,0))," ")</f>
        <v> </v>
      </c>
      <c r="I701" s="444" t="str">
        <f t="array" ref="I701">IF(COUNTIF(MaGv!$C$62:$BB$62,B692)&gt;0,INDEX(MaGv!$C$38:$BB$62,1,MATCH(B692,MaGv!$C$62:$BB$62,0))," ")</f>
        <v> </v>
      </c>
      <c r="J701" s="444" t="str">
        <f t="array" ref="J701">IF(COUNTIF(MaGv!$C$66:$BB$66,B693)&gt;0,INDEX(MaGv!$C$38:$BB$66,1,MATCH(B693,MaGv!$C$66:$BB$66,0))," ")</f>
        <v> </v>
      </c>
      <c r="K701" s="323"/>
      <c r="L701" s="127"/>
      <c r="M701" s="444">
        <v>4.0</v>
      </c>
      <c r="N701" s="543" t="s">
        <v>627</v>
      </c>
      <c r="O701" s="446" t="str">
        <f t="array" ref="O701">IF(COUNTIF(MaGv!$C$42:$BB$42,L692)&gt;0,INDEX(MaGv!$C$38:$BB$42,1,MATCH(L692,MaGv!$C$42:$BB$42,0))," ")</f>
        <v>A4</v>
      </c>
      <c r="P701" s="444" t="str">
        <f t="array" ref="P701">IF(COUNTIF(MaGv!$C$47:$BB$47,L692)&gt;0,INDEX(MaGv!$C$38:$BB$47,1,MATCH(L692,MaGv!$C$47:$BB$47,0))," ")</f>
        <v> </v>
      </c>
      <c r="Q701" s="446" t="str">
        <f t="array" ref="Q701">IF(COUNTIF(MaGv!$C$52:$BB$52,L692)&gt;0,INDEX(MaGv!$C$38:$BB$52,1,MATCH(L692,MaGv!$C$52:$BB$52,0))," ")</f>
        <v>A3</v>
      </c>
      <c r="R701" s="444" t="str">
        <f t="array" ref="R701">IF(COUNTIF(MaGv!$C$57:$BB$57,L692)&gt;0,INDEX(MaGv!$C$38:$BB$57,1,MATCH(L692,MaGv!$C$57:$BB$57,0))," ")</f>
        <v> </v>
      </c>
      <c r="S701" s="444" t="str">
        <f t="array" ref="S701">IF(COUNTIF(MaGv!$C$62:$BB$62,L692)&gt;0,INDEX(MaGv!$C$38:$BB$62,1,MATCH(L692,MaGv!$C$62:$BB$62,0))," ")</f>
        <v> </v>
      </c>
      <c r="T701" s="444" t="str">
        <f t="array" ref="T701">IF(COUNTIF(MaGv!$C$66:$BB$67,L692)&gt;0,INDEX(MaGv!$C$38:$BB$67,1,MATCH(L692,MaGv!$C$67:$BB$67,0))," ")</f>
        <v> </v>
      </c>
      <c r="U701" s="16"/>
      <c r="V701" s="16"/>
      <c r="W701" s="17"/>
      <c r="X701" s="527"/>
    </row>
    <row r="702" ht="12.75" customHeight="1">
      <c r="A702" s="323"/>
      <c r="B702" s="396"/>
      <c r="C702" s="450">
        <v>5.0</v>
      </c>
      <c r="D702" s="550" t="s">
        <v>628</v>
      </c>
      <c r="E702" s="450" t="str">
        <f t="array" ref="E702">IF(COUNTIF(MaGv!$C$43:$BB$43,B692)&gt;0,INDEX(MaGv!$C$38:$BB$43,1,MATCH(B692,MaGv!$C$43:$BB$43,0))," ")</f>
        <v> </v>
      </c>
      <c r="F702" s="450" t="str">
        <f t="array" ref="F702">IF(COUNTIF(MaGv!$C$48:$BB$48,B692)&gt;0,INDEX(MaGv!$C$38:$BB$48,1,MATCH(B692,MaGv!$C$48:$BB$48,0))," ")</f>
        <v> </v>
      </c>
      <c r="G702" s="450" t="str">
        <f t="array" ref="G702">IF(COUNTIF(MaGv!$C$53:$BB$53,B692)&gt;0,INDEX(MaGv!$C$38:$BB$53,1,MATCH(B692,MaGv!$C$53:$BB$53,0))," ")</f>
        <v> </v>
      </c>
      <c r="H702" s="450" t="str">
        <f t="array" ref="H702">IF(COUNTIF(MaGv!$C$58:$BB$58,B692)&gt;0,INDEX(MaGv!$C$38:$BB$58,1,MATCH(B692,MaGv!$C$58:$BB$58,0))," ")</f>
        <v> </v>
      </c>
      <c r="I702" s="450" t="str">
        <f t="array" ref="I702">IF(COUNTIF(MaGv!$C$63:$BB$63,B692)&gt;0,INDEX(MaGv!$C$38:$BB$63,1,MATCH(B692,MaGv!$C$63:$BB$63,0))," ")</f>
        <v> </v>
      </c>
      <c r="J702" s="450" t="str">
        <f t="array" ref="J702">IF(COUNTIF(MaGv!$C$68:$BB$68,B692)&gt;0,INDEX(MaGv!$C$38:$BB$68,1,MATCH(B692,MaGv!$C$68:$BB$68,0))," ")</f>
        <v> </v>
      </c>
      <c r="K702" s="323"/>
      <c r="L702" s="396"/>
      <c r="M702" s="450">
        <v>5.0</v>
      </c>
      <c r="N702" s="550" t="s">
        <v>628</v>
      </c>
      <c r="O702" s="449" t="str">
        <f t="array" ref="O702">IF(COUNTIF(MaGv!$C$43:$BB$43,L692)&gt;0,INDEX(MaGv!$C$38:$BB$43,1,MATCH(L692,MaGv!$C$43:$BB$43,0))," ")</f>
        <v>A2</v>
      </c>
      <c r="P702" s="450" t="str">
        <f t="array" ref="P702">IF(COUNTIF(MaGv!$C$48:$BB$48,L692)&gt;0,INDEX(MaGv!$C$38:$BB$48,1,MATCH(L692,MaGv!$C$48:$BB$48,0))," ")</f>
        <v> </v>
      </c>
      <c r="Q702" s="449" t="str">
        <f t="array" ref="Q702">IF(COUNTIF(MaGv!$C$53:$BB$53,L692)&gt;0,INDEX(MaGv!$C$38:$BB$53,1,MATCH(L692,MaGv!$C$53:$BB$53,0))," ")</f>
        <v>A9</v>
      </c>
      <c r="R702" s="450" t="str">
        <f t="array" ref="R702">IF(COUNTIF(MaGv!$C$58:$BB$58,L692)&gt;0,INDEX(MaGv!$C$38:$BB$58,1,MATCH(L692,MaGv!$C$58:$BB$58,0))," ")</f>
        <v> </v>
      </c>
      <c r="S702" s="450" t="str">
        <f t="array" ref="S702">IF(COUNTIF(MaGv!$C$63:$BB$63,L692)&gt;0,INDEX(MaGv!$C$38:$BB$63,1,MATCH(L692,MaGv!$C$63:$BB$63,0))," ")</f>
        <v> </v>
      </c>
      <c r="T702" s="450" t="str">
        <f t="array" ref="T702">IF(COUNTIF(MaGv!$C$68:$BB$68,L692)&gt;0,INDEX(MaGv!$C$38:$BB$68,1,MATCH(L692,MaGv!$C$68:$BB$68,0))," ")</f>
        <v> </v>
      </c>
      <c r="U702" s="16"/>
      <c r="V702" s="16"/>
      <c r="W702" s="17"/>
      <c r="X702" s="527"/>
    </row>
    <row r="703" ht="12.75" customHeight="1">
      <c r="A703" s="16"/>
      <c r="B703" s="558"/>
      <c r="C703" s="16"/>
      <c r="D703" s="16"/>
      <c r="E703" s="16"/>
      <c r="F703" s="16"/>
      <c r="G703" s="16"/>
      <c r="H703" s="16"/>
      <c r="I703" s="16"/>
      <c r="J703" s="16"/>
      <c r="K703" s="16"/>
      <c r="L703" s="558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7"/>
      <c r="X703" s="527"/>
    </row>
    <row r="704" ht="12.75" customHeight="1">
      <c r="A704" s="16"/>
      <c r="B704" s="558"/>
      <c r="C704" s="16"/>
      <c r="D704" s="16"/>
      <c r="E704" s="16"/>
      <c r="F704" s="16"/>
      <c r="G704" s="16"/>
      <c r="H704" s="16"/>
      <c r="I704" s="16"/>
      <c r="J704" s="16"/>
      <c r="K704" s="16"/>
      <c r="L704" s="558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7"/>
      <c r="X704" s="527"/>
    </row>
    <row r="705" ht="12.75" customHeight="1">
      <c r="A705" s="323"/>
      <c r="B705" s="528" t="str">
        <f>MaGv!$N$1</f>
        <v>THỜI KHÓA BIỂU ÔN TẬP KHỐI 12 - Áp dụng từ 04/05/2021</v>
      </c>
      <c r="C705" s="528"/>
      <c r="D705" s="360"/>
      <c r="E705" s="360"/>
      <c r="F705" s="360"/>
      <c r="G705" s="360"/>
      <c r="H705" s="323"/>
      <c r="I705" s="360"/>
      <c r="J705" s="360"/>
      <c r="K705" s="323"/>
      <c r="L705" s="528" t="str">
        <f>MaGv!$N$1</f>
        <v>THỜI KHÓA BIỂU ÔN TẬP KHỐI 12 - Áp dụng từ 04/05/2021</v>
      </c>
      <c r="M705" s="360"/>
      <c r="N705" s="360"/>
      <c r="O705" s="360"/>
      <c r="P705" s="360"/>
      <c r="Q705" s="360"/>
      <c r="R705" s="323"/>
      <c r="S705" s="360"/>
      <c r="T705" s="360"/>
      <c r="U705" s="16"/>
      <c r="V705" s="16"/>
      <c r="W705" s="17"/>
      <c r="X705" s="527"/>
    </row>
    <row r="706" ht="12.75" customHeight="1">
      <c r="A706" s="16"/>
      <c r="B706" s="530" t="s">
        <v>615</v>
      </c>
      <c r="C706" s="531" t="str">
        <f>VLOOKUP(B708,dsma,3,0)&amp;"-"&amp;VLOOKUP(B708,dsma,5,0)</f>
        <v>Huỳnh Thị Thiên Hương-CD</v>
      </c>
      <c r="D706" s="532"/>
      <c r="E706" s="532"/>
      <c r="F706" s="533"/>
      <c r="G706" s="323"/>
      <c r="H706" s="534"/>
      <c r="I706" s="535" t="s">
        <v>616</v>
      </c>
      <c r="J706" s="17" t="str">
        <f>60-COUNTIF(E709:J718," ")</f>
        <v>4</v>
      </c>
      <c r="K706" s="323"/>
      <c r="L706" s="530" t="s">
        <v>615</v>
      </c>
      <c r="M706" s="531" t="str">
        <f>VLOOKUP(L708,dsma,3,0)&amp;"-"&amp;VLOOKUP(L708,dsma,5,0)</f>
        <v>Nguyễn Thị Lệ Thủy-CD</v>
      </c>
      <c r="N706" s="532"/>
      <c r="O706" s="532"/>
      <c r="P706" s="533"/>
      <c r="Q706" s="323"/>
      <c r="R706" s="534"/>
      <c r="S706" s="535" t="s">
        <v>616</v>
      </c>
      <c r="T706" s="17" t="str">
        <f>60-COUNTIF(O709:T718," ")</f>
        <v>11</v>
      </c>
      <c r="U706" s="16"/>
      <c r="V706" s="16"/>
      <c r="W706" s="17"/>
      <c r="X706" s="527"/>
    </row>
    <row r="707" ht="3.0" customHeight="1">
      <c r="A707" s="16"/>
      <c r="B707" s="526"/>
      <c r="C707" s="323"/>
      <c r="D707" s="323"/>
      <c r="E707" s="529"/>
      <c r="F707" s="323"/>
      <c r="G707" s="323"/>
      <c r="H707" s="323"/>
      <c r="I707" s="323"/>
      <c r="J707" s="323"/>
      <c r="K707" s="323"/>
      <c r="L707" s="526"/>
      <c r="M707" s="323"/>
      <c r="N707" s="323"/>
      <c r="O707" s="529"/>
      <c r="P707" s="323"/>
      <c r="Q707" s="323"/>
      <c r="R707" s="323"/>
      <c r="S707" s="323"/>
      <c r="T707" s="323"/>
      <c r="U707" s="16"/>
      <c r="V707" s="16"/>
      <c r="W707" s="17"/>
      <c r="X707" s="527"/>
    </row>
    <row r="708" ht="12.75" customHeight="1">
      <c r="A708" s="536"/>
      <c r="B708" s="560" t="str">
        <f>X93</f>
        <v>BG02</v>
      </c>
      <c r="C708" s="538" t="s">
        <v>617</v>
      </c>
      <c r="D708" s="538" t="s">
        <v>618</v>
      </c>
      <c r="E708" s="538" t="s">
        <v>591</v>
      </c>
      <c r="F708" s="538" t="s">
        <v>592</v>
      </c>
      <c r="G708" s="538" t="s">
        <v>593</v>
      </c>
      <c r="H708" s="538" t="s">
        <v>594</v>
      </c>
      <c r="I708" s="538" t="s">
        <v>595</v>
      </c>
      <c r="J708" s="538" t="s">
        <v>596</v>
      </c>
      <c r="K708" s="539"/>
      <c r="L708" s="560" t="str">
        <f>X94</f>
        <v>BG03</v>
      </c>
      <c r="M708" s="538" t="s">
        <v>617</v>
      </c>
      <c r="N708" s="538" t="s">
        <v>618</v>
      </c>
      <c r="O708" s="538" t="s">
        <v>591</v>
      </c>
      <c r="P708" s="538" t="s">
        <v>592</v>
      </c>
      <c r="Q708" s="538" t="s">
        <v>593</v>
      </c>
      <c r="R708" s="538" t="s">
        <v>594</v>
      </c>
      <c r="S708" s="538" t="s">
        <v>595</v>
      </c>
      <c r="T708" s="538" t="s">
        <v>596</v>
      </c>
      <c r="U708" s="16"/>
      <c r="V708" s="16">
        <v>90.0</v>
      </c>
      <c r="W708" s="17"/>
      <c r="X708" s="527"/>
    </row>
    <row r="709" ht="12.75" customHeight="1">
      <c r="A709" s="323"/>
      <c r="B709" s="541" t="s">
        <v>597</v>
      </c>
      <c r="C709" s="452">
        <v>1.0</v>
      </c>
      <c r="D709" s="542" t="s">
        <v>619</v>
      </c>
      <c r="E709" s="452" t="str">
        <f t="array" ref="E709">IF(COUNTIF(MaGv!$C$4:$BB$4,B708)&gt;0,INDEX(MaGv!$C$3:$BB$4,1,MATCH(B708,MaGv!$C$4:$BB$4,0))," ")</f>
        <v> </v>
      </c>
      <c r="F709" s="452" t="str">
        <f t="array" ref="F709">IF(COUNTIF(MaGv!$C$9:$BB$9,B708)&gt;0,INDEX(MaGv!$C$3:$BB$9,1,MATCH(B708,MaGv!$C$9:$BB$9,0))," ")</f>
        <v> </v>
      </c>
      <c r="G709" s="452" t="str">
        <f t="array" ref="G709">IF(COUNTIF(MaGv!$C$14:$BB$14,B708)&gt;0,INDEX(MaGv!$C$3:$BB$14,1,MATCH(B708,MaGv!$C$14:$BB$14,0))," ")</f>
        <v> </v>
      </c>
      <c r="H709" s="452" t="str">
        <f t="array" ref="H709">IF(COUNTIF(MaGv!$C$19:$BB$19,B708)&gt;0,INDEX(MaGv!$C$3:$BB$19,1,MATCH(B708,MaGv!$C$19:$BB$19,0))," ")</f>
        <v> </v>
      </c>
      <c r="I709" s="452" t="str">
        <f t="array" ref="I709">IF(COUNTIF(MaGv!$C$24:$BB$24,B708)&gt;0,INDEX(MaGv!$C$3:$BB$24,1,MATCH(B708,MaGv!$C$24:$BB$24,0))," ")</f>
        <v> </v>
      </c>
      <c r="J709" s="452" t="str">
        <f t="array" ref="J709">IF(COUNTIF(MaGv!$C$29:$BB$29,B708)&gt;0,INDEX(MaGv!$C$3:$BB$29,1,MATCH(B708,MaGv!$C$29:$BB$29,0))," ")</f>
        <v> </v>
      </c>
      <c r="K709" s="323"/>
      <c r="L709" s="541" t="s">
        <v>597</v>
      </c>
      <c r="M709" s="452">
        <v>1.0</v>
      </c>
      <c r="N709" s="542" t="s">
        <v>619</v>
      </c>
      <c r="O709" s="452" t="str">
        <f t="array" ref="O709">IF(COUNTIF(MaGv!$C$4:$BB$4,L708)&gt;0,INDEX(MaGv!$C$3:$BB$4,1,MATCH(L708,MaGv!$C$4:$BB$4,0))," ")</f>
        <v> </v>
      </c>
      <c r="P709" s="452" t="str">
        <f t="array" ref="P709">IF(COUNTIF(MaGv!$C$9:$BB$9,L708)&gt;0,INDEX(MaGv!$C$3:$BB$9,1,MATCH(L708,MaGv!$C$9:$BB$9,0))," ")</f>
        <v> </v>
      </c>
      <c r="Q709" s="452" t="str">
        <f t="array" ref="Q709">IF(COUNTIF(MaGv!$C$14:$BB$14,L708)&gt;0,INDEX(MaGv!$C$3:$BB$14,1,MATCH(L708,MaGv!$C$14:$BB$14,0))," ")</f>
        <v> </v>
      </c>
      <c r="R709" s="451" t="str">
        <f t="array" ref="R709">IF(COUNTIF(MaGv!$C$19:$BB$19,L708)&gt;0,INDEX(MaGv!$C$3:$BB$19,1,MATCH(L708,MaGv!$C$19:$BB$19,0))," ")</f>
        <v>A12</v>
      </c>
      <c r="S709" s="451" t="str">
        <f t="array" ref="S709">IF(COUNTIF(MaGv!$C$24:$BB$24,L708)&gt;0,INDEX(MaGv!$C$3:$BB$24,1,MATCH(L708,MaGv!$C$24:$BB$24,0))," ")</f>
        <v>A13</v>
      </c>
      <c r="T709" s="452" t="str">
        <f t="array" ref="T709">IF(COUNTIF(MaGv!$C$29:$BB$29,L708)&gt;0,INDEX(MaGv!$C$3:$BB$29,1,MATCH(L708,MaGv!$C$29:$BB$29,0))," ")</f>
        <v> </v>
      </c>
      <c r="U709" s="16"/>
      <c r="V709" s="16"/>
      <c r="W709" s="17"/>
      <c r="X709" s="527"/>
    </row>
    <row r="710" ht="12.75" customHeight="1">
      <c r="A710" s="323"/>
      <c r="B710" s="127"/>
      <c r="C710" s="444">
        <v>2.0</v>
      </c>
      <c r="D710" s="543" t="s">
        <v>620</v>
      </c>
      <c r="E710" s="444" t="str">
        <f t="array" ref="E710">IF(COUNTIF(MaGv!$C$5:$BB$5,B708)&gt;0,INDEX(MaGv!$C$3:$BB$5,1,MATCH(B708,MaGv!$C$5:$BB$5,0))," ")</f>
        <v> </v>
      </c>
      <c r="F710" s="444" t="str">
        <f t="array" ref="F710">IF(COUNTIF(MaGv!$C$10:$BB$10,B708)&gt;0,INDEX(MaGv!$C$3:$BB$10,1,MATCH(B708,MaGv!$C$10:$BB$10,0))," ")</f>
        <v> </v>
      </c>
      <c r="G710" s="444" t="str">
        <f t="array" ref="G710">IF(COUNTIF(MaGv!$C$15:$BB$15,B708)&gt;0,INDEX(MaGv!$C$3:$BB$15,1,MATCH(B708,MaGv!$C$15:$BB$15,0))," ")</f>
        <v> </v>
      </c>
      <c r="H710" s="444" t="str">
        <f t="array" ref="H710">IF(COUNTIF(MaGv!$C$20:$BB$20,B708)&gt;0,INDEX(MaGv!$C$3:$BB$20,1,MATCH(B708,MaGv!$C$20:$BB$20,0))," ")</f>
        <v> </v>
      </c>
      <c r="I710" s="444" t="str">
        <f t="array" ref="I710">IF(COUNTIF(MaGv!$C$25:$BB$25,B708)&gt;0,INDEX(MaGv!$C$3:$BB$25,1,MATCH(B708,MaGv!$C$25:$BB$25,0))," ")</f>
        <v> </v>
      </c>
      <c r="J710" s="444" t="str">
        <f t="array" ref="J710">IF(COUNTIF(MaGv!$C$30:$BB$30,B708)&gt;0,INDEX(MaGv!$C$3:$BB$30,1,MATCH(B708,MaGv!$C$30:$BB$30,0))," ")</f>
        <v> </v>
      </c>
      <c r="K710" s="323"/>
      <c r="L710" s="127"/>
      <c r="M710" s="444">
        <v>2.0</v>
      </c>
      <c r="N710" s="543" t="s">
        <v>620</v>
      </c>
      <c r="O710" s="444" t="str">
        <f t="array" ref="O710">IF(COUNTIF(MaGv!$C$5:$BB$5,L708)&gt;0,INDEX(MaGv!$C$3:$BB$5,1,MATCH(L708,MaGv!$C$5:$BB$5,0))," ")</f>
        <v> </v>
      </c>
      <c r="P710" s="444" t="str">
        <f t="array" ref="P710">IF(COUNTIF(MaGv!$C$10:$BB$10,L708)&gt;0,INDEX(MaGv!$C$3:$BB$10,1,MATCH(L708,MaGv!$C$10:$BB$10,0))," ")</f>
        <v> </v>
      </c>
      <c r="Q710" s="444" t="str">
        <f t="array" ref="Q710">IF(COUNTIF(MaGv!$C$15:$BB$15,L708)&gt;0,INDEX(MaGv!$C$3:$BB$15,1,MATCH(L708,MaGv!$C$15:$BB$15,0))," ")</f>
        <v> </v>
      </c>
      <c r="R710" s="446" t="str">
        <f t="array" ref="R710">IF(COUNTIF(MaGv!$C$20:$BB$20,L708)&gt;0,INDEX(MaGv!$C$3:$BB$20,1,MATCH(L708,MaGv!$C$20:$BB$20,0))," ")</f>
        <v>A1</v>
      </c>
      <c r="S710" s="446" t="str">
        <f t="array" ref="S710">IF(COUNTIF(MaGv!$C$25:$BB$25,L708)&gt;0,INDEX(MaGv!$C$3:$BB$25,1,MATCH(L708,MaGv!$C$25:$BB$25,0))," ")</f>
        <v>A6</v>
      </c>
      <c r="T710" s="444" t="str">
        <f t="array" ref="T710">IF(COUNTIF(MaGv!$C$30:$BB$30,L708)&gt;0,INDEX(MaGv!$C$3:$BB$30,1,MATCH(L708,MaGv!$C$30:$BB$30,0))," ")</f>
        <v> </v>
      </c>
      <c r="U710" s="16"/>
      <c r="V710" s="16"/>
      <c r="W710" s="17"/>
      <c r="X710" s="527"/>
    </row>
    <row r="711" ht="12.75" customHeight="1">
      <c r="A711" s="323"/>
      <c r="B711" s="127"/>
      <c r="C711" s="444">
        <v>3.0</v>
      </c>
      <c r="D711" s="543" t="s">
        <v>621</v>
      </c>
      <c r="E711" s="444" t="str">
        <f t="array" ref="E711">IF(COUNTIF(MaGv!$C$6:$BB$6,B708)&gt;0,INDEX(MaGv!$C$3:$BB$6,1,MATCH(B708,MaGv!$C$6:$BB$6,0))," ")</f>
        <v> </v>
      </c>
      <c r="F711" s="444" t="str">
        <f t="array" ref="F711">IF(COUNTIF(MaGv!$C$11:$BB$11,B708)&gt;0,INDEX(MaGv!$C$3:$BB$11,1,MATCH(B708,MaGv!$C$11:$BB$11,0))," ")</f>
        <v> </v>
      </c>
      <c r="G711" s="444" t="str">
        <f t="array" ref="G711">IF(COUNTIF(MaGv!$C$16:$BB$16,B708)&gt;0,INDEX(MaGv!$C$3:$BB$16,1,MATCH(B708,MaGv!$C$16:$BB$16,0))," ")</f>
        <v> </v>
      </c>
      <c r="H711" s="444" t="str">
        <f t="array" ref="H711">IF(COUNTIF(MaGv!$C$21:$BB$21,B708)&gt;0,INDEX(MaGv!$C$3:$BB$21,1,MATCH(B708,MaGv!$C$21:$BB$21,0))," ")</f>
        <v> </v>
      </c>
      <c r="I711" s="446" t="str">
        <f t="array" ref="I711">IF(COUNTIF(MaGv!$C$26:$BB$26,B708)&gt;0,INDEX(MaGv!$C$3:$BB$26,1,MATCH(B708,MaGv!$C$26:$BB$26,0))," ")</f>
        <v>A8</v>
      </c>
      <c r="J711" s="444" t="str">
        <f t="array" ref="J711">IF(COUNTIF(MaGv!$C$31:$BB$31,B708)&gt;0,INDEX(MaGv!$C$3:$BB$31,1,MATCH(B708,MaGv!$C$31:$BB$31,0))," ")</f>
        <v> </v>
      </c>
      <c r="K711" s="323"/>
      <c r="L711" s="127"/>
      <c r="M711" s="444">
        <v>3.0</v>
      </c>
      <c r="N711" s="543" t="s">
        <v>621</v>
      </c>
      <c r="O711" s="444" t="str">
        <f t="array" ref="O711">IF(COUNTIF(MaGv!$C$6:$BB$6,L708)&gt;0,INDEX(MaGv!$C$3:$BB$6,1,MATCH(L708,MaGv!$C$6:$BB$6,0))," ")</f>
        <v> </v>
      </c>
      <c r="P711" s="444" t="str">
        <f t="array" ref="P711">IF(COUNTIF(MaGv!$C$11:$BB$11,L708)&gt;0,INDEX(MaGv!$C$3:$BB$11,1,MATCH(L708,MaGv!$C$11:$BB$11,0))," ")</f>
        <v> </v>
      </c>
      <c r="Q711" s="444" t="str">
        <f t="array" ref="Q711">IF(COUNTIF(MaGv!$C$16:$BB$16,L708)&gt;0,INDEX(MaGv!$C$3:$BB$16,1,MATCH(L708,MaGv!$C$16:$BB$16,0))," ")</f>
        <v> </v>
      </c>
      <c r="R711" s="444" t="str">
        <f t="array" ref="R711">IF(COUNTIF(MaGv!$C$21:$BB$21,L708)&gt;0,INDEX(MaGv!$C$3:$BB$21,1,MATCH(L708,MaGv!$C$21:$BB$21,0))," ")</f>
        <v> </v>
      </c>
      <c r="S711" s="444" t="str">
        <f t="array" ref="S711">IF(COUNTIF(MaGv!$C$26:$BB$26,L708)&gt;0,INDEX(MaGv!$C$3:$BB$26,1,MATCH(L708,MaGv!$C$26:$BB$26,0))," ")</f>
        <v> </v>
      </c>
      <c r="T711" s="444" t="str">
        <f t="array" ref="T711">IF(COUNTIF(MaGv!$C$31:$BB$31,L708)&gt;0,INDEX(MaGv!$C$3:$BB$31,1,MATCH(L708,MaGv!$C$31:$BB$31,0))," ")</f>
        <v> </v>
      </c>
      <c r="U711" s="16"/>
      <c r="V711" s="16"/>
      <c r="W711" s="17"/>
      <c r="X711" s="527"/>
    </row>
    <row r="712" ht="12.75" customHeight="1">
      <c r="A712" s="323"/>
      <c r="B712" s="127"/>
      <c r="C712" s="444">
        <v>4.0</v>
      </c>
      <c r="D712" s="543" t="s">
        <v>622</v>
      </c>
      <c r="E712" s="444" t="str">
        <f t="array" ref="E712">IF(COUNTIF(MaGv!$C$7:$BB$7,B708)&gt;0,INDEX(MaGv!$C$3:$BB$7,1,MATCH(B708,MaGv!$C$7:$BB$7,0))," ")</f>
        <v> </v>
      </c>
      <c r="F712" s="444" t="str">
        <f t="array" ref="F712">IF(COUNTIF(MaGv!$C$12:$BB$12,B708)&gt;0,INDEX(MaGv!$C$3:$BB$12,1,MATCH(B708,MaGv!$C$12:$BB$12,0))," ")</f>
        <v> </v>
      </c>
      <c r="G712" s="444" t="str">
        <f t="array" ref="G712">IF(COUNTIF(MaGv!$C$17:$BB$17,B708)&gt;0,INDEX(MaGv!$C$3:$BB$17,1,MATCH(B708,MaGv!$C$17:$BB$17,0))," ")</f>
        <v> </v>
      </c>
      <c r="H712" s="444" t="str">
        <f t="array" ref="H712">IF(COUNTIF(MaGv!$C$22:$BB$22,B708)&gt;0,INDEX(MaGv!$C$3:$BB$22,1,MATCH(B708,MaGv!$C$22:$BB$22,0))," ")</f>
        <v> </v>
      </c>
      <c r="I712" s="446" t="str">
        <f t="array" ref="I712">IF(COUNTIF(MaGv!$C$27:$BB$27,B708)&gt;0,INDEX(MaGv!$C$3:$BB$27,1,MATCH(B708,MaGv!$C$27:$BB$27,0))," ")</f>
        <v>A5</v>
      </c>
      <c r="J712" s="444" t="str">
        <f t="array" ref="J712">IF(COUNTIF(MaGv!$C$32:$BB$32,B708)&gt;0,INDEX(MaGv!$C$3:$BB$32,1,MATCH(B708,MaGv!$C$32:$BB$32,0))," ")</f>
        <v> </v>
      </c>
      <c r="K712" s="323"/>
      <c r="L712" s="127"/>
      <c r="M712" s="444">
        <v>4.0</v>
      </c>
      <c r="N712" s="543" t="s">
        <v>622</v>
      </c>
      <c r="O712" s="444" t="str">
        <f t="array" ref="O712">IF(COUNTIF(MaGv!$C$7:$BB$7,L708)&gt;0,INDEX(MaGv!$C$3:$BB$7,1,MATCH(L708,MaGv!$C$7:$BB$7,0))," ")</f>
        <v> </v>
      </c>
      <c r="P712" s="444" t="str">
        <f t="array" ref="P712">IF(COUNTIF(MaGv!$C$12:$BB$12,L708)&gt;0,INDEX(MaGv!$C$3:$BB$12,1,MATCH(L708,MaGv!$C$12:$BB$12,0))," ")</f>
        <v> </v>
      </c>
      <c r="Q712" s="444" t="str">
        <f t="array" ref="Q712">IF(COUNTIF(MaGv!$C$17:$BB$17,L708)&gt;0,INDEX(MaGv!$C$3:$BB$17,1,MATCH(L708,MaGv!$C$17:$BB$17,0))," ")</f>
        <v> </v>
      </c>
      <c r="R712" s="446" t="str">
        <f t="array" ref="R712">IF(COUNTIF(MaGv!$C$22:$BB$22,L708)&gt;0,INDEX(MaGv!$C$3:$BB$22,1,MATCH(L708,MaGv!$C$22:$BB$22,0))," ")</f>
        <v>A7</v>
      </c>
      <c r="S712" s="444" t="str">
        <f t="array" ref="S712">IF(COUNTIF(MaGv!$C$27:$BB$27,L708)&gt;0,INDEX(MaGv!$C$3:$BB$27,1,MATCH(L708,MaGv!$C$27:$BB$27,0))," ")</f>
        <v> </v>
      </c>
      <c r="T712" s="444" t="str">
        <f t="array" ref="T712">IF(COUNTIF(MaGv!$C$32:$BB$32,L708)&gt;0,INDEX(MaGv!$C$3:$BB$32,1,MATCH(L708,MaGv!$C$32:$BB$32,0))," ")</f>
        <v> </v>
      </c>
      <c r="U712" s="16"/>
      <c r="V712" s="16"/>
      <c r="W712" s="17"/>
      <c r="X712" s="527"/>
    </row>
    <row r="713" ht="12.75" customHeight="1">
      <c r="A713" s="323"/>
      <c r="B713" s="447"/>
      <c r="C713" s="544">
        <v>5.0</v>
      </c>
      <c r="D713" s="545" t="s">
        <v>623</v>
      </c>
      <c r="E713" s="544" t="str">
        <f t="array" ref="E713">IF(COUNTIF(MaGv!$C$8:$BB$8,B708)&gt;0,INDEX(MaGv!$C$3:$BB$8,1,MATCH(B708,MaGv!$C$8:$BB$8,0))," ")</f>
        <v> </v>
      </c>
      <c r="F713" s="544" t="str">
        <f t="array" ref="F713">IF(COUNTIF(MaGv!$C$13:$BB$13,B708)&gt;0,INDEX(MaGv!$C$3:$BB$13,1,MATCH(B708,MaGv!$C$13:$BB$13,0))," ")</f>
        <v> </v>
      </c>
      <c r="G713" s="544" t="str">
        <f t="array" ref="G713">IF(COUNTIF(MaGv!$C$18:$BB$18,B708)&gt;0,INDEX(MaGv!$C$3:$BB$18,1,MATCH(B708,MaGv!$C$18:$BB$18,0))," ")</f>
        <v> </v>
      </c>
      <c r="H713" s="544" t="str">
        <f t="array" ref="H713">IF(COUNTIF(MaGv!$C$23:$BB$23,B708)&gt;0,INDEX(MaGv!$C$3:$BB$23,1,MATCH(B708,MaGv!$C$23:$BB$23,0))," ")</f>
        <v> </v>
      </c>
      <c r="I713" s="544" t="str">
        <f t="array" ref="I713">IF(COUNTIF(MaGv!$C$28:$BB$28,B708)&gt;0,INDEX(MaGv!$C$3:$BB$28,1,MATCH(B708,MaGv!$C$28:$BB$28,0))," ")</f>
        <v> </v>
      </c>
      <c r="J713" s="544" t="str">
        <f t="array" ref="J713">IF(COUNTIF(MaGv!$C$33:$BB$33,B708)&gt;0,INDEX(MaGv!$C$3:$BB$33,1,MATCH(B708,MaGv!$C$33:$BB$33,0))," ")</f>
        <v> </v>
      </c>
      <c r="K713" s="323"/>
      <c r="L713" s="447"/>
      <c r="M713" s="544">
        <v>5.0</v>
      </c>
      <c r="N713" s="545" t="s">
        <v>623</v>
      </c>
      <c r="O713" s="544" t="str">
        <f t="array" ref="O713">IF(COUNTIF(MaGv!$C$8:$BB$8,L708)&gt;0,INDEX(MaGv!$C$3:$BB$8,1,MATCH(L708,MaGv!$C$8:$BB$8,0))," ")</f>
        <v> </v>
      </c>
      <c r="P713" s="544" t="str">
        <f t="array" ref="P713">IF(COUNTIF(MaGv!$C$13:$BB$13,L708)&gt;0,INDEX(MaGv!$C$3:$BB$13,1,MATCH(L708,MaGv!$C$13:$BB$13,0))," ")</f>
        <v> </v>
      </c>
      <c r="Q713" s="544" t="str">
        <f t="array" ref="Q713">IF(COUNTIF(MaGv!$C$18:$BB$18,L708)&gt;0,INDEX(MaGv!$C$3:$BB$18,1,MATCH(L708,MaGv!$C$18:$BB$18,0))," ")</f>
        <v> </v>
      </c>
      <c r="R713" s="544" t="str">
        <f t="array" ref="R713">IF(COUNTIF(MaGv!$C$23:$BB$23,L708)&gt;0,INDEX(MaGv!$C$3:$BB$23,1,MATCH(L708,MaGv!$C$23:$BB$23,0))," ")</f>
        <v> </v>
      </c>
      <c r="S713" s="544" t="str">
        <f t="array" ref="S713">IF(COUNTIF(MaGv!$C$28:$BB$28,L708)&gt;0,INDEX(MaGv!$C$3:$BB$28,1,MATCH(L708,MaGv!$C$28:$BB$28,0))," ")</f>
        <v> </v>
      </c>
      <c r="T713" s="544" t="str">
        <f t="array" ref="T713">IF(COUNTIF(MaGv!$C$33:$BB$33,L708)&gt;0,INDEX(MaGv!$C$3:$BB$33,1,MATCH(L708,MaGv!$C$33:$BB$33,0))," ")</f>
        <v> </v>
      </c>
      <c r="U713" s="16"/>
      <c r="V713" s="16"/>
      <c r="W713" s="17"/>
      <c r="X713" s="527"/>
    </row>
    <row r="714" ht="12.75" customHeight="1">
      <c r="A714" s="323"/>
      <c r="B714" s="547" t="s">
        <v>606</v>
      </c>
      <c r="C714" s="548">
        <v>1.0</v>
      </c>
      <c r="D714" s="549" t="s">
        <v>624</v>
      </c>
      <c r="E714" s="548" t="str">
        <f t="array" ref="E714">IF(COUNTIF(MaGv!$C$39:$BB$39,B708)&gt;0,INDEX(MaGv!$C$38:$BB$39,1,MATCH(B708,MaGv!$C$39:$BB$39,0))," ")</f>
        <v> </v>
      </c>
      <c r="F714" s="548" t="str">
        <f t="array" ref="F714">IF(COUNTIF(MaGv!$C$44:$BB$44,B708)&gt;0,INDEX(MaGv!$C$38:$BB$44,1,MATCH(B708,MaGv!$C$44:$BB$44,0))," ")</f>
        <v> </v>
      </c>
      <c r="G714" s="548" t="str">
        <f t="array" ref="G714">IF(COUNTIF(MaGv!$C$49:$BB$49,B708)&gt;0,INDEX(MaGv!$C$38:$BB$49,1,MATCH(B708,MaGv!$C$49:$BB$49,0))," ")</f>
        <v> </v>
      </c>
      <c r="H714" s="548" t="str">
        <f t="array" ref="H714">IF(COUNTIF(MaGv!$C$54:$BB$54,B708)&gt;0,INDEX(MaGv!$C$38:$BB$54,1,MATCH(B708,MaGv!$C$54:$BB$54,0))," ")</f>
        <v> </v>
      </c>
      <c r="I714" s="548" t="str">
        <f t="array" ref="I714">IF(COUNTIF(MaGv!$C$59:$BB$59,B708)&gt;0,INDEX(MaGv!$C$38:$BB$59,1,MATCH(B708,MaGv!$C$59:$BB$59,0))," ")</f>
        <v> </v>
      </c>
      <c r="J714" s="548" t="str">
        <f t="array" ref="J714">IF(COUNTIF(MaGv!$C$64:$BB$64,B708)&gt;0,INDEX(MaGv!$C$38:$BB$64,1,MATCH(B708,MaGv!$C$64:$BB$64,0))," ")</f>
        <v> </v>
      </c>
      <c r="K714" s="323"/>
      <c r="L714" s="547" t="s">
        <v>606</v>
      </c>
      <c r="M714" s="548">
        <v>1.0</v>
      </c>
      <c r="N714" s="549" t="s">
        <v>624</v>
      </c>
      <c r="O714" s="557" t="str">
        <f t="array" ref="O714">IF(COUNTIF(MaGv!$C$39:$BB$39,L708)&gt;0,INDEX(MaGv!$C$38:$BB$39,1,MATCH(L708,MaGv!$C$39:$BB$39,0))," ")</f>
        <v>C1</v>
      </c>
      <c r="P714" s="548" t="str">
        <f t="array" ref="P714">IF(COUNTIF(MaGv!$C$44:$BB$44,L708)&gt;0,INDEX(MaGv!$C$38:$BB$44,1,MATCH(L708,MaGv!$C$44:$BB$44,0))," ")</f>
        <v> </v>
      </c>
      <c r="Q714" s="548" t="str">
        <f t="array" ref="Q714">IF(COUNTIF(MaGv!$C$49:$BB$49,L708)&gt;0,INDEX(MaGv!$C$38:$BB$49,1,MATCH(L708,MaGv!$C$49:$BB$49,0))," ")</f>
        <v> </v>
      </c>
      <c r="R714" s="548" t="str">
        <f t="array" ref="R714">IF(COUNTIF(MaGv!$C$54:$BB$54,L708)&gt;0,INDEX(MaGv!$C$38:$BB$54,1,MATCH(L708,MaGv!$C$54:$BB$54,0))," ")</f>
        <v> </v>
      </c>
      <c r="S714" s="548" t="str">
        <f t="array" ref="S714">IF(COUNTIF(MaGv!$C$59:$BB$59,L708)&gt;0,INDEX(MaGv!$C$38:$BB$59,1,MATCH(L708,MaGv!$C$59:$BB$59,0))," ")</f>
        <v> </v>
      </c>
      <c r="T714" s="548" t="str">
        <f t="array" ref="T714">IF(COUNTIF(MaGv!$C$64:$BB$64,L708)&gt;0,INDEX(MaGv!$C$38:$BB$64,1,MATCH(L708,MaGv!$C$64:$BB$64,0))," ")</f>
        <v> </v>
      </c>
      <c r="U714" s="16"/>
      <c r="V714" s="16"/>
      <c r="W714" s="17"/>
      <c r="X714" s="527"/>
    </row>
    <row r="715" ht="12.75" customHeight="1">
      <c r="A715" s="323"/>
      <c r="B715" s="127"/>
      <c r="C715" s="444">
        <v>2.0</v>
      </c>
      <c r="D715" s="543" t="s">
        <v>625</v>
      </c>
      <c r="E715" s="444" t="str">
        <f t="array" ref="E715">IF(COUNTIF(MaGv!$C$40:$BB$40,B708)&gt;0,INDEX(MaGv!$C$38:$BB$40,1,MATCH(B708,MaGv!$C$40:$BB$40,0))," ")</f>
        <v> </v>
      </c>
      <c r="F715" s="444" t="str">
        <f t="array" ref="F715">IF(COUNTIF(MaGv!$C$45:$BB$45,B708)&gt;0,INDEX(MaGv!$C$38:$BB$45,1,MATCH(B708,MaGv!$C$45:$BB$45,0))," ")</f>
        <v> </v>
      </c>
      <c r="G715" s="444" t="str">
        <f t="array" ref="G715">IF(COUNTIF(MaGv!$C$50:$BB$50,B708)&gt;0,INDEX(MaGv!$C$38:$BB$50,1,MATCH(B708,MaGv!$C$50:$BB$50,0))," ")</f>
        <v> </v>
      </c>
      <c r="H715" s="444" t="str">
        <f t="array" ref="H715">IF(COUNTIF(MaGv!$C$55:$BB$55,B708)&gt;0,INDEX(MaGv!$C$38:$BB$55,1,MATCH(B708,MaGv!$C$55:$BB$55,0))," ")</f>
        <v> </v>
      </c>
      <c r="I715" s="444" t="str">
        <f t="array" ref="I715">IF(COUNTIF(MaGv!$C$60:$BB$60,B708)&gt;0,INDEX(MaGv!$C$38:$BB$60,1,MATCH(B708,MaGv!$C$60:$BB$60,0))," ")</f>
        <v> </v>
      </c>
      <c r="J715" s="444" t="str">
        <f t="array" ref="J715">IF(COUNTIF(MaGv!$C$65:$BB$65,B708)&gt;0,INDEX(MaGv!$C$38:$BB$65,1,MATCH(B708,MaGv!$C$65:$BB$65,0))," ")</f>
        <v> </v>
      </c>
      <c r="K715" s="323"/>
      <c r="L715" s="127"/>
      <c r="M715" s="444">
        <v>2.0</v>
      </c>
      <c r="N715" s="543" t="s">
        <v>625</v>
      </c>
      <c r="O715" s="446" t="str">
        <f t="array" ref="O715">IF(COUNTIF(MaGv!$C$40:$BB$40,L708)&gt;0,INDEX(MaGv!$C$38:$BB$40,1,MATCH(L708,MaGv!$C$40:$BB$40,0))," ")</f>
        <v>A6</v>
      </c>
      <c r="P715" s="444" t="str">
        <f t="array" ref="P715">IF(COUNTIF(MaGv!$C$45:$BB$45,L708)&gt;0,INDEX(MaGv!$C$38:$BB$45,1,MATCH(L708,MaGv!$C$45:$BB$45,0))," ")</f>
        <v> </v>
      </c>
      <c r="Q715" s="446" t="str">
        <f t="array" ref="Q715">IF(COUNTIF(MaGv!$C$50:$BB$50,L708)&gt;0,INDEX(MaGv!$C$38:$BB$50,1,MATCH(L708,MaGv!$C$50:$BB$50,0))," ")</f>
        <v>A1</v>
      </c>
      <c r="R715" s="444" t="str">
        <f t="array" ref="R715">IF(COUNTIF(MaGv!$C$55:$BB$55,L708)&gt;0,INDEX(MaGv!$C$38:$BB$55,1,MATCH(L708,MaGv!$C$55:$BB$55,0))," ")</f>
        <v> </v>
      </c>
      <c r="S715" s="444" t="str">
        <f t="array" ref="S715">IF(COUNTIF(MaGv!$C$60:$BB$60,L708)&gt;0,INDEX(MaGv!$C$38:$BB$60,1,MATCH(L708,MaGv!$C$60:$BB$60,0))," ")</f>
        <v> </v>
      </c>
      <c r="T715" s="444" t="str">
        <f t="array" ref="T715">IF(COUNTIF(MaGv!$C$65:$BB$65,L708)&gt;0,INDEX(MaGv!$C$38:$BB$65,1,MATCH(L708,MaGv!$C$65:$BB$65,0))," ")</f>
        <v> </v>
      </c>
      <c r="U715" s="16"/>
      <c r="V715" s="16"/>
      <c r="W715" s="17"/>
      <c r="X715" s="527"/>
    </row>
    <row r="716" ht="12.75" customHeight="1">
      <c r="A716" s="323"/>
      <c r="B716" s="127"/>
      <c r="C716" s="444">
        <v>3.0</v>
      </c>
      <c r="D716" s="543" t="s">
        <v>626</v>
      </c>
      <c r="E716" s="444" t="str">
        <f t="array" ref="E716">IF(COUNTIF(MaGv!$C$41:$BB$41,B708)&gt;0,INDEX(MaGv!$C$38:$BB$41,1,MATCH(B708,MaGv!$C$41:$BB$41,0))," ")</f>
        <v> </v>
      </c>
      <c r="F716" s="444" t="str">
        <f t="array" ref="F716">IF(COUNTIF(MaGv!$C$46:$BB$46,B708)&gt;0,INDEX(MaGv!$C$38:$BB$46,1,MATCH(B708,MaGv!$C$46:$BB$46,0))," ")</f>
        <v> </v>
      </c>
      <c r="G716" s="444" t="str">
        <f t="array" ref="G716">IF(COUNTIF(MaGv!$C$51:$BB$51,B708)&gt;0,INDEX(MaGv!$C$38:$BB$51,1,MATCH(B708,MaGv!$C$51:$BB$51,0))," ")</f>
        <v> </v>
      </c>
      <c r="H716" s="444" t="str">
        <f t="array" ref="H716">IF(COUNTIF(MaGv!$C$56:$BB$56,B708)&gt;0,INDEX(MaGv!$C$38:$BB$56,1,MATCH(B708,MaGv!$C$56:$BB$56,0))," ")</f>
        <v> </v>
      </c>
      <c r="I716" s="444" t="str">
        <f t="array" ref="I716">IF(COUNTIF(MaGv!$C$61:$BB$61,B708)&gt;0,INDEX(MaGv!$C$38:$BB$61,1,MATCH(B708,MaGv!$C$61:$BB$61,0))," ")</f>
        <v> </v>
      </c>
      <c r="J716" s="444" t="str">
        <f t="array" ref="J716">IF(COUNTIF(MaGv!$C$66:$BB$66,B708)&gt;0,INDEX(MaGv!$C$38:$BB$66,1,MATCH(B708,MaGv!$C$66:$BB$66,0))," ")</f>
        <v> </v>
      </c>
      <c r="K716" s="323"/>
      <c r="L716" s="127"/>
      <c r="M716" s="444">
        <v>3.0</v>
      </c>
      <c r="N716" s="543" t="s">
        <v>626</v>
      </c>
      <c r="O716" s="446" t="str">
        <f t="array" ref="O716">IF(COUNTIF(MaGv!$C$41:$BB$41,L708)&gt;0,INDEX(MaGv!$C$38:$BB$41,1,MATCH(L708,MaGv!$C$41:$BB$41,0))," ")</f>
        <v>A13</v>
      </c>
      <c r="P716" s="444" t="str">
        <f t="array" ref="P716">IF(COUNTIF(MaGv!$C$46:$BB$46,L708)&gt;0,INDEX(MaGv!$C$38:$BB$46,1,MATCH(L708,MaGv!$C$46:$BB$46,0))," ")</f>
        <v> </v>
      </c>
      <c r="Q716" s="446" t="str">
        <f t="array" ref="Q716">IF(COUNTIF(MaGv!$C$51:$BB$51,L708)&gt;0,INDEX(MaGv!$C$38:$BB$51,1,MATCH(L708,MaGv!$C$51:$BB$51,0))," ")</f>
        <v>A12</v>
      </c>
      <c r="R716" s="444" t="str">
        <f t="array" ref="R716">IF(COUNTIF(MaGv!$C$56:$BB$56,L708)&gt;0,INDEX(MaGv!$C$38:$BB$56,1,MATCH(L708,MaGv!$C$56:$BB$56,0))," ")</f>
        <v> </v>
      </c>
      <c r="S716" s="444" t="str">
        <f t="array" ref="S716">IF(COUNTIF(MaGv!$C$61:$BB$61,L708)&gt;0,INDEX(MaGv!$C$38:$BB$61,1,MATCH(L708,MaGv!$C$61:$BB$61,0))," ")</f>
        <v> </v>
      </c>
      <c r="T716" s="444" t="str">
        <f t="array" ref="T716">IF(COUNTIF(MaGv!$C$66:$BB$66,L708)&gt;0,INDEX(MaGv!$C$38:$BB$66,1,MATCH(L708,MaGv!$C$66:$BB$66,0))," ")</f>
        <v> </v>
      </c>
      <c r="U716" s="16"/>
      <c r="V716" s="16"/>
      <c r="W716" s="17"/>
      <c r="X716" s="527"/>
    </row>
    <row r="717" ht="12.75" customHeight="1">
      <c r="A717" s="323"/>
      <c r="B717" s="127"/>
      <c r="C717" s="444">
        <v>4.0</v>
      </c>
      <c r="D717" s="543" t="s">
        <v>627</v>
      </c>
      <c r="E717" s="444" t="str">
        <f t="array" ref="E717">IF(COUNTIF(MaGv!$C$42:$BB$42,B708)&gt;0,INDEX(MaGv!$C$38:$BB$42,1,MATCH(B708,MaGv!$C$42:$BB$42,0))," ")</f>
        <v> </v>
      </c>
      <c r="F717" s="444" t="str">
        <f t="array" ref="F717">IF(COUNTIF(MaGv!$C$47:$BB$47,B708)&gt;0,INDEX(MaGv!$C$38:$BB$47,1,MATCH(B708,MaGv!$C$47:$BB$47,0))," ")</f>
        <v> </v>
      </c>
      <c r="G717" s="446" t="str">
        <f t="array" ref="G717">IF(COUNTIF(MaGv!$C$52:$BB$52,B708)&gt;0,INDEX(MaGv!$C$38:$BB$52,1,MATCH(B708,MaGv!$C$52:$BB$52,0))," ")</f>
        <v>A5</v>
      </c>
      <c r="H717" s="444" t="str">
        <f t="array" ref="H717">IF(COUNTIF(MaGv!$C$57:$BB$57,B708)&gt;0,INDEX(MaGv!$C$38:$BB$57,1,MATCH(B708,MaGv!$C$57:$BB$57,0))," ")</f>
        <v> </v>
      </c>
      <c r="I717" s="444" t="str">
        <f t="array" ref="I717">IF(COUNTIF(MaGv!$C$62:$BB$62,B708)&gt;0,INDEX(MaGv!$C$38:$BB$62,1,MATCH(B708,MaGv!$C$62:$BB$62,0))," ")</f>
        <v> </v>
      </c>
      <c r="J717" s="444" t="str">
        <f t="array" ref="J717">IF(COUNTIF(MaGv!$C$66:$BB$67,B708)&gt;0,INDEX(MaGv!$C$38:$BB$67,1,MATCH(B708,MaGv!$C$67:$BB$67,0))," ")</f>
        <v> </v>
      </c>
      <c r="K717" s="323"/>
      <c r="L717" s="127"/>
      <c r="M717" s="444">
        <v>4.0</v>
      </c>
      <c r="N717" s="543" t="s">
        <v>627</v>
      </c>
      <c r="O717" s="444" t="str">
        <f t="array" ref="O717">IF(COUNTIF(MaGv!$C$42:$BB$42,L708)&gt;0,INDEX(MaGv!$C$38:$BB$42,1,MATCH(L708,MaGv!$C$42:$BB$42,0))," ")</f>
        <v> </v>
      </c>
      <c r="P717" s="444" t="str">
        <f t="array" ref="P717">IF(COUNTIF(MaGv!$C$47:$BB$47,L708)&gt;0,INDEX(MaGv!$C$38:$BB$47,1,MATCH(L708,MaGv!$C$47:$BB$47,0))," ")</f>
        <v> </v>
      </c>
      <c r="Q717" s="444" t="str">
        <f t="array" ref="Q717">IF(COUNTIF(MaGv!$C$52:$BB$52,L708)&gt;0,INDEX(MaGv!$C$38:$BB$52,1,MATCH(L708,MaGv!$C$52:$BB$52,0))," ")</f>
        <v> </v>
      </c>
      <c r="R717" s="444" t="str">
        <f t="array" ref="R717">IF(COUNTIF(MaGv!$C$57:$BB$57,L708)&gt;0,INDEX(MaGv!$C$38:$BB$57,1,MATCH(L708,MaGv!$C$57:$BB$57,0))," ")</f>
        <v> </v>
      </c>
      <c r="S717" s="444" t="str">
        <f t="array" ref="S717">IF(COUNTIF(MaGv!$C$62:$BB$62,L708)&gt;0,INDEX(MaGv!$C$38:$BB$62,1,MATCH(L708,MaGv!$C$62:$BB$62,0))," ")</f>
        <v> </v>
      </c>
      <c r="T717" s="444" t="str">
        <f t="array" ref="T717">IF(COUNTIF(MaGv!$C$66:$BB$67,L708)&gt;0,INDEX(MaGv!$C$38:$BB$67,1,MATCH(L708,MaGv!$C$67:$BB$67,0))," ")</f>
        <v> </v>
      </c>
      <c r="U717" s="16"/>
      <c r="V717" s="16"/>
      <c r="W717" s="17"/>
      <c r="X717" s="527"/>
    </row>
    <row r="718" ht="12.75" customHeight="1">
      <c r="A718" s="323"/>
      <c r="B718" s="396"/>
      <c r="C718" s="450">
        <v>5.0</v>
      </c>
      <c r="D718" s="550" t="s">
        <v>628</v>
      </c>
      <c r="E718" s="450" t="str">
        <f t="array" ref="E718">IF(COUNTIF(MaGv!$C$43:$BB$43,B708)&gt;0,INDEX(MaGv!$C$38:$BB$43,1,MATCH(B708,MaGv!$C$43:$BB$43,0))," ")</f>
        <v> </v>
      </c>
      <c r="F718" s="450" t="str">
        <f t="array" ref="F718">IF(COUNTIF(MaGv!$C$48:$BB$48,B708)&gt;0,INDEX(MaGv!$C$38:$BB$48,1,MATCH(B708,MaGv!$C$48:$BB$48,0))," ")</f>
        <v> </v>
      </c>
      <c r="G718" s="449" t="str">
        <f t="array" ref="G718">IF(COUNTIF(MaGv!$C$53:$BB$53,B708)&gt;0,INDEX(MaGv!$C$38:$BB$53,1,MATCH(B708,MaGv!$C$53:$BB$53,0))," ")</f>
        <v>A8</v>
      </c>
      <c r="H718" s="450" t="str">
        <f t="array" ref="H718">IF(COUNTIF(MaGv!$C$58:$BB$58,B708)&gt;0,INDEX(MaGv!$C$38:$BB$58,1,MATCH(B708,MaGv!$C$58:$BB$58,0))," ")</f>
        <v> </v>
      </c>
      <c r="I718" s="450" t="str">
        <f t="array" ref="I718">IF(COUNTIF(MaGv!$C$63:$BB$63,B708)&gt;0,INDEX(MaGv!$C$38:$BB$63,1,MATCH(B708,MaGv!$C$63:$BB$63,0))," ")</f>
        <v> </v>
      </c>
      <c r="J718" s="450" t="str">
        <f t="array" ref="J718">IF(COUNTIF(MaGv!$C$68:$BB$68,B708)&gt;0,INDEX(MaGv!$C$38:$BB$68,1,MATCH(B708,MaGv!$C$68:$BB$68,0))," ")</f>
        <v> </v>
      </c>
      <c r="K718" s="323"/>
      <c r="L718" s="396"/>
      <c r="M718" s="450">
        <v>5.0</v>
      </c>
      <c r="N718" s="550" t="s">
        <v>628</v>
      </c>
      <c r="O718" s="450" t="str">
        <f t="array" ref="O718">IF(COUNTIF(MaGv!$C$43:$BB$43,L708)&gt;0,INDEX(MaGv!$C$38:$BB$43,1,MATCH(L708,MaGv!$C$43:$BB$43,0))," ")</f>
        <v> </v>
      </c>
      <c r="P718" s="450" t="str">
        <f t="array" ref="P718">IF(COUNTIF(MaGv!$C$48:$BB$48,L708)&gt;0,INDEX(MaGv!$C$38:$BB$48,1,MATCH(L708,MaGv!$C$48:$BB$48,0))," ")</f>
        <v> </v>
      </c>
      <c r="Q718" s="449" t="str">
        <f t="array" ref="Q718">IF(COUNTIF(MaGv!$C$53:$BB$53,L708)&gt;0,INDEX(MaGv!$C$38:$BB$53,1,MATCH(L708,MaGv!$C$53:$BB$53,0))," ")</f>
        <v>A7</v>
      </c>
      <c r="R718" s="450" t="str">
        <f t="array" ref="R718">IF(COUNTIF(MaGv!$C$58:$BB$58,L708)&gt;0,INDEX(MaGv!$C$38:$BB$58,1,MATCH(L708,MaGv!$C$58:$BB$58,0))," ")</f>
        <v> </v>
      </c>
      <c r="S718" s="450" t="str">
        <f t="array" ref="S718">IF(COUNTIF(MaGv!$C$63:$BB$63,L708)&gt;0,INDEX(MaGv!$C$38:$BB$63,1,MATCH(L708,MaGv!$C$63:$BB$63,0))," ")</f>
        <v> </v>
      </c>
      <c r="T718" s="450" t="str">
        <f t="array" ref="T718">IF(COUNTIF(MaGv!$C$68:$BB$68,L708)&gt;0,INDEX(MaGv!$C$38:$BB$68,1,MATCH(L708,MaGv!$C$68:$BB$68,0))," ")</f>
        <v> </v>
      </c>
      <c r="U718" s="16"/>
      <c r="V718" s="16"/>
      <c r="W718" s="17"/>
      <c r="X718" s="527"/>
    </row>
    <row r="719" ht="12.75" customHeight="1">
      <c r="A719" s="323"/>
      <c r="B719" s="551"/>
      <c r="C719" s="529"/>
      <c r="D719" s="75"/>
      <c r="E719" s="529"/>
      <c r="F719" s="529"/>
      <c r="G719" s="529"/>
      <c r="H719" s="529"/>
      <c r="I719" s="529"/>
      <c r="J719" s="529"/>
      <c r="K719" s="323"/>
      <c r="L719" s="551"/>
      <c r="M719" s="529"/>
      <c r="N719" s="75"/>
      <c r="O719" s="529"/>
      <c r="P719" s="529"/>
      <c r="Q719" s="529"/>
      <c r="R719" s="529"/>
      <c r="S719" s="529"/>
      <c r="T719" s="529"/>
      <c r="U719" s="16"/>
      <c r="V719" s="16"/>
      <c r="W719" s="17"/>
      <c r="X719" s="527"/>
    </row>
    <row r="720" ht="12.75" customHeight="1">
      <c r="A720" s="552"/>
      <c r="B720" s="553"/>
      <c r="C720" s="554"/>
      <c r="D720" s="554"/>
      <c r="E720" s="555"/>
      <c r="F720" s="555"/>
      <c r="G720" s="555"/>
      <c r="H720" s="555"/>
      <c r="I720" s="555"/>
      <c r="J720" s="555"/>
      <c r="K720" s="555"/>
      <c r="L720" s="553"/>
      <c r="M720" s="554"/>
      <c r="N720" s="554"/>
      <c r="O720" s="555"/>
      <c r="P720" s="555"/>
      <c r="Q720" s="555"/>
      <c r="R720" s="555"/>
      <c r="S720" s="555"/>
      <c r="T720" s="555"/>
      <c r="U720" s="16"/>
      <c r="V720" s="16"/>
      <c r="W720" s="17"/>
      <c r="X720" s="527"/>
    </row>
    <row r="721" ht="12.75" customHeight="1">
      <c r="A721" s="323"/>
      <c r="B721" s="528" t="str">
        <f>MaGv!$N$1</f>
        <v>THỜI KHÓA BIỂU ÔN TẬP KHỐI 12 - Áp dụng từ 04/05/2021</v>
      </c>
      <c r="C721" s="528"/>
      <c r="D721" s="360"/>
      <c r="E721" s="360"/>
      <c r="F721" s="360"/>
      <c r="G721" s="360"/>
      <c r="H721" s="323"/>
      <c r="I721" s="360"/>
      <c r="J721" s="360"/>
      <c r="K721" s="323"/>
      <c r="L721" s="528" t="str">
        <f>MaGv!$N$1</f>
        <v>THỜI KHÓA BIỂU ÔN TẬP KHỐI 12 - Áp dụng từ 04/05/2021</v>
      </c>
      <c r="M721" s="360"/>
      <c r="N721" s="360"/>
      <c r="O721" s="360"/>
      <c r="P721" s="360"/>
      <c r="Q721" s="360"/>
      <c r="R721" s="323"/>
      <c r="S721" s="360"/>
      <c r="T721" s="360"/>
      <c r="U721" s="16"/>
      <c r="V721" s="16"/>
      <c r="W721" s="17"/>
      <c r="X721" s="527"/>
    </row>
    <row r="722" ht="12.75" customHeight="1">
      <c r="A722" s="16"/>
      <c r="B722" s="530" t="s">
        <v>615</v>
      </c>
      <c r="C722" s="531" t="str">
        <f>VLOOKUP(B724,dsma,3,0)&amp;"-"&amp;VLOOKUP(B724,dsma,5,0)</f>
        <v>Trịnh Thị Kim Hương-CN</v>
      </c>
      <c r="D722" s="532"/>
      <c r="E722" s="532"/>
      <c r="F722" s="533"/>
      <c r="G722" s="323"/>
      <c r="H722" s="534"/>
      <c r="I722" s="535" t="s">
        <v>616</v>
      </c>
      <c r="J722" s="17" t="str">
        <f>60-COUNTIF(E725:J734," ")</f>
        <v>0</v>
      </c>
      <c r="K722" s="323"/>
      <c r="L722" s="530" t="s">
        <v>615</v>
      </c>
      <c r="M722" s="531" t="str">
        <f>VLOOKUP(L724,dsma,3,0)&amp;"-"&amp;VLOOKUP(L724,dsma,5,0)</f>
        <v>Sử Khắc Dũng-CN</v>
      </c>
      <c r="N722" s="532"/>
      <c r="O722" s="532"/>
      <c r="P722" s="533"/>
      <c r="Q722" s="556"/>
      <c r="R722" s="534"/>
      <c r="S722" s="535" t="s">
        <v>616</v>
      </c>
      <c r="T722" s="17" t="str">
        <f>60-COUNTIF(O725:T734," ")</f>
        <v>0</v>
      </c>
      <c r="U722" s="16"/>
      <c r="V722" s="16"/>
      <c r="W722" s="17"/>
      <c r="X722" s="527"/>
    </row>
    <row r="723" ht="3.0" customHeight="1">
      <c r="A723" s="16"/>
      <c r="B723" s="526"/>
      <c r="C723" s="323"/>
      <c r="D723" s="323"/>
      <c r="E723" s="529"/>
      <c r="F723" s="323"/>
      <c r="G723" s="323"/>
      <c r="H723" s="323"/>
      <c r="I723" s="323"/>
      <c r="J723" s="323"/>
      <c r="K723" s="323"/>
      <c r="L723" s="526"/>
      <c r="M723" s="323"/>
      <c r="N723" s="323"/>
      <c r="O723" s="529"/>
      <c r="P723" s="323"/>
      <c r="Q723" s="323"/>
      <c r="R723" s="323"/>
      <c r="S723" s="323"/>
      <c r="T723" s="323"/>
      <c r="U723" s="16"/>
      <c r="V723" s="16"/>
      <c r="W723" s="17"/>
      <c r="X723" s="527"/>
    </row>
    <row r="724" ht="12.75" customHeight="1">
      <c r="A724" s="536"/>
      <c r="B724" s="537" t="str">
        <f>X95</f>
        <v>BC01</v>
      </c>
      <c r="C724" s="538" t="s">
        <v>617</v>
      </c>
      <c r="D724" s="538" t="s">
        <v>618</v>
      </c>
      <c r="E724" s="538" t="s">
        <v>591</v>
      </c>
      <c r="F724" s="538" t="s">
        <v>592</v>
      </c>
      <c r="G724" s="538" t="s">
        <v>593</v>
      </c>
      <c r="H724" s="538" t="s">
        <v>594</v>
      </c>
      <c r="I724" s="538" t="s">
        <v>595</v>
      </c>
      <c r="J724" s="538" t="s">
        <v>596</v>
      </c>
      <c r="K724" s="539"/>
      <c r="L724" s="537" t="str">
        <f>X96</f>
        <v>BC02</v>
      </c>
      <c r="M724" s="538" t="s">
        <v>617</v>
      </c>
      <c r="N724" s="538" t="s">
        <v>618</v>
      </c>
      <c r="O724" s="538" t="s">
        <v>591</v>
      </c>
      <c r="P724" s="538" t="s">
        <v>592</v>
      </c>
      <c r="Q724" s="538" t="s">
        <v>593</v>
      </c>
      <c r="R724" s="538" t="s">
        <v>594</v>
      </c>
      <c r="S724" s="538" t="s">
        <v>595</v>
      </c>
      <c r="T724" s="538" t="s">
        <v>596</v>
      </c>
      <c r="U724" s="16"/>
      <c r="V724" s="16">
        <v>92.0</v>
      </c>
      <c r="W724" s="17"/>
      <c r="X724" s="527"/>
    </row>
    <row r="725" ht="12.75" customHeight="1">
      <c r="A725" s="323"/>
      <c r="B725" s="541" t="s">
        <v>597</v>
      </c>
      <c r="C725" s="452">
        <v>1.0</v>
      </c>
      <c r="D725" s="542" t="s">
        <v>619</v>
      </c>
      <c r="E725" s="452" t="str">
        <f t="array" ref="E725">IF(COUNTIF(MaGv!$C$4:$BB$4,B724)&gt;0,INDEX(MaGv!$C$3:$BB$4,1,MATCH(B724,MaGv!$C$4:$BB$4,0))," ")</f>
        <v> </v>
      </c>
      <c r="F725" s="452" t="str">
        <f t="array" ref="F725">IF(COUNTIF(MaGv!$C$9:$BB$9,B724)&gt;0,INDEX(MaGv!$C$3:$BB$9,1,MATCH(B724,MaGv!$C$9:$BB$9,0))," ")</f>
        <v> </v>
      </c>
      <c r="G725" s="452" t="str">
        <f t="array" ref="G725">IF(COUNTIF(MaGv!$C$14:$BB$14,B724)&gt;0,INDEX(MaGv!$C$3:$BB$14,1,MATCH(B724,MaGv!$C$14:$BB$14,0))," ")</f>
        <v> </v>
      </c>
      <c r="H725" s="452" t="str">
        <f t="array" ref="H725">IF(COUNTIF(MaGv!$C$19:$BB$19,B724)&gt;0,INDEX(MaGv!$C$3:$BB$19,1,MATCH(B724,MaGv!$C$19:$BB$19,0))," ")</f>
        <v> </v>
      </c>
      <c r="I725" s="452" t="str">
        <f t="array" ref="I725">IF(COUNTIF(MaGv!$C$24:$BB$24,B724)&gt;0,INDEX(MaGv!$C$3:$BB$24,1,MATCH(B724,MaGv!$C$24:$BB$24,0))," ")</f>
        <v> </v>
      </c>
      <c r="J725" s="452" t="str">
        <f t="array" ref="J725">IF(COUNTIF(MaGv!$C$29:$BB$29,B724)&gt;0,INDEX(MaGv!$C$3:$BB$29,1,MATCH(B724,MaGv!$C$29:$BB$29,0))," ")</f>
        <v> </v>
      </c>
      <c r="K725" s="323"/>
      <c r="L725" s="541" t="s">
        <v>597</v>
      </c>
      <c r="M725" s="452">
        <v>1.0</v>
      </c>
      <c r="N725" s="542" t="s">
        <v>619</v>
      </c>
      <c r="O725" s="452" t="str">
        <f t="array" ref="O725">IF(COUNTIF(MaGv!$C$4:$BB$4,L724)&gt;0,INDEX(MaGv!$C$3:$BB$4,1,MATCH(L724,MaGv!$C$4:$BB$4,0))," ")</f>
        <v> </v>
      </c>
      <c r="P725" s="452" t="str">
        <f t="array" ref="P725">IF(COUNTIF(MaGv!$C$9:$BB$9,L724)&gt;0,INDEX(MaGv!$C$3:$BB$9,1,MATCH(L724,MaGv!$C$9:$BB$9,0))," ")</f>
        <v> </v>
      </c>
      <c r="Q725" s="452" t="str">
        <f t="array" ref="Q725">IF(COUNTIF(MaGv!$C$14:$BB$14,L724)&gt;0,INDEX(MaGv!$C$3:$BB$14,1,MATCH(L724,MaGv!$C$14:$BB$14,0))," ")</f>
        <v> </v>
      </c>
      <c r="R725" s="452" t="str">
        <f t="array" ref="R725">IF(COUNTIF(MaGv!$C$19:$BB$19,L724)&gt;0,INDEX(MaGv!$C$3:$BB$19,1,MATCH(L724,MaGv!$C$19:$BB$19,0))," ")</f>
        <v> </v>
      </c>
      <c r="S725" s="452" t="str">
        <f t="array" ref="S725">IF(COUNTIF(MaGv!$C$24:$BB$24,L724)&gt;0,INDEX(MaGv!$C$3:$BB$24,1,MATCH(L724,MaGv!$C$24:$BB$24,0))," ")</f>
        <v> </v>
      </c>
      <c r="T725" s="452" t="str">
        <f t="array" ref="T725">IF(COUNTIF(MaGv!$C$29:$BB$29,L724)&gt;0,INDEX(MaGv!$C$3:$BB$29,1,MATCH(L724,MaGv!$C$29:$BB$29,0))," ")</f>
        <v> </v>
      </c>
      <c r="U725" s="16"/>
      <c r="V725" s="16"/>
      <c r="W725" s="17"/>
      <c r="X725" s="527"/>
    </row>
    <row r="726" ht="12.75" customHeight="1">
      <c r="A726" s="323"/>
      <c r="B726" s="127"/>
      <c r="C726" s="444">
        <v>2.0</v>
      </c>
      <c r="D726" s="543" t="s">
        <v>620</v>
      </c>
      <c r="E726" s="444" t="str">
        <f t="array" ref="E726">IF(COUNTIF(MaGv!$C$5:$BB$5,B724)&gt;0,INDEX(MaGv!$C$3:$BB$5,1,MATCH(B724,MaGv!$C$5:$BB$5,0))," ")</f>
        <v> </v>
      </c>
      <c r="F726" s="444" t="str">
        <f t="array" ref="F726">IF(COUNTIF(MaGv!$C$10:$BB$10,B724)&gt;0,INDEX(MaGv!$C$3:$BB$10,1,MATCH(B724,MaGv!$C$10:$BB$10,0))," ")</f>
        <v> </v>
      </c>
      <c r="G726" s="444" t="str">
        <f t="array" ref="G726">IF(COUNTIF(MaGv!$C$15:$BB$15,B724)&gt;0,INDEX(MaGv!$C$3:$BB$15,1,MATCH(B724,MaGv!$C$15:$BB$15,0))," ")</f>
        <v> </v>
      </c>
      <c r="H726" s="444" t="str">
        <f t="array" ref="H726">IF(COUNTIF(MaGv!$C$20:$BB$20,B724)&gt;0,INDEX(MaGv!$C$3:$BB$20,1,MATCH(B724,MaGv!$C$20:$BB$20,0))," ")</f>
        <v> </v>
      </c>
      <c r="I726" s="444" t="str">
        <f t="array" ref="I726">IF(COUNTIF(MaGv!$C$25:$BB$25,B724)&gt;0,INDEX(MaGv!$C$3:$BB$25,1,MATCH(B724,MaGv!$C$25:$BB$25,0))," ")</f>
        <v> </v>
      </c>
      <c r="J726" s="444" t="str">
        <f t="array" ref="J726">IF(COUNTIF(MaGv!$C$30:$BB$30,B724)&gt;0,INDEX(MaGv!$C$3:$BB$30,1,MATCH(B724,MaGv!$C$30:$BB$30,0))," ")</f>
        <v> </v>
      </c>
      <c r="K726" s="323"/>
      <c r="L726" s="127"/>
      <c r="M726" s="444">
        <v>2.0</v>
      </c>
      <c r="N726" s="543" t="s">
        <v>620</v>
      </c>
      <c r="O726" s="444" t="str">
        <f t="array" ref="O726">IF(COUNTIF(MaGv!$C$5:$BB$5,L724)&gt;0,INDEX(MaGv!$C$3:$BB$5,1,MATCH(L724,MaGv!$C$5:$BB$5,0))," ")</f>
        <v> </v>
      </c>
      <c r="P726" s="444" t="str">
        <f t="array" ref="P726">IF(COUNTIF(MaGv!$C$10:$BB$10,L724)&gt;0,INDEX(MaGv!$C$3:$BB$10,1,MATCH(L724,MaGv!$C$10:$BB$10,0))," ")</f>
        <v> </v>
      </c>
      <c r="Q726" s="444" t="str">
        <f t="array" ref="Q726">IF(COUNTIF(MaGv!$C$15:$BB$15,L724)&gt;0,INDEX(MaGv!$C$3:$BB$15,1,MATCH(L724,MaGv!$C$15:$BB$15,0))," ")</f>
        <v> </v>
      </c>
      <c r="R726" s="444" t="str">
        <f t="array" ref="R726">IF(COUNTIF(MaGv!$C$20:$BB$20,L724)&gt;0,INDEX(MaGv!$C$3:$BB$20,1,MATCH(L724,MaGv!$C$20:$BB$20,0))," ")</f>
        <v> </v>
      </c>
      <c r="S726" s="444" t="str">
        <f t="array" ref="S726">IF(COUNTIF(MaGv!$C$25:$BB$25,L724)&gt;0,INDEX(MaGv!$C$3:$BB$25,1,MATCH(L724,MaGv!$C$25:$BB$25,0))," ")</f>
        <v> </v>
      </c>
      <c r="T726" s="444" t="str">
        <f t="array" ref="T726">IF(COUNTIF(MaGv!$C$30:$BB$30,L724)&gt;0,INDEX(MaGv!$C$3:$BB$30,1,MATCH(L724,MaGv!$C$30:$BB$30,0))," ")</f>
        <v> </v>
      </c>
      <c r="U726" s="16"/>
      <c r="V726" s="16"/>
      <c r="W726" s="17"/>
      <c r="X726" s="527"/>
    </row>
    <row r="727" ht="12.75" customHeight="1">
      <c r="A727" s="323"/>
      <c r="B727" s="127"/>
      <c r="C727" s="444">
        <v>3.0</v>
      </c>
      <c r="D727" s="543" t="s">
        <v>621</v>
      </c>
      <c r="E727" s="444" t="str">
        <f t="array" ref="E727">IF(COUNTIF(MaGv!$C$6:$BB$6,B724)&gt;0,INDEX(MaGv!$C$3:$BB$6,1,MATCH(B724,MaGv!$C$6:$BB$6,0))," ")</f>
        <v> </v>
      </c>
      <c r="F727" s="444" t="str">
        <f t="array" ref="F727">IF(COUNTIF(MaGv!$C$11:$BB$11,B724)&gt;0,INDEX(MaGv!$C$3:$BB$11,1,MATCH(B724,MaGv!$C$11:$BB$11,0))," ")</f>
        <v> </v>
      </c>
      <c r="G727" s="444" t="str">
        <f t="array" ref="G727">IF(COUNTIF(MaGv!$C$16:$BB$16,B724)&gt;0,INDEX(MaGv!$C$3:$BB$16,1,MATCH(B724,MaGv!$C$16:$BB$16,0))," ")</f>
        <v> </v>
      </c>
      <c r="H727" s="444" t="str">
        <f t="array" ref="H727">IF(COUNTIF(MaGv!$C$21:$BB$21,B724)&gt;0,INDEX(MaGv!$C$3:$BB$21,1,MATCH(B724,MaGv!$C$21:$BB$21,0))," ")</f>
        <v> </v>
      </c>
      <c r="I727" s="444" t="str">
        <f t="array" ref="I727">IF(COUNTIF(MaGv!$C$26:$BB$26,B724)&gt;0,INDEX(MaGv!$C$3:$BB$26,1,MATCH(B724,MaGv!$C$26:$BB$26,0))," ")</f>
        <v> </v>
      </c>
      <c r="J727" s="444" t="str">
        <f t="array" ref="J727">IF(COUNTIF(MaGv!$C$31:$BB$31,B724)&gt;0,INDEX(MaGv!$C$3:$BB$31,1,MATCH(B724,MaGv!$C$31:$BB$31,0))," ")</f>
        <v> </v>
      </c>
      <c r="K727" s="323"/>
      <c r="L727" s="127"/>
      <c r="M727" s="444">
        <v>3.0</v>
      </c>
      <c r="N727" s="543" t="s">
        <v>621</v>
      </c>
      <c r="O727" s="444" t="str">
        <f t="array" ref="O727">IF(COUNTIF(MaGv!$C$6:$BB$6,L724)&gt;0,INDEX(MaGv!$C$3:$BB$6,1,MATCH(L724,MaGv!$C$6:$BB$6,0))," ")</f>
        <v> </v>
      </c>
      <c r="P727" s="444" t="str">
        <f t="array" ref="P727">IF(COUNTIF(MaGv!$C$11:$BB$11,L724)&gt;0,INDEX(MaGv!$C$3:$BB$11,1,MATCH(L724,MaGv!$C$11:$BB$11,0))," ")</f>
        <v> </v>
      </c>
      <c r="Q727" s="444" t="str">
        <f t="array" ref="Q727">IF(COUNTIF(MaGv!$C$16:$BB$16,L724)&gt;0,INDEX(MaGv!$C$3:$BB$16,1,MATCH(L724,MaGv!$C$16:$BB$16,0))," ")</f>
        <v> </v>
      </c>
      <c r="R727" s="444" t="str">
        <f t="array" ref="R727">IF(COUNTIF(MaGv!$C$21:$BB$21,L724)&gt;0,INDEX(MaGv!$C$3:$BB$21,1,MATCH(L724,MaGv!$C$21:$BB$21,0))," ")</f>
        <v> </v>
      </c>
      <c r="S727" s="444" t="str">
        <f t="array" ref="S727">IF(COUNTIF(MaGv!$C$26:$BB$26,L724)&gt;0,INDEX(MaGv!$C$3:$BB$26,1,MATCH(L724,MaGv!$C$26:$BB$26,0))," ")</f>
        <v> </v>
      </c>
      <c r="T727" s="444" t="str">
        <f t="array" ref="T727">IF(COUNTIF(MaGv!$C$31:$BB$31,L724)&gt;0,INDEX(MaGv!$C$3:$BB$31,1,MATCH(L724,MaGv!$C$31:$BB$31,0))," ")</f>
        <v> </v>
      </c>
      <c r="U727" s="16"/>
      <c r="V727" s="16"/>
      <c r="W727" s="17"/>
      <c r="X727" s="527"/>
    </row>
    <row r="728" ht="12.75" customHeight="1">
      <c r="A728" s="323"/>
      <c r="B728" s="127"/>
      <c r="C728" s="444">
        <v>4.0</v>
      </c>
      <c r="D728" s="543" t="s">
        <v>622</v>
      </c>
      <c r="E728" s="444" t="str">
        <f t="array" ref="E728">IF(COUNTIF(MaGv!$C$7:$BB$7,B724)&gt;0,INDEX(MaGv!$C$3:$BB$7,1,MATCH(B724,MaGv!$C$7:$BB$7,0))," ")</f>
        <v> </v>
      </c>
      <c r="F728" s="444" t="str">
        <f t="array" ref="F728">IF(COUNTIF(MaGv!$C$12:$BB$12,B724)&gt;0,INDEX(MaGv!$C$3:$BB$12,1,MATCH(B724,MaGv!$C$12:$BB$12,0))," ")</f>
        <v> </v>
      </c>
      <c r="G728" s="444" t="str">
        <f t="array" ref="G728">IF(COUNTIF(MaGv!$C$17:$BB$17,B724)&gt;0,INDEX(MaGv!$C$3:$BB$17,1,MATCH(B724,MaGv!$C$17:$BB$17,0))," ")</f>
        <v> </v>
      </c>
      <c r="H728" s="444" t="str">
        <f t="array" ref="H728">IF(COUNTIF(MaGv!$C$22:$BB$22,B724)&gt;0,INDEX(MaGv!$C$3:$BB$22,1,MATCH(B724,MaGv!$C$22:$BB$22,0))," ")</f>
        <v> </v>
      </c>
      <c r="I728" s="444" t="str">
        <f t="array" ref="I728">IF(COUNTIF(MaGv!$C$27:$BB$27,B724)&gt;0,INDEX(MaGv!$C$3:$BB$27,1,MATCH(B724,MaGv!$C$27:$BB$27,0))," ")</f>
        <v> </v>
      </c>
      <c r="J728" s="444" t="str">
        <f t="array" ref="J728">IF(COUNTIF(MaGv!$C$32:$BB$32,B724)&gt;0,INDEX(MaGv!$C$3:$BB$32,1,MATCH(B724,MaGv!$C$32:$BB$32,0))," ")</f>
        <v> </v>
      </c>
      <c r="K728" s="323"/>
      <c r="L728" s="127"/>
      <c r="M728" s="444">
        <v>4.0</v>
      </c>
      <c r="N728" s="543" t="s">
        <v>622</v>
      </c>
      <c r="O728" s="444" t="str">
        <f t="array" ref="O728">IF(COUNTIF(MaGv!$C$7:$BB$7,L724)&gt;0,INDEX(MaGv!$C$3:$BB$7,1,MATCH(L724,MaGv!$C$7:$BB$7,0))," ")</f>
        <v> </v>
      </c>
      <c r="P728" s="444" t="str">
        <f t="array" ref="P728">IF(COUNTIF(MaGv!$C$12:$BB$12,L724)&gt;0,INDEX(MaGv!$C$3:$BB$12,1,MATCH(L724,MaGv!$C$12:$BB$12,0))," ")</f>
        <v> </v>
      </c>
      <c r="Q728" s="444" t="str">
        <f t="array" ref="Q728">IF(COUNTIF(MaGv!$C$17:$BB$17,L724)&gt;0,INDEX(MaGv!$C$3:$BB$17,1,MATCH(L724,MaGv!$C$17:$BB$17,0))," ")</f>
        <v> </v>
      </c>
      <c r="R728" s="444" t="str">
        <f t="array" ref="R728">IF(COUNTIF(MaGv!$C$22:$BB$22,L724)&gt;0,INDEX(MaGv!$C$3:$BB$22,1,MATCH(L724,MaGv!$C$22:$BB$22,0))," ")</f>
        <v> </v>
      </c>
      <c r="S728" s="444" t="str">
        <f t="array" ref="S728">IF(COUNTIF(MaGv!$C$27:$BB$27,L724)&gt;0,INDEX(MaGv!$C$3:$BB$27,1,MATCH(L724,MaGv!$C$27:$BB$27,0))," ")</f>
        <v> </v>
      </c>
      <c r="T728" s="444" t="str">
        <f t="array" ref="T728">IF(COUNTIF(MaGv!$C$32:$BB$32,L724)&gt;0,INDEX(MaGv!$C$3:$BB$32,1,MATCH(L724,MaGv!$C$32:$BB$32,0))," ")</f>
        <v> </v>
      </c>
      <c r="U728" s="16"/>
      <c r="V728" s="16"/>
      <c r="W728" s="17"/>
      <c r="X728" s="527"/>
    </row>
    <row r="729" ht="12.75" customHeight="1">
      <c r="A729" s="323"/>
      <c r="B729" s="447"/>
      <c r="C729" s="544">
        <v>5.0</v>
      </c>
      <c r="D729" s="545" t="s">
        <v>623</v>
      </c>
      <c r="E729" s="544" t="str">
        <f t="array" ref="E729">IF(COUNTIF(MaGv!$C$8:$BB$8,B724)&gt;0,INDEX(MaGv!$C$3:$BB$8,1,MATCH(B724,MaGv!$C$8:$BB$8,0))," ")</f>
        <v> </v>
      </c>
      <c r="F729" s="544" t="str">
        <f t="array" ref="F729">IF(COUNTIF(MaGv!$C$13:$BB$13,B724)&gt;0,INDEX(MaGv!$C$3:$BB$13,1,MATCH(B724,MaGv!$C$13:$BB$13,0))," ")</f>
        <v> </v>
      </c>
      <c r="G729" s="544" t="str">
        <f t="array" ref="G729">IF(COUNTIF(MaGv!$C$18:$BB$18,B724)&gt;0,INDEX(MaGv!$C$3:$BB$18,1,MATCH(B724,MaGv!$C$18:$BB$18,0))," ")</f>
        <v> </v>
      </c>
      <c r="H729" s="544" t="str">
        <f t="array" ref="H729">IF(COUNTIF(MaGv!$C$23:$BB$23,B724)&gt;0,INDEX(MaGv!$C$3:$BB$23,1,MATCH(B724,MaGv!$C$23:$BB$23,0))," ")</f>
        <v> </v>
      </c>
      <c r="I729" s="544" t="str">
        <f t="array" ref="I729">IF(COUNTIF(MaGv!$C$28:$BB$28,B724)&gt;0,INDEX(MaGv!$C$3:$BB$28,1,MATCH(B724,MaGv!$C$28:$BB$28,0))," ")</f>
        <v> </v>
      </c>
      <c r="J729" s="544" t="str">
        <f t="array" ref="J729">IF(COUNTIF(MaGv!$C$33:$BB$33,B724)&gt;0,INDEX(MaGv!$C$3:$BB$33,1,MATCH(B724,MaGv!$C$33:$BB$33,0))," ")</f>
        <v> </v>
      </c>
      <c r="K729" s="323"/>
      <c r="L729" s="447"/>
      <c r="M729" s="544">
        <v>5.0</v>
      </c>
      <c r="N729" s="545" t="s">
        <v>623</v>
      </c>
      <c r="O729" s="544" t="str">
        <f t="array" ref="O729">IF(COUNTIF(MaGv!$C$8:$BB$8,L724)&gt;0,INDEX(MaGv!$C$3:$BB$8,1,MATCH(L724,MaGv!$C$8:$BB$8,0))," ")</f>
        <v> </v>
      </c>
      <c r="P729" s="544" t="str">
        <f t="array" ref="P729">IF(COUNTIF(MaGv!$C$13:$BB$13,L724)&gt;0,INDEX(MaGv!$C$3:$BB$13,1,MATCH(L724,MaGv!$C$13:$BB$13,0))," ")</f>
        <v> </v>
      </c>
      <c r="Q729" s="544" t="str">
        <f t="array" ref="Q729">IF(COUNTIF(MaGv!$C$18:$BB$18,L724)&gt;0,INDEX(MaGv!$C$3:$BB$18,1,MATCH(L724,MaGv!$C$18:$BB$18,0))," ")</f>
        <v> </v>
      </c>
      <c r="R729" s="544" t="str">
        <f t="array" ref="R729">IF(COUNTIF(MaGv!$C$23:$BB$23,L724)&gt;0,INDEX(MaGv!$C$3:$BB$23,1,MATCH(L724,MaGv!$C$23:$BB$23,0))," ")</f>
        <v> </v>
      </c>
      <c r="S729" s="544" t="str">
        <f t="array" ref="S729">IF(COUNTIF(MaGv!$C$28:$BB$28,L724)&gt;0,INDEX(MaGv!$C$3:$BB$28,1,MATCH(L724,MaGv!$C$28:$BB$28,0))," ")</f>
        <v> </v>
      </c>
      <c r="T729" s="544" t="str">
        <f t="array" ref="T729">IF(COUNTIF(MaGv!$C$33:$BB$33,L724)&gt;0,INDEX(MaGv!$C$3:$BB$33,1,MATCH(L724,MaGv!$C$33:$BB$33,0))," ")</f>
        <v> </v>
      </c>
      <c r="U729" s="16"/>
      <c r="V729" s="16"/>
      <c r="W729" s="17"/>
      <c r="X729" s="527"/>
    </row>
    <row r="730" ht="12.75" customHeight="1">
      <c r="A730" s="323"/>
      <c r="B730" s="547" t="s">
        <v>606</v>
      </c>
      <c r="C730" s="548">
        <v>1.0</v>
      </c>
      <c r="D730" s="549" t="s">
        <v>624</v>
      </c>
      <c r="E730" s="548" t="str">
        <f t="array" ref="E730">IF(COUNTIF(MaGv!$C$39:$BB$39,B724)&gt;0,INDEX(MaGv!$C$38:$BB$39,1,MATCH(B724,MaGv!$C$39:$BB$39,0))," ")</f>
        <v> </v>
      </c>
      <c r="F730" s="548" t="str">
        <f t="array" ref="F730">IF(COUNTIF(MaGv!$C$44:$BB$44,B724)&gt;0,INDEX(MaGv!$C$38:$BB$44,1,MATCH(B724,MaGv!$C$44:$BB$44,0))," ")</f>
        <v> </v>
      </c>
      <c r="G730" s="548" t="str">
        <f t="array" ref="G730">IF(COUNTIF(MaGv!$C$49:$BB$49,B724)&gt;0,INDEX(MaGv!$C$38:$BB$49,1,MATCH(B724,MaGv!$C$49:$BB$49,0))," ")</f>
        <v> </v>
      </c>
      <c r="H730" s="548" t="str">
        <f t="array" ref="H730">IF(COUNTIF(MaGv!$C$54:$BB$54,B724)&gt;0,INDEX(MaGv!$C$38:$BB$54,1,MATCH(B724,MaGv!$C$54:$BB$54,0))," ")</f>
        <v> </v>
      </c>
      <c r="I730" s="548" t="str">
        <f t="array" ref="I730">IF(COUNTIF(MaGv!$C$59:$BB$59,B724)&gt;0,INDEX(MaGv!$C$38:$BB$59,1,MATCH(B724,MaGv!$C$59:$BB$59,0))," ")</f>
        <v> </v>
      </c>
      <c r="J730" s="548" t="str">
        <f t="array" ref="J730">IF(COUNTIF(MaGv!$C$64:$BB$64,B724)&gt;0,INDEX(MaGv!$C$38:$BB$64,1,MATCH(B724,MaGv!$C$64:$BB$64,0))," ")</f>
        <v> </v>
      </c>
      <c r="K730" s="323"/>
      <c r="L730" s="547" t="s">
        <v>606</v>
      </c>
      <c r="M730" s="548">
        <v>1.0</v>
      </c>
      <c r="N730" s="549" t="s">
        <v>624</v>
      </c>
      <c r="O730" s="548" t="str">
        <f t="array" ref="O730">IF(COUNTIF(MaGv!$C$39:$BB$39,L724)&gt;0,INDEX(MaGv!$C$38:$BB$39,1,MATCH(L724,MaGv!$C$39:$BB$39,0))," ")</f>
        <v> </v>
      </c>
      <c r="P730" s="548" t="str">
        <f t="array" ref="P730">IF(COUNTIF(MaGv!$C$44:$BB$44,L724)&gt;0,INDEX(MaGv!$C$38:$BB$44,1,MATCH(L724,MaGv!$C$44:$BB$44,0))," ")</f>
        <v> </v>
      </c>
      <c r="Q730" s="548" t="str">
        <f t="array" ref="Q730">IF(COUNTIF(MaGv!$C$49:$BB$49,L724)&gt;0,INDEX(MaGv!$C$38:$BB$49,1,MATCH(L724,MaGv!$C$49:$BB$49,0))," ")</f>
        <v> </v>
      </c>
      <c r="R730" s="548" t="str">
        <f t="array" ref="R730">IF(COUNTIF(MaGv!$C$54:$BB$54,L724)&gt;0,INDEX(MaGv!$C$38:$BB$54,1,MATCH(L724,MaGv!$C$54:$BB$54,0))," ")</f>
        <v> </v>
      </c>
      <c r="S730" s="548" t="str">
        <f t="array" ref="S730">IF(COUNTIF(MaGv!$C$59:$BB$59,L724)&gt;0,INDEX(MaGv!$C$38:$BB$59,1,MATCH(L724,MaGv!$C$59:$BB$59,0))," ")</f>
        <v> </v>
      </c>
      <c r="T730" s="548" t="str">
        <f t="array" ref="T730">IF(COUNTIF(MaGv!$C$64:$BB$64,L724)&gt;0,INDEX(MaGv!$C$38:$BB$64,1,MATCH(L724,MaGv!$C$64:$BB$64,0))," ")</f>
        <v> </v>
      </c>
      <c r="U730" s="16"/>
      <c r="V730" s="16"/>
      <c r="W730" s="17"/>
      <c r="X730" s="527"/>
    </row>
    <row r="731" ht="12.75" customHeight="1">
      <c r="A731" s="323"/>
      <c r="B731" s="127"/>
      <c r="C731" s="444">
        <v>2.0</v>
      </c>
      <c r="D731" s="543" t="s">
        <v>625</v>
      </c>
      <c r="E731" s="444" t="str">
        <f t="array" ref="E731">IF(COUNTIF(MaGv!$C$40:$BB$40,B724)&gt;0,INDEX(MaGv!$C$38:$BB$40,1,MATCH(B724,MaGv!$C$40:$BB$40,0))," ")</f>
        <v> </v>
      </c>
      <c r="F731" s="444" t="str">
        <f t="array" ref="F731">IF(COUNTIF(MaGv!$C$45:$BB$45,B724)&gt;0,INDEX(MaGv!$C$38:$BB$45,1,MATCH(B724,MaGv!$C$45:$BB$45,0))," ")</f>
        <v> </v>
      </c>
      <c r="G731" s="444" t="str">
        <f t="array" ref="G731">IF(COUNTIF(MaGv!$C$50:$BB$50,B724)&gt;0,INDEX(MaGv!$C$38:$BB$50,1,MATCH(B724,MaGv!$C$50:$BB$50,0))," ")</f>
        <v> </v>
      </c>
      <c r="H731" s="444" t="str">
        <f t="array" ref="H731">IF(COUNTIF(MaGv!$C$55:$BB$55,B724)&gt;0,INDEX(MaGv!$C$38:$BB$55,1,MATCH(B724,MaGv!$C$55:$BB$55,0))," ")</f>
        <v> </v>
      </c>
      <c r="I731" s="444" t="str">
        <f t="array" ref="I731">IF(COUNTIF(MaGv!$C$60:$BB$60,B724)&gt;0,INDEX(MaGv!$C$38:$BB$60,1,MATCH(B724,MaGv!$C$60:$BB$60,0))," ")</f>
        <v> </v>
      </c>
      <c r="J731" s="444" t="str">
        <f t="array" ref="J731">IF(COUNTIF(MaGv!$C$65:$BB$65,B724)&gt;0,INDEX(MaGv!$C$38:$BB$65,1,MATCH(B724,MaGv!$C$65:$BB$65,0))," ")</f>
        <v> </v>
      </c>
      <c r="K731" s="323"/>
      <c r="L731" s="127"/>
      <c r="M731" s="444">
        <v>2.0</v>
      </c>
      <c r="N731" s="543" t="s">
        <v>625</v>
      </c>
      <c r="O731" s="444" t="str">
        <f t="array" ref="O731">IF(COUNTIF(MaGv!$C$40:$BB$40,L724)&gt;0,INDEX(MaGv!$C$38:$BB$40,1,MATCH(L724,MaGv!$C$40:$BB$40,0))," ")</f>
        <v> </v>
      </c>
      <c r="P731" s="444" t="str">
        <f t="array" ref="P731">IF(COUNTIF(MaGv!$C$45:$BB$45,L724)&gt;0,INDEX(MaGv!$C$38:$BB$45,1,MATCH(L724,MaGv!$C$45:$BB$45,0))," ")</f>
        <v> </v>
      </c>
      <c r="Q731" s="444" t="str">
        <f t="array" ref="Q731">IF(COUNTIF(MaGv!$C$50:$BB$50,L724)&gt;0,INDEX(MaGv!$C$38:$BB$50,1,MATCH(L724,MaGv!$C$50:$BB$50,0))," ")</f>
        <v> </v>
      </c>
      <c r="R731" s="444" t="str">
        <f t="array" ref="R731">IF(COUNTIF(MaGv!$C$55:$BB$55,L724)&gt;0,INDEX(MaGv!$C$38:$BB$55,1,MATCH(L724,MaGv!$C$55:$BB$55,0))," ")</f>
        <v> </v>
      </c>
      <c r="S731" s="444" t="str">
        <f t="array" ref="S731">IF(COUNTIF(MaGv!$C$60:$BB$60,L724)&gt;0,INDEX(MaGv!$C$38:$BB$60,1,MATCH(L724,MaGv!$C$60:$BB$60,0))," ")</f>
        <v> </v>
      </c>
      <c r="T731" s="444" t="str">
        <f t="array" ref="T731">IF(COUNTIF(MaGv!$C$65:$BB$65,L724)&gt;0,INDEX(MaGv!$C$38:$BB$65,1,MATCH(L724,MaGv!$C$65:$BB$65,0))," ")</f>
        <v> </v>
      </c>
      <c r="U731" s="16"/>
      <c r="V731" s="16"/>
      <c r="W731" s="17"/>
      <c r="X731" s="527"/>
    </row>
    <row r="732" ht="12.75" customHeight="1">
      <c r="A732" s="323"/>
      <c r="B732" s="127"/>
      <c r="C732" s="444">
        <v>3.0</v>
      </c>
      <c r="D732" s="543" t="s">
        <v>626</v>
      </c>
      <c r="E732" s="444" t="str">
        <f t="array" ref="E732">IF(COUNTIF(MaGv!$C$41:$BB$41,B724)&gt;0,INDEX(MaGv!$C$38:$BB$41,1,MATCH(B724,MaGv!$C$41:$BB$41,0))," ")</f>
        <v> </v>
      </c>
      <c r="F732" s="444" t="str">
        <f t="array" ref="F732">IF(COUNTIF(MaGv!$C$46:$BB$46,B724)&gt;0,INDEX(MaGv!$C$38:$BB$46,1,MATCH(B724,MaGv!$C$46:$BB$46,0))," ")</f>
        <v> </v>
      </c>
      <c r="G732" s="444" t="str">
        <f t="array" ref="G732">IF(COUNTIF(MaGv!$C$51:$BB$51,B724)&gt;0,INDEX(MaGv!$C$38:$BB$51,1,MATCH(B724,MaGv!$C$51:$BB$51,0))," ")</f>
        <v> </v>
      </c>
      <c r="H732" s="444" t="str">
        <f t="array" ref="H732">IF(COUNTIF(MaGv!$C$56:$BB$56,B724)&gt;0,INDEX(MaGv!$C$38:$BB$56,1,MATCH(B724,MaGv!$C$56:$BB$56,0))," ")</f>
        <v> </v>
      </c>
      <c r="I732" s="444" t="str">
        <f t="array" ref="I732">IF(COUNTIF(MaGv!$C$61:$BB$61,B724)&gt;0,INDEX(MaGv!$C$38:$BB$61,1,MATCH(B724,MaGv!$C$61:$BB$61,0))," ")</f>
        <v> </v>
      </c>
      <c r="J732" s="444" t="str">
        <f t="array" ref="J732">IF(COUNTIF(MaGv!$C$66:$BB$66,B724)&gt;0,INDEX(MaGv!$C$38:$BB$66,1,MATCH(B724,MaGv!$C$66:$BB$66,0))," ")</f>
        <v> </v>
      </c>
      <c r="K732" s="323"/>
      <c r="L732" s="127"/>
      <c r="M732" s="444">
        <v>3.0</v>
      </c>
      <c r="N732" s="543" t="s">
        <v>626</v>
      </c>
      <c r="O732" s="444" t="str">
        <f t="array" ref="O732">IF(COUNTIF(MaGv!$C$41:$BB$41,L724)&gt;0,INDEX(MaGv!$C$38:$BB$41,1,MATCH(L724,MaGv!$C$41:$BB$41,0))," ")</f>
        <v> </v>
      </c>
      <c r="P732" s="444" t="str">
        <f t="array" ref="P732">IF(COUNTIF(MaGv!$C$46:$BB$46,L724)&gt;0,INDEX(MaGv!$C$38:$BB$46,1,MATCH(L724,MaGv!$C$46:$BB$46,0))," ")</f>
        <v> </v>
      </c>
      <c r="Q732" s="444" t="str">
        <f t="array" ref="Q732">IF(COUNTIF(MaGv!$C$51:$BB$51,L724)&gt;0,INDEX(MaGv!$C$38:$BB$51,1,MATCH(L724,MaGv!$C$51:$BB$51,0))," ")</f>
        <v> </v>
      </c>
      <c r="R732" s="444" t="str">
        <f t="array" ref="R732">IF(COUNTIF(MaGv!$C$56:$BB$56,L724)&gt;0,INDEX(MaGv!$C$38:$BB$56,1,MATCH(L724,MaGv!$C$56:$BB$56,0))," ")</f>
        <v> </v>
      </c>
      <c r="S732" s="444" t="str">
        <f t="array" ref="S732">IF(COUNTIF(MaGv!$C$61:$BB$61,L724)&gt;0,INDEX(MaGv!$C$38:$BB$61,1,MATCH(L724,MaGv!$C$61:$BB$61,0))," ")</f>
        <v> </v>
      </c>
      <c r="T732" s="444" t="str">
        <f t="array" ref="T732">IF(COUNTIF(MaGv!$C$66:$BB$66,L724)&gt;0,INDEX(MaGv!$C$38:$BB$66,1,MATCH(L724,MaGv!$C$66:$BB$66,0))," ")</f>
        <v> </v>
      </c>
      <c r="U732" s="16"/>
      <c r="V732" s="16"/>
      <c r="W732" s="17"/>
      <c r="X732" s="527"/>
    </row>
    <row r="733" ht="12.75" customHeight="1">
      <c r="A733" s="323"/>
      <c r="B733" s="127"/>
      <c r="C733" s="444">
        <v>4.0</v>
      </c>
      <c r="D733" s="543" t="s">
        <v>627</v>
      </c>
      <c r="E733" s="444" t="str">
        <f t="array" ref="E733">IF(COUNTIF(MaGv!$C$42:$BB$42,B724)&gt;0,INDEX(MaGv!$C$38:$BB$42,1,MATCH(B724,MaGv!$C$42:$BB$42,0))," ")</f>
        <v> </v>
      </c>
      <c r="F733" s="444" t="str">
        <f t="array" ref="F733">IF(COUNTIF(MaGv!$C$47:$BB$47,B724)&gt;0,INDEX(MaGv!$C$38:$BB$47,1,MATCH(B724,MaGv!$C$47:$BB$47,0))," ")</f>
        <v> </v>
      </c>
      <c r="G733" s="444" t="str">
        <f t="array" ref="G733">IF(COUNTIF(MaGv!$C$52:$BB$52,B724)&gt;0,INDEX(MaGv!$C$38:$BB$52,1,MATCH(B724,MaGv!$C$52:$BB$52,0))," ")</f>
        <v> </v>
      </c>
      <c r="H733" s="444" t="str">
        <f t="array" ref="H733">IF(COUNTIF(MaGv!$C$57:$BB$57,B724)&gt;0,INDEX(MaGv!$C$38:$BB$57,1,MATCH(B724,MaGv!$C$57:$BB$57,0))," ")</f>
        <v> </v>
      </c>
      <c r="I733" s="444" t="str">
        <f t="array" ref="I733">IF(COUNTIF(MaGv!$C$62:$BB$62,B724)&gt;0,INDEX(MaGv!$C$38:$BB$62,1,MATCH(B724,MaGv!$C$62:$BB$62,0))," ")</f>
        <v> </v>
      </c>
      <c r="J733" s="444" t="str">
        <f t="array" ref="J733">IF(COUNTIF(MaGv!$C$66:$BB$67,B724)&gt;0,INDEX(MaGv!$C$38:$BB$67,1,MATCH(B724,MaGv!$C$67:$BB$67,0))," ")</f>
        <v> </v>
      </c>
      <c r="K733" s="323"/>
      <c r="L733" s="127"/>
      <c r="M733" s="444">
        <v>4.0</v>
      </c>
      <c r="N733" s="543" t="s">
        <v>627</v>
      </c>
      <c r="O733" s="444" t="str">
        <f t="array" ref="O733">IF(COUNTIF(MaGv!$C$42:$BB$42,L724)&gt;0,INDEX(MaGv!$C$38:$BB$42,1,MATCH(L724,MaGv!$C$42:$BB$42,0))," ")</f>
        <v> </v>
      </c>
      <c r="P733" s="444" t="str">
        <f t="array" ref="P733">IF(COUNTIF(MaGv!$C$47:$BB$47,L724)&gt;0,INDEX(MaGv!$C$38:$BB$47,1,MATCH(L724,MaGv!$C$47:$BB$47,0))," ")</f>
        <v> </v>
      </c>
      <c r="Q733" s="444" t="str">
        <f t="array" ref="Q733">IF(COUNTIF(MaGv!$C$52:$BB$52,L724)&gt;0,INDEX(MaGv!$C$38:$BB$52,1,MATCH(L724,MaGv!$C$52:$BB$52,0))," ")</f>
        <v> </v>
      </c>
      <c r="R733" s="444" t="str">
        <f t="array" ref="R733">IF(COUNTIF(MaGv!$C$57:$BB$57,L724)&gt;0,INDEX(MaGv!$C$38:$BB$57,1,MATCH(L724,MaGv!$C$57:$BB$57,0))," ")</f>
        <v> </v>
      </c>
      <c r="S733" s="444" t="str">
        <f t="array" ref="S733">IF(COUNTIF(MaGv!$C$62:$BB$62,L724)&gt;0,INDEX(MaGv!$C$38:$BB$62,1,MATCH(L724,MaGv!$C$62:$BB$62,0))," ")</f>
        <v> </v>
      </c>
      <c r="T733" s="444" t="str">
        <f t="array" ref="T733">IF(COUNTIF(MaGv!$C$66:$BB$67,L724)&gt;0,INDEX(MaGv!$C$38:$BB$67,1,MATCH(L724,MaGv!$C$67:$BB$67,0))," ")</f>
        <v> </v>
      </c>
      <c r="U733" s="16"/>
      <c r="V733" s="16"/>
      <c r="W733" s="17"/>
      <c r="X733" s="527"/>
    </row>
    <row r="734" ht="12.75" customHeight="1">
      <c r="A734" s="323"/>
      <c r="B734" s="396"/>
      <c r="C734" s="450">
        <v>5.0</v>
      </c>
      <c r="D734" s="550" t="s">
        <v>628</v>
      </c>
      <c r="E734" s="450" t="str">
        <f t="array" ref="E734">IF(COUNTIF(MaGv!$C$43:$BB$43,B724)&gt;0,INDEX(MaGv!$C$38:$BB$43,1,MATCH(B724,MaGv!$C$43:$BB$43,0))," ")</f>
        <v> </v>
      </c>
      <c r="F734" s="450" t="str">
        <f t="array" ref="F734">IF(COUNTIF(MaGv!$C$48:$BB$48,B724)&gt;0,INDEX(MaGv!$C$38:$BB$48,1,MATCH(B724,MaGv!$C$48:$BB$48,0))," ")</f>
        <v> </v>
      </c>
      <c r="G734" s="450" t="str">
        <f t="array" ref="G734">IF(COUNTIF(MaGv!$C$53:$BB$53,B724)&gt;0,INDEX(MaGv!$C$38:$BB$53,1,MATCH(B724,MaGv!$C$53:$BB$53,0))," ")</f>
        <v> </v>
      </c>
      <c r="H734" s="450" t="str">
        <f t="array" ref="H734">IF(COUNTIF(MaGv!$C$58:$BB$58,B724)&gt;0,INDEX(MaGv!$C$38:$BB$58,1,MATCH(B724,MaGv!$C$58:$BB$58,0))," ")</f>
        <v> </v>
      </c>
      <c r="I734" s="450" t="str">
        <f t="array" ref="I734">IF(COUNTIF(MaGv!$C$63:$BB$63,B724)&gt;0,INDEX(MaGv!$C$38:$BB$63,1,MATCH(B724,MaGv!$C$63:$BB$63,0))," ")</f>
        <v> </v>
      </c>
      <c r="J734" s="450" t="str">
        <f t="array" ref="J734">IF(COUNTIF(MaGv!$C$68:$BB$68,B724)&gt;0,INDEX(MaGv!$C$38:$BB$68,1,MATCH(B724,MaGv!$C$68:$BB$68,0))," ")</f>
        <v> </v>
      </c>
      <c r="K734" s="323"/>
      <c r="L734" s="396"/>
      <c r="M734" s="450">
        <v>5.0</v>
      </c>
      <c r="N734" s="550" t="s">
        <v>628</v>
      </c>
      <c r="O734" s="450" t="str">
        <f t="array" ref="O734">IF(COUNTIF(MaGv!$C$43:$BB$43,L724)&gt;0,INDEX(MaGv!$C$38:$BB$43,1,MATCH(L724,MaGv!$C$43:$BB$43,0))," ")</f>
        <v> </v>
      </c>
      <c r="P734" s="450" t="str">
        <f t="array" ref="P734">IF(COUNTIF(MaGv!$C$48:$BB$48,L724)&gt;0,INDEX(MaGv!$C$38:$BB$48,1,MATCH(L724,MaGv!$C$48:$BB$48,0))," ")</f>
        <v> </v>
      </c>
      <c r="Q734" s="450" t="str">
        <f t="array" ref="Q734">IF(COUNTIF(MaGv!$C$53:$BB$53,L724)&gt;0,INDEX(MaGv!$C$38:$BB$53,1,MATCH(L724,MaGv!$C$53:$BB$53,0))," ")</f>
        <v> </v>
      </c>
      <c r="R734" s="450" t="str">
        <f t="array" ref="R734">IF(COUNTIF(MaGv!$C$58:$BB$58,L724)&gt;0,INDEX(MaGv!$C$38:$BB$58,1,MATCH(L724,MaGv!$C$58:$BB$58,0))," ")</f>
        <v> </v>
      </c>
      <c r="S734" s="450" t="str">
        <f t="array" ref="S734">IF(COUNTIF(MaGv!$C$63:$BB$63,L724)&gt;0,INDEX(MaGv!$C$38:$BB$63,1,MATCH(L724,MaGv!$C$63:$BB$63,0))," ")</f>
        <v> </v>
      </c>
      <c r="T734" s="450" t="str">
        <f t="array" ref="T734">IF(COUNTIF(MaGv!$C$68:$BB$68,L724)&gt;0,INDEX(MaGv!$C$38:$BB$68,1,MATCH(L724,MaGv!$C$68:$BB$68,0))," ")</f>
        <v> </v>
      </c>
      <c r="U734" s="16"/>
      <c r="V734" s="16"/>
      <c r="W734" s="17"/>
      <c r="X734" s="527"/>
    </row>
    <row r="735" ht="12.75" customHeight="1">
      <c r="A735" s="323"/>
      <c r="B735" s="551"/>
      <c r="C735" s="529"/>
      <c r="D735" s="75"/>
      <c r="E735" s="529"/>
      <c r="F735" s="529"/>
      <c r="G735" s="529"/>
      <c r="H735" s="529"/>
      <c r="I735" s="529"/>
      <c r="J735" s="529"/>
      <c r="K735" s="323"/>
      <c r="L735" s="551"/>
      <c r="M735" s="529"/>
      <c r="N735" s="75"/>
      <c r="O735" s="529"/>
      <c r="P735" s="529"/>
      <c r="Q735" s="529"/>
      <c r="R735" s="529"/>
      <c r="S735" s="529"/>
      <c r="T735" s="529"/>
      <c r="U735" s="16"/>
      <c r="V735" s="16"/>
      <c r="W735" s="17"/>
      <c r="X735" s="527"/>
    </row>
    <row r="736" ht="12.75" customHeight="1">
      <c r="A736" s="552"/>
      <c r="B736" s="553"/>
      <c r="C736" s="554"/>
      <c r="D736" s="554"/>
      <c r="E736" s="555"/>
      <c r="F736" s="555"/>
      <c r="G736" s="555"/>
      <c r="H736" s="555"/>
      <c r="I736" s="555"/>
      <c r="J736" s="555"/>
      <c r="K736" s="555"/>
      <c r="L736" s="553"/>
      <c r="M736" s="554"/>
      <c r="N736" s="554"/>
      <c r="O736" s="555"/>
      <c r="P736" s="555"/>
      <c r="Q736" s="555"/>
      <c r="R736" s="555"/>
      <c r="S736" s="555"/>
      <c r="T736" s="555"/>
      <c r="U736" s="16"/>
      <c r="V736" s="16"/>
      <c r="W736" s="17"/>
      <c r="X736" s="527"/>
    </row>
    <row r="737" ht="12.75" customHeight="1">
      <c r="A737" s="323"/>
      <c r="B737" s="528" t="str">
        <f>MaGv!$N$1</f>
        <v>THỜI KHÓA BIỂU ÔN TẬP KHỐI 12 - Áp dụng từ 04/05/2021</v>
      </c>
      <c r="C737" s="528"/>
      <c r="D737" s="360"/>
      <c r="E737" s="360"/>
      <c r="F737" s="360"/>
      <c r="G737" s="360"/>
      <c r="H737" s="323"/>
      <c r="I737" s="360"/>
      <c r="J737" s="360"/>
      <c r="K737" s="323"/>
      <c r="L737" s="528" t="str">
        <f>MaGv!$N$1</f>
        <v>THỜI KHÓA BIỂU ÔN TẬP KHỐI 12 - Áp dụng từ 04/05/2021</v>
      </c>
      <c r="M737" s="360"/>
      <c r="N737" s="360"/>
      <c r="O737" s="360"/>
      <c r="P737" s="360"/>
      <c r="Q737" s="360"/>
      <c r="R737" s="323"/>
      <c r="S737" s="360"/>
      <c r="T737" s="360"/>
      <c r="U737" s="16"/>
      <c r="V737" s="16"/>
      <c r="W737" s="17"/>
      <c r="X737" s="527"/>
    </row>
    <row r="738" ht="12.75" customHeight="1">
      <c r="A738" s="16"/>
      <c r="B738" s="530" t="s">
        <v>615</v>
      </c>
      <c r="C738" s="531" t="str">
        <f>VLOOKUP(B740,dsma,3,0)&amp;"-"&amp;VLOOKUP(B740,dsma,5,0)</f>
        <v>Lưu Diễm Miên-CN</v>
      </c>
      <c r="D738" s="532"/>
      <c r="E738" s="532"/>
      <c r="F738" s="533"/>
      <c r="G738" s="323"/>
      <c r="H738" s="534"/>
      <c r="I738" s="535" t="s">
        <v>616</v>
      </c>
      <c r="J738" s="17" t="str">
        <f>60-COUNTIF(E741:J750," ")</f>
        <v>0</v>
      </c>
      <c r="K738" s="323"/>
      <c r="L738" s="530" t="s">
        <v>615</v>
      </c>
      <c r="M738" s="531" t="str">
        <f>VLOOKUP(L740,dsma,3,0)&amp;"-"&amp;VLOOKUP(L740,dsma,5,0)</f>
        <v>Trần Quang Ánh Nguyệt-CN</v>
      </c>
      <c r="N738" s="532"/>
      <c r="O738" s="532"/>
      <c r="P738" s="533"/>
      <c r="Q738" s="323"/>
      <c r="R738" s="534"/>
      <c r="S738" s="535" t="s">
        <v>616</v>
      </c>
      <c r="T738" s="17" t="str">
        <f>60-COUNTIF(O741:T750," ")</f>
        <v>0</v>
      </c>
      <c r="U738" s="16"/>
      <c r="V738" s="16"/>
      <c r="W738" s="17"/>
      <c r="X738" s="527"/>
    </row>
    <row r="739" ht="3.0" customHeight="1">
      <c r="A739" s="16"/>
      <c r="B739" s="526"/>
      <c r="C739" s="323"/>
      <c r="D739" s="323"/>
      <c r="E739" s="529"/>
      <c r="F739" s="323"/>
      <c r="G739" s="323"/>
      <c r="H739" s="323"/>
      <c r="I739" s="323"/>
      <c r="J739" s="323"/>
      <c r="K739" s="323"/>
      <c r="L739" s="526"/>
      <c r="M739" s="323"/>
      <c r="N739" s="323"/>
      <c r="O739" s="529"/>
      <c r="P739" s="323"/>
      <c r="Q739" s="323"/>
      <c r="R739" s="323"/>
      <c r="S739" s="323"/>
      <c r="T739" s="323"/>
      <c r="U739" s="16"/>
      <c r="V739" s="16"/>
      <c r="W739" s="17"/>
      <c r="X739" s="527"/>
    </row>
    <row r="740" ht="12.75" customHeight="1">
      <c r="A740" s="536"/>
      <c r="B740" s="537" t="str">
        <f>X97</f>
        <v>BC03</v>
      </c>
      <c r="C740" s="538" t="s">
        <v>617</v>
      </c>
      <c r="D740" s="538" t="s">
        <v>618</v>
      </c>
      <c r="E740" s="538" t="s">
        <v>591</v>
      </c>
      <c r="F740" s="538" t="s">
        <v>592</v>
      </c>
      <c r="G740" s="538" t="s">
        <v>593</v>
      </c>
      <c r="H740" s="538" t="s">
        <v>594</v>
      </c>
      <c r="I740" s="538" t="s">
        <v>595</v>
      </c>
      <c r="J740" s="538" t="s">
        <v>596</v>
      </c>
      <c r="K740" s="539"/>
      <c r="L740" s="537" t="str">
        <f>X98</f>
        <v>BC04</v>
      </c>
      <c r="M740" s="538" t="s">
        <v>617</v>
      </c>
      <c r="N740" s="538" t="s">
        <v>618</v>
      </c>
      <c r="O740" s="538" t="s">
        <v>591</v>
      </c>
      <c r="P740" s="538" t="s">
        <v>592</v>
      </c>
      <c r="Q740" s="538" t="s">
        <v>593</v>
      </c>
      <c r="R740" s="538" t="s">
        <v>594</v>
      </c>
      <c r="S740" s="538" t="s">
        <v>595</v>
      </c>
      <c r="T740" s="538" t="s">
        <v>596</v>
      </c>
      <c r="U740" s="16"/>
      <c r="V740" s="16">
        <v>94.0</v>
      </c>
      <c r="W740" s="17"/>
      <c r="X740" s="527"/>
    </row>
    <row r="741" ht="12.75" customHeight="1">
      <c r="A741" s="323"/>
      <c r="B741" s="541" t="s">
        <v>597</v>
      </c>
      <c r="C741" s="452">
        <v>1.0</v>
      </c>
      <c r="D741" s="542" t="s">
        <v>619</v>
      </c>
      <c r="E741" s="452" t="str">
        <f t="array" ref="E741">IF(COUNTIF(MaGv!$C$4:$BB$4,B740)&gt;0,INDEX(MaGv!$C$3:$BB$4,1,MATCH(B740,MaGv!$C$4:$BB$4,0))," ")</f>
        <v> </v>
      </c>
      <c r="F741" s="452" t="str">
        <f t="array" ref="F741">IF(COUNTIF(MaGv!$C$9:$BB$9,B740)&gt;0,INDEX(MaGv!$C$3:$BB$9,1,MATCH(B740,MaGv!$C$9:$BB$9,0))," ")</f>
        <v> </v>
      </c>
      <c r="G741" s="452" t="str">
        <f t="array" ref="G741">IF(COUNTIF(MaGv!$C$14:$BB$14,B740)&gt;0,INDEX(MaGv!$C$3:$BB$14,1,MATCH(B740,MaGv!$C$14:$BB$14,0))," ")</f>
        <v> </v>
      </c>
      <c r="H741" s="452" t="str">
        <f t="array" ref="H741">IF(COUNTIF(MaGv!$C$19:$BB$19,B740)&gt;0,INDEX(MaGv!$C$3:$BB$19,1,MATCH(B740,MaGv!$C$19:$BB$19,0))," ")</f>
        <v> </v>
      </c>
      <c r="I741" s="452" t="str">
        <f t="array" ref="I741">IF(COUNTIF(MaGv!$C$24:$BB$24,B740)&gt;0,INDEX(MaGv!$C$3:$BB$24,1,MATCH(B740,MaGv!$C$24:$BB$24,0))," ")</f>
        <v> </v>
      </c>
      <c r="J741" s="452" t="str">
        <f t="array" ref="J741">IF(COUNTIF(MaGv!$C$29:$BB$29,B740)&gt;0,INDEX(MaGv!$C$3:$BB$29,1,MATCH(B740,MaGv!$C$29:$BB$29,0))," ")</f>
        <v> </v>
      </c>
      <c r="K741" s="323"/>
      <c r="L741" s="541" t="s">
        <v>597</v>
      </c>
      <c r="M741" s="452">
        <v>1.0</v>
      </c>
      <c r="N741" s="542" t="s">
        <v>619</v>
      </c>
      <c r="O741" s="452" t="str">
        <f t="array" ref="O741">IF(COUNTIF(MaGv!$C$4:$BB$4,L740)&gt;0,INDEX(MaGv!$C$3:$BB$4,1,MATCH(L740,MaGv!$C$4:$BB$4,0))," ")</f>
        <v> </v>
      </c>
      <c r="P741" s="452" t="str">
        <f t="array" ref="P741">IF(COUNTIF(MaGv!$C$9:$BB$9,L740)&gt;0,INDEX(MaGv!$C$3:$BB$9,1,MATCH(L740,MaGv!$C$9:$BB$9,0))," ")</f>
        <v> </v>
      </c>
      <c r="Q741" s="452" t="str">
        <f t="array" ref="Q741">IF(COUNTIF(MaGv!$C$14:$BB$14,L740)&gt;0,INDEX(MaGv!$C$3:$BB$14,1,MATCH(L740,MaGv!$C$14:$BB$14,0))," ")</f>
        <v> </v>
      </c>
      <c r="R741" s="452" t="str">
        <f t="array" ref="R741">IF(COUNTIF(MaGv!$C$19:$BB$19,L740)&gt;0,INDEX(MaGv!$C$3:$BB$19,1,MATCH(L740,MaGv!$C$19:$BB$19,0))," ")</f>
        <v> </v>
      </c>
      <c r="S741" s="452" t="str">
        <f t="array" ref="S741">IF(COUNTIF(MaGv!$C$24:$BB$24,L740)&gt;0,INDEX(MaGv!$C$3:$BB$24,1,MATCH(L740,MaGv!$C$24:$BB$24,0))," ")</f>
        <v> </v>
      </c>
      <c r="T741" s="452" t="str">
        <f t="array" ref="T741">IF(COUNTIF(MaGv!$C$29:$BB$29,L740)&gt;0,INDEX(MaGv!$C$3:$BB$29,1,MATCH(L740,MaGv!$C$29:$BB$29,0))," ")</f>
        <v> </v>
      </c>
      <c r="U741" s="16"/>
      <c r="V741" s="16"/>
      <c r="W741" s="17"/>
      <c r="X741" s="527"/>
    </row>
    <row r="742" ht="12.75" customHeight="1">
      <c r="A742" s="323"/>
      <c r="B742" s="127"/>
      <c r="C742" s="444">
        <v>2.0</v>
      </c>
      <c r="D742" s="543" t="s">
        <v>620</v>
      </c>
      <c r="E742" s="444" t="str">
        <f t="array" ref="E742">IF(COUNTIF(MaGv!$C$5:$BB$5,B740)&gt;0,INDEX(MaGv!$C$3:$BB$5,1,MATCH(B740,MaGv!$C$5:$BB$5,0))," ")</f>
        <v> </v>
      </c>
      <c r="F742" s="444" t="str">
        <f t="array" ref="F742">IF(COUNTIF(MaGv!$C$10:$BB$10,B740)&gt;0,INDEX(MaGv!$C$3:$BB$10,1,MATCH(B740,MaGv!$C$10:$BB$10,0))," ")</f>
        <v> </v>
      </c>
      <c r="G742" s="444" t="str">
        <f t="array" ref="G742">IF(COUNTIF(MaGv!$C$15:$BB$15,B740)&gt;0,INDEX(MaGv!$C$3:$BB$15,1,MATCH(B740,MaGv!$C$15:$BB$15,0))," ")</f>
        <v> </v>
      </c>
      <c r="H742" s="444" t="str">
        <f t="array" ref="H742">IF(COUNTIF(MaGv!$C$20:$BB$20,B740)&gt;0,INDEX(MaGv!$C$3:$BB$20,1,MATCH(B740,MaGv!$C$20:$BB$20,0))," ")</f>
        <v> </v>
      </c>
      <c r="I742" s="444" t="str">
        <f t="array" ref="I742">IF(COUNTIF(MaGv!$C$25:$BB$25,B740)&gt;0,INDEX(MaGv!$C$3:$BB$25,1,MATCH(B740,MaGv!$C$25:$BB$25,0))," ")</f>
        <v> </v>
      </c>
      <c r="J742" s="444" t="str">
        <f t="array" ref="J742">IF(COUNTIF(MaGv!$C$30:$BB$30,B740)&gt;0,INDEX(MaGv!$C$3:$BB$30,1,MATCH(B740,MaGv!$C$30:$BB$30,0))," ")</f>
        <v> </v>
      </c>
      <c r="K742" s="323"/>
      <c r="L742" s="127"/>
      <c r="M742" s="444">
        <v>2.0</v>
      </c>
      <c r="N742" s="543" t="s">
        <v>620</v>
      </c>
      <c r="O742" s="444" t="str">
        <f t="array" ref="O742">IF(COUNTIF(MaGv!$C$5:$BB$5,L740)&gt;0,INDEX(MaGv!$C$3:$BB$5,1,MATCH(L740,MaGv!$C$5:$BB$5,0))," ")</f>
        <v> </v>
      </c>
      <c r="P742" s="444" t="str">
        <f t="array" ref="P742">IF(COUNTIF(MaGv!$C$10:$BB$10,L740)&gt;0,INDEX(MaGv!$C$3:$BB$10,1,MATCH(L740,MaGv!$C$10:$BB$10,0))," ")</f>
        <v> </v>
      </c>
      <c r="Q742" s="444" t="str">
        <f t="array" ref="Q742">IF(COUNTIF(MaGv!$C$15:$BB$15,L740)&gt;0,INDEX(MaGv!$C$3:$BB$15,1,MATCH(L740,MaGv!$C$15:$BB$15,0))," ")</f>
        <v> </v>
      </c>
      <c r="R742" s="444" t="str">
        <f t="array" ref="R742">IF(COUNTIF(MaGv!$C$20:$BB$20,L740)&gt;0,INDEX(MaGv!$C$3:$BB$20,1,MATCH(L740,MaGv!$C$20:$BB$20,0))," ")</f>
        <v> </v>
      </c>
      <c r="S742" s="444" t="str">
        <f t="array" ref="S742">IF(COUNTIF(MaGv!$C$25:$BB$25,L740)&gt;0,INDEX(MaGv!$C$3:$BB$25,1,MATCH(L740,MaGv!$C$25:$BB$25,0))," ")</f>
        <v> </v>
      </c>
      <c r="T742" s="444" t="str">
        <f t="array" ref="T742">IF(COUNTIF(MaGv!$C$30:$BB$30,L740)&gt;0,INDEX(MaGv!$C$3:$BB$30,1,MATCH(L740,MaGv!$C$30:$BB$30,0))," ")</f>
        <v> </v>
      </c>
      <c r="U742" s="16"/>
      <c r="V742" s="16"/>
      <c r="W742" s="17"/>
      <c r="X742" s="527"/>
    </row>
    <row r="743" ht="12.75" customHeight="1">
      <c r="A743" s="323"/>
      <c r="B743" s="127"/>
      <c r="C743" s="444">
        <v>3.0</v>
      </c>
      <c r="D743" s="543" t="s">
        <v>621</v>
      </c>
      <c r="E743" s="444" t="str">
        <f t="array" ref="E743">IF(COUNTIF(MaGv!$C$6:$BB$6,B740)&gt;0,INDEX(MaGv!$C$3:$BB$6,1,MATCH(B740,MaGv!$C$6:$BB$6,0))," ")</f>
        <v> </v>
      </c>
      <c r="F743" s="444" t="str">
        <f t="array" ref="F743">IF(COUNTIF(MaGv!$C$11:$BB$11,B740)&gt;0,INDEX(MaGv!$C$3:$BB$11,1,MATCH(B740,MaGv!$C$11:$BB$11,0))," ")</f>
        <v> </v>
      </c>
      <c r="G743" s="444" t="str">
        <f t="array" ref="G743">IF(COUNTIF(MaGv!$C$16:$BB$16,B740)&gt;0,INDEX(MaGv!$C$3:$BB$16,1,MATCH(B740,MaGv!$C$16:$BB$16,0))," ")</f>
        <v> </v>
      </c>
      <c r="H743" s="444" t="str">
        <f t="array" ref="H743">IF(COUNTIF(MaGv!$C$21:$BB$21,B740)&gt;0,INDEX(MaGv!$C$3:$BB$21,1,MATCH(B740,MaGv!$C$21:$BB$21,0))," ")</f>
        <v> </v>
      </c>
      <c r="I743" s="444" t="str">
        <f t="array" ref="I743">IF(COUNTIF(MaGv!$C$26:$BB$26,B740)&gt;0,INDEX(MaGv!$C$3:$BB$26,1,MATCH(B740,MaGv!$C$26:$BB$26,0))," ")</f>
        <v> </v>
      </c>
      <c r="J743" s="444" t="str">
        <f t="array" ref="J743">IF(COUNTIF(MaGv!$C$31:$BB$31,B740)&gt;0,INDEX(MaGv!$C$3:$BB$31,1,MATCH(B740,MaGv!$C$31:$BB$31,0))," ")</f>
        <v> </v>
      </c>
      <c r="K743" s="323"/>
      <c r="L743" s="127"/>
      <c r="M743" s="444">
        <v>3.0</v>
      </c>
      <c r="N743" s="543" t="s">
        <v>621</v>
      </c>
      <c r="O743" s="444" t="str">
        <f t="array" ref="O743">IF(COUNTIF(MaGv!$C$6:$BB$6,L740)&gt;0,INDEX(MaGv!$C$3:$BB$6,1,MATCH(L740,MaGv!$C$6:$BB$6,0))," ")</f>
        <v> </v>
      </c>
      <c r="P743" s="444" t="str">
        <f t="array" ref="P743">IF(COUNTIF(MaGv!$C$11:$BB$11,L740)&gt;0,INDEX(MaGv!$C$3:$BB$11,1,MATCH(L740,MaGv!$C$11:$BB$11,0))," ")</f>
        <v> </v>
      </c>
      <c r="Q743" s="444" t="str">
        <f t="array" ref="Q743">IF(COUNTIF(MaGv!$C$16:$BB$16,L740)&gt;0,INDEX(MaGv!$C$3:$BB$16,1,MATCH(L740,MaGv!$C$16:$BB$16,0))," ")</f>
        <v> </v>
      </c>
      <c r="R743" s="444" t="str">
        <f t="array" ref="R743">IF(COUNTIF(MaGv!$C$21:$BB$21,L740)&gt;0,INDEX(MaGv!$C$3:$BB$21,1,MATCH(L740,MaGv!$C$21:$BB$21,0))," ")</f>
        <v> </v>
      </c>
      <c r="S743" s="444" t="str">
        <f t="array" ref="S743">IF(COUNTIF(MaGv!$C$26:$BB$26,L740)&gt;0,INDEX(MaGv!$C$3:$BB$26,1,MATCH(L740,MaGv!$C$26:$BB$26,0))," ")</f>
        <v> </v>
      </c>
      <c r="T743" s="444" t="str">
        <f t="array" ref="T743">IF(COUNTIF(MaGv!$C$31:$BB$31,L740)&gt;0,INDEX(MaGv!$C$3:$BB$31,1,MATCH(L740,MaGv!$C$31:$BB$31,0))," ")</f>
        <v> </v>
      </c>
      <c r="U743" s="16"/>
      <c r="V743" s="16"/>
      <c r="W743" s="17"/>
      <c r="X743" s="527"/>
    </row>
    <row r="744" ht="12.75" customHeight="1">
      <c r="A744" s="323"/>
      <c r="B744" s="127"/>
      <c r="C744" s="444">
        <v>4.0</v>
      </c>
      <c r="D744" s="543" t="s">
        <v>622</v>
      </c>
      <c r="E744" s="444" t="str">
        <f t="array" ref="E744">IF(COUNTIF(MaGv!$C$7:$BB$7,B740)&gt;0,INDEX(MaGv!$C$3:$BB$7,1,MATCH(B740,MaGv!$C$7:$BB$7,0))," ")</f>
        <v> </v>
      </c>
      <c r="F744" s="444" t="str">
        <f t="array" ref="F744">IF(COUNTIF(MaGv!$C$12:$BB$12,B740)&gt;0,INDEX(MaGv!$C$3:$BB$12,1,MATCH(B740,MaGv!$C$12:$BB$12,0))," ")</f>
        <v> </v>
      </c>
      <c r="G744" s="444" t="str">
        <f t="array" ref="G744">IF(COUNTIF(MaGv!$C$17:$BB$17,B740)&gt;0,INDEX(MaGv!$C$3:$BB$17,1,MATCH(B740,MaGv!$C$17:$BB$17,0))," ")</f>
        <v> </v>
      </c>
      <c r="H744" s="444" t="str">
        <f t="array" ref="H744">IF(COUNTIF(MaGv!$C$22:$BB$22,B740)&gt;0,INDEX(MaGv!$C$3:$BB$22,1,MATCH(B740,MaGv!$C$22:$BB$22,0))," ")</f>
        <v> </v>
      </c>
      <c r="I744" s="444" t="str">
        <f t="array" ref="I744">IF(COUNTIF(MaGv!$C$27:$BB$27,B740)&gt;0,INDEX(MaGv!$C$3:$BB$27,1,MATCH(B740,MaGv!$C$27:$BB$27,0))," ")</f>
        <v> </v>
      </c>
      <c r="J744" s="444" t="str">
        <f t="array" ref="J744">IF(COUNTIF(MaGv!$C$32:$BB$32,B740)&gt;0,INDEX(MaGv!$C$3:$BB$32,1,MATCH(B740,MaGv!$C$32:$BB$32,0))," ")</f>
        <v> </v>
      </c>
      <c r="K744" s="323"/>
      <c r="L744" s="127"/>
      <c r="M744" s="444">
        <v>4.0</v>
      </c>
      <c r="N744" s="543" t="s">
        <v>622</v>
      </c>
      <c r="O744" s="444" t="str">
        <f t="array" ref="O744">IF(COUNTIF(MaGv!$C$7:$BB$7,L740)&gt;0,INDEX(MaGv!$C$3:$BB$7,1,MATCH(L740,MaGv!$C$7:$BB$7,0))," ")</f>
        <v> </v>
      </c>
      <c r="P744" s="444" t="str">
        <f t="array" ref="P744">IF(COUNTIF(MaGv!$C$12:$BB$12,L740)&gt;0,INDEX(MaGv!$C$3:$BB$12,1,MATCH(L740,MaGv!$C$12:$BB$12,0))," ")</f>
        <v> </v>
      </c>
      <c r="Q744" s="444" t="str">
        <f t="array" ref="Q744">IF(COUNTIF(MaGv!$C$17:$BB$17,L740)&gt;0,INDEX(MaGv!$C$3:$BB$17,1,MATCH(L740,MaGv!$C$17:$BB$17,0))," ")</f>
        <v> </v>
      </c>
      <c r="R744" s="444" t="str">
        <f t="array" ref="R744">IF(COUNTIF(MaGv!$C$22:$BB$22,L740)&gt;0,INDEX(MaGv!$C$3:$BB$22,1,MATCH(L740,MaGv!$C$22:$BB$22,0))," ")</f>
        <v> </v>
      </c>
      <c r="S744" s="444" t="str">
        <f t="array" ref="S744">IF(COUNTIF(MaGv!$C$27:$BB$27,L740)&gt;0,INDEX(MaGv!$C$3:$BB$27,1,MATCH(L740,MaGv!$C$27:$BB$27,0))," ")</f>
        <v> </v>
      </c>
      <c r="T744" s="444" t="str">
        <f t="array" ref="T744">IF(COUNTIF(MaGv!$C$32:$BB$32,L740)&gt;0,INDEX(MaGv!$C$3:$BB$32,1,MATCH(L740,MaGv!$C$32:$BB$32,0))," ")</f>
        <v> </v>
      </c>
      <c r="U744" s="16"/>
      <c r="V744" s="16"/>
      <c r="W744" s="17"/>
      <c r="X744" s="527"/>
    </row>
    <row r="745" ht="12.75" customHeight="1">
      <c r="A745" s="323"/>
      <c r="B745" s="447"/>
      <c r="C745" s="544">
        <v>5.0</v>
      </c>
      <c r="D745" s="545" t="s">
        <v>623</v>
      </c>
      <c r="E745" s="544" t="str">
        <f t="array" ref="E745">IF(COUNTIF(MaGv!$C$8:$BB$8,B740)&gt;0,INDEX(MaGv!$C$3:$BB$8,1,MATCH(B740,MaGv!$C$8:$BB$8,0))," ")</f>
        <v> </v>
      </c>
      <c r="F745" s="544" t="str">
        <f t="array" ref="F745">IF(COUNTIF(MaGv!$C$13:$BB$13,B740)&gt;0,INDEX(MaGv!$C$3:$BB$13,1,MATCH(B740,MaGv!$C$13:$BB$13,0))," ")</f>
        <v> </v>
      </c>
      <c r="G745" s="544" t="str">
        <f t="array" ref="G745">IF(COUNTIF(MaGv!$C$18:$BB$18,B740)&gt;0,INDEX(MaGv!$C$3:$BB$18,1,MATCH(B740,MaGv!$C$18:$BB$18,0))," ")</f>
        <v> </v>
      </c>
      <c r="H745" s="544" t="str">
        <f t="array" ref="H745">IF(COUNTIF(MaGv!$C$23:$BB$23,B740)&gt;0,INDEX(MaGv!$C$3:$BB$23,1,MATCH(B740,MaGv!$C$23:$BB$23,0))," ")</f>
        <v> </v>
      </c>
      <c r="I745" s="544" t="str">
        <f t="array" ref="I745">IF(COUNTIF(MaGv!$C$28:$BB$28,B740)&gt;0,INDEX(MaGv!$C$3:$BB$28,1,MATCH(B740,MaGv!$C$28:$BB$28,0))," ")</f>
        <v> </v>
      </c>
      <c r="J745" s="544" t="str">
        <f t="array" ref="J745">IF(COUNTIF(MaGv!$C$33:$BB$33,B740)&gt;0,INDEX(MaGv!$C$3:$BB$33,1,MATCH(B740,MaGv!$C$33:$BB$33,0))," ")</f>
        <v> </v>
      </c>
      <c r="K745" s="323"/>
      <c r="L745" s="447"/>
      <c r="M745" s="544">
        <v>5.0</v>
      </c>
      <c r="N745" s="545" t="s">
        <v>623</v>
      </c>
      <c r="O745" s="544" t="str">
        <f t="array" ref="O745">IF(COUNTIF(MaGv!$C$8:$BB$8,L740)&gt;0,INDEX(MaGv!$C$3:$BB$8,1,MATCH(L740,MaGv!$C$8:$BB$8,0))," ")</f>
        <v> </v>
      </c>
      <c r="P745" s="544" t="str">
        <f t="array" ref="P745">IF(COUNTIF(MaGv!$C$13:$BB$13,L740)&gt;0,INDEX(MaGv!$C$3:$BB$13,1,MATCH(L740,MaGv!$C$13:$BB$13,0))," ")</f>
        <v> </v>
      </c>
      <c r="Q745" s="544" t="str">
        <f t="array" ref="Q745">IF(COUNTIF(MaGv!$C$18:$BB$18,L740)&gt;0,INDEX(MaGv!$C$3:$BB$18,1,MATCH(L740,MaGv!$C$18:$BB$18,0))," ")</f>
        <v> </v>
      </c>
      <c r="R745" s="544" t="str">
        <f t="array" ref="R745">IF(COUNTIF(MaGv!$C$23:$BB$23,L740)&gt;0,INDEX(MaGv!$C$3:$BB$23,1,MATCH(L740,MaGv!$C$23:$BB$23,0))," ")</f>
        <v> </v>
      </c>
      <c r="S745" s="544" t="str">
        <f t="array" ref="S745">IF(COUNTIF(MaGv!$C$28:$BB$28,L740)&gt;0,INDEX(MaGv!$C$3:$BB$28,1,MATCH(L740,MaGv!$C$28:$BB$28,0))," ")</f>
        <v> </v>
      </c>
      <c r="T745" s="544" t="str">
        <f t="array" ref="T745">IF(COUNTIF(MaGv!$C$33:$BB$33,L740)&gt;0,INDEX(MaGv!$C$3:$BB$33,1,MATCH(L740,MaGv!$C$33:$BB$33,0))," ")</f>
        <v> </v>
      </c>
      <c r="U745" s="16"/>
      <c r="V745" s="16"/>
      <c r="W745" s="17"/>
      <c r="X745" s="527"/>
    </row>
    <row r="746" ht="12.75" customHeight="1">
      <c r="A746" s="323"/>
      <c r="B746" s="547" t="s">
        <v>606</v>
      </c>
      <c r="C746" s="548">
        <v>1.0</v>
      </c>
      <c r="D746" s="549" t="s">
        <v>624</v>
      </c>
      <c r="E746" s="548" t="str">
        <f t="array" ref="E746">IF(COUNTIF(MaGv!$C$39:$BB$39,B740)&gt;0,INDEX(MaGv!$C$38:$BB$39,1,MATCH(B740,MaGv!$C$39:$BB$39,0))," ")</f>
        <v> </v>
      </c>
      <c r="F746" s="548" t="str">
        <f t="array" ref="F746">IF(COUNTIF(MaGv!$C$44:$BB$44,B740)&gt;0,INDEX(MaGv!$C$38:$BB$44,1,MATCH(B740,MaGv!$C$44:$BB$44,0))," ")</f>
        <v> </v>
      </c>
      <c r="G746" s="548" t="str">
        <f t="array" ref="G746">IF(COUNTIF(MaGv!$C$49:$BB$49,B740)&gt;0,INDEX(MaGv!$C$38:$BB$49,1,MATCH(B740,MaGv!$C$49:$BB$49,0))," ")</f>
        <v> </v>
      </c>
      <c r="H746" s="548" t="str">
        <f t="array" ref="H746">IF(COUNTIF(MaGv!$C$54:$BB$54,B740)&gt;0,INDEX(MaGv!$C$38:$BB$54,1,MATCH(B740,MaGv!$C$54:$BB$54,0))," ")</f>
        <v> </v>
      </c>
      <c r="I746" s="548" t="str">
        <f t="array" ref="I746">IF(COUNTIF(MaGv!$C$59:$BB$59,B740)&gt;0,INDEX(MaGv!$C$38:$BB$59,1,MATCH(B740,MaGv!$C$59:$BB$59,0))," ")</f>
        <v> </v>
      </c>
      <c r="J746" s="548" t="str">
        <f t="array" ref="J746">IF(COUNTIF(MaGv!$C$64:$BB$64,B740)&gt;0,INDEX(MaGv!$C$38:$BB$64,1,MATCH(B740,MaGv!$C$64:$BB$64,0))," ")</f>
        <v> </v>
      </c>
      <c r="K746" s="323"/>
      <c r="L746" s="547" t="s">
        <v>606</v>
      </c>
      <c r="M746" s="548">
        <v>1.0</v>
      </c>
      <c r="N746" s="549" t="s">
        <v>624</v>
      </c>
      <c r="O746" s="548" t="str">
        <f t="array" ref="O746">IF(COUNTIF(MaGv!$C$39:$BB$39,L740)&gt;0,INDEX(MaGv!$C$38:$BB$39,1,MATCH(L740,MaGv!$C$39:$BB$39,0))," ")</f>
        <v> </v>
      </c>
      <c r="P746" s="548" t="str">
        <f t="array" ref="P746">IF(COUNTIF(MaGv!$C$44:$BB$44,L740)&gt;0,INDEX(MaGv!$C$38:$BB$44,1,MATCH(L740,MaGv!$C$44:$BB$44,0))," ")</f>
        <v> </v>
      </c>
      <c r="Q746" s="548" t="str">
        <f t="array" ref="Q746">IF(COUNTIF(MaGv!$C$49:$BB$49,L740)&gt;0,INDEX(MaGv!$C$38:$BB$49,1,MATCH(L740,MaGv!$C$49:$BB$49,0))," ")</f>
        <v> </v>
      </c>
      <c r="R746" s="548" t="str">
        <f t="array" ref="R746">IF(COUNTIF(MaGv!$C$54:$BB$54,L740)&gt;0,INDEX(MaGv!$C$38:$BB$54,1,MATCH(L740,MaGv!$C$54:$BB$54,0))," ")</f>
        <v> </v>
      </c>
      <c r="S746" s="548" t="str">
        <f t="array" ref="S746">IF(COUNTIF(MaGv!$C$59:$BB$59,L740)&gt;0,INDEX(MaGv!$C$38:$BB$59,1,MATCH(L740,MaGv!$C$59:$BB$59,0))," ")</f>
        <v> </v>
      </c>
      <c r="T746" s="548" t="str">
        <f t="array" ref="T746">IF(COUNTIF(MaGv!$C$64:$BB$64,L740)&gt;0,INDEX(MaGv!$C$38:$BB$64,1,MATCH(L740,MaGv!$C$64:$BB$64,0))," ")</f>
        <v> </v>
      </c>
      <c r="U746" s="16"/>
      <c r="V746" s="16"/>
      <c r="W746" s="17"/>
      <c r="X746" s="527"/>
    </row>
    <row r="747" ht="12.75" customHeight="1">
      <c r="A747" s="323"/>
      <c r="B747" s="127"/>
      <c r="C747" s="444">
        <v>2.0</v>
      </c>
      <c r="D747" s="543" t="s">
        <v>625</v>
      </c>
      <c r="E747" s="444" t="str">
        <f t="array" ref="E747">IF(COUNTIF(MaGv!$C$40:$BB$40,B740)&gt;0,INDEX(MaGv!$C$38:$BB$40,1,MATCH(B740,MaGv!$C$40:$BB$40,0))," ")</f>
        <v> </v>
      </c>
      <c r="F747" s="444" t="str">
        <f t="array" ref="F747">IF(COUNTIF(MaGv!$C$45:$BB$45,B740)&gt;0,INDEX(MaGv!$C$38:$BB$45,1,MATCH(B740,MaGv!$C$45:$BB$45,0))," ")</f>
        <v> </v>
      </c>
      <c r="G747" s="444" t="str">
        <f t="array" ref="G747">IF(COUNTIF(MaGv!$C$50:$BB$50,B740)&gt;0,INDEX(MaGv!$C$38:$BB$50,1,MATCH(B740,MaGv!$C$50:$BB$50,0))," ")</f>
        <v> </v>
      </c>
      <c r="H747" s="444" t="str">
        <f t="array" ref="H747">IF(COUNTIF(MaGv!$C$55:$BB$55,B740)&gt;0,INDEX(MaGv!$C$38:$BB$55,1,MATCH(B740,MaGv!$C$55:$BB$55,0))," ")</f>
        <v> </v>
      </c>
      <c r="I747" s="444" t="str">
        <f t="array" ref="I747">IF(COUNTIF(MaGv!$C$60:$BB$60,B740)&gt;0,INDEX(MaGv!$C$38:$BB$60,1,MATCH(B740,MaGv!$C$60:$BB$60,0))," ")</f>
        <v> </v>
      </c>
      <c r="J747" s="444" t="str">
        <f t="array" ref="J747">IF(COUNTIF(MaGv!$C$65:$BB$65,B740)&gt;0,INDEX(MaGv!$C$38:$BB$65,1,MATCH(B740,MaGv!$C$65:$BB$65,0))," ")</f>
        <v> </v>
      </c>
      <c r="K747" s="323"/>
      <c r="L747" s="127"/>
      <c r="M747" s="444">
        <v>2.0</v>
      </c>
      <c r="N747" s="543" t="s">
        <v>625</v>
      </c>
      <c r="O747" s="444" t="str">
        <f t="array" ref="O747">IF(COUNTIF(MaGv!$C$40:$BB$40,L740)&gt;0,INDEX(MaGv!$C$38:$BB$40,1,MATCH(L740,MaGv!$C$40:$BB$40,0))," ")</f>
        <v> </v>
      </c>
      <c r="P747" s="444" t="str">
        <f t="array" ref="P747">IF(COUNTIF(MaGv!$C$45:$BB$45,L740)&gt;0,INDEX(MaGv!$C$38:$BB$45,1,MATCH(L740,MaGv!$C$45:$BB$45,0))," ")</f>
        <v> </v>
      </c>
      <c r="Q747" s="444" t="str">
        <f t="array" ref="Q747">IF(COUNTIF(MaGv!$C$50:$BB$50,L740)&gt;0,INDEX(MaGv!$C$38:$BB$50,1,MATCH(L740,MaGv!$C$50:$BB$50,0))," ")</f>
        <v> </v>
      </c>
      <c r="R747" s="444" t="str">
        <f t="array" ref="R747">IF(COUNTIF(MaGv!$C$55:$BB$55,L740)&gt;0,INDEX(MaGv!$C$38:$BB$55,1,MATCH(L740,MaGv!$C$55:$BB$55,0))," ")</f>
        <v> </v>
      </c>
      <c r="S747" s="444" t="str">
        <f t="array" ref="S747">IF(COUNTIF(MaGv!$C$60:$BB$60,L740)&gt;0,INDEX(MaGv!$C$38:$BB$60,1,MATCH(L740,MaGv!$C$60:$BB$60,0))," ")</f>
        <v> </v>
      </c>
      <c r="T747" s="444" t="str">
        <f t="array" ref="T747">IF(COUNTIF(MaGv!$C$65:$BB$65,L740)&gt;0,INDEX(MaGv!$C$38:$BB$65,1,MATCH(L740,MaGv!$C$65:$BB$65,0))," ")</f>
        <v> </v>
      </c>
      <c r="U747" s="16"/>
      <c r="V747" s="16"/>
      <c r="W747" s="17"/>
      <c r="X747" s="527"/>
    </row>
    <row r="748" ht="12.75" customHeight="1">
      <c r="A748" s="323"/>
      <c r="B748" s="127"/>
      <c r="C748" s="444">
        <v>3.0</v>
      </c>
      <c r="D748" s="543" t="s">
        <v>626</v>
      </c>
      <c r="E748" s="444" t="str">
        <f t="array" ref="E748">IF(COUNTIF(MaGv!$C$41:$BB$41,B740)&gt;0,INDEX(MaGv!$C$38:$BB$41,1,MATCH(B740,MaGv!$C$41:$BB$41,0))," ")</f>
        <v> </v>
      </c>
      <c r="F748" s="444" t="str">
        <f t="array" ref="F748">IF(COUNTIF(MaGv!$C$46:$BB$46,B740)&gt;0,INDEX(MaGv!$C$38:$BB$46,1,MATCH(B740,MaGv!$C$46:$BB$46,0))," ")</f>
        <v> </v>
      </c>
      <c r="G748" s="444" t="str">
        <f t="array" ref="G748">IF(COUNTIF(MaGv!$C$51:$BB$51,B740)&gt;0,INDEX(MaGv!$C$38:$BB$51,1,MATCH(B740,MaGv!$C$51:$BB$51,0))," ")</f>
        <v> </v>
      </c>
      <c r="H748" s="444" t="str">
        <f t="array" ref="H748">IF(COUNTIF(MaGv!$C$56:$BB$56,B740)&gt;0,INDEX(MaGv!$C$38:$BB$56,1,MATCH(B740,MaGv!$C$56:$BB$56,0))," ")</f>
        <v> </v>
      </c>
      <c r="I748" s="444" t="str">
        <f t="array" ref="I748">IF(COUNTIF(MaGv!$C$61:$BB$61,B740)&gt;0,INDEX(MaGv!$C$38:$BB$61,1,MATCH(B740,MaGv!$C$61:$BB$61,0))," ")</f>
        <v> </v>
      </c>
      <c r="J748" s="444" t="str">
        <f t="array" ref="J748">IF(COUNTIF(MaGv!$C$66:$BB$66,B740)&gt;0,INDEX(MaGv!$C$38:$BB$66,1,MATCH(B740,MaGv!$C$66:$BB$66,0))," ")</f>
        <v> </v>
      </c>
      <c r="K748" s="323"/>
      <c r="L748" s="127"/>
      <c r="M748" s="444">
        <v>3.0</v>
      </c>
      <c r="N748" s="543" t="s">
        <v>626</v>
      </c>
      <c r="O748" s="444" t="str">
        <f t="array" ref="O748">IF(COUNTIF(MaGv!$C$41:$BB$41,L740)&gt;0,INDEX(MaGv!$C$38:$BB$41,1,MATCH(L740,MaGv!$C$41:$BB$41,0))," ")</f>
        <v> </v>
      </c>
      <c r="P748" s="444" t="str">
        <f t="array" ref="P748">IF(COUNTIF(MaGv!$C$46:$BB$46,L740)&gt;0,INDEX(MaGv!$C$38:$BB$46,1,MATCH(L740,MaGv!$C$46:$BB$46,0))," ")</f>
        <v> </v>
      </c>
      <c r="Q748" s="444" t="str">
        <f t="array" ref="Q748">IF(COUNTIF(MaGv!$C$51:$BB$51,L740)&gt;0,INDEX(MaGv!$C$38:$BB$51,1,MATCH(L740,MaGv!$C$51:$BB$51,0))," ")</f>
        <v> </v>
      </c>
      <c r="R748" s="444" t="str">
        <f t="array" ref="R748">IF(COUNTIF(MaGv!$C$56:$BB$56,L740)&gt;0,INDEX(MaGv!$C$38:$BB$56,1,MATCH(L740,MaGv!$C$56:$BB$56,0))," ")</f>
        <v> </v>
      </c>
      <c r="S748" s="444" t="str">
        <f t="array" ref="S748">IF(COUNTIF(MaGv!$C$61:$BB$61,L740)&gt;0,INDEX(MaGv!$C$38:$BB$61,1,MATCH(L740,MaGv!$C$61:$BB$61,0))," ")</f>
        <v> </v>
      </c>
      <c r="T748" s="444" t="str">
        <f t="array" ref="T748">IF(COUNTIF(MaGv!$C$66:$BB$66,L740)&gt;0,INDEX(MaGv!$C$38:$BB$66,1,MATCH(L740,MaGv!$C$66:$BB$66,0))," ")</f>
        <v> </v>
      </c>
      <c r="U748" s="16"/>
      <c r="V748" s="16"/>
      <c r="W748" s="17"/>
      <c r="X748" s="527"/>
    </row>
    <row r="749" ht="12.75" customHeight="1">
      <c r="A749" s="323"/>
      <c r="B749" s="127"/>
      <c r="C749" s="444">
        <v>4.0</v>
      </c>
      <c r="D749" s="543" t="s">
        <v>627</v>
      </c>
      <c r="E749" s="444" t="str">
        <f t="array" ref="E749">IF(COUNTIF(MaGv!$C$42:$BB$42,B740)&gt;0,INDEX(MaGv!$C$38:$BB$42,1,MATCH(B740,MaGv!$C$42:$BB$42,0))," ")</f>
        <v> </v>
      </c>
      <c r="F749" s="444" t="str">
        <f t="array" ref="F749">IF(COUNTIF(MaGv!$C$47:$BB$47,B740)&gt;0,INDEX(MaGv!$C$38:$BB$47,1,MATCH(B740,MaGv!$C$47:$BB$47,0))," ")</f>
        <v> </v>
      </c>
      <c r="G749" s="444" t="str">
        <f t="array" ref="G749">IF(COUNTIF(MaGv!$C$52:$BB$52,B740)&gt;0,INDEX(MaGv!$C$38:$BB$52,1,MATCH(B740,MaGv!$C$52:$BB$52,0))," ")</f>
        <v> </v>
      </c>
      <c r="H749" s="444" t="str">
        <f t="array" ref="H749">IF(COUNTIF(MaGv!$C$57:$BB$57,B740)&gt;0,INDEX(MaGv!$C$38:$BB$57,1,MATCH(B740,MaGv!$C$57:$BB$57,0))," ")</f>
        <v> </v>
      </c>
      <c r="I749" s="444" t="str">
        <f t="array" ref="I749">IF(COUNTIF(MaGv!$C$62:$BB$62,B740)&gt;0,INDEX(MaGv!$C$38:$BB$62,1,MATCH(B740,MaGv!$C$62:$BB$62,0))," ")</f>
        <v> </v>
      </c>
      <c r="J749" s="444" t="str">
        <f t="array" ref="J749">IF(COUNTIF(MaGv!$C$66:$BB$67,B740)&gt;0,INDEX(MaGv!$C$38:$BB$67,1,MATCH(B740,MaGv!$C$67:$BB$67,0))," ")</f>
        <v> </v>
      </c>
      <c r="K749" s="323"/>
      <c r="L749" s="127"/>
      <c r="M749" s="444">
        <v>4.0</v>
      </c>
      <c r="N749" s="543" t="s">
        <v>627</v>
      </c>
      <c r="O749" s="444" t="str">
        <f t="array" ref="O749">IF(COUNTIF(MaGv!$C$42:$BB$42,L740)&gt;0,INDEX(MaGv!$C$38:$BB$42,1,MATCH(L740,MaGv!$C$42:$BB$42,0))," ")</f>
        <v> </v>
      </c>
      <c r="P749" s="444" t="str">
        <f t="array" ref="P749">IF(COUNTIF(MaGv!$C$47:$BB$47,L740)&gt;0,INDEX(MaGv!$C$38:$BB$47,1,MATCH(L740,MaGv!$C$47:$BB$47,0))," ")</f>
        <v> </v>
      </c>
      <c r="Q749" s="444" t="str">
        <f t="array" ref="Q749">IF(COUNTIF(MaGv!$C$52:$BB$52,L740)&gt;0,INDEX(MaGv!$C$38:$BB$52,1,MATCH(L740,MaGv!$C$52:$BB$52,0))," ")</f>
        <v> </v>
      </c>
      <c r="R749" s="444" t="str">
        <f t="array" ref="R749">IF(COUNTIF(MaGv!$C$57:$BB$57,L740)&gt;0,INDEX(MaGv!$C$38:$BB$57,1,MATCH(L740,MaGv!$C$57:$BB$57,0))," ")</f>
        <v> </v>
      </c>
      <c r="S749" s="444" t="str">
        <f t="array" ref="S749">IF(COUNTIF(MaGv!$C$62:$BB$62,L740)&gt;0,INDEX(MaGv!$C$38:$BB$62,1,MATCH(L740,MaGv!$C$62:$BB$62,0))," ")</f>
        <v> </v>
      </c>
      <c r="T749" s="444" t="str">
        <f t="array" ref="T749">IF(COUNTIF(MaGv!$C$66:$BB$67,L740)&gt;0,INDEX(MaGv!$C$38:$BB$67,1,MATCH(L740,MaGv!$C$67:$BB$67,0))," ")</f>
        <v> </v>
      </c>
      <c r="U749" s="16"/>
      <c r="V749" s="16"/>
      <c r="W749" s="17"/>
      <c r="X749" s="527"/>
    </row>
    <row r="750" ht="12.75" customHeight="1">
      <c r="A750" s="323"/>
      <c r="B750" s="396"/>
      <c r="C750" s="450">
        <v>5.0</v>
      </c>
      <c r="D750" s="550" t="s">
        <v>628</v>
      </c>
      <c r="E750" s="450" t="str">
        <f t="array" ref="E750">IF(COUNTIF(MaGv!$C$43:$BB$43,B740)&gt;0,INDEX(MaGv!$C$38:$BB$43,1,MATCH(B740,MaGv!$C$43:$BB$43,0))," ")</f>
        <v> </v>
      </c>
      <c r="F750" s="450" t="str">
        <f t="array" ref="F750">IF(COUNTIF(MaGv!$C$48:$BB$48,B740)&gt;0,INDEX(MaGv!$C$38:$BB$48,1,MATCH(B740,MaGv!$C$48:$BB$48,0))," ")</f>
        <v> </v>
      </c>
      <c r="G750" s="450" t="str">
        <f t="array" ref="G750">IF(COUNTIF(MaGv!$C$53:$BB$53,B740)&gt;0,INDEX(MaGv!$C$38:$BB$53,1,MATCH(B740,MaGv!$C$53:$BB$53,0))," ")</f>
        <v> </v>
      </c>
      <c r="H750" s="450" t="str">
        <f t="array" ref="H750">IF(COUNTIF(MaGv!$C$58:$BB$58,B740)&gt;0,INDEX(MaGv!$C$38:$BB$58,1,MATCH(B740,MaGv!$C$58:$BB$58,0))," ")</f>
        <v> </v>
      </c>
      <c r="I750" s="450" t="str">
        <f t="array" ref="I750">IF(COUNTIF(MaGv!$C$63:$BB$63,B740)&gt;0,INDEX(MaGv!$C$38:$BB$63,1,MATCH(B740,MaGv!$C$63:$BB$63,0))," ")</f>
        <v> </v>
      </c>
      <c r="J750" s="450" t="str">
        <f t="array" ref="J750">IF(COUNTIF(MaGv!$C$68:$BB$68,B740)&gt;0,INDEX(MaGv!$C$38:$BB$68,1,MATCH(B740,MaGv!$C$68:$BB$68,0))," ")</f>
        <v> </v>
      </c>
      <c r="K750" s="323"/>
      <c r="L750" s="396"/>
      <c r="M750" s="450">
        <v>5.0</v>
      </c>
      <c r="N750" s="550" t="s">
        <v>628</v>
      </c>
      <c r="O750" s="450" t="str">
        <f t="array" ref="O750">IF(COUNTIF(MaGv!$C$43:$BB$43,L740)&gt;0,INDEX(MaGv!$C$38:$BB$43,1,MATCH(L740,MaGv!$C$43:$BB$43,0))," ")</f>
        <v> </v>
      </c>
      <c r="P750" s="450" t="str">
        <f t="array" ref="P750">IF(COUNTIF(MaGv!$C$48:$BB$48,L740)&gt;0,INDEX(MaGv!$C$38:$BB$48,1,MATCH(L740,MaGv!$C$48:$BB$48,0))," ")</f>
        <v> </v>
      </c>
      <c r="Q750" s="450" t="str">
        <f t="array" ref="Q750">IF(COUNTIF(MaGv!$C$53:$BB$53,L740)&gt;0,INDEX(MaGv!$C$38:$BB$53,1,MATCH(L740,MaGv!$C$53:$BB$53,0))," ")</f>
        <v> </v>
      </c>
      <c r="R750" s="450" t="str">
        <f t="array" ref="R750">IF(COUNTIF(MaGv!$C$58:$BB$58,L740)&gt;0,INDEX(MaGv!$C$38:$BB$58,1,MATCH(L740,MaGv!$C$58:$BB$58,0))," ")</f>
        <v> </v>
      </c>
      <c r="S750" s="450" t="str">
        <f t="array" ref="S750">IF(COUNTIF(MaGv!$C$63:$BB$63,L740)&gt;0,INDEX(MaGv!$C$38:$BB$63,1,MATCH(L740,MaGv!$C$63:$BB$63,0))," ")</f>
        <v> </v>
      </c>
      <c r="T750" s="450" t="str">
        <f t="array" ref="T750">IF(COUNTIF(MaGv!$C$68:$BB$68,L740)&gt;0,INDEX(MaGv!$C$38:$BB$68,1,MATCH(L740,MaGv!$C$68:$BB$68,0))," ")</f>
        <v> </v>
      </c>
      <c r="U750" s="16"/>
      <c r="V750" s="16"/>
      <c r="W750" s="17"/>
      <c r="X750" s="527"/>
    </row>
    <row r="751" ht="12.75" customHeight="1">
      <c r="A751" s="323"/>
      <c r="B751" s="551"/>
      <c r="C751" s="529"/>
      <c r="D751" s="75"/>
      <c r="E751" s="529"/>
      <c r="F751" s="529"/>
      <c r="G751" s="529"/>
      <c r="H751" s="529"/>
      <c r="I751" s="529"/>
      <c r="J751" s="529"/>
      <c r="K751" s="323"/>
      <c r="L751" s="551"/>
      <c r="M751" s="529"/>
      <c r="N751" s="75"/>
      <c r="O751" s="529"/>
      <c r="P751" s="529"/>
      <c r="Q751" s="529"/>
      <c r="R751" s="529"/>
      <c r="S751" s="529"/>
      <c r="T751" s="529"/>
      <c r="U751" s="16"/>
      <c r="V751" s="16"/>
      <c r="W751" s="17"/>
      <c r="X751" s="527"/>
    </row>
    <row r="752" ht="12.75" customHeight="1">
      <c r="A752" s="552"/>
      <c r="B752" s="553"/>
      <c r="C752" s="554"/>
      <c r="D752" s="554"/>
      <c r="E752" s="555"/>
      <c r="F752" s="555"/>
      <c r="G752" s="555"/>
      <c r="H752" s="555"/>
      <c r="I752" s="555"/>
      <c r="J752" s="555"/>
      <c r="K752" s="555"/>
      <c r="L752" s="553"/>
      <c r="M752" s="554"/>
      <c r="N752" s="554"/>
      <c r="O752" s="555"/>
      <c r="P752" s="555"/>
      <c r="Q752" s="555"/>
      <c r="R752" s="555"/>
      <c r="S752" s="555"/>
      <c r="T752" s="555"/>
      <c r="U752" s="16"/>
      <c r="V752" s="16"/>
      <c r="W752" s="17"/>
      <c r="X752" s="527"/>
    </row>
    <row r="753" ht="12.75" customHeight="1">
      <c r="A753" s="323"/>
      <c r="B753" s="528" t="str">
        <f>MaGv!$N$1</f>
        <v>THỜI KHÓA BIỂU ÔN TẬP KHỐI 12 - Áp dụng từ 04/05/2021</v>
      </c>
      <c r="C753" s="528"/>
      <c r="D753" s="360"/>
      <c r="E753" s="360"/>
      <c r="F753" s="360"/>
      <c r="G753" s="360"/>
      <c r="H753" s="323"/>
      <c r="I753" s="360"/>
      <c r="J753" s="360"/>
      <c r="K753" s="323"/>
      <c r="L753" s="528" t="str">
        <f>MaGv!$N$1</f>
        <v>THỜI KHÓA BIỂU ÔN TẬP KHỐI 12 - Áp dụng từ 04/05/2021</v>
      </c>
      <c r="M753" s="360"/>
      <c r="N753" s="360"/>
      <c r="O753" s="360"/>
      <c r="P753" s="360"/>
      <c r="Q753" s="360"/>
      <c r="R753" s="323"/>
      <c r="S753" s="360"/>
      <c r="T753" s="360"/>
      <c r="U753" s="16"/>
      <c r="V753" s="16"/>
      <c r="W753" s="17"/>
      <c r="X753" s="527"/>
    </row>
    <row r="754" ht="12.75" customHeight="1">
      <c r="A754" s="16"/>
      <c r="B754" s="530" t="s">
        <v>615</v>
      </c>
      <c r="C754" s="531" t="str">
        <f>VLOOKUP(B756,dsma,3,0)&amp;"-"&amp;VLOOKUP(B756,dsma,5,0)</f>
        <v>Lê Thị Hồng Nhung-CN</v>
      </c>
      <c r="D754" s="532"/>
      <c r="E754" s="532"/>
      <c r="F754" s="533"/>
      <c r="G754" s="323"/>
      <c r="H754" s="534"/>
      <c r="I754" s="535" t="s">
        <v>616</v>
      </c>
      <c r="J754" s="17" t="str">
        <f>60-COUNTIF(E757:J766," ")</f>
        <v>0</v>
      </c>
      <c r="K754" s="323"/>
      <c r="L754" s="530" t="s">
        <v>615</v>
      </c>
      <c r="M754" s="531" t="str">
        <f>VLOOKUP(L756,dsma,3,0)&amp;"-"&amp;VLOOKUP(L756,dsma,5,0)</f>
        <v>Nguyễn Thị Tường Minh-CN</v>
      </c>
      <c r="N754" s="532"/>
      <c r="O754" s="532"/>
      <c r="P754" s="533"/>
      <c r="Q754" s="323"/>
      <c r="R754" s="534"/>
      <c r="S754" s="535" t="s">
        <v>616</v>
      </c>
      <c r="T754" s="17" t="str">
        <f>60-COUNTIF(O757:T766," ")</f>
        <v>0</v>
      </c>
      <c r="U754" s="16"/>
      <c r="V754" s="16"/>
      <c r="W754" s="17"/>
      <c r="X754" s="527"/>
    </row>
    <row r="755" ht="3.0" customHeight="1">
      <c r="A755" s="16"/>
      <c r="B755" s="526"/>
      <c r="C755" s="323"/>
      <c r="D755" s="323"/>
      <c r="E755" s="529"/>
      <c r="F755" s="323"/>
      <c r="G755" s="323"/>
      <c r="H755" s="323"/>
      <c r="I755" s="323"/>
      <c r="J755" s="323"/>
      <c r="K755" s="323"/>
      <c r="L755" s="526"/>
      <c r="M755" s="323"/>
      <c r="N755" s="323"/>
      <c r="O755" s="529"/>
      <c r="P755" s="323"/>
      <c r="Q755" s="323"/>
      <c r="R755" s="323"/>
      <c r="S755" s="323"/>
      <c r="T755" s="323"/>
      <c r="U755" s="16"/>
      <c r="V755" s="16"/>
      <c r="W755" s="17"/>
      <c r="X755" s="527"/>
    </row>
    <row r="756" ht="12.75" customHeight="1">
      <c r="A756" s="536"/>
      <c r="B756" s="537" t="str">
        <f>X99</f>
        <v>BC05</v>
      </c>
      <c r="C756" s="538" t="s">
        <v>617</v>
      </c>
      <c r="D756" s="538" t="s">
        <v>618</v>
      </c>
      <c r="E756" s="538" t="s">
        <v>591</v>
      </c>
      <c r="F756" s="538" t="s">
        <v>592</v>
      </c>
      <c r="G756" s="538" t="s">
        <v>593</v>
      </c>
      <c r="H756" s="538" t="s">
        <v>594</v>
      </c>
      <c r="I756" s="538" t="s">
        <v>595</v>
      </c>
      <c r="J756" s="538" t="s">
        <v>596</v>
      </c>
      <c r="K756" s="539"/>
      <c r="L756" s="537" t="str">
        <f>X100</f>
        <v>BC06</v>
      </c>
      <c r="M756" s="538" t="s">
        <v>617</v>
      </c>
      <c r="N756" s="538" t="s">
        <v>618</v>
      </c>
      <c r="O756" s="538" t="s">
        <v>591</v>
      </c>
      <c r="P756" s="538" t="s">
        <v>592</v>
      </c>
      <c r="Q756" s="538" t="s">
        <v>593</v>
      </c>
      <c r="R756" s="538" t="s">
        <v>594</v>
      </c>
      <c r="S756" s="538" t="s">
        <v>595</v>
      </c>
      <c r="T756" s="538" t="s">
        <v>596</v>
      </c>
      <c r="U756" s="16"/>
      <c r="V756" s="16">
        <v>96.0</v>
      </c>
      <c r="W756" s="17"/>
      <c r="X756" s="527"/>
    </row>
    <row r="757" ht="12.75" customHeight="1">
      <c r="A757" s="323"/>
      <c r="B757" s="541" t="s">
        <v>597</v>
      </c>
      <c r="C757" s="452">
        <v>1.0</v>
      </c>
      <c r="D757" s="542" t="s">
        <v>619</v>
      </c>
      <c r="E757" s="452" t="str">
        <f t="array" ref="E757">IF(COUNTIF(MaGv!$C$4:$BB$4,B756)&gt;0,INDEX(MaGv!$C$3:$BB$4,1,MATCH(B756,MaGv!$C$4:$BB$4,0))," ")</f>
        <v> </v>
      </c>
      <c r="F757" s="452" t="str">
        <f t="array" ref="F757">IF(COUNTIF(MaGv!$C$9:$BB$9,B756)&gt;0,INDEX(MaGv!$C$3:$BB$9,1,MATCH(B756,MaGv!$C$9:$BB$9,0))," ")</f>
        <v> </v>
      </c>
      <c r="G757" s="452" t="str">
        <f t="array" ref="G757">IF(COUNTIF(MaGv!$C$14:$BB$14,B756)&gt;0,INDEX(MaGv!$C$3:$BB$14,1,MATCH(B756,MaGv!$C$14:$BB$14,0))," ")</f>
        <v> </v>
      </c>
      <c r="H757" s="452" t="str">
        <f t="array" ref="H757">IF(COUNTIF(MaGv!$C$19:$BB$19,B756)&gt;0,INDEX(MaGv!$C$3:$BB$19,1,MATCH(B756,MaGv!$C$19:$BB$19,0))," ")</f>
        <v> </v>
      </c>
      <c r="I757" s="452" t="str">
        <f t="array" ref="I757">IF(COUNTIF(MaGv!$C$24:$BB$24,B756)&gt;0,INDEX(MaGv!$C$3:$BB$24,1,MATCH(B756,MaGv!$C$24:$BB$24,0))," ")</f>
        <v> </v>
      </c>
      <c r="J757" s="452" t="str">
        <f t="array" ref="J757">IF(COUNTIF(MaGv!$C$29:$BB$29,B756)&gt;0,INDEX(MaGv!$C$3:$BB$29,1,MATCH(B756,MaGv!$C$29:$BB$29,0))," ")</f>
        <v> </v>
      </c>
      <c r="K757" s="323"/>
      <c r="L757" s="541" t="s">
        <v>597</v>
      </c>
      <c r="M757" s="452">
        <v>1.0</v>
      </c>
      <c r="N757" s="542" t="s">
        <v>619</v>
      </c>
      <c r="O757" s="452" t="str">
        <f t="array" ref="O757">IF(COUNTIF(MaGv!$C$4:$BB$4,L756)&gt;0,INDEX(MaGv!$C$3:$BB$4,1,MATCH(L756,MaGv!$C$4:$BB$4,0))," ")</f>
        <v> </v>
      </c>
      <c r="P757" s="452" t="str">
        <f t="array" ref="P757">IF(COUNTIF(MaGv!$C$9:$BB$9,L756)&gt;0,INDEX(MaGv!$C$3:$BB$9,1,MATCH(L756,MaGv!$C$9:$BB$9,0))," ")</f>
        <v> </v>
      </c>
      <c r="Q757" s="452" t="str">
        <f t="array" ref="Q757">IF(COUNTIF(MaGv!$C$14:$BB$14,L756)&gt;0,INDEX(MaGv!$C$3:$BB$14,1,MATCH(L756,MaGv!$C$14:$BB$14,0))," ")</f>
        <v> </v>
      </c>
      <c r="R757" s="452" t="str">
        <f t="array" ref="R757">IF(COUNTIF(MaGv!$C$19:$BB$19,L756)&gt;0,INDEX(MaGv!$C$3:$BB$19,1,MATCH(L756,MaGv!$C$19:$BB$19,0))," ")</f>
        <v> </v>
      </c>
      <c r="S757" s="452" t="str">
        <f t="array" ref="S757">IF(COUNTIF(MaGv!$C$24:$BB$24,L756)&gt;0,INDEX(MaGv!$C$3:$BB$24,1,MATCH(L756,MaGv!$C$24:$BB$24,0))," ")</f>
        <v> </v>
      </c>
      <c r="T757" s="452" t="str">
        <f t="array" ref="T757">IF(COUNTIF(MaGv!$C$29:$BB$29,L756)&gt;0,INDEX(MaGv!$C$3:$BB$29,1,MATCH(L756,MaGv!$C$29:$BB$29,0))," ")</f>
        <v> </v>
      </c>
      <c r="U757" s="16"/>
      <c r="V757" s="16"/>
      <c r="W757" s="17"/>
      <c r="X757" s="527"/>
    </row>
    <row r="758" ht="12.75" customHeight="1">
      <c r="A758" s="323"/>
      <c r="B758" s="127"/>
      <c r="C758" s="444">
        <v>2.0</v>
      </c>
      <c r="D758" s="543" t="s">
        <v>620</v>
      </c>
      <c r="E758" s="444" t="str">
        <f t="array" ref="E758">IF(COUNTIF(MaGv!$C$5:$BB$5,B756)&gt;0,INDEX(MaGv!$C$3:$BB$5,1,MATCH(B756,MaGv!$C$5:$BB$5,0))," ")</f>
        <v> </v>
      </c>
      <c r="F758" s="444" t="str">
        <f t="array" ref="F758">IF(COUNTIF(MaGv!$C$10:$BB$10,B756)&gt;0,INDEX(MaGv!$C$3:$BB$10,1,MATCH(B756,MaGv!$C$10:$BB$10,0))," ")</f>
        <v> </v>
      </c>
      <c r="G758" s="444" t="str">
        <f t="array" ref="G758">IF(COUNTIF(MaGv!$C$15:$BB$15,B756)&gt;0,INDEX(MaGv!$C$3:$BB$15,1,MATCH(B756,MaGv!$C$15:$BB$15,0))," ")</f>
        <v> </v>
      </c>
      <c r="H758" s="444" t="str">
        <f t="array" ref="H758">IF(COUNTIF(MaGv!$C$20:$BB$20,B756)&gt;0,INDEX(MaGv!$C$3:$BB$20,1,MATCH(B756,MaGv!$C$20:$BB$20,0))," ")</f>
        <v> </v>
      </c>
      <c r="I758" s="444" t="str">
        <f t="array" ref="I758">IF(COUNTIF(MaGv!$C$25:$BB$25,B756)&gt;0,INDEX(MaGv!$C$3:$BB$25,1,MATCH(B756,MaGv!$C$25:$BB$25,0))," ")</f>
        <v> </v>
      </c>
      <c r="J758" s="444" t="str">
        <f t="array" ref="J758">IF(COUNTIF(MaGv!$C$30:$BB$30,B756)&gt;0,INDEX(MaGv!$C$3:$BB$30,1,MATCH(B756,MaGv!$C$30:$BB$30,0))," ")</f>
        <v> </v>
      </c>
      <c r="K758" s="323"/>
      <c r="L758" s="127"/>
      <c r="M758" s="444">
        <v>2.0</v>
      </c>
      <c r="N758" s="543" t="s">
        <v>620</v>
      </c>
      <c r="O758" s="444" t="str">
        <f t="array" ref="O758">IF(COUNTIF(MaGv!$C$5:$BB$5,L756)&gt;0,INDEX(MaGv!$C$3:$BB$5,1,MATCH(L756,MaGv!$C$5:$BB$5,0))," ")</f>
        <v> </v>
      </c>
      <c r="P758" s="444" t="str">
        <f t="array" ref="P758">IF(COUNTIF(MaGv!$C$10:$BB$10,L756)&gt;0,INDEX(MaGv!$C$3:$BB$10,1,MATCH(L756,MaGv!$C$10:$BB$10,0))," ")</f>
        <v> </v>
      </c>
      <c r="Q758" s="444" t="str">
        <f t="array" ref="Q758">IF(COUNTIF(MaGv!$C$15:$BB$15,L756)&gt;0,INDEX(MaGv!$C$3:$BB$15,1,MATCH(L756,MaGv!$C$15:$BB$15,0))," ")</f>
        <v> </v>
      </c>
      <c r="R758" s="444" t="str">
        <f t="array" ref="R758">IF(COUNTIF(MaGv!$C$20:$BB$20,L756)&gt;0,INDEX(MaGv!$C$3:$BB$20,1,MATCH(L756,MaGv!$C$20:$BB$20,0))," ")</f>
        <v> </v>
      </c>
      <c r="S758" s="444" t="str">
        <f t="array" ref="S758">IF(COUNTIF(MaGv!$C$25:$BB$25,L756)&gt;0,INDEX(MaGv!$C$3:$BB$25,1,MATCH(L756,MaGv!$C$25:$BB$25,0))," ")</f>
        <v> </v>
      </c>
      <c r="T758" s="444" t="str">
        <f t="array" ref="T758">IF(COUNTIF(MaGv!$C$30:$BB$30,L756)&gt;0,INDEX(MaGv!$C$3:$BB$30,1,MATCH(L756,MaGv!$C$30:$BB$30,0))," ")</f>
        <v> </v>
      </c>
      <c r="U758" s="16"/>
      <c r="V758" s="16"/>
      <c r="W758" s="17"/>
      <c r="X758" s="527"/>
    </row>
    <row r="759" ht="12.75" customHeight="1">
      <c r="A759" s="323"/>
      <c r="B759" s="127"/>
      <c r="C759" s="444">
        <v>3.0</v>
      </c>
      <c r="D759" s="543" t="s">
        <v>621</v>
      </c>
      <c r="E759" s="444" t="str">
        <f t="array" ref="E759">IF(COUNTIF(MaGv!$C$6:$BB$6,B756)&gt;0,INDEX(MaGv!$C$3:$BB$6,1,MATCH(B756,MaGv!$C$6:$BB$6,0))," ")</f>
        <v> </v>
      </c>
      <c r="F759" s="444" t="str">
        <f t="array" ref="F759">IF(COUNTIF(MaGv!$C$11:$BB$11,B756)&gt;0,INDEX(MaGv!$C$3:$BB$11,1,MATCH(B756,MaGv!$C$11:$BB$11,0))," ")</f>
        <v> </v>
      </c>
      <c r="G759" s="444" t="str">
        <f t="array" ref="G759">IF(COUNTIF(MaGv!$C$16:$BB$16,B756)&gt;0,INDEX(MaGv!$C$3:$BB$16,1,MATCH(B756,MaGv!$C$16:$BB$16,0))," ")</f>
        <v> </v>
      </c>
      <c r="H759" s="444" t="str">
        <f t="array" ref="H759">IF(COUNTIF(MaGv!$C$21:$BB$21,B756)&gt;0,INDEX(MaGv!$C$3:$BB$21,1,MATCH(B756,MaGv!$C$21:$BB$21,0))," ")</f>
        <v> </v>
      </c>
      <c r="I759" s="444" t="str">
        <f t="array" ref="I759">IF(COUNTIF(MaGv!$C$26:$BB$26,B756)&gt;0,INDEX(MaGv!$C$3:$BB$26,1,MATCH(B756,MaGv!$C$26:$BB$26,0))," ")</f>
        <v> </v>
      </c>
      <c r="J759" s="444" t="str">
        <f t="array" ref="J759">IF(COUNTIF(MaGv!$C$31:$BB$31,B756)&gt;0,INDEX(MaGv!$C$3:$BB$31,1,MATCH(B756,MaGv!$C$31:$BB$31,0))," ")</f>
        <v> </v>
      </c>
      <c r="K759" s="323"/>
      <c r="L759" s="127"/>
      <c r="M759" s="444">
        <v>3.0</v>
      </c>
      <c r="N759" s="543" t="s">
        <v>621</v>
      </c>
      <c r="O759" s="444" t="str">
        <f t="array" ref="O759">IF(COUNTIF(MaGv!$C$6:$BB$6,L756)&gt;0,INDEX(MaGv!$C$3:$BB$6,1,MATCH(L756,MaGv!$C$6:$BB$6,0))," ")</f>
        <v> </v>
      </c>
      <c r="P759" s="444" t="str">
        <f t="array" ref="P759">IF(COUNTIF(MaGv!$C$11:$BB$11,L756)&gt;0,INDEX(MaGv!$C$3:$BB$11,1,MATCH(L756,MaGv!$C$11:$BB$11,0))," ")</f>
        <v> </v>
      </c>
      <c r="Q759" s="444" t="str">
        <f t="array" ref="Q759">IF(COUNTIF(MaGv!$C$16:$BB$16,L756)&gt;0,INDEX(MaGv!$C$3:$BB$16,1,MATCH(L756,MaGv!$C$16:$BB$16,0))," ")</f>
        <v> </v>
      </c>
      <c r="R759" s="444" t="str">
        <f t="array" ref="R759">IF(COUNTIF(MaGv!$C$21:$BB$21,L756)&gt;0,INDEX(MaGv!$C$3:$BB$21,1,MATCH(L756,MaGv!$C$21:$BB$21,0))," ")</f>
        <v> </v>
      </c>
      <c r="S759" s="444" t="str">
        <f t="array" ref="S759">IF(COUNTIF(MaGv!$C$26:$BB$26,L756)&gt;0,INDEX(MaGv!$C$3:$BB$26,1,MATCH(L756,MaGv!$C$26:$BB$26,0))," ")</f>
        <v> </v>
      </c>
      <c r="T759" s="444" t="str">
        <f t="array" ref="T759">IF(COUNTIF(MaGv!$C$31:$BB$31,L756)&gt;0,INDEX(MaGv!$C$3:$BB$31,1,MATCH(L756,MaGv!$C$31:$BB$31,0))," ")</f>
        <v> </v>
      </c>
      <c r="U759" s="16"/>
      <c r="V759" s="16"/>
      <c r="W759" s="17"/>
      <c r="X759" s="527"/>
    </row>
    <row r="760" ht="12.75" customHeight="1">
      <c r="A760" s="323"/>
      <c r="B760" s="127"/>
      <c r="C760" s="444">
        <v>4.0</v>
      </c>
      <c r="D760" s="543" t="s">
        <v>622</v>
      </c>
      <c r="E760" s="444" t="str">
        <f t="array" ref="E760">IF(COUNTIF(MaGv!$C$7:$BB$7,B756)&gt;0,INDEX(MaGv!$C$3:$BB$7,1,MATCH(B756,MaGv!$C$7:$BB$7,0))," ")</f>
        <v> </v>
      </c>
      <c r="F760" s="444" t="str">
        <f t="array" ref="F760">IF(COUNTIF(MaGv!$C$12:$BB$12,B756)&gt;0,INDEX(MaGv!$C$3:$BB$12,1,MATCH(B756,MaGv!$C$12:$BB$12,0))," ")</f>
        <v> </v>
      </c>
      <c r="G760" s="444" t="str">
        <f t="array" ref="G760">IF(COUNTIF(MaGv!$C$17:$BB$17,B756)&gt;0,INDEX(MaGv!$C$3:$BB$17,1,MATCH(B756,MaGv!$C$17:$BB$17,0))," ")</f>
        <v> </v>
      </c>
      <c r="H760" s="444" t="str">
        <f t="array" ref="H760">IF(COUNTIF(MaGv!$C$22:$BB$22,B756)&gt;0,INDEX(MaGv!$C$3:$BB$22,1,MATCH(B756,MaGv!$C$22:$BB$22,0))," ")</f>
        <v> </v>
      </c>
      <c r="I760" s="444" t="str">
        <f t="array" ref="I760">IF(COUNTIF(MaGv!$C$27:$BB$27,B756)&gt;0,INDEX(MaGv!$C$3:$BB$27,1,MATCH(B756,MaGv!$C$27:$BB$27,0))," ")</f>
        <v> </v>
      </c>
      <c r="J760" s="444" t="str">
        <f t="array" ref="J760">IF(COUNTIF(MaGv!$C$32:$BB$32,B756)&gt;0,INDEX(MaGv!$C$3:$BB$32,1,MATCH(B756,MaGv!$C$32:$BB$32,0))," ")</f>
        <v> </v>
      </c>
      <c r="K760" s="323"/>
      <c r="L760" s="127"/>
      <c r="M760" s="444">
        <v>4.0</v>
      </c>
      <c r="N760" s="543" t="s">
        <v>622</v>
      </c>
      <c r="O760" s="444" t="str">
        <f t="array" ref="O760">IF(COUNTIF(MaGv!$C$7:$BB$7,L756)&gt;0,INDEX(MaGv!$C$3:$BB$7,1,MATCH(L756,MaGv!$C$7:$BB$7,0))," ")</f>
        <v> </v>
      </c>
      <c r="P760" s="444" t="str">
        <f t="array" ref="P760">IF(COUNTIF(MaGv!$C$12:$BB$12,L756)&gt;0,INDEX(MaGv!$C$3:$BB$12,1,MATCH(L756,MaGv!$C$12:$BB$12,0))," ")</f>
        <v> </v>
      </c>
      <c r="Q760" s="444" t="str">
        <f t="array" ref="Q760">IF(COUNTIF(MaGv!$C$17:$BB$17,L756)&gt;0,INDEX(MaGv!$C$3:$BB$17,1,MATCH(L756,MaGv!$C$17:$BB$17,0))," ")</f>
        <v> </v>
      </c>
      <c r="R760" s="444" t="str">
        <f t="array" ref="R760">IF(COUNTIF(MaGv!$C$22:$BB$22,L756)&gt;0,INDEX(MaGv!$C$3:$BB$22,1,MATCH(L756,MaGv!$C$22:$BB$22,0))," ")</f>
        <v> </v>
      </c>
      <c r="S760" s="444" t="str">
        <f t="array" ref="S760">IF(COUNTIF(MaGv!$C$27:$BB$27,L756)&gt;0,INDEX(MaGv!$C$3:$BB$27,1,MATCH(L756,MaGv!$C$27:$BB$27,0))," ")</f>
        <v> </v>
      </c>
      <c r="T760" s="444" t="str">
        <f t="array" ref="T760">IF(COUNTIF(MaGv!$C$32:$BB$32,L756)&gt;0,INDEX(MaGv!$C$3:$BB$32,1,MATCH(L756,MaGv!$C$32:$BB$32,0))," ")</f>
        <v> </v>
      </c>
      <c r="U760" s="16"/>
      <c r="V760" s="16"/>
      <c r="W760" s="17"/>
      <c r="X760" s="527"/>
    </row>
    <row r="761" ht="12.75" customHeight="1">
      <c r="A761" s="323"/>
      <c r="B761" s="447"/>
      <c r="C761" s="544">
        <v>5.0</v>
      </c>
      <c r="D761" s="545" t="s">
        <v>623</v>
      </c>
      <c r="E761" s="544" t="str">
        <f t="array" ref="E761">IF(COUNTIF(MaGv!$C$8:$BB$8,B756)&gt;0,INDEX(MaGv!$C$3:$BB$8,1,MATCH(B756,MaGv!$C$8:$BB$8,0))," ")</f>
        <v> </v>
      </c>
      <c r="F761" s="544" t="str">
        <f t="array" ref="F761">IF(COUNTIF(MaGv!$C$13:$BB$13,B756)&gt;0,INDEX(MaGv!$C$3:$BB$13,1,MATCH(B756,MaGv!$C$13:$BB$13,0))," ")</f>
        <v> </v>
      </c>
      <c r="G761" s="544" t="str">
        <f t="array" ref="G761">IF(COUNTIF(MaGv!$C$18:$BB$18,B756)&gt;0,INDEX(MaGv!$C$3:$BB$18,1,MATCH(B756,MaGv!$C$18:$BB$18,0))," ")</f>
        <v> </v>
      </c>
      <c r="H761" s="544" t="str">
        <f t="array" ref="H761">IF(COUNTIF(MaGv!$C$23:$BB$23,B756)&gt;0,INDEX(MaGv!$C$3:$BB$23,1,MATCH(B756,MaGv!$C$23:$BB$23,0))," ")</f>
        <v> </v>
      </c>
      <c r="I761" s="544" t="str">
        <f t="array" ref="I761">IF(COUNTIF(MaGv!$C$28:$BB$28,B756)&gt;0,INDEX(MaGv!$C$3:$BB$28,1,MATCH(B756,MaGv!$C$28:$BB$28,0))," ")</f>
        <v> </v>
      </c>
      <c r="J761" s="544" t="str">
        <f t="array" ref="J761">IF(COUNTIF(MaGv!$C$33:$BB$33,B756)&gt;0,INDEX(MaGv!$C$3:$BB$33,1,MATCH(B756,MaGv!$C$33:$BB$33,0))," ")</f>
        <v> </v>
      </c>
      <c r="K761" s="323"/>
      <c r="L761" s="447"/>
      <c r="M761" s="544">
        <v>5.0</v>
      </c>
      <c r="N761" s="545" t="s">
        <v>623</v>
      </c>
      <c r="O761" s="544" t="str">
        <f t="array" ref="O761">IF(COUNTIF(MaGv!$C$8:$BB$8,L756)&gt;0,INDEX(MaGv!$C$3:$BB$8,1,MATCH(L756,MaGv!$C$8:$BB$8,0))," ")</f>
        <v> </v>
      </c>
      <c r="P761" s="544" t="str">
        <f t="array" ref="P761">IF(COUNTIF(MaGv!$C$13:$BB$13,L756)&gt;0,INDEX(MaGv!$C$3:$BB$13,1,MATCH(L756,MaGv!$C$13:$BB$13,0))," ")</f>
        <v> </v>
      </c>
      <c r="Q761" s="544" t="str">
        <f t="array" ref="Q761">IF(COUNTIF(MaGv!$C$18:$BB$18,L756)&gt;0,INDEX(MaGv!$C$3:$BB$18,1,MATCH(L756,MaGv!$C$18:$BB$18,0))," ")</f>
        <v> </v>
      </c>
      <c r="R761" s="544" t="str">
        <f t="array" ref="R761">IF(COUNTIF(MaGv!$C$23:$BB$23,L756)&gt;0,INDEX(MaGv!$C$3:$BB$23,1,MATCH(L756,MaGv!$C$23:$BB$23,0))," ")</f>
        <v> </v>
      </c>
      <c r="S761" s="544" t="str">
        <f t="array" ref="S761">IF(COUNTIF(MaGv!$C$28:$BB$28,L756)&gt;0,INDEX(MaGv!$C$3:$BB$28,1,MATCH(L756,MaGv!$C$28:$BB$28,0))," ")</f>
        <v> </v>
      </c>
      <c r="T761" s="544" t="str">
        <f t="array" ref="T761">IF(COUNTIF(MaGv!$C$33:$BB$33,L756)&gt;0,INDEX(MaGv!$C$3:$BB$33,1,MATCH(L756,MaGv!$C$33:$BB$33,0))," ")</f>
        <v> </v>
      </c>
      <c r="U761" s="16"/>
      <c r="V761" s="16"/>
      <c r="W761" s="17"/>
      <c r="X761" s="527"/>
    </row>
    <row r="762" ht="12.75" customHeight="1">
      <c r="A762" s="323"/>
      <c r="B762" s="547" t="s">
        <v>606</v>
      </c>
      <c r="C762" s="548">
        <v>1.0</v>
      </c>
      <c r="D762" s="549" t="s">
        <v>624</v>
      </c>
      <c r="E762" s="548" t="str">
        <f t="array" ref="E762">IF(COUNTIF(MaGv!$C$39:$BB$39,B756)&gt;0,INDEX(MaGv!$C$38:$BB$39,1,MATCH(B756,MaGv!$C$39:$BB$39,0))," ")</f>
        <v> </v>
      </c>
      <c r="F762" s="548" t="str">
        <f t="array" ref="F762">IF(COUNTIF(MaGv!$C$44:$BB$44,B756)&gt;0,INDEX(MaGv!$C$38:$BB$44,1,MATCH(B756,MaGv!$C$44:$BB$44,0))," ")</f>
        <v> </v>
      </c>
      <c r="G762" s="548" t="str">
        <f t="array" ref="G762">IF(COUNTIF(MaGv!$C$49:$BB$49,B756)&gt;0,INDEX(MaGv!$C$38:$BB$49,1,MATCH(B756,MaGv!$C$49:$BB$49,0))," ")</f>
        <v> </v>
      </c>
      <c r="H762" s="548" t="str">
        <f t="array" ref="H762">IF(COUNTIF(MaGv!$C$54:$BB$54,B756)&gt;0,INDEX(MaGv!$C$38:$BB$54,1,MATCH(B756,MaGv!$C$54:$BB$54,0))," ")</f>
        <v> </v>
      </c>
      <c r="I762" s="548" t="str">
        <f t="array" ref="I762">IF(COUNTIF(MaGv!$C$59:$BB$59,B756)&gt;0,INDEX(MaGv!$C$38:$BB$59,1,MATCH(B756,MaGv!$C$59:$BB$59,0))," ")</f>
        <v> </v>
      </c>
      <c r="J762" s="548" t="str">
        <f t="array" ref="J762">IF(COUNTIF(MaGv!$C$64:$BB$64,B756)&gt;0,INDEX(MaGv!$C$38:$BB$64,1,MATCH(B756,MaGv!$C$64:$BB$64,0))," ")</f>
        <v> </v>
      </c>
      <c r="K762" s="323"/>
      <c r="L762" s="547" t="s">
        <v>606</v>
      </c>
      <c r="M762" s="548">
        <v>1.0</v>
      </c>
      <c r="N762" s="549" t="s">
        <v>624</v>
      </c>
      <c r="O762" s="548" t="str">
        <f t="array" ref="O762">IF(COUNTIF(MaGv!$C$39:$BB$39,L756)&gt;0,INDEX(MaGv!$C$38:$BB$39,1,MATCH(L756,MaGv!$C$39:$BB$39,0))," ")</f>
        <v> </v>
      </c>
      <c r="P762" s="548" t="str">
        <f t="array" ref="P762">IF(COUNTIF(MaGv!$C$44:$BB$44,L756)&gt;0,INDEX(MaGv!$C$38:$BB$44,1,MATCH(L756,MaGv!$C$44:$BB$44,0))," ")</f>
        <v> </v>
      </c>
      <c r="Q762" s="548" t="str">
        <f t="array" ref="Q762">IF(COUNTIF(MaGv!$C$49:$BB$49,L756)&gt;0,INDEX(MaGv!$C$38:$BB$49,1,MATCH(L756,MaGv!$C$49:$BB$49,0))," ")</f>
        <v> </v>
      </c>
      <c r="R762" s="548" t="str">
        <f t="array" ref="R762">IF(COUNTIF(MaGv!$C$54:$BB$54,L756)&gt;0,INDEX(MaGv!$C$38:$BB$54,1,MATCH(L756,MaGv!$C$54:$BB$54,0))," ")</f>
        <v> </v>
      </c>
      <c r="S762" s="548" t="str">
        <f t="array" ref="S762">IF(COUNTIF(MaGv!$C$59:$BB$59,L756)&gt;0,INDEX(MaGv!$C$38:$BB$59,1,MATCH(L756,MaGv!$C$59:$BB$59,0))," ")</f>
        <v> </v>
      </c>
      <c r="T762" s="548" t="str">
        <f t="array" ref="T762">IF(COUNTIF(MaGv!$C$64:$BB$64,L756)&gt;0,INDEX(MaGv!$C$38:$BB$64,1,MATCH(L756,MaGv!$C$64:$BB$64,0))," ")</f>
        <v> </v>
      </c>
      <c r="U762" s="16"/>
      <c r="V762" s="16"/>
      <c r="W762" s="17"/>
      <c r="X762" s="527"/>
    </row>
    <row r="763" ht="12.75" customHeight="1">
      <c r="A763" s="323"/>
      <c r="B763" s="127"/>
      <c r="C763" s="444">
        <v>2.0</v>
      </c>
      <c r="D763" s="543" t="s">
        <v>625</v>
      </c>
      <c r="E763" s="444" t="str">
        <f t="array" ref="E763">IF(COUNTIF(MaGv!$C$40:$BB$40,B756)&gt;0,INDEX(MaGv!$C$38:$BB$40,1,MATCH(B756,MaGv!$C$40:$BB$40,0))," ")</f>
        <v> </v>
      </c>
      <c r="F763" s="444" t="str">
        <f t="array" ref="F763">IF(COUNTIF(MaGv!$C$45:$BB$45,B756)&gt;0,INDEX(MaGv!$C$38:$BB$45,1,MATCH(B756,MaGv!$C$45:$BB$45,0))," ")</f>
        <v> </v>
      </c>
      <c r="G763" s="444" t="str">
        <f t="array" ref="G763">IF(COUNTIF(MaGv!$C$50:$BB$50,B756)&gt;0,INDEX(MaGv!$C$38:$BB$50,1,MATCH(B756,MaGv!$C$50:$BB$50,0))," ")</f>
        <v> </v>
      </c>
      <c r="H763" s="444" t="str">
        <f t="array" ref="H763">IF(COUNTIF(MaGv!$C$55:$BB$55,B756)&gt;0,INDEX(MaGv!$C$38:$BB$55,1,MATCH(B756,MaGv!$C$55:$BB$55,0))," ")</f>
        <v> </v>
      </c>
      <c r="I763" s="444" t="str">
        <f t="array" ref="I763">IF(COUNTIF(MaGv!$C$60:$BB$60,B756)&gt;0,INDEX(MaGv!$C$38:$BB$60,1,MATCH(B756,MaGv!$C$60:$BB$60,0))," ")</f>
        <v> </v>
      </c>
      <c r="J763" s="444" t="str">
        <f t="array" ref="J763">IF(COUNTIF(MaGv!$C$65:$BB$65,B756)&gt;0,INDEX(MaGv!$C$38:$BB$65,1,MATCH(B756,MaGv!$C$65:$BB$65,0))," ")</f>
        <v> </v>
      </c>
      <c r="K763" s="323"/>
      <c r="L763" s="127"/>
      <c r="M763" s="444">
        <v>2.0</v>
      </c>
      <c r="N763" s="543" t="s">
        <v>625</v>
      </c>
      <c r="O763" s="444" t="str">
        <f t="array" ref="O763">IF(COUNTIF(MaGv!$C$40:$BB$40,L756)&gt;0,INDEX(MaGv!$C$38:$BB$40,1,MATCH(L756,MaGv!$C$40:$BB$40,0))," ")</f>
        <v> </v>
      </c>
      <c r="P763" s="444" t="str">
        <f t="array" ref="P763">IF(COUNTIF(MaGv!$C$45:$BB$45,L756)&gt;0,INDEX(MaGv!$C$38:$BB$45,1,MATCH(L756,MaGv!$C$45:$BB$45,0))," ")</f>
        <v> </v>
      </c>
      <c r="Q763" s="444" t="str">
        <f t="array" ref="Q763">IF(COUNTIF(MaGv!$C$50:$BB$50,L756)&gt;0,INDEX(MaGv!$C$38:$BB$50,1,MATCH(L756,MaGv!$C$50:$BB$50,0))," ")</f>
        <v> </v>
      </c>
      <c r="R763" s="444" t="str">
        <f t="array" ref="R763">IF(COUNTIF(MaGv!$C$55:$BB$55,L756)&gt;0,INDEX(MaGv!$C$38:$BB$55,1,MATCH(L756,MaGv!$C$55:$BB$55,0))," ")</f>
        <v> </v>
      </c>
      <c r="S763" s="444" t="str">
        <f t="array" ref="S763">IF(COUNTIF(MaGv!$C$60:$BB$60,L756)&gt;0,INDEX(MaGv!$C$38:$BB$60,1,MATCH(L756,MaGv!$C$60:$BB$60,0))," ")</f>
        <v> </v>
      </c>
      <c r="T763" s="444" t="str">
        <f t="array" ref="T763">IF(COUNTIF(MaGv!$C$65:$BB$65,L756)&gt;0,INDEX(MaGv!$C$38:$BB$65,1,MATCH(L756,MaGv!$C$65:$BB$65,0))," ")</f>
        <v> </v>
      </c>
      <c r="U763" s="16"/>
      <c r="V763" s="16"/>
      <c r="W763" s="17"/>
      <c r="X763" s="527"/>
    </row>
    <row r="764" ht="12.75" customHeight="1">
      <c r="A764" s="323"/>
      <c r="B764" s="127"/>
      <c r="C764" s="444">
        <v>3.0</v>
      </c>
      <c r="D764" s="543" t="s">
        <v>626</v>
      </c>
      <c r="E764" s="444" t="str">
        <f t="array" ref="E764">IF(COUNTIF(MaGv!$C$41:$BB$41,B756)&gt;0,INDEX(MaGv!$C$38:$BB$41,1,MATCH(B756,MaGv!$C$41:$BB$41,0))," ")</f>
        <v> </v>
      </c>
      <c r="F764" s="444" t="str">
        <f t="array" ref="F764">IF(COUNTIF(MaGv!$C$46:$BB$46,B756)&gt;0,INDEX(MaGv!$C$38:$BB$46,1,MATCH(B756,MaGv!$C$46:$BB$46,0))," ")</f>
        <v> </v>
      </c>
      <c r="G764" s="444" t="str">
        <f t="array" ref="G764">IF(COUNTIF(MaGv!$C$51:$BB$51,B756)&gt;0,INDEX(MaGv!$C$38:$BB$51,1,MATCH(B756,MaGv!$C$51:$BB$51,0))," ")</f>
        <v> </v>
      </c>
      <c r="H764" s="444" t="str">
        <f t="array" ref="H764">IF(COUNTIF(MaGv!$C$56:$BB$56,B756)&gt;0,INDEX(MaGv!$C$38:$BB$56,1,MATCH(B756,MaGv!$C$56:$BB$56,0))," ")</f>
        <v> </v>
      </c>
      <c r="I764" s="444" t="str">
        <f t="array" ref="I764">IF(COUNTIF(MaGv!$C$61:$BB$61,B756)&gt;0,INDEX(MaGv!$C$38:$BB$61,1,MATCH(B756,MaGv!$C$61:$BB$61,0))," ")</f>
        <v> </v>
      </c>
      <c r="J764" s="444" t="str">
        <f t="array" ref="J764">IF(COUNTIF(MaGv!$C$66:$BB$66,B756)&gt;0,INDEX(MaGv!$C$38:$BB$66,1,MATCH(B756,MaGv!$C$66:$BB$66,0))," ")</f>
        <v> </v>
      </c>
      <c r="K764" s="323"/>
      <c r="L764" s="127"/>
      <c r="M764" s="444">
        <v>3.0</v>
      </c>
      <c r="N764" s="543" t="s">
        <v>626</v>
      </c>
      <c r="O764" s="444" t="str">
        <f t="array" ref="O764">IF(COUNTIF(MaGv!$C$41:$BB$41,L756)&gt;0,INDEX(MaGv!$C$38:$BB$41,1,MATCH(L756,MaGv!$C$41:$BB$41,0))," ")</f>
        <v> </v>
      </c>
      <c r="P764" s="444" t="str">
        <f t="array" ref="P764">IF(COUNTIF(MaGv!$C$46:$BB$46,L756)&gt;0,INDEX(MaGv!$C$38:$BB$46,1,MATCH(L756,MaGv!$C$46:$BB$46,0))," ")</f>
        <v> </v>
      </c>
      <c r="Q764" s="444" t="str">
        <f t="array" ref="Q764">IF(COUNTIF(MaGv!$C$51:$BB$51,L756)&gt;0,INDEX(MaGv!$C$38:$BB$51,1,MATCH(L756,MaGv!$C$51:$BB$51,0))," ")</f>
        <v> </v>
      </c>
      <c r="R764" s="444" t="str">
        <f t="array" ref="R764">IF(COUNTIF(MaGv!$C$56:$BB$56,L756)&gt;0,INDEX(MaGv!$C$38:$BB$56,1,MATCH(L756,MaGv!$C$56:$BB$56,0))," ")</f>
        <v> </v>
      </c>
      <c r="S764" s="444" t="str">
        <f t="array" ref="S764">IF(COUNTIF(MaGv!$C$61:$BB$61,L756)&gt;0,INDEX(MaGv!$C$38:$BB$61,1,MATCH(L756,MaGv!$C$61:$BB$61,0))," ")</f>
        <v> </v>
      </c>
      <c r="T764" s="444" t="str">
        <f t="array" ref="T764">IF(COUNTIF(MaGv!$C$66:$BB$66,L756)&gt;0,INDEX(MaGv!$C$38:$BB$66,1,MATCH(L756,MaGv!$C$66:$BB$66,0))," ")</f>
        <v> </v>
      </c>
      <c r="U764" s="16"/>
      <c r="V764" s="16"/>
      <c r="W764" s="17"/>
      <c r="X764" s="527"/>
    </row>
    <row r="765" ht="12.75" customHeight="1">
      <c r="A765" s="323"/>
      <c r="B765" s="127"/>
      <c r="C765" s="444">
        <v>4.0</v>
      </c>
      <c r="D765" s="543" t="s">
        <v>627</v>
      </c>
      <c r="E765" s="444" t="str">
        <f t="array" ref="E765">IF(COUNTIF(MaGv!$C$42:$BB$42,B756)&gt;0,INDEX(MaGv!$C$38:$BB$42,1,MATCH(B756,MaGv!$C$42:$BB$42,0))," ")</f>
        <v> </v>
      </c>
      <c r="F765" s="444" t="str">
        <f t="array" ref="F765">IF(COUNTIF(MaGv!$C$47:$BB$47,B756)&gt;0,INDEX(MaGv!$C$38:$BB$47,1,MATCH(B756,MaGv!$C$47:$BB$47,0))," ")</f>
        <v> </v>
      </c>
      <c r="G765" s="444" t="str">
        <f t="array" ref="G765">IF(COUNTIF(MaGv!$C$52:$BB$52,B756)&gt;0,INDEX(MaGv!$C$38:$BB$52,1,MATCH(B756,MaGv!$C$52:$BB$52,0))," ")</f>
        <v> </v>
      </c>
      <c r="H765" s="444" t="str">
        <f t="array" ref="H765">IF(COUNTIF(MaGv!$C$57:$BB$57,B756)&gt;0,INDEX(MaGv!$C$38:$BB$57,1,MATCH(B756,MaGv!$C$57:$BB$57,0))," ")</f>
        <v> </v>
      </c>
      <c r="I765" s="444" t="str">
        <f t="array" ref="I765">IF(COUNTIF(MaGv!$C$62:$BB$62,B756)&gt;0,INDEX(MaGv!$C$38:$BB$62,1,MATCH(B756,MaGv!$C$62:$BB$62,0))," ")</f>
        <v> </v>
      </c>
      <c r="J765" s="444" t="str">
        <f t="array" ref="J765">IF(COUNTIF(MaGv!$C$66:$BB$67,B756)&gt;0,INDEX(MaGv!$C$38:$BB$67,1,MATCH(B756,MaGv!$C$67:$BB$67,0))," ")</f>
        <v> </v>
      </c>
      <c r="K765" s="323"/>
      <c r="L765" s="127"/>
      <c r="M765" s="444">
        <v>4.0</v>
      </c>
      <c r="N765" s="543" t="s">
        <v>627</v>
      </c>
      <c r="O765" s="444" t="str">
        <f t="array" ref="O765">IF(COUNTIF(MaGv!$C$42:$BB$42,L756)&gt;0,INDEX(MaGv!$C$38:$BB$42,1,MATCH(L756,MaGv!$C$42:$BB$42,0))," ")</f>
        <v> </v>
      </c>
      <c r="P765" s="444" t="str">
        <f t="array" ref="P765">IF(COUNTIF(MaGv!$C$47:$BB$47,L756)&gt;0,INDEX(MaGv!$C$38:$BB$47,1,MATCH(L756,MaGv!$C$47:$BB$47,0))," ")</f>
        <v> </v>
      </c>
      <c r="Q765" s="444" t="str">
        <f t="array" ref="Q765">IF(COUNTIF(MaGv!$C$52:$BB$52,L756)&gt;0,INDEX(MaGv!$C$38:$BB$52,1,MATCH(L756,MaGv!$C$52:$BB$52,0))," ")</f>
        <v> </v>
      </c>
      <c r="R765" s="444" t="str">
        <f t="array" ref="R765">IF(COUNTIF(MaGv!$C$57:$BB$57,L756)&gt;0,INDEX(MaGv!$C$38:$BB$57,1,MATCH(L756,MaGv!$C$57:$BB$57,0))," ")</f>
        <v> </v>
      </c>
      <c r="S765" s="444" t="str">
        <f t="array" ref="S765">IF(COUNTIF(MaGv!$C$62:$BB$62,L756)&gt;0,INDEX(MaGv!$C$38:$BB$62,1,MATCH(L756,MaGv!$C$62:$BB$62,0))," ")</f>
        <v> </v>
      </c>
      <c r="T765" s="444" t="str">
        <f t="array" ref="T765">IF(COUNTIF(MaGv!$C$66:$BB$67,L756)&gt;0,INDEX(MaGv!$C$38:$BB$67,1,MATCH(L756,MaGv!$C$67:$BB$67,0))," ")</f>
        <v> </v>
      </c>
      <c r="U765" s="16"/>
      <c r="V765" s="16"/>
      <c r="W765" s="17"/>
      <c r="X765" s="527"/>
    </row>
    <row r="766" ht="12.75" customHeight="1">
      <c r="A766" s="323"/>
      <c r="B766" s="396"/>
      <c r="C766" s="450">
        <v>5.0</v>
      </c>
      <c r="D766" s="550" t="s">
        <v>628</v>
      </c>
      <c r="E766" s="450" t="str">
        <f t="array" ref="E766">IF(COUNTIF(MaGv!$C$43:$BB$43,B756)&gt;0,INDEX(MaGv!$C$38:$BB$43,1,MATCH(B756,MaGv!$C$43:$BB$43,0))," ")</f>
        <v> </v>
      </c>
      <c r="F766" s="450" t="str">
        <f t="array" ref="F766">IF(COUNTIF(MaGv!$C$48:$BB$48,B756)&gt;0,INDEX(MaGv!$C$38:$BB$48,1,MATCH(B756,MaGv!$C$48:$BB$48,0))," ")</f>
        <v> </v>
      </c>
      <c r="G766" s="450" t="str">
        <f t="array" ref="G766">IF(COUNTIF(MaGv!$C$53:$BB$53,B756)&gt;0,INDEX(MaGv!$C$38:$BB$53,1,MATCH(B756,MaGv!$C$53:$BB$53,0))," ")</f>
        <v> </v>
      </c>
      <c r="H766" s="450" t="str">
        <f t="array" ref="H766">IF(COUNTIF(MaGv!$C$58:$BB$58,B756)&gt;0,INDEX(MaGv!$C$38:$BB$58,1,MATCH(B756,MaGv!$C$58:$BB$58,0))," ")</f>
        <v> </v>
      </c>
      <c r="I766" s="450" t="str">
        <f t="array" ref="I766">IF(COUNTIF(MaGv!$C$63:$BB$63,B756)&gt;0,INDEX(MaGv!$C$38:$BB$63,1,MATCH(B756,MaGv!$C$63:$BB$63,0))," ")</f>
        <v> </v>
      </c>
      <c r="J766" s="450" t="str">
        <f t="array" ref="J766">IF(COUNTIF(MaGv!$C$68:$BB$68,B756)&gt;0,INDEX(MaGv!$C$38:$BB$68,1,MATCH(B756,MaGv!$C$68:$BB$68,0))," ")</f>
        <v> </v>
      </c>
      <c r="K766" s="323"/>
      <c r="L766" s="396"/>
      <c r="M766" s="450">
        <v>5.0</v>
      </c>
      <c r="N766" s="550" t="s">
        <v>628</v>
      </c>
      <c r="O766" s="450" t="str">
        <f t="array" ref="O766">IF(COUNTIF(MaGv!$C$43:$BB$43,L756)&gt;0,INDEX(MaGv!$C$38:$BB$43,1,MATCH(L756,MaGv!$C$43:$BB$43,0))," ")</f>
        <v> </v>
      </c>
      <c r="P766" s="450" t="str">
        <f t="array" ref="P766">IF(COUNTIF(MaGv!$C$48:$BB$48,L756)&gt;0,INDEX(MaGv!$C$38:$BB$48,1,MATCH(L756,MaGv!$C$48:$BB$48,0))," ")</f>
        <v> </v>
      </c>
      <c r="Q766" s="450" t="str">
        <f t="array" ref="Q766">IF(COUNTIF(MaGv!$C$53:$BB$53,L756)&gt;0,INDEX(MaGv!$C$38:$BB$53,1,MATCH(L756,MaGv!$C$53:$BB$53,0))," ")</f>
        <v> </v>
      </c>
      <c r="R766" s="450" t="str">
        <f t="array" ref="R766">IF(COUNTIF(MaGv!$C$58:$BB$58,L756)&gt;0,INDEX(MaGv!$C$38:$BB$58,1,MATCH(L756,MaGv!$C$58:$BB$58,0))," ")</f>
        <v> </v>
      </c>
      <c r="S766" s="450" t="str">
        <f t="array" ref="S766">IF(COUNTIF(MaGv!$C$63:$BB$63,L756)&gt;0,INDEX(MaGv!$C$38:$BB$63,1,MATCH(L756,MaGv!$C$63:$BB$63,0))," ")</f>
        <v> </v>
      </c>
      <c r="T766" s="450" t="str">
        <f t="array" ref="T766">IF(COUNTIF(MaGv!$C$68:$BB$68,L756)&gt;0,INDEX(MaGv!$C$38:$BB$68,1,MATCH(L756,MaGv!$C$68:$BB$68,0))," ")</f>
        <v> </v>
      </c>
      <c r="U766" s="16"/>
      <c r="V766" s="16"/>
      <c r="W766" s="17"/>
      <c r="X766" s="527"/>
    </row>
    <row r="767" ht="12.75" customHeight="1">
      <c r="A767" s="16"/>
      <c r="B767" s="558"/>
      <c r="C767" s="16"/>
      <c r="D767" s="16"/>
      <c r="E767" s="16"/>
      <c r="F767" s="16"/>
      <c r="G767" s="16"/>
      <c r="H767" s="16"/>
      <c r="I767" s="16"/>
      <c r="J767" s="16"/>
      <c r="K767" s="16"/>
      <c r="L767" s="558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7"/>
      <c r="X767" s="527"/>
    </row>
    <row r="768" ht="12.75" customHeight="1">
      <c r="A768" s="16"/>
      <c r="B768" s="558"/>
      <c r="C768" s="16"/>
      <c r="D768" s="16"/>
      <c r="E768" s="16"/>
      <c r="F768" s="16"/>
      <c r="G768" s="16"/>
      <c r="H768" s="16"/>
      <c r="I768" s="16"/>
      <c r="J768" s="16"/>
      <c r="K768" s="16"/>
      <c r="L768" s="558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7"/>
      <c r="X768" s="527"/>
    </row>
    <row r="769" ht="12.75" customHeight="1">
      <c r="A769" s="323"/>
      <c r="B769" s="528" t="str">
        <f>MaGv!$N$1</f>
        <v>THỜI KHÓA BIỂU ÔN TẬP KHỐI 12 - Áp dụng từ 04/05/2021</v>
      </c>
      <c r="C769" s="528"/>
      <c r="D769" s="360"/>
      <c r="E769" s="360"/>
      <c r="F769" s="360"/>
      <c r="G769" s="360"/>
      <c r="H769" s="323"/>
      <c r="I769" s="360"/>
      <c r="J769" s="360"/>
      <c r="K769" s="323"/>
      <c r="L769" s="528" t="str">
        <f>MaGv!$N$1</f>
        <v>THỜI KHÓA BIỂU ÔN TẬP KHỐI 12 - Áp dụng từ 04/05/2021</v>
      </c>
      <c r="M769" s="360"/>
      <c r="N769" s="360"/>
      <c r="O769" s="360"/>
      <c r="P769" s="360"/>
      <c r="Q769" s="360"/>
      <c r="R769" s="323"/>
      <c r="S769" s="360"/>
      <c r="T769" s="360"/>
      <c r="U769" s="16"/>
      <c r="V769" s="16"/>
      <c r="W769" s="17"/>
      <c r="X769" s="527"/>
    </row>
    <row r="770" ht="12.75" customHeight="1">
      <c r="A770" s="16"/>
      <c r="B770" s="530" t="s">
        <v>615</v>
      </c>
      <c r="C770" s="531" t="str">
        <f>VLOOKUP(B772,dsma,3,0)&amp;"-"&amp;VLOOKUP(B772,dsma,5,0)</f>
        <v>Nguyễn Khánh Toàn-CN</v>
      </c>
      <c r="D770" s="532"/>
      <c r="E770" s="532"/>
      <c r="F770" s="533"/>
      <c r="G770" s="323"/>
      <c r="H770" s="534"/>
      <c r="I770" s="535" t="s">
        <v>616</v>
      </c>
      <c r="J770" s="17" t="str">
        <f>60-COUNTIF(E773:J782," ")</f>
        <v>0</v>
      </c>
      <c r="K770" s="323"/>
      <c r="L770" s="530" t="s">
        <v>615</v>
      </c>
      <c r="M770" s="531" t="str">
        <f>VLOOKUP(L772,dsma,3,0)&amp;"-"&amp;VLOOKUP(L772,dsma,5,0)</f>
        <v>Nguyễn Thanh Hà-CN</v>
      </c>
      <c r="N770" s="532"/>
      <c r="O770" s="532"/>
      <c r="P770" s="533"/>
      <c r="Q770" s="323"/>
      <c r="R770" s="534"/>
      <c r="S770" s="535" t="s">
        <v>616</v>
      </c>
      <c r="T770" s="17" t="str">
        <f>60-COUNTIF(O773:T782," ")</f>
        <v>0</v>
      </c>
      <c r="U770" s="16"/>
      <c r="V770" s="16"/>
      <c r="W770" s="17"/>
      <c r="X770" s="527"/>
    </row>
    <row r="771" ht="3.0" customHeight="1">
      <c r="A771" s="16"/>
      <c r="B771" s="526"/>
      <c r="C771" s="323"/>
      <c r="D771" s="323"/>
      <c r="E771" s="529"/>
      <c r="F771" s="323"/>
      <c r="G771" s="323"/>
      <c r="H771" s="323"/>
      <c r="I771" s="323"/>
      <c r="J771" s="323"/>
      <c r="K771" s="323"/>
      <c r="L771" s="526"/>
      <c r="M771" s="323"/>
      <c r="N771" s="323"/>
      <c r="O771" s="529"/>
      <c r="P771" s="323"/>
      <c r="Q771" s="323"/>
      <c r="R771" s="323"/>
      <c r="S771" s="323"/>
      <c r="T771" s="323"/>
      <c r="U771" s="16"/>
      <c r="V771" s="16"/>
      <c r="W771" s="17"/>
      <c r="X771" s="527"/>
    </row>
    <row r="772" ht="12.75" customHeight="1">
      <c r="A772" s="536"/>
      <c r="B772" s="537" t="str">
        <f>X101</f>
        <v>BC07</v>
      </c>
      <c r="C772" s="538" t="s">
        <v>617</v>
      </c>
      <c r="D772" s="538" t="s">
        <v>618</v>
      </c>
      <c r="E772" s="538" t="s">
        <v>591</v>
      </c>
      <c r="F772" s="538" t="s">
        <v>592</v>
      </c>
      <c r="G772" s="538" t="s">
        <v>593</v>
      </c>
      <c r="H772" s="538" t="s">
        <v>594</v>
      </c>
      <c r="I772" s="538" t="s">
        <v>595</v>
      </c>
      <c r="J772" s="538" t="s">
        <v>596</v>
      </c>
      <c r="K772" s="539"/>
      <c r="L772" s="537" t="str">
        <f>X102</f>
        <v>BC08</v>
      </c>
      <c r="M772" s="538" t="s">
        <v>617</v>
      </c>
      <c r="N772" s="538" t="s">
        <v>618</v>
      </c>
      <c r="O772" s="538" t="s">
        <v>591</v>
      </c>
      <c r="P772" s="538" t="s">
        <v>592</v>
      </c>
      <c r="Q772" s="538" t="s">
        <v>593</v>
      </c>
      <c r="R772" s="538" t="s">
        <v>594</v>
      </c>
      <c r="S772" s="538" t="s">
        <v>595</v>
      </c>
      <c r="T772" s="538" t="s">
        <v>596</v>
      </c>
      <c r="U772" s="16"/>
      <c r="V772" s="16">
        <v>98.0</v>
      </c>
      <c r="W772" s="17"/>
      <c r="X772" s="527"/>
    </row>
    <row r="773" ht="12.75" customHeight="1">
      <c r="A773" s="323"/>
      <c r="B773" s="541" t="s">
        <v>597</v>
      </c>
      <c r="C773" s="452">
        <v>1.0</v>
      </c>
      <c r="D773" s="542" t="s">
        <v>619</v>
      </c>
      <c r="E773" s="452" t="str">
        <f t="array" ref="E773">IF(COUNTIF(MaGv!$C$4:$BB$4,B772)&gt;0,INDEX(MaGv!$C$3:$BB$4,1,MATCH(B772,MaGv!$C$4:$BB$4,0))," ")</f>
        <v> </v>
      </c>
      <c r="F773" s="452" t="str">
        <f t="array" ref="F773">IF(COUNTIF(MaGv!$C$9:$BB$9,B772)&gt;0,INDEX(MaGv!$C$3:$BB$9,1,MATCH(B772,MaGv!$C$9:$BB$9,0))," ")</f>
        <v> </v>
      </c>
      <c r="G773" s="452" t="str">
        <f t="array" ref="G773">IF(COUNTIF(MaGv!$C$14:$BB$14,B772)&gt;0,INDEX(MaGv!$C$3:$BB$14,1,MATCH(B772,MaGv!$C$14:$BB$14,0))," ")</f>
        <v> </v>
      </c>
      <c r="H773" s="452" t="str">
        <f t="array" ref="H773">IF(COUNTIF(MaGv!$C$19:$BB$19,B772)&gt;0,INDEX(MaGv!$C$3:$BB$19,1,MATCH(B772,MaGv!$C$19:$BB$19,0))," ")</f>
        <v> </v>
      </c>
      <c r="I773" s="452" t="str">
        <f t="array" ref="I773">IF(COUNTIF(MaGv!$C$24:$BB$24,B772)&gt;0,INDEX(MaGv!$C$3:$BB$24,1,MATCH(B772,MaGv!$C$24:$BB$24,0))," ")</f>
        <v> </v>
      </c>
      <c r="J773" s="452" t="str">
        <f t="array" ref="J773">IF(COUNTIF(MaGv!$C$29:$BB$29,B772)&gt;0,INDEX(MaGv!$C$3:$BB$29,1,MATCH(B772,MaGv!$C$29:$BB$29,0))," ")</f>
        <v> </v>
      </c>
      <c r="K773" s="323"/>
      <c r="L773" s="541" t="s">
        <v>597</v>
      </c>
      <c r="M773" s="452">
        <v>1.0</v>
      </c>
      <c r="N773" s="542" t="s">
        <v>619</v>
      </c>
      <c r="O773" s="452" t="str">
        <f t="array" ref="O773">IF(COUNTIF(MaGv!$C$4:$BB$4,L772)&gt;0,INDEX(MaGv!$C$3:$BB$4,1,MATCH(L772,MaGv!$C$4:$BB$4,0))," ")</f>
        <v> </v>
      </c>
      <c r="P773" s="452" t="str">
        <f t="array" ref="P773">IF(COUNTIF(MaGv!$C$9:$BB$9,L772)&gt;0,INDEX(MaGv!$C$3:$BB$9,1,MATCH(L772,MaGv!$C$9:$BB$9,0))," ")</f>
        <v> </v>
      </c>
      <c r="Q773" s="452" t="str">
        <f t="array" ref="Q773">IF(COUNTIF(MaGv!$C$14:$BB$14,L772)&gt;0,INDEX(MaGv!$C$3:$BB$14,1,MATCH(L772,MaGv!$C$14:$BB$14,0))," ")</f>
        <v> </v>
      </c>
      <c r="R773" s="452" t="str">
        <f t="array" ref="R773">IF(COUNTIF(MaGv!$C$19:$BB$19,L772)&gt;0,INDEX(MaGv!$C$3:$BB$19,1,MATCH(L772,MaGv!$C$19:$BB$19,0))," ")</f>
        <v> </v>
      </c>
      <c r="S773" s="452" t="str">
        <f t="array" ref="S773">IF(COUNTIF(MaGv!$C$24:$BB$24,L772)&gt;0,INDEX(MaGv!$C$3:$BB$24,1,MATCH(L772,MaGv!$C$24:$BB$24,0))," ")</f>
        <v> </v>
      </c>
      <c r="T773" s="452" t="str">
        <f t="array" ref="T773">IF(COUNTIF(MaGv!$C$29:$BB$29,L772)&gt;0,INDEX(MaGv!$C$3:$BB$29,1,MATCH(L772,MaGv!$C$29:$BB$29,0))," ")</f>
        <v> </v>
      </c>
      <c r="U773" s="16"/>
      <c r="V773" s="16"/>
      <c r="W773" s="17"/>
      <c r="X773" s="527"/>
    </row>
    <row r="774" ht="12.75" customHeight="1">
      <c r="A774" s="323"/>
      <c r="B774" s="127"/>
      <c r="C774" s="444">
        <v>2.0</v>
      </c>
      <c r="D774" s="543" t="s">
        <v>620</v>
      </c>
      <c r="E774" s="444" t="str">
        <f t="array" ref="E774">IF(COUNTIF(MaGv!$C$5:$BB$5,B772)&gt;0,INDEX(MaGv!$C$3:$BB$5,1,MATCH(B772,MaGv!$C$5:$BB$5,0))," ")</f>
        <v> </v>
      </c>
      <c r="F774" s="444" t="str">
        <f t="array" ref="F774">IF(COUNTIF(MaGv!$C$10:$BB$10,B772)&gt;0,INDEX(MaGv!$C$3:$BB$10,1,MATCH(B772,MaGv!$C$10:$BB$10,0))," ")</f>
        <v> </v>
      </c>
      <c r="G774" s="444" t="str">
        <f t="array" ref="G774">IF(COUNTIF(MaGv!$C$15:$BB$15,B772)&gt;0,INDEX(MaGv!$C$3:$BB$15,1,MATCH(B772,MaGv!$C$15:$BB$15,0))," ")</f>
        <v> </v>
      </c>
      <c r="H774" s="444" t="str">
        <f t="array" ref="H774">IF(COUNTIF(MaGv!$C$20:$BB$20,B772)&gt;0,INDEX(MaGv!$C$3:$BB$20,1,MATCH(B772,MaGv!$C$20:$BB$20,0))," ")</f>
        <v> </v>
      </c>
      <c r="I774" s="444" t="str">
        <f t="array" ref="I774">IF(COUNTIF(MaGv!$C$25:$BB$25,B772)&gt;0,INDEX(MaGv!$C$3:$BB$25,1,MATCH(B772,MaGv!$C$25:$BB$25,0))," ")</f>
        <v> </v>
      </c>
      <c r="J774" s="444" t="str">
        <f t="array" ref="J774">IF(COUNTIF(MaGv!$C$30:$BB$30,B772)&gt;0,INDEX(MaGv!$C$3:$BB$30,1,MATCH(B772,MaGv!$C$30:$BB$30,0))," ")</f>
        <v> </v>
      </c>
      <c r="K774" s="323"/>
      <c r="L774" s="127"/>
      <c r="M774" s="444">
        <v>2.0</v>
      </c>
      <c r="N774" s="543" t="s">
        <v>620</v>
      </c>
      <c r="O774" s="444" t="str">
        <f t="array" ref="O774">IF(COUNTIF(MaGv!$C$5:$BB$5,L772)&gt;0,INDEX(MaGv!$C$3:$BB$5,1,MATCH(L772,MaGv!$C$5:$BB$5,0))," ")</f>
        <v> </v>
      </c>
      <c r="P774" s="444" t="str">
        <f t="array" ref="P774">IF(COUNTIF(MaGv!$C$10:$BB$10,L772)&gt;0,INDEX(MaGv!$C$3:$BB$10,1,MATCH(L772,MaGv!$C$10:$BB$10,0))," ")</f>
        <v> </v>
      </c>
      <c r="Q774" s="444" t="str">
        <f t="array" ref="Q774">IF(COUNTIF(MaGv!$C$15:$BB$15,L772)&gt;0,INDEX(MaGv!$C$3:$BB$15,1,MATCH(L772,MaGv!$C$15:$BB$15,0))," ")</f>
        <v> </v>
      </c>
      <c r="R774" s="444" t="str">
        <f t="array" ref="R774">IF(COUNTIF(MaGv!$C$20:$BB$20,L772)&gt;0,INDEX(MaGv!$C$3:$BB$20,1,MATCH(L772,MaGv!$C$20:$BB$20,0))," ")</f>
        <v> </v>
      </c>
      <c r="S774" s="444" t="str">
        <f t="array" ref="S774">IF(COUNTIF(MaGv!$C$25:$BB$25,L772)&gt;0,INDEX(MaGv!$C$3:$BB$25,1,MATCH(L772,MaGv!$C$25:$BB$25,0))," ")</f>
        <v> </v>
      </c>
      <c r="T774" s="444" t="str">
        <f t="array" ref="T774">IF(COUNTIF(MaGv!$C$30:$BB$30,L772)&gt;0,INDEX(MaGv!$C$3:$BB$30,1,MATCH(L772,MaGv!$C$30:$BB$30,0))," ")</f>
        <v> </v>
      </c>
      <c r="U774" s="16"/>
      <c r="V774" s="16"/>
      <c r="W774" s="17"/>
      <c r="X774" s="527"/>
    </row>
    <row r="775" ht="12.75" customHeight="1">
      <c r="A775" s="323"/>
      <c r="B775" s="127"/>
      <c r="C775" s="444">
        <v>3.0</v>
      </c>
      <c r="D775" s="543" t="s">
        <v>621</v>
      </c>
      <c r="E775" s="444" t="str">
        <f t="array" ref="E775">IF(COUNTIF(MaGv!$C$6:$BB$6,B772)&gt;0,INDEX(MaGv!$C$3:$BB$6,1,MATCH(B772,MaGv!$C$6:$BB$6,0))," ")</f>
        <v> </v>
      </c>
      <c r="F775" s="444" t="str">
        <f t="array" ref="F775">IF(COUNTIF(MaGv!$C$11:$BB$11,B772)&gt;0,INDEX(MaGv!$C$3:$BB$11,1,MATCH(B772,MaGv!$C$11:$BB$11,0))," ")</f>
        <v> </v>
      </c>
      <c r="G775" s="444" t="str">
        <f t="array" ref="G775">IF(COUNTIF(MaGv!$C$16:$BB$16,B772)&gt;0,INDEX(MaGv!$C$3:$BB$16,1,MATCH(B772,MaGv!$C$16:$BB$16,0))," ")</f>
        <v> </v>
      </c>
      <c r="H775" s="444" t="str">
        <f t="array" ref="H775">IF(COUNTIF(MaGv!$C$21:$BB$21,B772)&gt;0,INDEX(MaGv!$C$3:$BB$21,1,MATCH(B772,MaGv!$C$21:$BB$21,0))," ")</f>
        <v> </v>
      </c>
      <c r="I775" s="444" t="str">
        <f t="array" ref="I775">IF(COUNTIF(MaGv!$C$26:$BB$26,B772)&gt;0,INDEX(MaGv!$C$3:$BB$26,1,MATCH(B772,MaGv!$C$26:$BB$26,0))," ")</f>
        <v> </v>
      </c>
      <c r="J775" s="444" t="str">
        <f t="array" ref="J775">IF(COUNTIF(MaGv!$C$31:$BB$31,B772)&gt;0,INDEX(MaGv!$C$3:$BB$31,1,MATCH(B772,MaGv!$C$31:$BB$31,0))," ")</f>
        <v> </v>
      </c>
      <c r="K775" s="323"/>
      <c r="L775" s="127"/>
      <c r="M775" s="444">
        <v>3.0</v>
      </c>
      <c r="N775" s="543" t="s">
        <v>621</v>
      </c>
      <c r="O775" s="444" t="str">
        <f t="array" ref="O775">IF(COUNTIF(MaGv!$C$6:$BB$6,L772)&gt;0,INDEX(MaGv!$C$3:$BB$6,1,MATCH(L772,MaGv!$C$6:$BB$6,0))," ")</f>
        <v> </v>
      </c>
      <c r="P775" s="444" t="str">
        <f t="array" ref="P775">IF(COUNTIF(MaGv!$C$11:$BB$11,L772)&gt;0,INDEX(MaGv!$C$3:$BB$11,1,MATCH(L772,MaGv!$C$11:$BB$11,0))," ")</f>
        <v> </v>
      </c>
      <c r="Q775" s="444" t="str">
        <f t="array" ref="Q775">IF(COUNTIF(MaGv!$C$16:$BB$16,L772)&gt;0,INDEX(MaGv!$C$3:$BB$16,1,MATCH(L772,MaGv!$C$16:$BB$16,0))," ")</f>
        <v> </v>
      </c>
      <c r="R775" s="444" t="str">
        <f t="array" ref="R775">IF(COUNTIF(MaGv!$C$21:$BB$21,L772)&gt;0,INDEX(MaGv!$C$3:$BB$21,1,MATCH(L772,MaGv!$C$21:$BB$21,0))," ")</f>
        <v> </v>
      </c>
      <c r="S775" s="444" t="str">
        <f t="array" ref="S775">IF(COUNTIF(MaGv!$C$26:$BB$26,L772)&gt;0,INDEX(MaGv!$C$3:$BB$26,1,MATCH(L772,MaGv!$C$26:$BB$26,0))," ")</f>
        <v> </v>
      </c>
      <c r="T775" s="444" t="str">
        <f t="array" ref="T775">IF(COUNTIF(MaGv!$C$31:$BB$31,L772)&gt;0,INDEX(MaGv!$C$3:$BB$31,1,MATCH(L772,MaGv!$C$31:$BB$31,0))," ")</f>
        <v> </v>
      </c>
      <c r="U775" s="16"/>
      <c r="V775" s="16"/>
      <c r="W775" s="17"/>
      <c r="X775" s="527"/>
    </row>
    <row r="776" ht="12.75" customHeight="1">
      <c r="A776" s="323"/>
      <c r="B776" s="127"/>
      <c r="C776" s="444">
        <v>4.0</v>
      </c>
      <c r="D776" s="543" t="s">
        <v>622</v>
      </c>
      <c r="E776" s="444" t="str">
        <f t="array" ref="E776">IF(COUNTIF(MaGv!$C$7:$BB$7,B772)&gt;0,INDEX(MaGv!$C$3:$BB$7,1,MATCH(B772,MaGv!$C$7:$BB$7,0))," ")</f>
        <v> </v>
      </c>
      <c r="F776" s="444" t="str">
        <f t="array" ref="F776">IF(COUNTIF(MaGv!$C$12:$BB$12,B772)&gt;0,INDEX(MaGv!$C$3:$BB$12,1,MATCH(B772,MaGv!$C$12:$BB$12,0))," ")</f>
        <v> </v>
      </c>
      <c r="G776" s="444" t="str">
        <f t="array" ref="G776">IF(COUNTIF(MaGv!$C$17:$BB$17,B772)&gt;0,INDEX(MaGv!$C$3:$BB$17,1,MATCH(B772,MaGv!$C$17:$BB$17,0))," ")</f>
        <v> </v>
      </c>
      <c r="H776" s="444" t="str">
        <f t="array" ref="H776">IF(COUNTIF(MaGv!$C$22:$BB$22,B772)&gt;0,INDEX(MaGv!$C$3:$BB$22,1,MATCH(B772,MaGv!$C$22:$BB$22,0))," ")</f>
        <v> </v>
      </c>
      <c r="I776" s="444" t="str">
        <f t="array" ref="I776">IF(COUNTIF(MaGv!$C$27:$BB$27,B772)&gt;0,INDEX(MaGv!$C$3:$BB$27,1,MATCH(B772,MaGv!$C$27:$BB$27,0))," ")</f>
        <v> </v>
      </c>
      <c r="J776" s="444" t="str">
        <f t="array" ref="J776">IF(COUNTIF(MaGv!$C$32:$BB$32,B772)&gt;0,INDEX(MaGv!$C$3:$BB$32,1,MATCH(B772,MaGv!$C$32:$BB$32,0))," ")</f>
        <v> </v>
      </c>
      <c r="K776" s="323"/>
      <c r="L776" s="127"/>
      <c r="M776" s="444">
        <v>4.0</v>
      </c>
      <c r="N776" s="543" t="s">
        <v>622</v>
      </c>
      <c r="O776" s="444" t="str">
        <f t="array" ref="O776">IF(COUNTIF(MaGv!$C$7:$BB$7,L772)&gt;0,INDEX(MaGv!$C$3:$BB$7,1,MATCH(L772,MaGv!$C$7:$BB$7,0))," ")</f>
        <v> </v>
      </c>
      <c r="P776" s="444" t="str">
        <f t="array" ref="P776">IF(COUNTIF(MaGv!$C$12:$BB$12,L772)&gt;0,INDEX(MaGv!$C$3:$BB$12,1,MATCH(L772,MaGv!$C$12:$BB$12,0))," ")</f>
        <v> </v>
      </c>
      <c r="Q776" s="444" t="str">
        <f t="array" ref="Q776">IF(COUNTIF(MaGv!$C$17:$BB$17,L772)&gt;0,INDEX(MaGv!$C$3:$BB$17,1,MATCH(L772,MaGv!$C$17:$BB$17,0))," ")</f>
        <v> </v>
      </c>
      <c r="R776" s="444" t="str">
        <f t="array" ref="R776">IF(COUNTIF(MaGv!$C$22:$BB$22,L772)&gt;0,INDEX(MaGv!$C$3:$BB$22,1,MATCH(L772,MaGv!$C$22:$BB$22,0))," ")</f>
        <v> </v>
      </c>
      <c r="S776" s="444" t="str">
        <f t="array" ref="S776">IF(COUNTIF(MaGv!$C$27:$BB$27,L772)&gt;0,INDEX(MaGv!$C$3:$BB$27,1,MATCH(L772,MaGv!$C$27:$BB$27,0))," ")</f>
        <v> </v>
      </c>
      <c r="T776" s="444" t="str">
        <f t="array" ref="T776">IF(COUNTIF(MaGv!$C$32:$BB$32,L772)&gt;0,INDEX(MaGv!$C$3:$BB$32,1,MATCH(L772,MaGv!$C$32:$BB$32,0))," ")</f>
        <v> </v>
      </c>
      <c r="U776" s="16"/>
      <c r="V776" s="16"/>
      <c r="W776" s="17"/>
      <c r="X776" s="527"/>
    </row>
    <row r="777" ht="12.75" customHeight="1">
      <c r="A777" s="323"/>
      <c r="B777" s="447"/>
      <c r="C777" s="544">
        <v>5.0</v>
      </c>
      <c r="D777" s="545" t="s">
        <v>623</v>
      </c>
      <c r="E777" s="544" t="str">
        <f t="array" ref="E777">IF(COUNTIF(MaGv!$C$8:$BB$8,B772)&gt;0,INDEX(MaGv!$C$3:$BB$8,1,MATCH(B772,MaGv!$C$8:$BB$8,0))," ")</f>
        <v> </v>
      </c>
      <c r="F777" s="544" t="str">
        <f t="array" ref="F777">IF(COUNTIF(MaGv!$C$13:$BB$13,B772)&gt;0,INDEX(MaGv!$C$3:$BB$13,1,MATCH(B772,MaGv!$C$13:$BB$13,0))," ")</f>
        <v> </v>
      </c>
      <c r="G777" s="544" t="str">
        <f t="array" ref="G777">IF(COUNTIF(MaGv!$C$18:$BB$18,B772)&gt;0,INDEX(MaGv!$C$3:$BB$18,1,MATCH(B772,MaGv!$C$18:$BB$18,0))," ")</f>
        <v> </v>
      </c>
      <c r="H777" s="544" t="str">
        <f t="array" ref="H777">IF(COUNTIF(MaGv!$C$23:$BB$23,B772)&gt;0,INDEX(MaGv!$C$3:$BB$23,1,MATCH(B772,MaGv!$C$23:$BB$23,0))," ")</f>
        <v> </v>
      </c>
      <c r="I777" s="544" t="str">
        <f t="array" ref="I777">IF(COUNTIF(MaGv!$C$28:$BB$28,B772)&gt;0,INDEX(MaGv!$C$3:$BB$28,1,MATCH(B772,MaGv!$C$28:$BB$28,0))," ")</f>
        <v> </v>
      </c>
      <c r="J777" s="544" t="str">
        <f t="array" ref="J777">IF(COUNTIF(MaGv!$C$33:$BB$33,B772)&gt;0,INDEX(MaGv!$C$3:$BB$33,1,MATCH(B772,MaGv!$C$33:$BB$33,0))," ")</f>
        <v> </v>
      </c>
      <c r="K777" s="323"/>
      <c r="L777" s="447"/>
      <c r="M777" s="544">
        <v>5.0</v>
      </c>
      <c r="N777" s="545" t="s">
        <v>623</v>
      </c>
      <c r="O777" s="544" t="str">
        <f t="array" ref="O777">IF(COUNTIF(MaGv!$C$8:$BB$8,L772)&gt;0,INDEX(MaGv!$C$3:$BB$8,1,MATCH(L772,MaGv!$C$8:$BB$8,0))," ")</f>
        <v> </v>
      </c>
      <c r="P777" s="544" t="str">
        <f t="array" ref="P777">IF(COUNTIF(MaGv!$C$13:$BB$13,L772)&gt;0,INDEX(MaGv!$C$3:$BB$13,1,MATCH(L772,MaGv!$C$13:$BB$13,0))," ")</f>
        <v> </v>
      </c>
      <c r="Q777" s="544" t="str">
        <f t="array" ref="Q777">IF(COUNTIF(MaGv!$C$18:$BB$18,L772)&gt;0,INDEX(MaGv!$C$3:$BB$18,1,MATCH(L772,MaGv!$C$18:$BB$18,0))," ")</f>
        <v> </v>
      </c>
      <c r="R777" s="544" t="str">
        <f t="array" ref="R777">IF(COUNTIF(MaGv!$C$23:$BB$23,L772)&gt;0,INDEX(MaGv!$C$3:$BB$23,1,MATCH(L772,MaGv!$C$23:$BB$23,0))," ")</f>
        <v> </v>
      </c>
      <c r="S777" s="544" t="str">
        <f t="array" ref="S777">IF(COUNTIF(MaGv!$C$28:$BB$28,L772)&gt;0,INDEX(MaGv!$C$3:$BB$28,1,MATCH(L772,MaGv!$C$28:$BB$28,0))," ")</f>
        <v> </v>
      </c>
      <c r="T777" s="544" t="str">
        <f t="array" ref="T777">IF(COUNTIF(MaGv!$C$33:$BB$33,L772)&gt;0,INDEX(MaGv!$C$3:$BB$33,1,MATCH(L772,MaGv!$C$33:$BB$33,0))," ")</f>
        <v> </v>
      </c>
      <c r="U777" s="16"/>
      <c r="V777" s="16"/>
      <c r="W777" s="17"/>
      <c r="X777" s="527"/>
    </row>
    <row r="778" ht="12.75" customHeight="1">
      <c r="A778" s="323"/>
      <c r="B778" s="547" t="s">
        <v>606</v>
      </c>
      <c r="C778" s="548">
        <v>1.0</v>
      </c>
      <c r="D778" s="549" t="s">
        <v>624</v>
      </c>
      <c r="E778" s="548" t="str">
        <f t="array" ref="E778">IF(COUNTIF(MaGv!$C$39:$BB$39,B772)&gt;0,INDEX(MaGv!$C$38:$BB$39,1,MATCH(B772,MaGv!$C$39:$BB$39,0))," ")</f>
        <v> </v>
      </c>
      <c r="F778" s="548" t="str">
        <f t="array" ref="F778">IF(COUNTIF(MaGv!$C$44:$BB$44,B772)&gt;0,INDEX(MaGv!$C$38:$BB$44,1,MATCH(B772,MaGv!$C$44:$BB$44,0))," ")</f>
        <v> </v>
      </c>
      <c r="G778" s="548" t="str">
        <f t="array" ref="G778">IF(COUNTIF(MaGv!$C$49:$BB$49,B772)&gt;0,INDEX(MaGv!$C$38:$BB$49,1,MATCH(B772,MaGv!$C$49:$BB$49,0))," ")</f>
        <v> </v>
      </c>
      <c r="H778" s="548" t="str">
        <f t="array" ref="H778">IF(COUNTIF(MaGv!$C$54:$BB$54,B772)&gt;0,INDEX(MaGv!$C$38:$BB$54,1,MATCH(B772,MaGv!$C$54:$BB$54,0))," ")</f>
        <v> </v>
      </c>
      <c r="I778" s="548" t="str">
        <f t="array" ref="I778">IF(COUNTIF(MaGv!$C$59:$BB$59,B772)&gt;0,INDEX(MaGv!$C$38:$BB$59,1,MATCH(B772,MaGv!$C$59:$BB$59,0))," ")</f>
        <v> </v>
      </c>
      <c r="J778" s="548" t="str">
        <f t="array" ref="J778">IF(COUNTIF(MaGv!$C$64:$BB$64,B772)&gt;0,INDEX(MaGv!$C$38:$BB$64,1,MATCH(B772,MaGv!$C$64:$BB$64,0))," ")</f>
        <v> </v>
      </c>
      <c r="K778" s="323"/>
      <c r="L778" s="547" t="s">
        <v>606</v>
      </c>
      <c r="M778" s="548">
        <v>1.0</v>
      </c>
      <c r="N778" s="549" t="s">
        <v>624</v>
      </c>
      <c r="O778" s="548" t="str">
        <f t="array" ref="O778">IF(COUNTIF(MaGv!$C$39:$BB$39,L772)&gt;0,INDEX(MaGv!$C$38:$BB$39,1,MATCH(L772,MaGv!$C$39:$BB$39,0))," ")</f>
        <v> </v>
      </c>
      <c r="P778" s="548" t="str">
        <f t="array" ref="P778">IF(COUNTIF(MaGv!$C$44:$BB$44,L772)&gt;0,INDEX(MaGv!$C$38:$BB$44,1,MATCH(L772,MaGv!$C$44:$BB$44,0))," ")</f>
        <v> </v>
      </c>
      <c r="Q778" s="548" t="str">
        <f t="array" ref="Q778">IF(COUNTIF(MaGv!$C$49:$BB$49,L772)&gt;0,INDEX(MaGv!$C$38:$BB$49,1,MATCH(L772,MaGv!$C$49:$BB$49,0))," ")</f>
        <v> </v>
      </c>
      <c r="R778" s="548" t="str">
        <f t="array" ref="R778">IF(COUNTIF(MaGv!$C$54:$BB$54,L772)&gt;0,INDEX(MaGv!$C$38:$BB$54,1,MATCH(L772,MaGv!$C$54:$BB$54,0))," ")</f>
        <v> </v>
      </c>
      <c r="S778" s="548" t="str">
        <f t="array" ref="S778">IF(COUNTIF(MaGv!$C$59:$BB$59,L772)&gt;0,INDEX(MaGv!$C$38:$BB$59,1,MATCH(L772,MaGv!$C$59:$BB$59,0))," ")</f>
        <v> </v>
      </c>
      <c r="T778" s="548" t="str">
        <f t="array" ref="T778">IF(COUNTIF(MaGv!$C$64:$BB$64,L772)&gt;0,INDEX(MaGv!$C$38:$BB$64,1,MATCH(L772,MaGv!$C$64:$BB$64,0))," ")</f>
        <v> </v>
      </c>
      <c r="U778" s="16"/>
      <c r="V778" s="16"/>
      <c r="W778" s="17"/>
      <c r="X778" s="527"/>
    </row>
    <row r="779" ht="12.75" customHeight="1">
      <c r="A779" s="323"/>
      <c r="B779" s="127"/>
      <c r="C779" s="444">
        <v>2.0</v>
      </c>
      <c r="D779" s="543" t="s">
        <v>625</v>
      </c>
      <c r="E779" s="444" t="str">
        <f t="array" ref="E779">IF(COUNTIF(MaGv!$C$40:$BB$40,B772)&gt;0,INDEX(MaGv!$C$38:$BB$40,1,MATCH(B772,MaGv!$C$40:$BB$40,0))," ")</f>
        <v> </v>
      </c>
      <c r="F779" s="444" t="str">
        <f t="array" ref="F779">IF(COUNTIF(MaGv!$C$45:$BB$45,B772)&gt;0,INDEX(MaGv!$C$38:$BB$45,1,MATCH(B772,MaGv!$C$45:$BB$45,0))," ")</f>
        <v> </v>
      </c>
      <c r="G779" s="444" t="str">
        <f t="array" ref="G779">IF(COUNTIF(MaGv!$C$50:$BB$50,B772)&gt;0,INDEX(MaGv!$C$38:$BB$50,1,MATCH(B772,MaGv!$C$50:$BB$50,0))," ")</f>
        <v> </v>
      </c>
      <c r="H779" s="444" t="str">
        <f t="array" ref="H779">IF(COUNTIF(MaGv!$C$55:$BB$55,B772)&gt;0,INDEX(MaGv!$C$38:$BB$55,1,MATCH(B772,MaGv!$C$55:$BB$55,0))," ")</f>
        <v> </v>
      </c>
      <c r="I779" s="444" t="str">
        <f t="array" ref="I779">IF(COUNTIF(MaGv!$C$60:$BB$60,B772)&gt;0,INDEX(MaGv!$C$38:$BB$60,1,MATCH(B772,MaGv!$C$60:$BB$60,0))," ")</f>
        <v> </v>
      </c>
      <c r="J779" s="444" t="str">
        <f t="array" ref="J779">IF(COUNTIF(MaGv!$C$65:$BB$65,B772)&gt;0,INDEX(MaGv!$C$38:$BB$65,1,MATCH(B772,MaGv!$C$65:$BB$65,0))," ")</f>
        <v> </v>
      </c>
      <c r="K779" s="323"/>
      <c r="L779" s="127"/>
      <c r="M779" s="444">
        <v>2.0</v>
      </c>
      <c r="N779" s="543" t="s">
        <v>625</v>
      </c>
      <c r="O779" s="444" t="str">
        <f t="array" ref="O779">IF(COUNTIF(MaGv!$C$40:$BB$40,L772)&gt;0,INDEX(MaGv!$C$38:$BB$40,1,MATCH(L772,MaGv!$C$40:$BB$40,0))," ")</f>
        <v> </v>
      </c>
      <c r="P779" s="444" t="str">
        <f t="array" ref="P779">IF(COUNTIF(MaGv!$C$45:$BB$45,L772)&gt;0,INDEX(MaGv!$C$38:$BB$45,1,MATCH(L772,MaGv!$C$45:$BB$45,0))," ")</f>
        <v> </v>
      </c>
      <c r="Q779" s="444" t="str">
        <f t="array" ref="Q779">IF(COUNTIF(MaGv!$C$50:$BB$50,L772)&gt;0,INDEX(MaGv!$C$38:$BB$50,1,MATCH(L772,MaGv!$C$50:$BB$50,0))," ")</f>
        <v> </v>
      </c>
      <c r="R779" s="444" t="str">
        <f t="array" ref="R779">IF(COUNTIF(MaGv!$C$55:$BB$55,L772)&gt;0,INDEX(MaGv!$C$38:$BB$55,1,MATCH(L772,MaGv!$C$55:$BB$55,0))," ")</f>
        <v> </v>
      </c>
      <c r="S779" s="444" t="str">
        <f t="array" ref="S779">IF(COUNTIF(MaGv!$C$60:$BB$60,L772)&gt;0,INDEX(MaGv!$C$38:$BB$60,1,MATCH(L772,MaGv!$C$60:$BB$60,0))," ")</f>
        <v> </v>
      </c>
      <c r="T779" s="444" t="str">
        <f t="array" ref="T779">IF(COUNTIF(MaGv!$C$65:$BB$65,L772)&gt;0,INDEX(MaGv!$C$38:$BB$65,1,MATCH(L772,MaGv!$C$65:$BB$65,0))," ")</f>
        <v> </v>
      </c>
      <c r="U779" s="16"/>
      <c r="V779" s="16"/>
      <c r="W779" s="17"/>
      <c r="X779" s="527"/>
    </row>
    <row r="780" ht="12.75" customHeight="1">
      <c r="A780" s="323"/>
      <c r="B780" s="127"/>
      <c r="C780" s="444">
        <v>3.0</v>
      </c>
      <c r="D780" s="543" t="s">
        <v>626</v>
      </c>
      <c r="E780" s="444" t="str">
        <f t="array" ref="E780">IF(COUNTIF(MaGv!$C$41:$BB$41,B772)&gt;0,INDEX(MaGv!$C$38:$BB$41,1,MATCH(B772,MaGv!$C$41:$BB$41,0))," ")</f>
        <v> </v>
      </c>
      <c r="F780" s="444" t="str">
        <f t="array" ref="F780">IF(COUNTIF(MaGv!$C$46:$BB$46,B772)&gt;0,INDEX(MaGv!$C$38:$BB$46,1,MATCH(B772,MaGv!$C$46:$BB$46,0))," ")</f>
        <v> </v>
      </c>
      <c r="G780" s="444" t="str">
        <f t="array" ref="G780">IF(COUNTIF(MaGv!$C$51:$BB$51,B772)&gt;0,INDEX(MaGv!$C$38:$BB$51,1,MATCH(B772,MaGv!$C$51:$BB$51,0))," ")</f>
        <v> </v>
      </c>
      <c r="H780" s="444" t="str">
        <f t="array" ref="H780">IF(COUNTIF(MaGv!$C$56:$BB$56,B772)&gt;0,INDEX(MaGv!$C$38:$BB$56,1,MATCH(B772,MaGv!$C$56:$BB$56,0))," ")</f>
        <v> </v>
      </c>
      <c r="I780" s="444" t="str">
        <f t="array" ref="I780">IF(COUNTIF(MaGv!$C$61:$BB$61,B772)&gt;0,INDEX(MaGv!$C$38:$BB$61,1,MATCH(B772,MaGv!$C$61:$BB$61,0))," ")</f>
        <v> </v>
      </c>
      <c r="J780" s="444" t="str">
        <f t="array" ref="J780">IF(COUNTIF(MaGv!$C$66:$BB$66,B772)&gt;0,INDEX(MaGv!$C$38:$BB$66,1,MATCH(B772,MaGv!$C$66:$BB$66,0))," ")</f>
        <v> </v>
      </c>
      <c r="K780" s="323"/>
      <c r="L780" s="127"/>
      <c r="M780" s="444">
        <v>3.0</v>
      </c>
      <c r="N780" s="543" t="s">
        <v>626</v>
      </c>
      <c r="O780" s="444" t="str">
        <f t="array" ref="O780">IF(COUNTIF(MaGv!$C$41:$BB$41,L772)&gt;0,INDEX(MaGv!$C$38:$BB$41,1,MATCH(L772,MaGv!$C$41:$BB$41,0))," ")</f>
        <v> </v>
      </c>
      <c r="P780" s="444" t="str">
        <f t="array" ref="P780">IF(COUNTIF(MaGv!$C$46:$BB$46,L772)&gt;0,INDEX(MaGv!$C$38:$BB$46,1,MATCH(L772,MaGv!$C$46:$BB$46,0))," ")</f>
        <v> </v>
      </c>
      <c r="Q780" s="444" t="str">
        <f t="array" ref="Q780">IF(COUNTIF(MaGv!$C$51:$BB$51,L772)&gt;0,INDEX(MaGv!$C$38:$BB$51,1,MATCH(L772,MaGv!$C$51:$BB$51,0))," ")</f>
        <v> </v>
      </c>
      <c r="R780" s="444" t="str">
        <f t="array" ref="R780">IF(COUNTIF(MaGv!$C$56:$BB$56,L772)&gt;0,INDEX(MaGv!$C$38:$BB$56,1,MATCH(L772,MaGv!$C$56:$BB$56,0))," ")</f>
        <v> </v>
      </c>
      <c r="S780" s="444" t="str">
        <f t="array" ref="S780">IF(COUNTIF(MaGv!$C$61:$BB$61,L772)&gt;0,INDEX(MaGv!$C$38:$BB$61,1,MATCH(L772,MaGv!$C$61:$BB$61,0))," ")</f>
        <v> </v>
      </c>
      <c r="T780" s="444" t="str">
        <f t="array" ref="T780">IF(COUNTIF(MaGv!$C$66:$BB$66,L772)&gt;0,INDEX(MaGv!$C$38:$BB$66,1,MATCH(L772,MaGv!$C$66:$BB$66,0))," ")</f>
        <v> </v>
      </c>
      <c r="U780" s="16"/>
      <c r="V780" s="16"/>
      <c r="W780" s="17"/>
      <c r="X780" s="527"/>
    </row>
    <row r="781" ht="12.75" customHeight="1">
      <c r="A781" s="323"/>
      <c r="B781" s="127"/>
      <c r="C781" s="444">
        <v>4.0</v>
      </c>
      <c r="D781" s="543" t="s">
        <v>627</v>
      </c>
      <c r="E781" s="444" t="str">
        <f t="array" ref="E781">IF(COUNTIF(MaGv!$C$42:$BB$42,B772)&gt;0,INDEX(MaGv!$C$38:$BB$42,1,MATCH(B772,MaGv!$C$42:$BB$42,0))," ")</f>
        <v> </v>
      </c>
      <c r="F781" s="444" t="str">
        <f t="array" ref="F781">IF(COUNTIF(MaGv!$C$47:$BB$47,B772)&gt;0,INDEX(MaGv!$C$38:$BB$47,1,MATCH(B772,MaGv!$C$47:$BB$47,0))," ")</f>
        <v> </v>
      </c>
      <c r="G781" s="444" t="str">
        <f t="array" ref="G781">IF(COUNTIF(MaGv!$C$52:$BB$52,B772)&gt;0,INDEX(MaGv!$C$38:$BB$52,1,MATCH(B772,MaGv!$C$52:$BB$52,0))," ")</f>
        <v> </v>
      </c>
      <c r="H781" s="444" t="str">
        <f t="array" ref="H781">IF(COUNTIF(MaGv!$C$57:$BB$57,B772)&gt;0,INDEX(MaGv!$C$38:$BB$57,1,MATCH(B772,MaGv!$C$57:$BB$57,0))," ")</f>
        <v> </v>
      </c>
      <c r="I781" s="444" t="str">
        <f t="array" ref="I781">IF(COUNTIF(MaGv!$C$62:$BB$62,B772)&gt;0,INDEX(MaGv!$C$38:$BB$62,1,MATCH(B772,MaGv!$C$62:$BB$62,0))," ")</f>
        <v> </v>
      </c>
      <c r="J781" s="444" t="str">
        <f t="array" ref="J781">IF(COUNTIF(MaGv!$C$66:$BB$67,B772)&gt;0,INDEX(MaGv!$C$38:$BB$67,1,MATCH(B772,MaGv!$C$67:$BB$67,0))," ")</f>
        <v> </v>
      </c>
      <c r="K781" s="323"/>
      <c r="L781" s="127"/>
      <c r="M781" s="444">
        <v>4.0</v>
      </c>
      <c r="N781" s="543" t="s">
        <v>627</v>
      </c>
      <c r="O781" s="444" t="str">
        <f t="array" ref="O781">IF(COUNTIF(MaGv!$C$42:$BB$42,L772)&gt;0,INDEX(MaGv!$C$38:$BB$42,1,MATCH(L772,MaGv!$C$42:$BB$42,0))," ")</f>
        <v> </v>
      </c>
      <c r="P781" s="444" t="str">
        <f t="array" ref="P781">IF(COUNTIF(MaGv!$C$47:$BB$47,L772)&gt;0,INDEX(MaGv!$C$38:$BB$47,1,MATCH(L772,MaGv!$C$47:$BB$47,0))," ")</f>
        <v> </v>
      </c>
      <c r="Q781" s="444" t="str">
        <f t="array" ref="Q781">IF(COUNTIF(MaGv!$C$52:$BB$52,L772)&gt;0,INDEX(MaGv!$C$38:$BB$52,1,MATCH(L772,MaGv!$C$52:$BB$52,0))," ")</f>
        <v> </v>
      </c>
      <c r="R781" s="444" t="str">
        <f t="array" ref="R781">IF(COUNTIF(MaGv!$C$57:$BB$57,L772)&gt;0,INDEX(MaGv!$C$38:$BB$57,1,MATCH(L772,MaGv!$C$57:$BB$57,0))," ")</f>
        <v> </v>
      </c>
      <c r="S781" s="444" t="str">
        <f t="array" ref="S781">IF(COUNTIF(MaGv!$C$62:$BB$62,L772)&gt;0,INDEX(MaGv!$C$38:$BB$62,1,MATCH(L772,MaGv!$C$62:$BB$62,0))," ")</f>
        <v> </v>
      </c>
      <c r="T781" s="444" t="str">
        <f t="array" ref="T781">IF(COUNTIF(MaGv!$C$66:$BB$67,L772)&gt;0,INDEX(MaGv!$C$38:$BB$67,1,MATCH(L772,MaGv!$C$67:$BB$67,0))," ")</f>
        <v> </v>
      </c>
      <c r="U781" s="16"/>
      <c r="V781" s="16"/>
      <c r="W781" s="17"/>
      <c r="X781" s="527"/>
    </row>
    <row r="782" ht="12.75" customHeight="1">
      <c r="A782" s="323"/>
      <c r="B782" s="396"/>
      <c r="C782" s="450">
        <v>5.0</v>
      </c>
      <c r="D782" s="550" t="s">
        <v>628</v>
      </c>
      <c r="E782" s="450" t="str">
        <f t="array" ref="E782">IF(COUNTIF(MaGv!$C$43:$BB$43,B772)&gt;0,INDEX(MaGv!$C$38:$BB$43,1,MATCH(B772,MaGv!$C$43:$BB$43,0))," ")</f>
        <v> </v>
      </c>
      <c r="F782" s="450" t="str">
        <f t="array" ref="F782">IF(COUNTIF(MaGv!$C$48:$BB$48,B772)&gt;0,INDEX(MaGv!$C$38:$BB$48,1,MATCH(B772,MaGv!$C$48:$BB$48,0))," ")</f>
        <v> </v>
      </c>
      <c r="G782" s="450" t="str">
        <f t="array" ref="G782">IF(COUNTIF(MaGv!$C$53:$BB$53,B772)&gt;0,INDEX(MaGv!$C$38:$BB$53,1,MATCH(B772,MaGv!$C$53:$BB$53,0))," ")</f>
        <v> </v>
      </c>
      <c r="H782" s="450" t="str">
        <f t="array" ref="H782">IF(COUNTIF(MaGv!$C$58:$BB$58,B772)&gt;0,INDEX(MaGv!$C$38:$BB$58,1,MATCH(B772,MaGv!$C$58:$BB$58,0))," ")</f>
        <v> </v>
      </c>
      <c r="I782" s="450" t="str">
        <f t="array" ref="I782">IF(COUNTIF(MaGv!$C$63:$BB$63,B772)&gt;0,INDEX(MaGv!$C$38:$BB$63,1,MATCH(B772,MaGv!$C$63:$BB$63,0))," ")</f>
        <v> </v>
      </c>
      <c r="J782" s="450" t="str">
        <f t="array" ref="J782">IF(COUNTIF(MaGv!$C$68:$BB$68,B772)&gt;0,INDEX(MaGv!$C$38:$BB$68,1,MATCH(B772,MaGv!$C$68:$BB$68,0))," ")</f>
        <v> </v>
      </c>
      <c r="K782" s="323"/>
      <c r="L782" s="396"/>
      <c r="M782" s="450">
        <v>5.0</v>
      </c>
      <c r="N782" s="550" t="s">
        <v>628</v>
      </c>
      <c r="O782" s="450" t="str">
        <f t="array" ref="O782">IF(COUNTIF(MaGv!$C$43:$BB$43,L772)&gt;0,INDEX(MaGv!$C$38:$BB$43,1,MATCH(L772,MaGv!$C$43:$BB$43,0))," ")</f>
        <v> </v>
      </c>
      <c r="P782" s="450" t="str">
        <f t="array" ref="P782">IF(COUNTIF(MaGv!$C$48:$BB$48,L772)&gt;0,INDEX(MaGv!$C$38:$BB$48,1,MATCH(L772,MaGv!$C$48:$BB$48,0))," ")</f>
        <v> </v>
      </c>
      <c r="Q782" s="450" t="str">
        <f t="array" ref="Q782">IF(COUNTIF(MaGv!$C$53:$BB$53,L772)&gt;0,INDEX(MaGv!$C$38:$BB$53,1,MATCH(L772,MaGv!$C$53:$BB$53,0))," ")</f>
        <v> </v>
      </c>
      <c r="R782" s="450" t="str">
        <f t="array" ref="R782">IF(COUNTIF(MaGv!$C$58:$BB$58,L772)&gt;0,INDEX(MaGv!$C$38:$BB$58,1,MATCH(L772,MaGv!$C$58:$BB$58,0))," ")</f>
        <v> </v>
      </c>
      <c r="S782" s="450" t="str">
        <f t="array" ref="S782">IF(COUNTIF(MaGv!$C$63:$BB$63,L772)&gt;0,INDEX(MaGv!$C$38:$BB$63,1,MATCH(L772,MaGv!$C$63:$BB$63,0))," ")</f>
        <v> </v>
      </c>
      <c r="T782" s="450" t="str">
        <f t="array" ref="T782">IF(COUNTIF(MaGv!$C$68:$BB$68,L772)&gt;0,INDEX(MaGv!$C$38:$BB$68,1,MATCH(L772,MaGv!$C$68:$BB$68,0))," ")</f>
        <v> </v>
      </c>
      <c r="U782" s="16"/>
      <c r="V782" s="16"/>
      <c r="W782" s="17"/>
      <c r="X782" s="527"/>
    </row>
    <row r="783" ht="12.75" customHeight="1">
      <c r="A783" s="323"/>
      <c r="B783" s="551"/>
      <c r="C783" s="529"/>
      <c r="D783" s="75"/>
      <c r="E783" s="529"/>
      <c r="F783" s="529"/>
      <c r="G783" s="529"/>
      <c r="H783" s="529"/>
      <c r="I783" s="529"/>
      <c r="J783" s="529"/>
      <c r="K783" s="323"/>
      <c r="L783" s="551"/>
      <c r="M783" s="529"/>
      <c r="N783" s="75"/>
      <c r="O783" s="529"/>
      <c r="P783" s="529"/>
      <c r="Q783" s="529"/>
      <c r="R783" s="529"/>
      <c r="S783" s="529"/>
      <c r="T783" s="529"/>
      <c r="U783" s="16"/>
      <c r="V783" s="16"/>
      <c r="W783" s="17"/>
      <c r="X783" s="527"/>
    </row>
    <row r="784" ht="12.75" customHeight="1">
      <c r="A784" s="552"/>
      <c r="B784" s="553"/>
      <c r="C784" s="554"/>
      <c r="D784" s="554"/>
      <c r="E784" s="555"/>
      <c r="F784" s="555"/>
      <c r="G784" s="555"/>
      <c r="H784" s="555"/>
      <c r="I784" s="555"/>
      <c r="J784" s="555"/>
      <c r="K784" s="555"/>
      <c r="L784" s="553"/>
      <c r="M784" s="554"/>
      <c r="N784" s="554"/>
      <c r="O784" s="555"/>
      <c r="P784" s="555"/>
      <c r="Q784" s="555"/>
      <c r="R784" s="555"/>
      <c r="S784" s="555"/>
      <c r="T784" s="555"/>
      <c r="U784" s="16"/>
      <c r="V784" s="16"/>
      <c r="W784" s="17"/>
      <c r="X784" s="527"/>
    </row>
    <row r="785" ht="12.75" customHeight="1">
      <c r="A785" s="323"/>
      <c r="B785" s="528" t="str">
        <f>MaGv!$N$1</f>
        <v>THỜI KHÓA BIỂU ÔN TẬP KHỐI 12 - Áp dụng từ 04/05/2021</v>
      </c>
      <c r="C785" s="528"/>
      <c r="D785" s="360"/>
      <c r="E785" s="360"/>
      <c r="F785" s="360"/>
      <c r="G785" s="360"/>
      <c r="H785" s="323"/>
      <c r="I785" s="360"/>
      <c r="J785" s="360"/>
      <c r="K785" s="323"/>
      <c r="L785" s="528" t="str">
        <f>MaGv!$N$1</f>
        <v>THỜI KHÓA BIỂU ÔN TẬP KHỐI 12 - Áp dụng từ 04/05/2021</v>
      </c>
      <c r="M785" s="360"/>
      <c r="N785" s="360"/>
      <c r="O785" s="360"/>
      <c r="P785" s="360"/>
      <c r="Q785" s="360"/>
      <c r="R785" s="323"/>
      <c r="S785" s="360"/>
      <c r="T785" s="360"/>
      <c r="U785" s="16"/>
      <c r="V785" s="16"/>
      <c r="W785" s="17"/>
      <c r="X785" s="527"/>
    </row>
    <row r="786" ht="12.75" customHeight="1">
      <c r="A786" s="16"/>
      <c r="B786" s="530" t="s">
        <v>615</v>
      </c>
      <c r="C786" s="531" t="str">
        <f>VLOOKUP(B788,dsma,3,0)&amp;"-"&amp;VLOOKUP(B788,dsma,5,0)</f>
        <v>Đoàn Minh Thông-CN</v>
      </c>
      <c r="D786" s="532"/>
      <c r="E786" s="532"/>
      <c r="F786" s="533"/>
      <c r="G786" s="323"/>
      <c r="H786" s="534"/>
      <c r="I786" s="535" t="s">
        <v>616</v>
      </c>
      <c r="J786" s="17" t="str">
        <f>60-COUNTIF(E789:J798," ")</f>
        <v>0</v>
      </c>
      <c r="K786" s="323"/>
      <c r="L786" s="530" t="s">
        <v>615</v>
      </c>
      <c r="M786" s="531" t="str">
        <f>VLOOKUP(L788,dsma,3,0)&amp;"-"&amp;VLOOKUP(L788,dsma,5,0)</f>
        <v>Thái Thị Mỹ Lan-CN</v>
      </c>
      <c r="N786" s="532"/>
      <c r="O786" s="532"/>
      <c r="P786" s="533"/>
      <c r="Q786" s="556"/>
      <c r="R786" s="534"/>
      <c r="S786" s="535" t="s">
        <v>616</v>
      </c>
      <c r="T786" s="17" t="str">
        <f>60-COUNTIF(O789:T798," ")</f>
        <v>0</v>
      </c>
      <c r="U786" s="16"/>
      <c r="V786" s="16"/>
      <c r="W786" s="17"/>
      <c r="X786" s="527"/>
    </row>
    <row r="787" ht="3.0" customHeight="1">
      <c r="A787" s="16"/>
      <c r="B787" s="526"/>
      <c r="C787" s="323"/>
      <c r="D787" s="323"/>
      <c r="E787" s="529"/>
      <c r="F787" s="323"/>
      <c r="G787" s="323"/>
      <c r="H787" s="323"/>
      <c r="I787" s="323"/>
      <c r="J787" s="323"/>
      <c r="K787" s="323"/>
      <c r="L787" s="526"/>
      <c r="M787" s="323"/>
      <c r="N787" s="323"/>
      <c r="O787" s="529"/>
      <c r="P787" s="323"/>
      <c r="Q787" s="323"/>
      <c r="R787" s="323"/>
      <c r="S787" s="323"/>
      <c r="T787" s="323"/>
      <c r="U787" s="16"/>
      <c r="V787" s="16"/>
      <c r="W787" s="17"/>
      <c r="X787" s="527"/>
    </row>
    <row r="788" ht="12.75" customHeight="1">
      <c r="A788" s="536"/>
      <c r="B788" s="537" t="str">
        <f>X103</f>
        <v>BC09</v>
      </c>
      <c r="C788" s="538" t="s">
        <v>617</v>
      </c>
      <c r="D788" s="538" t="s">
        <v>618</v>
      </c>
      <c r="E788" s="538" t="s">
        <v>591</v>
      </c>
      <c r="F788" s="538" t="s">
        <v>592</v>
      </c>
      <c r="G788" s="538" t="s">
        <v>593</v>
      </c>
      <c r="H788" s="538" t="s">
        <v>594</v>
      </c>
      <c r="I788" s="538" t="s">
        <v>595</v>
      </c>
      <c r="J788" s="538" t="s">
        <v>596</v>
      </c>
      <c r="K788" s="539"/>
      <c r="L788" s="537" t="str">
        <f>X104</f>
        <v>BC10</v>
      </c>
      <c r="M788" s="538" t="s">
        <v>617</v>
      </c>
      <c r="N788" s="538" t="s">
        <v>618</v>
      </c>
      <c r="O788" s="538" t="s">
        <v>591</v>
      </c>
      <c r="P788" s="538" t="s">
        <v>592</v>
      </c>
      <c r="Q788" s="538" t="s">
        <v>593</v>
      </c>
      <c r="R788" s="538" t="s">
        <v>594</v>
      </c>
      <c r="S788" s="538" t="s">
        <v>595</v>
      </c>
      <c r="T788" s="538" t="s">
        <v>596</v>
      </c>
      <c r="U788" s="16"/>
      <c r="V788" s="16">
        <v>100.0</v>
      </c>
      <c r="W788" s="17"/>
      <c r="X788" s="527"/>
    </row>
    <row r="789" ht="12.75" customHeight="1">
      <c r="A789" s="323"/>
      <c r="B789" s="541" t="s">
        <v>597</v>
      </c>
      <c r="C789" s="452">
        <v>1.0</v>
      </c>
      <c r="D789" s="542" t="s">
        <v>619</v>
      </c>
      <c r="E789" s="452" t="str">
        <f t="array" ref="E789">IF(COUNTIF(MaGv!$C$4:$BB$4,B788)&gt;0,INDEX(MaGv!$C$3:$BB$4,1,MATCH(B788,MaGv!$C$4:$BB$4,0))," ")</f>
        <v> </v>
      </c>
      <c r="F789" s="452" t="str">
        <f t="array" ref="F789">IF(COUNTIF(MaGv!$C$9:$BB$9,B788)&gt;0,INDEX(MaGv!$C$3:$BB$9,1,MATCH(B788,MaGv!$C$9:$BB$9,0))," ")</f>
        <v> </v>
      </c>
      <c r="G789" s="452" t="str">
        <f t="array" ref="G789">IF(COUNTIF(MaGv!$C$14:$BB$14,B788)&gt;0,INDEX(MaGv!$C$3:$BB$14,1,MATCH(B788,MaGv!$C$14:$BB$14,0))," ")</f>
        <v> </v>
      </c>
      <c r="H789" s="452" t="str">
        <f t="array" ref="H789">IF(COUNTIF(MaGv!$C$19:$BB$19,B788)&gt;0,INDEX(MaGv!$C$3:$BB$19,1,MATCH(B788,MaGv!$C$19:$BB$19,0))," ")</f>
        <v> </v>
      </c>
      <c r="I789" s="452" t="str">
        <f t="array" ref="I789">IF(COUNTIF(MaGv!$C$24:$BB$24,B788)&gt;0,INDEX(MaGv!$C$3:$BB$24,1,MATCH(B788,MaGv!$C$24:$BB$24,0))," ")</f>
        <v> </v>
      </c>
      <c r="J789" s="452" t="str">
        <f t="array" ref="J789">IF(COUNTIF(MaGv!$C$29:$BB$29,B788)&gt;0,INDEX(MaGv!$C$3:$BB$29,1,MATCH(B788,MaGv!$C$29:$BB$29,0))," ")</f>
        <v> </v>
      </c>
      <c r="K789" s="323"/>
      <c r="L789" s="541" t="s">
        <v>597</v>
      </c>
      <c r="M789" s="452">
        <v>1.0</v>
      </c>
      <c r="N789" s="542" t="s">
        <v>619</v>
      </c>
      <c r="O789" s="452" t="str">
        <f t="array" ref="O789">IF(COUNTIF(MaGv!$C$4:$BB$4,L788)&gt;0,INDEX(MaGv!$C$3:$BB$4,1,MATCH(L788,MaGv!$C$4:$BB$4,0))," ")</f>
        <v> </v>
      </c>
      <c r="P789" s="452" t="str">
        <f t="array" ref="P789">IF(COUNTIF(MaGv!$C$9:$BB$9,L788)&gt;0,INDEX(MaGv!$C$3:$BB$9,1,MATCH(L788,MaGv!$C$9:$BB$9,0))," ")</f>
        <v> </v>
      </c>
      <c r="Q789" s="452" t="str">
        <f t="array" ref="Q789">IF(COUNTIF(MaGv!$C$14:$BB$14,L788)&gt;0,INDEX(MaGv!$C$3:$BB$14,1,MATCH(L788,MaGv!$C$14:$BB$14,0))," ")</f>
        <v> </v>
      </c>
      <c r="R789" s="452" t="str">
        <f t="array" ref="R789">IF(COUNTIF(MaGv!$C$19:$BB$19,L788)&gt;0,INDEX(MaGv!$C$3:$BB$19,1,MATCH(L788,MaGv!$C$19:$BB$19,0))," ")</f>
        <v> </v>
      </c>
      <c r="S789" s="452" t="str">
        <f t="array" ref="S789">IF(COUNTIF(MaGv!$C$24:$BB$24,L788)&gt;0,INDEX(MaGv!$C$3:$BB$24,1,MATCH(L788,MaGv!$C$24:$BB$24,0))," ")</f>
        <v> </v>
      </c>
      <c r="T789" s="452" t="str">
        <f t="array" ref="T789">IF(COUNTIF(MaGv!$C$29:$BB$29,L788)&gt;0,INDEX(MaGv!$C$3:$BB$29,1,MATCH(L788,MaGv!$C$29:$BB$29,0))," ")</f>
        <v> </v>
      </c>
      <c r="U789" s="16"/>
      <c r="V789" s="16"/>
      <c r="W789" s="17"/>
      <c r="X789" s="527"/>
    </row>
    <row r="790" ht="12.75" customHeight="1">
      <c r="A790" s="323"/>
      <c r="B790" s="127"/>
      <c r="C790" s="444">
        <v>2.0</v>
      </c>
      <c r="D790" s="543" t="s">
        <v>620</v>
      </c>
      <c r="E790" s="444" t="str">
        <f t="array" ref="E790">IF(COUNTIF(MaGv!$C$5:$BB$5,B788)&gt;0,INDEX(MaGv!$C$3:$BB$5,1,MATCH(B788,MaGv!$C$5:$BB$5,0))," ")</f>
        <v> </v>
      </c>
      <c r="F790" s="444" t="str">
        <f t="array" ref="F790">IF(COUNTIF(MaGv!$C$10:$BB$10,B788)&gt;0,INDEX(MaGv!$C$3:$BB$10,1,MATCH(B788,MaGv!$C$10:$BB$10,0))," ")</f>
        <v> </v>
      </c>
      <c r="G790" s="444" t="str">
        <f t="array" ref="G790">IF(COUNTIF(MaGv!$C$15:$BB$15,B788)&gt;0,INDEX(MaGv!$C$3:$BB$15,1,MATCH(B788,MaGv!$C$15:$BB$15,0))," ")</f>
        <v> </v>
      </c>
      <c r="H790" s="444" t="str">
        <f t="array" ref="H790">IF(COUNTIF(MaGv!$C$20:$BB$20,B788)&gt;0,INDEX(MaGv!$C$3:$BB$20,1,MATCH(B788,MaGv!$C$20:$BB$20,0))," ")</f>
        <v> </v>
      </c>
      <c r="I790" s="444" t="str">
        <f t="array" ref="I790">IF(COUNTIF(MaGv!$C$25:$BB$25,B788)&gt;0,INDEX(MaGv!$C$3:$BB$25,1,MATCH(B788,MaGv!$C$25:$BB$25,0))," ")</f>
        <v> </v>
      </c>
      <c r="J790" s="444" t="str">
        <f t="array" ref="J790">IF(COUNTIF(MaGv!$C$30:$BB$30,B788)&gt;0,INDEX(MaGv!$C$3:$BB$30,1,MATCH(B788,MaGv!$C$30:$BB$30,0))," ")</f>
        <v> </v>
      </c>
      <c r="K790" s="323"/>
      <c r="L790" s="127"/>
      <c r="M790" s="444">
        <v>2.0</v>
      </c>
      <c r="N790" s="543" t="s">
        <v>620</v>
      </c>
      <c r="O790" s="444" t="str">
        <f t="array" ref="O790">IF(COUNTIF(MaGv!$C$5:$BB$5,L788)&gt;0,INDEX(MaGv!$C$3:$BB$5,1,MATCH(L788,MaGv!$C$5:$BB$5,0))," ")</f>
        <v> </v>
      </c>
      <c r="P790" s="444" t="str">
        <f t="array" ref="P790">IF(COUNTIF(MaGv!$C$10:$BB$10,L788)&gt;0,INDEX(MaGv!$C$3:$BB$10,1,MATCH(L788,MaGv!$C$10:$BB$10,0))," ")</f>
        <v> </v>
      </c>
      <c r="Q790" s="444" t="str">
        <f t="array" ref="Q790">IF(COUNTIF(MaGv!$C$15:$BB$15,L788)&gt;0,INDEX(MaGv!$C$3:$BB$15,1,MATCH(L788,MaGv!$C$15:$BB$15,0))," ")</f>
        <v> </v>
      </c>
      <c r="R790" s="444" t="str">
        <f t="array" ref="R790">IF(COUNTIF(MaGv!$C$20:$BB$20,L788)&gt;0,INDEX(MaGv!$C$3:$BB$20,1,MATCH(L788,MaGv!$C$20:$BB$20,0))," ")</f>
        <v> </v>
      </c>
      <c r="S790" s="444" t="str">
        <f t="array" ref="S790">IF(COUNTIF(MaGv!$C$25:$BB$25,L788)&gt;0,INDEX(MaGv!$C$3:$BB$25,1,MATCH(L788,MaGv!$C$25:$BB$25,0))," ")</f>
        <v> </v>
      </c>
      <c r="T790" s="444" t="str">
        <f t="array" ref="T790">IF(COUNTIF(MaGv!$C$30:$BB$30,L788)&gt;0,INDEX(MaGv!$C$3:$BB$30,1,MATCH(L788,MaGv!$C$30:$BB$30,0))," ")</f>
        <v> </v>
      </c>
      <c r="U790" s="16"/>
      <c r="V790" s="16"/>
      <c r="W790" s="17"/>
      <c r="X790" s="527"/>
    </row>
    <row r="791" ht="12.75" customHeight="1">
      <c r="A791" s="323"/>
      <c r="B791" s="127"/>
      <c r="C791" s="444">
        <v>3.0</v>
      </c>
      <c r="D791" s="543" t="s">
        <v>621</v>
      </c>
      <c r="E791" s="444" t="str">
        <f t="array" ref="E791">IF(COUNTIF(MaGv!$C$6:$BB$6,B788)&gt;0,INDEX(MaGv!$C$3:$BB$6,1,MATCH(B788,MaGv!$C$6:$BB$6,0))," ")</f>
        <v> </v>
      </c>
      <c r="F791" s="444" t="str">
        <f t="array" ref="F791">IF(COUNTIF(MaGv!$C$11:$BB$11,B788)&gt;0,INDEX(MaGv!$C$3:$BB$11,1,MATCH(B788,MaGv!$C$11:$BB$11,0))," ")</f>
        <v> </v>
      </c>
      <c r="G791" s="444" t="str">
        <f t="array" ref="G791">IF(COUNTIF(MaGv!$C$16:$BB$16,B788)&gt;0,INDEX(MaGv!$C$3:$BB$16,1,MATCH(B788,MaGv!$C$16:$BB$16,0))," ")</f>
        <v> </v>
      </c>
      <c r="H791" s="444" t="str">
        <f t="array" ref="H791">IF(COUNTIF(MaGv!$C$21:$BB$21,B788)&gt;0,INDEX(MaGv!$C$3:$BB$21,1,MATCH(B788,MaGv!$C$21:$BB$21,0))," ")</f>
        <v> </v>
      </c>
      <c r="I791" s="444" t="str">
        <f t="array" ref="I791">IF(COUNTIF(MaGv!$C$26:$BB$26,B788)&gt;0,INDEX(MaGv!$C$3:$BB$26,1,MATCH(B788,MaGv!$C$26:$BB$26,0))," ")</f>
        <v> </v>
      </c>
      <c r="J791" s="444" t="str">
        <f t="array" ref="J791">IF(COUNTIF(MaGv!$C$31:$BB$31,B788)&gt;0,INDEX(MaGv!$C$3:$BB$31,1,MATCH(B788,MaGv!$C$31:$BB$31,0))," ")</f>
        <v> </v>
      </c>
      <c r="K791" s="323"/>
      <c r="L791" s="127"/>
      <c r="M791" s="444">
        <v>3.0</v>
      </c>
      <c r="N791" s="543" t="s">
        <v>621</v>
      </c>
      <c r="O791" s="444" t="str">
        <f t="array" ref="O791">IF(COUNTIF(MaGv!$C$6:$BB$6,L788)&gt;0,INDEX(MaGv!$C$3:$BB$6,1,MATCH(L788,MaGv!$C$6:$BB$6,0))," ")</f>
        <v> </v>
      </c>
      <c r="P791" s="444" t="str">
        <f t="array" ref="P791">IF(COUNTIF(MaGv!$C$11:$BB$11,L788)&gt;0,INDEX(MaGv!$C$3:$BB$11,1,MATCH(L788,MaGv!$C$11:$BB$11,0))," ")</f>
        <v> </v>
      </c>
      <c r="Q791" s="444" t="str">
        <f t="array" ref="Q791">IF(COUNTIF(MaGv!$C$16:$BB$16,L788)&gt;0,INDEX(MaGv!$C$3:$BB$16,1,MATCH(L788,MaGv!$C$16:$BB$16,0))," ")</f>
        <v> </v>
      </c>
      <c r="R791" s="444" t="str">
        <f t="array" ref="R791">IF(COUNTIF(MaGv!$C$21:$BB$21,L788)&gt;0,INDEX(MaGv!$C$3:$BB$21,1,MATCH(L788,MaGv!$C$21:$BB$21,0))," ")</f>
        <v> </v>
      </c>
      <c r="S791" s="444" t="str">
        <f t="array" ref="S791">IF(COUNTIF(MaGv!$C$26:$BB$26,L788)&gt;0,INDEX(MaGv!$C$3:$BB$26,1,MATCH(L788,MaGv!$C$26:$BB$26,0))," ")</f>
        <v> </v>
      </c>
      <c r="T791" s="444" t="str">
        <f t="array" ref="T791">IF(COUNTIF(MaGv!$C$31:$BB$31,L788)&gt;0,INDEX(MaGv!$C$3:$BB$31,1,MATCH(L788,MaGv!$C$31:$BB$31,0))," ")</f>
        <v> </v>
      </c>
      <c r="U791" s="16"/>
      <c r="V791" s="16"/>
      <c r="W791" s="17"/>
      <c r="X791" s="527"/>
    </row>
    <row r="792" ht="12.75" customHeight="1">
      <c r="A792" s="323"/>
      <c r="B792" s="127"/>
      <c r="C792" s="444">
        <v>4.0</v>
      </c>
      <c r="D792" s="543" t="s">
        <v>622</v>
      </c>
      <c r="E792" s="444" t="str">
        <f t="array" ref="E792">IF(COUNTIF(MaGv!$C$7:$BB$7,B788)&gt;0,INDEX(MaGv!$C$3:$BB$7,1,MATCH(B788,MaGv!$C$7:$BB$7,0))," ")</f>
        <v> </v>
      </c>
      <c r="F792" s="444" t="str">
        <f t="array" ref="F792">IF(COUNTIF(MaGv!$C$12:$BB$12,B788)&gt;0,INDEX(MaGv!$C$3:$BB$12,1,MATCH(B788,MaGv!$C$12:$BB$12,0))," ")</f>
        <v> </v>
      </c>
      <c r="G792" s="444" t="str">
        <f t="array" ref="G792">IF(COUNTIF(MaGv!$C$17:$BB$17,B788)&gt;0,INDEX(MaGv!$C$3:$BB$17,1,MATCH(B788,MaGv!$C$17:$BB$17,0))," ")</f>
        <v> </v>
      </c>
      <c r="H792" s="444" t="str">
        <f t="array" ref="H792">IF(COUNTIF(MaGv!$C$22:$BB$22,B788)&gt;0,INDEX(MaGv!$C$3:$BB$22,1,MATCH(B788,MaGv!$C$22:$BB$22,0))," ")</f>
        <v> </v>
      </c>
      <c r="I792" s="444" t="str">
        <f t="array" ref="I792">IF(COUNTIF(MaGv!$C$27:$BB$27,B788)&gt;0,INDEX(MaGv!$C$3:$BB$27,1,MATCH(B788,MaGv!$C$27:$BB$27,0))," ")</f>
        <v> </v>
      </c>
      <c r="J792" s="444" t="str">
        <f t="array" ref="J792">IF(COUNTIF(MaGv!$C$32:$BB$32,B788)&gt;0,INDEX(MaGv!$C$3:$BB$32,1,MATCH(B788,MaGv!$C$32:$BB$32,0))," ")</f>
        <v> </v>
      </c>
      <c r="K792" s="323"/>
      <c r="L792" s="127"/>
      <c r="M792" s="444">
        <v>4.0</v>
      </c>
      <c r="N792" s="543" t="s">
        <v>622</v>
      </c>
      <c r="O792" s="444" t="str">
        <f t="array" ref="O792">IF(COUNTIF(MaGv!$C$7:$BB$7,L788)&gt;0,INDEX(MaGv!$C$3:$BB$7,1,MATCH(L788,MaGv!$C$7:$BB$7,0))," ")</f>
        <v> </v>
      </c>
      <c r="P792" s="444" t="str">
        <f t="array" ref="P792">IF(COUNTIF(MaGv!$C$12:$BB$12,L788)&gt;0,INDEX(MaGv!$C$3:$BB$12,1,MATCH(L788,MaGv!$C$12:$BB$12,0))," ")</f>
        <v> </v>
      </c>
      <c r="Q792" s="444" t="str">
        <f t="array" ref="Q792">IF(COUNTIF(MaGv!$C$17:$BB$17,L788)&gt;0,INDEX(MaGv!$C$3:$BB$17,1,MATCH(L788,MaGv!$C$17:$BB$17,0))," ")</f>
        <v> </v>
      </c>
      <c r="R792" s="444" t="str">
        <f t="array" ref="R792">IF(COUNTIF(MaGv!$C$22:$BB$22,L788)&gt;0,INDEX(MaGv!$C$3:$BB$22,1,MATCH(L788,MaGv!$C$22:$BB$22,0))," ")</f>
        <v> </v>
      </c>
      <c r="S792" s="444" t="str">
        <f t="array" ref="S792">IF(COUNTIF(MaGv!$C$27:$BB$27,L788)&gt;0,INDEX(MaGv!$C$3:$BB$27,1,MATCH(L788,MaGv!$C$27:$BB$27,0))," ")</f>
        <v> </v>
      </c>
      <c r="T792" s="444" t="str">
        <f t="array" ref="T792">IF(COUNTIF(MaGv!$C$32:$BB$32,L788)&gt;0,INDEX(MaGv!$C$3:$BB$32,1,MATCH(L788,MaGv!$C$32:$BB$32,0))," ")</f>
        <v> </v>
      </c>
      <c r="U792" s="16"/>
      <c r="V792" s="16"/>
      <c r="W792" s="17"/>
      <c r="X792" s="527"/>
    </row>
    <row r="793" ht="12.75" customHeight="1">
      <c r="A793" s="323"/>
      <c r="B793" s="447"/>
      <c r="C793" s="544">
        <v>5.0</v>
      </c>
      <c r="D793" s="545" t="s">
        <v>623</v>
      </c>
      <c r="E793" s="544" t="str">
        <f t="array" ref="E793">IF(COUNTIF(MaGv!$C$8:$BB$8,B788)&gt;0,INDEX(MaGv!$C$3:$BB$8,1,MATCH(B788,MaGv!$C$8:$BB$8,0))," ")</f>
        <v> </v>
      </c>
      <c r="F793" s="544" t="str">
        <f t="array" ref="F793">IF(COUNTIF(MaGv!$C$13:$BB$13,B788)&gt;0,INDEX(MaGv!$C$3:$BB$13,1,MATCH(B788,MaGv!$C$13:$BB$13,0))," ")</f>
        <v> </v>
      </c>
      <c r="G793" s="544" t="str">
        <f t="array" ref="G793">IF(COUNTIF(MaGv!$C$18:$BB$18,B788)&gt;0,INDEX(MaGv!$C$3:$BB$18,1,MATCH(B788,MaGv!$C$18:$BB$18,0))," ")</f>
        <v> </v>
      </c>
      <c r="H793" s="544" t="str">
        <f t="array" ref="H793">IF(COUNTIF(MaGv!$C$23:$BB$23,B788)&gt;0,INDEX(MaGv!$C$3:$BB$23,1,MATCH(B788,MaGv!$C$23:$BB$23,0))," ")</f>
        <v> </v>
      </c>
      <c r="I793" s="544" t="str">
        <f t="array" ref="I793">IF(COUNTIF(MaGv!$C$28:$BB$28,B788)&gt;0,INDEX(MaGv!$C$3:$BB$28,1,MATCH(B788,MaGv!$C$28:$BB$28,0))," ")</f>
        <v> </v>
      </c>
      <c r="J793" s="544" t="str">
        <f t="array" ref="J793">IF(COUNTIF(MaGv!$C$33:$BB$33,B788)&gt;0,INDEX(MaGv!$C$3:$BB$33,1,MATCH(B788,MaGv!$C$33:$BB$33,0))," ")</f>
        <v> </v>
      </c>
      <c r="K793" s="323"/>
      <c r="L793" s="447"/>
      <c r="M793" s="544">
        <v>5.0</v>
      </c>
      <c r="N793" s="545" t="s">
        <v>623</v>
      </c>
      <c r="O793" s="544" t="str">
        <f t="array" ref="O793">IF(COUNTIF(MaGv!$C$8:$BB$8,L788)&gt;0,INDEX(MaGv!$C$3:$BB$8,1,MATCH(L788,MaGv!$C$8:$BB$8,0))," ")</f>
        <v> </v>
      </c>
      <c r="P793" s="544" t="str">
        <f t="array" ref="P793">IF(COUNTIF(MaGv!$C$13:$BB$13,L788)&gt;0,INDEX(MaGv!$C$3:$BB$13,1,MATCH(L788,MaGv!$C$13:$BB$13,0))," ")</f>
        <v> </v>
      </c>
      <c r="Q793" s="544" t="str">
        <f t="array" ref="Q793">IF(COUNTIF(MaGv!$C$18:$BB$18,L788)&gt;0,INDEX(MaGv!$C$3:$BB$18,1,MATCH(L788,MaGv!$C$18:$BB$18,0))," ")</f>
        <v> </v>
      </c>
      <c r="R793" s="544" t="str">
        <f t="array" ref="R793">IF(COUNTIF(MaGv!$C$23:$BB$23,L788)&gt;0,INDEX(MaGv!$C$3:$BB$23,1,MATCH(L788,MaGv!$C$23:$BB$23,0))," ")</f>
        <v> </v>
      </c>
      <c r="S793" s="544" t="str">
        <f t="array" ref="S793">IF(COUNTIF(MaGv!$C$28:$BB$28,L788)&gt;0,INDEX(MaGv!$C$3:$BB$28,1,MATCH(L788,MaGv!$C$28:$BB$28,0))," ")</f>
        <v> </v>
      </c>
      <c r="T793" s="544" t="str">
        <f t="array" ref="T793">IF(COUNTIF(MaGv!$C$33:$BB$33,L788)&gt;0,INDEX(MaGv!$C$3:$BB$33,1,MATCH(L788,MaGv!$C$33:$BB$33,0))," ")</f>
        <v> </v>
      </c>
      <c r="U793" s="16"/>
      <c r="V793" s="16"/>
      <c r="W793" s="17"/>
      <c r="X793" s="527"/>
    </row>
    <row r="794" ht="12.75" customHeight="1">
      <c r="A794" s="323"/>
      <c r="B794" s="547" t="s">
        <v>606</v>
      </c>
      <c r="C794" s="548">
        <v>1.0</v>
      </c>
      <c r="D794" s="549" t="s">
        <v>624</v>
      </c>
      <c r="E794" s="548" t="str">
        <f t="array" ref="E794">IF(COUNTIF(MaGv!$C$39:$BB$39,B788)&gt;0,INDEX(MaGv!$C$38:$BB$39,1,MATCH(B788,MaGv!$C$39:$BB$39,0))," ")</f>
        <v> </v>
      </c>
      <c r="F794" s="548" t="str">
        <f t="array" ref="F794">IF(COUNTIF(MaGv!$C$44:$BB$44,B788)&gt;0,INDEX(MaGv!$C$38:$BB$44,1,MATCH(B788,MaGv!$C$44:$BB$44,0))," ")</f>
        <v> </v>
      </c>
      <c r="G794" s="548" t="str">
        <f t="array" ref="G794">IF(COUNTIF(MaGv!$C$49:$BB$49,B788)&gt;0,INDEX(MaGv!$C$38:$BB$49,1,MATCH(B788,MaGv!$C$49:$BB$49,0))," ")</f>
        <v> </v>
      </c>
      <c r="H794" s="548" t="str">
        <f t="array" ref="H794">IF(COUNTIF(MaGv!$C$54:$BB$54,B788)&gt;0,INDEX(MaGv!$C$38:$BB$54,1,MATCH(B788,MaGv!$C$54:$BB$54,0))," ")</f>
        <v> </v>
      </c>
      <c r="I794" s="548" t="str">
        <f t="array" ref="I794">IF(COUNTIF(MaGv!$C$59:$BB$59,B788)&gt;0,INDEX(MaGv!$C$38:$BB$59,1,MATCH(B788,MaGv!$C$59:$BB$59,0))," ")</f>
        <v> </v>
      </c>
      <c r="J794" s="548" t="str">
        <f t="array" ref="J794">IF(COUNTIF(MaGv!$C$64:$BB$64,B788)&gt;0,INDEX(MaGv!$C$38:$BB$64,1,MATCH(B788,MaGv!$C$64:$BB$64,0))," ")</f>
        <v> </v>
      </c>
      <c r="K794" s="323"/>
      <c r="L794" s="547" t="s">
        <v>606</v>
      </c>
      <c r="M794" s="548">
        <v>1.0</v>
      </c>
      <c r="N794" s="549" t="s">
        <v>624</v>
      </c>
      <c r="O794" s="548" t="str">
        <f t="array" ref="O794">IF(COUNTIF(MaGv!$C$39:$BB$39,L788)&gt;0,INDEX(MaGv!$C$38:$BB$39,1,MATCH(L788,MaGv!$C$39:$BB$39,0))," ")</f>
        <v> </v>
      </c>
      <c r="P794" s="548" t="str">
        <f t="array" ref="P794">IF(COUNTIF(MaGv!$C$44:$BB$44,L788)&gt;0,INDEX(MaGv!$C$38:$BB$44,1,MATCH(L788,MaGv!$C$44:$BB$44,0))," ")</f>
        <v> </v>
      </c>
      <c r="Q794" s="548" t="str">
        <f t="array" ref="Q794">IF(COUNTIF(MaGv!$C$49:$BB$49,L788)&gt;0,INDEX(MaGv!$C$38:$BB$49,1,MATCH(L788,MaGv!$C$49:$BB$49,0))," ")</f>
        <v> </v>
      </c>
      <c r="R794" s="548" t="str">
        <f t="array" ref="R794">IF(COUNTIF(MaGv!$C$54:$BB$54,L788)&gt;0,INDEX(MaGv!$C$38:$BB$54,1,MATCH(L788,MaGv!$C$54:$BB$54,0))," ")</f>
        <v> </v>
      </c>
      <c r="S794" s="548" t="str">
        <f t="array" ref="S794">IF(COUNTIF(MaGv!$C$59:$BB$59,L788)&gt;0,INDEX(MaGv!$C$38:$BB$59,1,MATCH(L788,MaGv!$C$59:$BB$59,0))," ")</f>
        <v> </v>
      </c>
      <c r="T794" s="548" t="str">
        <f t="array" ref="T794">IF(COUNTIF(MaGv!$C$64:$BB$64,L788)&gt;0,INDEX(MaGv!$C$38:$BB$64,1,MATCH(L788,MaGv!$C$64:$BB$64,0))," ")</f>
        <v> </v>
      </c>
      <c r="U794" s="16"/>
      <c r="V794" s="16"/>
      <c r="W794" s="17"/>
      <c r="X794" s="527"/>
    </row>
    <row r="795" ht="12.75" customHeight="1">
      <c r="A795" s="323"/>
      <c r="B795" s="127"/>
      <c r="C795" s="444">
        <v>2.0</v>
      </c>
      <c r="D795" s="543" t="s">
        <v>625</v>
      </c>
      <c r="E795" s="444" t="str">
        <f t="array" ref="E795">IF(COUNTIF(MaGv!$C$40:$BB$40,B788)&gt;0,INDEX(MaGv!$C$38:$BB$40,1,MATCH(B788,MaGv!$C$40:$BB$40,0))," ")</f>
        <v> </v>
      </c>
      <c r="F795" s="444" t="str">
        <f t="array" ref="F795">IF(COUNTIF(MaGv!$C$45:$BB$45,B788)&gt;0,INDEX(MaGv!$C$38:$BB$45,1,MATCH(B788,MaGv!$C$45:$BB$45,0))," ")</f>
        <v> </v>
      </c>
      <c r="G795" s="444" t="str">
        <f t="array" ref="G795">IF(COUNTIF(MaGv!$C$50:$BB$50,B788)&gt;0,INDEX(MaGv!$C$38:$BB$50,1,MATCH(B788,MaGv!$C$50:$BB$50,0))," ")</f>
        <v> </v>
      </c>
      <c r="H795" s="444" t="str">
        <f t="array" ref="H795">IF(COUNTIF(MaGv!$C$55:$BB$55,B788)&gt;0,INDEX(MaGv!$C$38:$BB$55,1,MATCH(B788,MaGv!$C$55:$BB$55,0))," ")</f>
        <v> </v>
      </c>
      <c r="I795" s="444" t="str">
        <f t="array" ref="I795">IF(COUNTIF(MaGv!$C$60:$BB$60,B788)&gt;0,INDEX(MaGv!$C$38:$BB$60,1,MATCH(B788,MaGv!$C$60:$BB$60,0))," ")</f>
        <v> </v>
      </c>
      <c r="J795" s="444" t="str">
        <f t="array" ref="J795">IF(COUNTIF(MaGv!$C$65:$BB$65,B788)&gt;0,INDEX(MaGv!$C$38:$BB$65,1,MATCH(B788,MaGv!$C$65:$BB$65,0))," ")</f>
        <v> </v>
      </c>
      <c r="K795" s="323"/>
      <c r="L795" s="127"/>
      <c r="M795" s="444">
        <v>2.0</v>
      </c>
      <c r="N795" s="543" t="s">
        <v>625</v>
      </c>
      <c r="O795" s="444" t="str">
        <f t="array" ref="O795">IF(COUNTIF(MaGv!$C$40:$BB$40,L788)&gt;0,INDEX(MaGv!$C$38:$BB$40,1,MATCH(L788,MaGv!$C$40:$BB$40,0))," ")</f>
        <v> </v>
      </c>
      <c r="P795" s="444" t="str">
        <f t="array" ref="P795">IF(COUNTIF(MaGv!$C$45:$BB$45,L788)&gt;0,INDEX(MaGv!$C$38:$BB$45,1,MATCH(L788,MaGv!$C$45:$BB$45,0))," ")</f>
        <v> </v>
      </c>
      <c r="Q795" s="444" t="str">
        <f t="array" ref="Q795">IF(COUNTIF(MaGv!$C$50:$BB$50,L788)&gt;0,INDEX(MaGv!$C$38:$BB$50,1,MATCH(L788,MaGv!$C$50:$BB$50,0))," ")</f>
        <v> </v>
      </c>
      <c r="R795" s="444" t="str">
        <f t="array" ref="R795">IF(COUNTIF(MaGv!$C$55:$BB$55,L788)&gt;0,INDEX(MaGv!$C$38:$BB$55,1,MATCH(L788,MaGv!$C$55:$BB$55,0))," ")</f>
        <v> </v>
      </c>
      <c r="S795" s="444" t="str">
        <f t="array" ref="S795">IF(COUNTIF(MaGv!$C$60:$BB$60,L788)&gt;0,INDEX(MaGv!$C$38:$BB$60,1,MATCH(L788,MaGv!$C$60:$BB$60,0))," ")</f>
        <v> </v>
      </c>
      <c r="T795" s="444" t="str">
        <f t="array" ref="T795">IF(COUNTIF(MaGv!$C$65:$BB$65,L788)&gt;0,INDEX(MaGv!$C$38:$BB$65,1,MATCH(L788,MaGv!$C$65:$BB$65,0))," ")</f>
        <v> </v>
      </c>
      <c r="U795" s="16"/>
      <c r="V795" s="16"/>
      <c r="W795" s="17"/>
      <c r="X795" s="527"/>
    </row>
    <row r="796" ht="12.75" customHeight="1">
      <c r="A796" s="323"/>
      <c r="B796" s="127"/>
      <c r="C796" s="444">
        <v>3.0</v>
      </c>
      <c r="D796" s="543" t="s">
        <v>626</v>
      </c>
      <c r="E796" s="444" t="str">
        <f t="array" ref="E796">IF(COUNTIF(MaGv!$C$41:$BB$41,B788)&gt;0,INDEX(MaGv!$C$38:$BB$41,1,MATCH(B788,MaGv!$C$41:$BB$41,0))," ")</f>
        <v> </v>
      </c>
      <c r="F796" s="444" t="str">
        <f t="array" ref="F796">IF(COUNTIF(MaGv!$C$46:$BB$46,B788)&gt;0,INDEX(MaGv!$C$38:$BB$46,1,MATCH(B788,MaGv!$C$46:$BB$46,0))," ")</f>
        <v> </v>
      </c>
      <c r="G796" s="444" t="str">
        <f t="array" ref="G796">IF(COUNTIF(MaGv!$C$51:$BB$51,B788)&gt;0,INDEX(MaGv!$C$38:$BB$51,1,MATCH(B788,MaGv!$C$51:$BB$51,0))," ")</f>
        <v> </v>
      </c>
      <c r="H796" s="444" t="str">
        <f t="array" ref="H796">IF(COUNTIF(MaGv!$C$56:$BB$56,B788)&gt;0,INDEX(MaGv!$C$38:$BB$56,1,MATCH(B788,MaGv!$C$56:$BB$56,0))," ")</f>
        <v> </v>
      </c>
      <c r="I796" s="444" t="str">
        <f t="array" ref="I796">IF(COUNTIF(MaGv!$C$61:$BB$61,B788)&gt;0,INDEX(MaGv!$C$38:$BB$61,1,MATCH(B788,MaGv!$C$61:$BB$61,0))," ")</f>
        <v> </v>
      </c>
      <c r="J796" s="444" t="str">
        <f t="array" ref="J796">IF(COUNTIF(MaGv!$C$66:$BB$66,B788)&gt;0,INDEX(MaGv!$C$38:$BB$66,1,MATCH(B788,MaGv!$C$66:$BB$66,0))," ")</f>
        <v> </v>
      </c>
      <c r="K796" s="323"/>
      <c r="L796" s="127"/>
      <c r="M796" s="444">
        <v>3.0</v>
      </c>
      <c r="N796" s="543" t="s">
        <v>626</v>
      </c>
      <c r="O796" s="444" t="str">
        <f t="array" ref="O796">IF(COUNTIF(MaGv!$C$41:$BB$41,L788)&gt;0,INDEX(MaGv!$C$38:$BB$41,1,MATCH(L788,MaGv!$C$41:$BB$41,0))," ")</f>
        <v> </v>
      </c>
      <c r="P796" s="444" t="str">
        <f t="array" ref="P796">IF(COUNTIF(MaGv!$C$46:$BB$46,L788)&gt;0,INDEX(MaGv!$C$38:$BB$46,1,MATCH(L788,MaGv!$C$46:$BB$46,0))," ")</f>
        <v> </v>
      </c>
      <c r="Q796" s="444" t="str">
        <f t="array" ref="Q796">IF(COUNTIF(MaGv!$C$51:$BB$51,L788)&gt;0,INDEX(MaGv!$C$38:$BB$51,1,MATCH(L788,MaGv!$C$51:$BB$51,0))," ")</f>
        <v> </v>
      </c>
      <c r="R796" s="444" t="str">
        <f t="array" ref="R796">IF(COUNTIF(MaGv!$C$56:$BB$56,L788)&gt;0,INDEX(MaGv!$C$38:$BB$56,1,MATCH(L788,MaGv!$C$56:$BB$56,0))," ")</f>
        <v> </v>
      </c>
      <c r="S796" s="444" t="str">
        <f t="array" ref="S796">IF(COUNTIF(MaGv!$C$61:$BB$61,L788)&gt;0,INDEX(MaGv!$C$38:$BB$61,1,MATCH(L788,MaGv!$C$61:$BB$61,0))," ")</f>
        <v> </v>
      </c>
      <c r="T796" s="444" t="str">
        <f t="array" ref="T796">IF(COUNTIF(MaGv!$C$66:$BB$66,L788)&gt;0,INDEX(MaGv!$C$38:$BB$66,1,MATCH(L788,MaGv!$C$66:$BB$66,0))," ")</f>
        <v> </v>
      </c>
      <c r="U796" s="16"/>
      <c r="V796" s="16"/>
      <c r="W796" s="17"/>
      <c r="X796" s="527"/>
    </row>
    <row r="797" ht="12.75" customHeight="1">
      <c r="A797" s="323"/>
      <c r="B797" s="127"/>
      <c r="C797" s="444">
        <v>4.0</v>
      </c>
      <c r="D797" s="543" t="s">
        <v>627</v>
      </c>
      <c r="E797" s="444" t="str">
        <f t="array" ref="E797">IF(COUNTIF(MaGv!$C$42:$BB$42,B788)&gt;0,INDEX(MaGv!$C$38:$BB$42,1,MATCH(B788,MaGv!$C$42:$BB$42,0))," ")</f>
        <v> </v>
      </c>
      <c r="F797" s="444" t="str">
        <f t="array" ref="F797">IF(COUNTIF(MaGv!$C$47:$BB$47,B788)&gt;0,INDEX(MaGv!$C$38:$BB$47,1,MATCH(B788,MaGv!$C$47:$BB$47,0))," ")</f>
        <v> </v>
      </c>
      <c r="G797" s="444" t="str">
        <f t="array" ref="G797">IF(COUNTIF(MaGv!$C$52:$BB$52,B788)&gt;0,INDEX(MaGv!$C$38:$BB$52,1,MATCH(B788,MaGv!$C$52:$BB$52,0))," ")</f>
        <v> </v>
      </c>
      <c r="H797" s="444" t="str">
        <f t="array" ref="H797">IF(COUNTIF(MaGv!$C$57:$BB$57,B788)&gt;0,INDEX(MaGv!$C$38:$BB$57,1,MATCH(B788,MaGv!$C$57:$BB$57,0))," ")</f>
        <v> </v>
      </c>
      <c r="I797" s="444" t="str">
        <f t="array" ref="I797">IF(COUNTIF(MaGv!$C$62:$BB$62,B788)&gt;0,INDEX(MaGv!$C$38:$BB$62,1,MATCH(B788,MaGv!$C$62:$BB$62,0))," ")</f>
        <v> </v>
      </c>
      <c r="J797" s="444" t="str">
        <f t="array" ref="J797">IF(COUNTIF(MaGv!$C$66:$BB$67,B788)&gt;0,INDEX(MaGv!$C$38:$BB$67,1,MATCH(B788,MaGv!$C$67:$BB$67,0))," ")</f>
        <v> </v>
      </c>
      <c r="K797" s="323"/>
      <c r="L797" s="127"/>
      <c r="M797" s="444">
        <v>4.0</v>
      </c>
      <c r="N797" s="543" t="s">
        <v>627</v>
      </c>
      <c r="O797" s="444" t="str">
        <f t="array" ref="O797">IF(COUNTIF(MaGv!$C$42:$BB$42,L788)&gt;0,INDEX(MaGv!$C$38:$BB$42,1,MATCH(L788,MaGv!$C$42:$BB$42,0))," ")</f>
        <v> </v>
      </c>
      <c r="P797" s="444" t="str">
        <f t="array" ref="P797">IF(COUNTIF(MaGv!$C$47:$BB$47,L788)&gt;0,INDEX(MaGv!$C$38:$BB$47,1,MATCH(L788,MaGv!$C$47:$BB$47,0))," ")</f>
        <v> </v>
      </c>
      <c r="Q797" s="444" t="str">
        <f t="array" ref="Q797">IF(COUNTIF(MaGv!$C$52:$BB$52,L788)&gt;0,INDEX(MaGv!$C$38:$BB$52,1,MATCH(L788,MaGv!$C$52:$BB$52,0))," ")</f>
        <v> </v>
      </c>
      <c r="R797" s="444" t="str">
        <f t="array" ref="R797">IF(COUNTIF(MaGv!$C$57:$BB$57,L788)&gt;0,INDEX(MaGv!$C$38:$BB$57,1,MATCH(L788,MaGv!$C$57:$BB$57,0))," ")</f>
        <v> </v>
      </c>
      <c r="S797" s="444" t="str">
        <f t="array" ref="S797">IF(COUNTIF(MaGv!$C$62:$BB$62,L788)&gt;0,INDEX(MaGv!$C$38:$BB$62,1,MATCH(L788,MaGv!$C$62:$BB$62,0))," ")</f>
        <v> </v>
      </c>
      <c r="T797" s="444" t="str">
        <f t="array" ref="T797">IF(COUNTIF(MaGv!$C$66:$BB$67,L788)&gt;0,INDEX(MaGv!$C$38:$BB$67,1,MATCH(L788,MaGv!$C$67:$BB$67,0))," ")</f>
        <v> </v>
      </c>
      <c r="U797" s="16"/>
      <c r="V797" s="16"/>
      <c r="W797" s="17"/>
      <c r="X797" s="527"/>
    </row>
    <row r="798" ht="12.75" customHeight="1">
      <c r="A798" s="323"/>
      <c r="B798" s="396"/>
      <c r="C798" s="450">
        <v>5.0</v>
      </c>
      <c r="D798" s="550" t="s">
        <v>628</v>
      </c>
      <c r="E798" s="450" t="str">
        <f t="array" ref="E798">IF(COUNTIF(MaGv!$C$43:$BB$43,B788)&gt;0,INDEX(MaGv!$C$38:$BB$43,1,MATCH(B788,MaGv!$C$43:$BB$43,0))," ")</f>
        <v> </v>
      </c>
      <c r="F798" s="450" t="str">
        <f t="array" ref="F798">IF(COUNTIF(MaGv!$C$48:$BB$48,B788)&gt;0,INDEX(MaGv!$C$38:$BB$48,1,MATCH(B788,MaGv!$C$48:$BB$48,0))," ")</f>
        <v> </v>
      </c>
      <c r="G798" s="450" t="str">
        <f t="array" ref="G798">IF(COUNTIF(MaGv!$C$53:$BB$53,B788)&gt;0,INDEX(MaGv!$C$38:$BB$53,1,MATCH(B788,MaGv!$C$53:$BB$53,0))," ")</f>
        <v> </v>
      </c>
      <c r="H798" s="450" t="str">
        <f t="array" ref="H798">IF(COUNTIF(MaGv!$C$58:$BB$58,B788)&gt;0,INDEX(MaGv!$C$38:$BB$58,1,MATCH(B788,MaGv!$C$58:$BB$58,0))," ")</f>
        <v> </v>
      </c>
      <c r="I798" s="450" t="str">
        <f t="array" ref="I798">IF(COUNTIF(MaGv!$C$63:$BB$63,B788)&gt;0,INDEX(MaGv!$C$38:$BB$63,1,MATCH(B788,MaGv!$C$63:$BB$63,0))," ")</f>
        <v> </v>
      </c>
      <c r="J798" s="450" t="str">
        <f t="array" ref="J798">IF(COUNTIF(MaGv!$C$68:$BB$68,B788)&gt;0,INDEX(MaGv!$C$38:$BB$68,1,MATCH(B788,MaGv!$C$68:$BB$68,0))," ")</f>
        <v> </v>
      </c>
      <c r="K798" s="323"/>
      <c r="L798" s="396"/>
      <c r="M798" s="450">
        <v>5.0</v>
      </c>
      <c r="N798" s="550" t="s">
        <v>628</v>
      </c>
      <c r="O798" s="450" t="str">
        <f t="array" ref="O798">IF(COUNTIF(MaGv!$C$43:$BB$43,L788)&gt;0,INDEX(MaGv!$C$38:$BB$43,1,MATCH(L788,MaGv!$C$43:$BB$43,0))," ")</f>
        <v> </v>
      </c>
      <c r="P798" s="450" t="str">
        <f t="array" ref="P798">IF(COUNTIF(MaGv!$C$48:$BB$48,L788)&gt;0,INDEX(MaGv!$C$38:$BB$48,1,MATCH(L788,MaGv!$C$48:$BB$48,0))," ")</f>
        <v> </v>
      </c>
      <c r="Q798" s="450" t="str">
        <f t="array" ref="Q798">IF(COUNTIF(MaGv!$C$53:$BB$53,L788)&gt;0,INDEX(MaGv!$C$38:$BB$53,1,MATCH(L788,MaGv!$C$53:$BB$53,0))," ")</f>
        <v> </v>
      </c>
      <c r="R798" s="450" t="str">
        <f t="array" ref="R798">IF(COUNTIF(MaGv!$C$58:$BB$58,L788)&gt;0,INDEX(MaGv!$C$38:$BB$58,1,MATCH(L788,MaGv!$C$58:$BB$58,0))," ")</f>
        <v> </v>
      </c>
      <c r="S798" s="450" t="str">
        <f t="array" ref="S798">IF(COUNTIF(MaGv!$C$63:$BB$63,L788)&gt;0,INDEX(MaGv!$C$38:$BB$63,1,MATCH(L788,MaGv!$C$63:$BB$63,0))," ")</f>
        <v> </v>
      </c>
      <c r="T798" s="450" t="str">
        <f t="array" ref="T798">IF(COUNTIF(MaGv!$C$68:$BB$68,L788)&gt;0,INDEX(MaGv!$C$38:$BB$68,1,MATCH(L788,MaGv!$C$68:$BB$68,0))," ")</f>
        <v> </v>
      </c>
      <c r="U798" s="16"/>
      <c r="V798" s="16"/>
      <c r="W798" s="17"/>
      <c r="X798" s="527"/>
    </row>
    <row r="799" ht="12.75" customHeight="1">
      <c r="A799" s="323"/>
      <c r="B799" s="551"/>
      <c r="C799" s="529"/>
      <c r="D799" s="75"/>
      <c r="E799" s="529"/>
      <c r="F799" s="529"/>
      <c r="G799" s="529"/>
      <c r="H799" s="529"/>
      <c r="I799" s="529"/>
      <c r="J799" s="529"/>
      <c r="K799" s="323"/>
      <c r="L799" s="551"/>
      <c r="M799" s="529"/>
      <c r="N799" s="75"/>
      <c r="O799" s="529"/>
      <c r="P799" s="529"/>
      <c r="Q799" s="529"/>
      <c r="R799" s="529"/>
      <c r="S799" s="529"/>
      <c r="T799" s="529"/>
      <c r="U799" s="16"/>
      <c r="V799" s="16"/>
      <c r="W799" s="17"/>
      <c r="X799" s="527"/>
    </row>
    <row r="800" ht="12.75" customHeight="1">
      <c r="A800" s="552"/>
      <c r="B800" s="553"/>
      <c r="C800" s="554"/>
      <c r="D800" s="554"/>
      <c r="E800" s="555"/>
      <c r="F800" s="555"/>
      <c r="G800" s="555"/>
      <c r="H800" s="555"/>
      <c r="I800" s="555"/>
      <c r="J800" s="555"/>
      <c r="K800" s="555"/>
      <c r="L800" s="553"/>
      <c r="M800" s="554"/>
      <c r="N800" s="554"/>
      <c r="O800" s="555"/>
      <c r="P800" s="555"/>
      <c r="Q800" s="555"/>
      <c r="R800" s="555"/>
      <c r="S800" s="555"/>
      <c r="T800" s="555"/>
      <c r="U800" s="16"/>
      <c r="V800" s="16"/>
      <c r="W800" s="17"/>
      <c r="X800" s="527"/>
    </row>
    <row r="801" ht="12.75" customHeight="1">
      <c r="A801" s="323"/>
      <c r="B801" s="528" t="str">
        <f>MaGv!$N$1</f>
        <v>THỜI KHÓA BIỂU ÔN TẬP KHỐI 12 - Áp dụng từ 04/05/2021</v>
      </c>
      <c r="C801" s="528"/>
      <c r="D801" s="360"/>
      <c r="E801" s="360"/>
      <c r="F801" s="360"/>
      <c r="G801" s="360"/>
      <c r="H801" s="323"/>
      <c r="I801" s="360"/>
      <c r="J801" s="360"/>
      <c r="K801" s="323"/>
      <c r="L801" s="528" t="str">
        <f>MaGv!$N$1</f>
        <v>THỜI KHÓA BIỂU ÔN TẬP KHỐI 12 - Áp dụng từ 04/05/2021</v>
      </c>
      <c r="M801" s="360"/>
      <c r="N801" s="360"/>
      <c r="O801" s="360"/>
      <c r="P801" s="360"/>
      <c r="Q801" s="360"/>
      <c r="R801" s="323"/>
      <c r="S801" s="360"/>
      <c r="T801" s="360"/>
      <c r="U801" s="16"/>
      <c r="V801" s="16"/>
      <c r="W801" s="17"/>
      <c r="X801" s="527"/>
    </row>
    <row r="802" ht="12.75" customHeight="1">
      <c r="A802" s="16"/>
      <c r="B802" s="530" t="s">
        <v>615</v>
      </c>
      <c r="C802" s="531" t="str">
        <f>VLOOKUP(B804,dsma,3,0)&amp;"-"&amp;VLOOKUP(B804,dsma,5,0)</f>
        <v>QP-QP</v>
      </c>
      <c r="D802" s="532"/>
      <c r="E802" s="532"/>
      <c r="F802" s="533"/>
      <c r="G802" s="323"/>
      <c r="H802" s="534"/>
      <c r="I802" s="535" t="s">
        <v>616</v>
      </c>
      <c r="J802" s="17" t="str">
        <f>60-COUNTIF(E805:J814," ")</f>
        <v>0</v>
      </c>
      <c r="K802" s="323"/>
      <c r="L802" s="530" t="s">
        <v>615</v>
      </c>
      <c r="M802" s="531" t="str">
        <f>VLOOKUP(L804,dsma,3,0)&amp;"-"&amp;VLOOKUP(L804,dsma,5,0)</f>
        <v>Võ Ngọc Sơn-CN</v>
      </c>
      <c r="N802" s="532"/>
      <c r="O802" s="532"/>
      <c r="P802" s="533"/>
      <c r="Q802" s="323"/>
      <c r="R802" s="534"/>
      <c r="S802" s="535" t="s">
        <v>616</v>
      </c>
      <c r="T802" s="17" t="str">
        <f>60-COUNTIF(O805:T814," ")</f>
        <v>0</v>
      </c>
      <c r="U802" s="16"/>
      <c r="V802" s="16"/>
      <c r="W802" s="17"/>
      <c r="X802" s="527"/>
    </row>
    <row r="803" ht="3.0" customHeight="1">
      <c r="A803" s="16"/>
      <c r="B803" s="526"/>
      <c r="C803" s="323"/>
      <c r="D803" s="323"/>
      <c r="E803" s="529"/>
      <c r="F803" s="323"/>
      <c r="G803" s="323"/>
      <c r="H803" s="323"/>
      <c r="I803" s="323"/>
      <c r="J803" s="323"/>
      <c r="K803" s="323"/>
      <c r="L803" s="526"/>
      <c r="M803" s="323"/>
      <c r="N803" s="323"/>
      <c r="O803" s="529"/>
      <c r="P803" s="323"/>
      <c r="Q803" s="323"/>
      <c r="R803" s="323"/>
      <c r="S803" s="323"/>
      <c r="T803" s="323"/>
      <c r="U803" s="16"/>
      <c r="V803" s="16"/>
      <c r="W803" s="17"/>
      <c r="X803" s="527"/>
    </row>
    <row r="804" ht="12.75" customHeight="1">
      <c r="A804" s="536"/>
      <c r="B804" s="559" t="str">
        <f>X105</f>
        <v>BQ04</v>
      </c>
      <c r="C804" s="538" t="s">
        <v>617</v>
      </c>
      <c r="D804" s="538" t="s">
        <v>618</v>
      </c>
      <c r="E804" s="538" t="s">
        <v>591</v>
      </c>
      <c r="F804" s="538" t="s">
        <v>592</v>
      </c>
      <c r="G804" s="538" t="s">
        <v>593</v>
      </c>
      <c r="H804" s="538" t="s">
        <v>594</v>
      </c>
      <c r="I804" s="538" t="s">
        <v>595</v>
      </c>
      <c r="J804" s="538" t="s">
        <v>596</v>
      </c>
      <c r="K804" s="539"/>
      <c r="L804" s="537" t="str">
        <f>X106</f>
        <v>BC12</v>
      </c>
      <c r="M804" s="538" t="s">
        <v>617</v>
      </c>
      <c r="N804" s="538" t="s">
        <v>618</v>
      </c>
      <c r="O804" s="538" t="s">
        <v>591</v>
      </c>
      <c r="P804" s="538" t="s">
        <v>592</v>
      </c>
      <c r="Q804" s="538" t="s">
        <v>593</v>
      </c>
      <c r="R804" s="538" t="s">
        <v>594</v>
      </c>
      <c r="S804" s="538" t="s">
        <v>595</v>
      </c>
      <c r="T804" s="538" t="s">
        <v>596</v>
      </c>
      <c r="U804" s="16"/>
      <c r="V804" s="16">
        <v>102.0</v>
      </c>
      <c r="W804" s="17"/>
      <c r="X804" s="527"/>
    </row>
    <row r="805" ht="12.75" customHeight="1">
      <c r="A805" s="323"/>
      <c r="B805" s="541" t="s">
        <v>597</v>
      </c>
      <c r="C805" s="452">
        <v>1.0</v>
      </c>
      <c r="D805" s="542" t="s">
        <v>619</v>
      </c>
      <c r="E805" s="452" t="str">
        <f t="array" ref="E805">IF(COUNTIF(MaGv!$C$4:$BB$4,B804)&gt;0,INDEX(MaGv!$C$3:$BB$4,1,MATCH(B804,MaGv!$C$4:$BB$4,0))," ")</f>
        <v> </v>
      </c>
      <c r="F805" s="452" t="str">
        <f t="array" ref="F805">IF(COUNTIF(MaGv!$C$9:$BB$9,B804)&gt;0,INDEX(MaGv!$C$3:$BB$9,1,MATCH(B804,MaGv!$C$9:$BB$9,0))," ")</f>
        <v> </v>
      </c>
      <c r="G805" s="452" t="str">
        <f t="array" ref="G805">IF(COUNTIF(MaGv!$C$14:$BB$14,B804)&gt;0,INDEX(MaGv!$C$3:$BB$14,1,MATCH(B804,MaGv!$C$14:$BB$14,0))," ")</f>
        <v> </v>
      </c>
      <c r="H805" s="452" t="str">
        <f t="array" ref="H805">IF(COUNTIF(MaGv!$C$19:$BB$19,B804)&gt;0,INDEX(MaGv!$C$3:$BB$19,1,MATCH(B804,MaGv!$C$19:$BB$19,0))," ")</f>
        <v> </v>
      </c>
      <c r="I805" s="452" t="str">
        <f t="array" ref="I805">IF(COUNTIF(MaGv!$C$24:$BB$24,B804)&gt;0,INDEX(MaGv!$C$3:$BB$24,1,MATCH(B804,MaGv!$C$24:$BB$24,0))," ")</f>
        <v> </v>
      </c>
      <c r="J805" s="452" t="str">
        <f t="array" ref="J805">IF(COUNTIF(MaGv!$C$29:$BB$29,B804)&gt;0,INDEX(MaGv!$C$3:$BB$29,1,MATCH(B804,MaGv!$C$29:$BB$29,0))," ")</f>
        <v> </v>
      </c>
      <c r="K805" s="323"/>
      <c r="L805" s="541" t="s">
        <v>597</v>
      </c>
      <c r="M805" s="452">
        <v>1.0</v>
      </c>
      <c r="N805" s="542" t="s">
        <v>619</v>
      </c>
      <c r="O805" s="452" t="str">
        <f t="array" ref="O805">IF(COUNTIF(MaGv!$C$4:$BB$4,L804)&gt;0,INDEX(MaGv!$C$3:$BB$4,1,MATCH(L804,MaGv!$C$4:$BB$4,0))," ")</f>
        <v> </v>
      </c>
      <c r="P805" s="452" t="str">
        <f t="array" ref="P805">IF(COUNTIF(MaGv!$C$9:$BB$9,L804)&gt;0,INDEX(MaGv!$C$3:$BB$9,1,MATCH(L804,MaGv!$C$9:$BB$9,0))," ")</f>
        <v> </v>
      </c>
      <c r="Q805" s="452" t="str">
        <f t="array" ref="Q805">IF(COUNTIF(MaGv!$C$14:$BB$14,L804)&gt;0,INDEX(MaGv!$C$3:$BB$14,1,MATCH(L804,MaGv!$C$14:$BB$14,0))," ")</f>
        <v> </v>
      </c>
      <c r="R805" s="452" t="str">
        <f t="array" ref="R805">IF(COUNTIF(MaGv!$C$19:$BB$19,L804)&gt;0,INDEX(MaGv!$C$3:$BB$19,1,MATCH(L804,MaGv!$C$19:$BB$19,0))," ")</f>
        <v> </v>
      </c>
      <c r="S805" s="452" t="str">
        <f t="array" ref="S805">IF(COUNTIF(MaGv!$C$24:$BB$24,L804)&gt;0,INDEX(MaGv!$C$3:$BB$24,1,MATCH(L804,MaGv!$C$24:$BB$24,0))," ")</f>
        <v> </v>
      </c>
      <c r="T805" s="452" t="str">
        <f t="array" ref="T805">IF(COUNTIF(MaGv!$C$29:$BB$29,L804)&gt;0,INDEX(MaGv!$C$3:$BB$29,1,MATCH(L804,MaGv!$C$29:$BB$29,0))," ")</f>
        <v> </v>
      </c>
      <c r="U805" s="16"/>
      <c r="V805" s="16"/>
      <c r="W805" s="17"/>
      <c r="X805" s="527"/>
    </row>
    <row r="806" ht="12.75" customHeight="1">
      <c r="A806" s="323"/>
      <c r="B806" s="127"/>
      <c r="C806" s="444">
        <v>2.0</v>
      </c>
      <c r="D806" s="543" t="s">
        <v>620</v>
      </c>
      <c r="E806" s="444" t="str">
        <f t="array" ref="E806">IF(COUNTIF(MaGv!$C$5:$BB$5,B804)&gt;0,INDEX(MaGv!$C$3:$BB$5,1,MATCH(B804,MaGv!$C$5:$BB$5,0))," ")</f>
        <v> </v>
      </c>
      <c r="F806" s="444" t="str">
        <f t="array" ref="F806">IF(COUNTIF(MaGv!$C$10:$BB$10,B804)&gt;0,INDEX(MaGv!$C$3:$BB$10,1,MATCH(B804,MaGv!$C$10:$BB$10,0))," ")</f>
        <v> </v>
      </c>
      <c r="G806" s="444" t="str">
        <f t="array" ref="G806">IF(COUNTIF(MaGv!$C$15:$BB$15,B804)&gt;0,INDEX(MaGv!$C$3:$BB$15,1,MATCH(B804,MaGv!$C$15:$BB$15,0))," ")</f>
        <v> </v>
      </c>
      <c r="H806" s="444" t="str">
        <f t="array" ref="H806">IF(COUNTIF(MaGv!$C$20:$BB$20,B804)&gt;0,INDEX(MaGv!$C$3:$BB$20,1,MATCH(B804,MaGv!$C$20:$BB$20,0))," ")</f>
        <v> </v>
      </c>
      <c r="I806" s="444" t="str">
        <f t="array" ref="I806">IF(COUNTIF(MaGv!$C$25:$BB$25,B804)&gt;0,INDEX(MaGv!$C$3:$BB$25,1,MATCH(B804,MaGv!$C$25:$BB$25,0))," ")</f>
        <v> </v>
      </c>
      <c r="J806" s="444" t="str">
        <f t="array" ref="J806">IF(COUNTIF(MaGv!$C$30:$BB$30,B804)&gt;0,INDEX(MaGv!$C$3:$BB$30,1,MATCH(B804,MaGv!$C$30:$BB$30,0))," ")</f>
        <v> </v>
      </c>
      <c r="K806" s="323"/>
      <c r="L806" s="127"/>
      <c r="M806" s="444">
        <v>2.0</v>
      </c>
      <c r="N806" s="543" t="s">
        <v>620</v>
      </c>
      <c r="O806" s="444" t="str">
        <f t="array" ref="O806">IF(COUNTIF(MaGv!$C$5:$BB$5,L804)&gt;0,INDEX(MaGv!$C$3:$BB$5,1,MATCH(L804,MaGv!$C$5:$BB$5,0))," ")</f>
        <v> </v>
      </c>
      <c r="P806" s="444" t="str">
        <f t="array" ref="P806">IF(COUNTIF(MaGv!$C$10:$BB$10,L804)&gt;0,INDEX(MaGv!$C$3:$BB$10,1,MATCH(L804,MaGv!$C$10:$BB$10,0))," ")</f>
        <v> </v>
      </c>
      <c r="Q806" s="444" t="str">
        <f t="array" ref="Q806">IF(COUNTIF(MaGv!$C$15:$BB$15,L804)&gt;0,INDEX(MaGv!$C$3:$BB$15,1,MATCH(L804,MaGv!$C$15:$BB$15,0))," ")</f>
        <v> </v>
      </c>
      <c r="R806" s="444" t="str">
        <f t="array" ref="R806">IF(COUNTIF(MaGv!$C$20:$BB$20,L804)&gt;0,INDEX(MaGv!$C$3:$BB$20,1,MATCH(L804,MaGv!$C$20:$BB$20,0))," ")</f>
        <v> </v>
      </c>
      <c r="S806" s="444" t="str">
        <f t="array" ref="S806">IF(COUNTIF(MaGv!$C$25:$BB$25,L804)&gt;0,INDEX(MaGv!$C$3:$BB$25,1,MATCH(L804,MaGv!$C$25:$BB$25,0))," ")</f>
        <v> </v>
      </c>
      <c r="T806" s="444" t="str">
        <f t="array" ref="T806">IF(COUNTIF(MaGv!$C$30:$BB$30,L804)&gt;0,INDEX(MaGv!$C$3:$BB$30,1,MATCH(L804,MaGv!$C$30:$BB$30,0))," ")</f>
        <v> </v>
      </c>
      <c r="U806" s="16"/>
      <c r="V806" s="16"/>
      <c r="W806" s="17"/>
      <c r="X806" s="527"/>
    </row>
    <row r="807" ht="12.75" customHeight="1">
      <c r="A807" s="323"/>
      <c r="B807" s="127"/>
      <c r="C807" s="444">
        <v>3.0</v>
      </c>
      <c r="D807" s="543" t="s">
        <v>621</v>
      </c>
      <c r="E807" s="444" t="str">
        <f t="array" ref="E807">IF(COUNTIF(MaGv!$C$6:$BB$6,B804)&gt;0,INDEX(MaGv!$C$3:$BB$6,1,MATCH(B804,MaGv!$C$6:$BB$6,0))," ")</f>
        <v> </v>
      </c>
      <c r="F807" s="444" t="str">
        <f t="array" ref="F807">IF(COUNTIF(MaGv!$C$11:$BB$11,B804)&gt;0,INDEX(MaGv!$C$3:$BB$11,1,MATCH(B804,MaGv!$C$11:$BB$11,0))," ")</f>
        <v> </v>
      </c>
      <c r="G807" s="444" t="str">
        <f t="array" ref="G807">IF(COUNTIF(MaGv!$C$16:$BB$16,B804)&gt;0,INDEX(MaGv!$C$3:$BB$16,1,MATCH(B804,MaGv!$C$16:$BB$16,0))," ")</f>
        <v> </v>
      </c>
      <c r="H807" s="444" t="str">
        <f t="array" ref="H807">IF(COUNTIF(MaGv!$C$21:$BB$21,B804)&gt;0,INDEX(MaGv!$C$3:$BB$21,1,MATCH(B804,MaGv!$C$21:$BB$21,0))," ")</f>
        <v> </v>
      </c>
      <c r="I807" s="444" t="str">
        <f t="array" ref="I807">IF(COUNTIF(MaGv!$C$26:$BB$26,B804)&gt;0,INDEX(MaGv!$C$3:$BB$26,1,MATCH(B804,MaGv!$C$26:$BB$26,0))," ")</f>
        <v> </v>
      </c>
      <c r="J807" s="444" t="str">
        <f t="array" ref="J807">IF(COUNTIF(MaGv!$C$31:$BB$31,B804)&gt;0,INDEX(MaGv!$C$3:$BB$31,1,MATCH(B804,MaGv!$C$31:$BB$31,0))," ")</f>
        <v> </v>
      </c>
      <c r="K807" s="323"/>
      <c r="L807" s="127"/>
      <c r="M807" s="444">
        <v>3.0</v>
      </c>
      <c r="N807" s="543" t="s">
        <v>621</v>
      </c>
      <c r="O807" s="444" t="str">
        <f t="array" ref="O807">IF(COUNTIF(MaGv!$C$6:$BB$6,L804)&gt;0,INDEX(MaGv!$C$3:$BB$6,1,MATCH(L804,MaGv!$C$6:$BB$6,0))," ")</f>
        <v> </v>
      </c>
      <c r="P807" s="444" t="str">
        <f t="array" ref="P807">IF(COUNTIF(MaGv!$C$11:$BB$11,L804)&gt;0,INDEX(MaGv!$C$3:$BB$11,1,MATCH(L804,MaGv!$C$11:$BB$11,0))," ")</f>
        <v> </v>
      </c>
      <c r="Q807" s="444" t="str">
        <f t="array" ref="Q807">IF(COUNTIF(MaGv!$C$16:$BB$16,L804)&gt;0,INDEX(MaGv!$C$3:$BB$16,1,MATCH(L804,MaGv!$C$16:$BB$16,0))," ")</f>
        <v> </v>
      </c>
      <c r="R807" s="444" t="str">
        <f t="array" ref="R807">IF(COUNTIF(MaGv!$C$21:$BB$21,L804)&gt;0,INDEX(MaGv!$C$3:$BB$21,1,MATCH(L804,MaGv!$C$21:$BB$21,0))," ")</f>
        <v> </v>
      </c>
      <c r="S807" s="444" t="str">
        <f t="array" ref="S807">IF(COUNTIF(MaGv!$C$26:$BB$26,L804)&gt;0,INDEX(MaGv!$C$3:$BB$26,1,MATCH(L804,MaGv!$C$26:$BB$26,0))," ")</f>
        <v> </v>
      </c>
      <c r="T807" s="444" t="str">
        <f t="array" ref="T807">IF(COUNTIF(MaGv!$C$31:$BB$31,L804)&gt;0,INDEX(MaGv!$C$3:$BB$31,1,MATCH(L804,MaGv!$C$31:$BB$31,0))," ")</f>
        <v> </v>
      </c>
      <c r="U807" s="16"/>
      <c r="V807" s="16"/>
      <c r="W807" s="17"/>
      <c r="X807" s="527"/>
    </row>
    <row r="808" ht="12.75" customHeight="1">
      <c r="A808" s="323"/>
      <c r="B808" s="127"/>
      <c r="C808" s="444">
        <v>4.0</v>
      </c>
      <c r="D808" s="543" t="s">
        <v>622</v>
      </c>
      <c r="E808" s="444" t="str">
        <f t="array" ref="E808">IF(COUNTIF(MaGv!$C$7:$BB$7,B804)&gt;0,INDEX(MaGv!$C$3:$BB$7,1,MATCH(B804,MaGv!$C$7:$BB$7,0))," ")</f>
        <v> </v>
      </c>
      <c r="F808" s="444" t="str">
        <f t="array" ref="F808">IF(COUNTIF(MaGv!$C$12:$BB$12,B804)&gt;0,INDEX(MaGv!$C$3:$BB$12,1,MATCH(B804,MaGv!$C$12:$BB$12,0))," ")</f>
        <v> </v>
      </c>
      <c r="G808" s="444" t="str">
        <f t="array" ref="G808">IF(COUNTIF(MaGv!$C$17:$BB$17,B804)&gt;0,INDEX(MaGv!$C$3:$BB$17,1,MATCH(B804,MaGv!$C$17:$BB$17,0))," ")</f>
        <v> </v>
      </c>
      <c r="H808" s="444" t="str">
        <f t="array" ref="H808">IF(COUNTIF(MaGv!$C$22:$BB$22,B804)&gt;0,INDEX(MaGv!$C$3:$BB$22,1,MATCH(B804,MaGv!$C$22:$BB$22,0))," ")</f>
        <v> </v>
      </c>
      <c r="I808" s="444" t="str">
        <f t="array" ref="I808">IF(COUNTIF(MaGv!$C$27:$BB$27,B804)&gt;0,INDEX(MaGv!$C$3:$BB$27,1,MATCH(B804,MaGv!$C$27:$BB$27,0))," ")</f>
        <v> </v>
      </c>
      <c r="J808" s="444" t="str">
        <f t="array" ref="J808">IF(COUNTIF(MaGv!$C$32:$BB$32,B804)&gt;0,INDEX(MaGv!$C$3:$BB$32,1,MATCH(B804,MaGv!$C$32:$BB$32,0))," ")</f>
        <v> </v>
      </c>
      <c r="K808" s="323"/>
      <c r="L808" s="127"/>
      <c r="M808" s="444">
        <v>4.0</v>
      </c>
      <c r="N808" s="543" t="s">
        <v>622</v>
      </c>
      <c r="O808" s="444" t="str">
        <f t="array" ref="O808">IF(COUNTIF(MaGv!$C$7:$BB$7,L804)&gt;0,INDEX(MaGv!$C$3:$BB$7,1,MATCH(L804,MaGv!$C$7:$BB$7,0))," ")</f>
        <v> </v>
      </c>
      <c r="P808" s="444" t="str">
        <f t="array" ref="P808">IF(COUNTIF(MaGv!$C$12:$BB$12,L804)&gt;0,INDEX(MaGv!$C$3:$BB$12,1,MATCH(L804,MaGv!$C$12:$BB$12,0))," ")</f>
        <v> </v>
      </c>
      <c r="Q808" s="444" t="str">
        <f t="array" ref="Q808">IF(COUNTIF(MaGv!$C$17:$BB$17,L804)&gt;0,INDEX(MaGv!$C$3:$BB$17,1,MATCH(L804,MaGv!$C$17:$BB$17,0))," ")</f>
        <v> </v>
      </c>
      <c r="R808" s="444" t="str">
        <f t="array" ref="R808">IF(COUNTIF(MaGv!$C$22:$BB$22,L804)&gt;0,INDEX(MaGv!$C$3:$BB$22,1,MATCH(L804,MaGv!$C$22:$BB$22,0))," ")</f>
        <v> </v>
      </c>
      <c r="S808" s="444" t="str">
        <f t="array" ref="S808">IF(COUNTIF(MaGv!$C$27:$BB$27,L804)&gt;0,INDEX(MaGv!$C$3:$BB$27,1,MATCH(L804,MaGv!$C$27:$BB$27,0))," ")</f>
        <v> </v>
      </c>
      <c r="T808" s="444" t="str">
        <f t="array" ref="T808">IF(COUNTIF(MaGv!$C$32:$BB$32,L804)&gt;0,INDEX(MaGv!$C$3:$BB$32,1,MATCH(L804,MaGv!$C$32:$BB$32,0))," ")</f>
        <v> </v>
      </c>
      <c r="U808" s="16"/>
      <c r="V808" s="16"/>
      <c r="W808" s="17"/>
      <c r="X808" s="527"/>
    </row>
    <row r="809" ht="12.75" customHeight="1">
      <c r="A809" s="323"/>
      <c r="B809" s="447"/>
      <c r="C809" s="544">
        <v>5.0</v>
      </c>
      <c r="D809" s="545" t="s">
        <v>623</v>
      </c>
      <c r="E809" s="544" t="str">
        <f t="array" ref="E809">IF(COUNTIF(MaGv!$C$8:$BB$8,B804)&gt;0,INDEX(MaGv!$C$3:$BB$8,1,MATCH(B804,MaGv!$C$8:$BB$8,0))," ")</f>
        <v> </v>
      </c>
      <c r="F809" s="544" t="str">
        <f t="array" ref="F809">IF(COUNTIF(MaGv!$C$13:$BB$13,B804)&gt;0,INDEX(MaGv!$C$3:$BB$13,1,MATCH(B804,MaGv!$C$13:$BB$13,0))," ")</f>
        <v> </v>
      </c>
      <c r="G809" s="544" t="str">
        <f t="array" ref="G809">IF(COUNTIF(MaGv!$C$18:$BB$18,B804)&gt;0,INDEX(MaGv!$C$3:$BB$18,1,MATCH(B804,MaGv!$C$18:$BB$18,0))," ")</f>
        <v> </v>
      </c>
      <c r="H809" s="544" t="str">
        <f t="array" ref="H809">IF(COUNTIF(MaGv!$C$23:$BB$23,B804)&gt;0,INDEX(MaGv!$C$3:$BB$23,1,MATCH(B804,MaGv!$C$23:$BB$23,0))," ")</f>
        <v> </v>
      </c>
      <c r="I809" s="544" t="str">
        <f t="array" ref="I809">IF(COUNTIF(MaGv!$C$28:$BB$28,B804)&gt;0,INDEX(MaGv!$C$3:$BB$28,1,MATCH(B804,MaGv!$C$28:$BB$28,0))," ")</f>
        <v> </v>
      </c>
      <c r="J809" s="544" t="str">
        <f t="array" ref="J809">IF(COUNTIF(MaGv!$C$33:$BB$33,B804)&gt;0,INDEX(MaGv!$C$3:$BB$33,1,MATCH(B804,MaGv!$C$33:$BB$33,0))," ")</f>
        <v> </v>
      </c>
      <c r="K809" s="323"/>
      <c r="L809" s="447"/>
      <c r="M809" s="544">
        <v>5.0</v>
      </c>
      <c r="N809" s="545" t="s">
        <v>623</v>
      </c>
      <c r="O809" s="544" t="str">
        <f t="array" ref="O809">IF(COUNTIF(MaGv!$C$8:$BB$8,L804)&gt;0,INDEX(MaGv!$C$3:$BB$8,1,MATCH(L804,MaGv!$C$8:$BB$8,0))," ")</f>
        <v> </v>
      </c>
      <c r="P809" s="544" t="str">
        <f t="array" ref="P809">IF(COUNTIF(MaGv!$C$13:$BB$13,L804)&gt;0,INDEX(MaGv!$C$3:$BB$13,1,MATCH(L804,MaGv!$C$13:$BB$13,0))," ")</f>
        <v> </v>
      </c>
      <c r="Q809" s="544" t="str">
        <f t="array" ref="Q809">IF(COUNTIF(MaGv!$C$18:$BB$18,L804)&gt;0,INDEX(MaGv!$C$3:$BB$18,1,MATCH(L804,MaGv!$C$18:$BB$18,0))," ")</f>
        <v> </v>
      </c>
      <c r="R809" s="544" t="str">
        <f t="array" ref="R809">IF(COUNTIF(MaGv!$C$23:$BB$23,L804)&gt;0,INDEX(MaGv!$C$3:$BB$23,1,MATCH(L804,MaGv!$C$23:$BB$23,0))," ")</f>
        <v> </v>
      </c>
      <c r="S809" s="544" t="str">
        <f t="array" ref="S809">IF(COUNTIF(MaGv!$C$28:$BB$28,L804)&gt;0,INDEX(MaGv!$C$3:$BB$28,1,MATCH(L804,MaGv!$C$28:$BB$28,0))," ")</f>
        <v> </v>
      </c>
      <c r="T809" s="544" t="str">
        <f t="array" ref="T809">IF(COUNTIF(MaGv!$C$33:$BB$33,L804)&gt;0,INDEX(MaGv!$C$3:$BB$33,1,MATCH(L804,MaGv!$C$33:$BB$33,0))," ")</f>
        <v> </v>
      </c>
      <c r="U809" s="16"/>
      <c r="V809" s="16"/>
      <c r="W809" s="17"/>
      <c r="X809" s="527"/>
    </row>
    <row r="810" ht="12.75" customHeight="1">
      <c r="A810" s="323"/>
      <c r="B810" s="547" t="s">
        <v>606</v>
      </c>
      <c r="C810" s="548">
        <v>1.0</v>
      </c>
      <c r="D810" s="549" t="s">
        <v>624</v>
      </c>
      <c r="E810" s="548" t="str">
        <f t="array" ref="E810">IF(COUNTIF(MaGv!$C$39:$BB$39,B804)&gt;0,INDEX(MaGv!$C$38:$BB$39,1,MATCH(B804,MaGv!$C$39:$BB$39,0))," ")</f>
        <v> </v>
      </c>
      <c r="F810" s="548" t="str">
        <f t="array" ref="F810">IF(COUNTIF(MaGv!$C$44:$BB$44,B804)&gt;0,INDEX(MaGv!$C$38:$BB$44,1,MATCH(B804,MaGv!$C$44:$BB$44,0))," ")</f>
        <v> </v>
      </c>
      <c r="G810" s="548" t="str">
        <f t="array" ref="G810">IF(COUNTIF(MaGv!$C$49:$BB$49,B804)&gt;0,INDEX(MaGv!$C$38:$BB$49,1,MATCH(B804,MaGv!$C$49:$BB$49,0))," ")</f>
        <v> </v>
      </c>
      <c r="H810" s="548" t="str">
        <f t="array" ref="H810">IF(COUNTIF(MaGv!$C$54:$BB$54,B804)&gt;0,INDEX(MaGv!$C$38:$BB$54,1,MATCH(B804,MaGv!$C$54:$BB$54,0))," ")</f>
        <v> </v>
      </c>
      <c r="I810" s="548" t="str">
        <f t="array" ref="I810">IF(COUNTIF(MaGv!$C$59:$BB$59,B804)&gt;0,INDEX(MaGv!$C$38:$BB$59,1,MATCH(B804,MaGv!$C$59:$BB$59,0))," ")</f>
        <v> </v>
      </c>
      <c r="J810" s="548" t="str">
        <f t="array" ref="J810">IF(COUNTIF(MaGv!$C$64:$BB$64,B804)&gt;0,INDEX(MaGv!$C$38:$BB$64,1,MATCH(B804,MaGv!$C$64:$BB$64,0))," ")</f>
        <v> </v>
      </c>
      <c r="K810" s="323"/>
      <c r="L810" s="547" t="s">
        <v>606</v>
      </c>
      <c r="M810" s="548">
        <v>1.0</v>
      </c>
      <c r="N810" s="549" t="s">
        <v>624</v>
      </c>
      <c r="O810" s="548" t="str">
        <f t="array" ref="O810">IF(COUNTIF(MaGv!$C$39:$BB$39,L804)&gt;0,INDEX(MaGv!$C$38:$BB$39,1,MATCH(L804,MaGv!$C$39:$BB$39,0))," ")</f>
        <v> </v>
      </c>
      <c r="P810" s="548" t="str">
        <f t="array" ref="P810">IF(COUNTIF(MaGv!$C$44:$BB$44,L804)&gt;0,INDEX(MaGv!$C$38:$BB$44,1,MATCH(L804,MaGv!$C$44:$BB$44,0))," ")</f>
        <v> </v>
      </c>
      <c r="Q810" s="548" t="str">
        <f t="array" ref="Q810">IF(COUNTIF(MaGv!$C$49:$BB$49,L804)&gt;0,INDEX(MaGv!$C$38:$BB$49,1,MATCH(L804,MaGv!$C$49:$BB$49,0))," ")</f>
        <v> </v>
      </c>
      <c r="R810" s="548" t="str">
        <f t="array" ref="R810">IF(COUNTIF(MaGv!$C$54:$BB$54,L804)&gt;0,INDEX(MaGv!$C$38:$BB$54,1,MATCH(L804,MaGv!$C$54:$BB$54,0))," ")</f>
        <v> </v>
      </c>
      <c r="S810" s="548" t="str">
        <f t="array" ref="S810">IF(COUNTIF(MaGv!$C$59:$BB$59,L804)&gt;0,INDEX(MaGv!$C$38:$BB$59,1,MATCH(L804,MaGv!$C$59:$BB$59,0))," ")</f>
        <v> </v>
      </c>
      <c r="T810" s="548" t="str">
        <f t="array" ref="T810">IF(COUNTIF(MaGv!$C$64:$BB$64,L804)&gt;0,INDEX(MaGv!$C$38:$BB$64,1,MATCH(L804,MaGv!$C$64:$BB$64,0))," ")</f>
        <v> </v>
      </c>
      <c r="U810" s="16"/>
      <c r="V810" s="16"/>
      <c r="W810" s="17"/>
      <c r="X810" s="527"/>
    </row>
    <row r="811" ht="12.75" customHeight="1">
      <c r="A811" s="323"/>
      <c r="B811" s="127"/>
      <c r="C811" s="444">
        <v>2.0</v>
      </c>
      <c r="D811" s="543" t="s">
        <v>625</v>
      </c>
      <c r="E811" s="444" t="str">
        <f t="array" ref="E811">IF(COUNTIF(MaGv!$C$40:$BB$40,B804)&gt;0,INDEX(MaGv!$C$38:$BB$40,1,MATCH(B804,MaGv!$C$40:$BB$40,0))," ")</f>
        <v> </v>
      </c>
      <c r="F811" s="444" t="str">
        <f t="array" ref="F811">IF(COUNTIF(MaGv!$C$45:$BB$45,B804)&gt;0,INDEX(MaGv!$C$38:$BB$45,1,MATCH(B804,MaGv!$C$45:$BB$45,0))," ")</f>
        <v> </v>
      </c>
      <c r="G811" s="444" t="str">
        <f t="array" ref="G811">IF(COUNTIF(MaGv!$C$50:$BB$50,B804)&gt;0,INDEX(MaGv!$C$38:$BB$50,1,MATCH(B804,MaGv!$C$50:$BB$50,0))," ")</f>
        <v> </v>
      </c>
      <c r="H811" s="444" t="str">
        <f t="array" ref="H811">IF(COUNTIF(MaGv!$C$55:$BB$55,B804)&gt;0,INDEX(MaGv!$C$38:$BB$55,1,MATCH(B804,MaGv!$C$55:$BB$55,0))," ")</f>
        <v> </v>
      </c>
      <c r="I811" s="444" t="str">
        <f t="array" ref="I811">IF(COUNTIF(MaGv!$C$60:$BB$60,B804)&gt;0,INDEX(MaGv!$C$38:$BB$60,1,MATCH(B804,MaGv!$C$60:$BB$60,0))," ")</f>
        <v> </v>
      </c>
      <c r="J811" s="444" t="str">
        <f t="array" ref="J811">IF(COUNTIF(MaGv!$C$65:$BB$65,B804)&gt;0,INDEX(MaGv!$C$38:$BB$65,1,MATCH(B804,MaGv!$C$65:$BB$65,0))," ")</f>
        <v> </v>
      </c>
      <c r="K811" s="323"/>
      <c r="L811" s="127"/>
      <c r="M811" s="444">
        <v>2.0</v>
      </c>
      <c r="N811" s="543" t="s">
        <v>625</v>
      </c>
      <c r="O811" s="444" t="str">
        <f t="array" ref="O811">IF(COUNTIF(MaGv!$C$40:$BB$40,L804)&gt;0,INDEX(MaGv!$C$38:$BB$40,1,MATCH(L804,MaGv!$C$40:$BB$40,0))," ")</f>
        <v> </v>
      </c>
      <c r="P811" s="444" t="str">
        <f t="array" ref="P811">IF(COUNTIF(MaGv!$C$45:$BB$45,L804)&gt;0,INDEX(MaGv!$C$38:$BB$45,1,MATCH(L804,MaGv!$C$45:$BB$45,0))," ")</f>
        <v> </v>
      </c>
      <c r="Q811" s="444" t="str">
        <f t="array" ref="Q811">IF(COUNTIF(MaGv!$C$50:$BB$50,L804)&gt;0,INDEX(MaGv!$C$38:$BB$50,1,MATCH(L804,MaGv!$C$50:$BB$50,0))," ")</f>
        <v> </v>
      </c>
      <c r="R811" s="444" t="str">
        <f t="array" ref="R811">IF(COUNTIF(MaGv!$C$55:$BB$55,L804)&gt;0,INDEX(MaGv!$C$38:$BB$55,1,MATCH(L804,MaGv!$C$55:$BB$55,0))," ")</f>
        <v> </v>
      </c>
      <c r="S811" s="444" t="str">
        <f t="array" ref="S811">IF(COUNTIF(MaGv!$C$60:$BB$60,L804)&gt;0,INDEX(MaGv!$C$38:$BB$60,1,MATCH(L804,MaGv!$C$60:$BB$60,0))," ")</f>
        <v> </v>
      </c>
      <c r="T811" s="444" t="str">
        <f t="array" ref="T811">IF(COUNTIF(MaGv!$C$65:$BB$65,L804)&gt;0,INDEX(MaGv!$C$38:$BB$65,1,MATCH(L804,MaGv!$C$65:$BB$65,0))," ")</f>
        <v> </v>
      </c>
      <c r="U811" s="16"/>
      <c r="V811" s="16"/>
      <c r="W811" s="17"/>
      <c r="X811" s="527"/>
    </row>
    <row r="812" ht="12.75" customHeight="1">
      <c r="A812" s="323"/>
      <c r="B812" s="127"/>
      <c r="C812" s="444">
        <v>3.0</v>
      </c>
      <c r="D812" s="543" t="s">
        <v>626</v>
      </c>
      <c r="E812" s="444" t="str">
        <f t="array" ref="E812">IF(COUNTIF(MaGv!$C$41:$BB$41,B804)&gt;0,INDEX(MaGv!$C$38:$BB$41,1,MATCH(B804,MaGv!$C$41:$BB$41,0))," ")</f>
        <v> </v>
      </c>
      <c r="F812" s="444" t="str">
        <f t="array" ref="F812">IF(COUNTIF(MaGv!$C$46:$BB$46,B804)&gt;0,INDEX(MaGv!$C$38:$BB$46,1,MATCH(B804,MaGv!$C$46:$BB$46,0))," ")</f>
        <v> </v>
      </c>
      <c r="G812" s="444" t="str">
        <f t="array" ref="G812">IF(COUNTIF(MaGv!$C$51:$BB$51,B804)&gt;0,INDEX(MaGv!$C$38:$BB$51,1,MATCH(B804,MaGv!$C$51:$BB$51,0))," ")</f>
        <v> </v>
      </c>
      <c r="H812" s="444" t="str">
        <f t="array" ref="H812">IF(COUNTIF(MaGv!$C$56:$BB$56,B804)&gt;0,INDEX(MaGv!$C$38:$BB$56,1,MATCH(B804,MaGv!$C$56:$BB$56,0))," ")</f>
        <v> </v>
      </c>
      <c r="I812" s="444" t="str">
        <f t="array" ref="I812">IF(COUNTIF(MaGv!$C$61:$BB$61,B804)&gt;0,INDEX(MaGv!$C$38:$BB$61,1,MATCH(B804,MaGv!$C$61:$BB$61,0))," ")</f>
        <v> </v>
      </c>
      <c r="J812" s="444" t="str">
        <f t="array" ref="J812">IF(COUNTIF(MaGv!$C$66:$BB$66,B804)&gt;0,INDEX(MaGv!$C$38:$BB$66,1,MATCH(B804,MaGv!$C$66:$BB$66,0))," ")</f>
        <v> </v>
      </c>
      <c r="K812" s="323"/>
      <c r="L812" s="127"/>
      <c r="M812" s="444">
        <v>3.0</v>
      </c>
      <c r="N812" s="543" t="s">
        <v>626</v>
      </c>
      <c r="O812" s="444" t="str">
        <f t="array" ref="O812">IF(COUNTIF(MaGv!$C$41:$BB$41,L804)&gt;0,INDEX(MaGv!$C$38:$BB$41,1,MATCH(L804,MaGv!$C$41:$BB$41,0))," ")</f>
        <v> </v>
      </c>
      <c r="P812" s="444" t="str">
        <f t="array" ref="P812">IF(COUNTIF(MaGv!$C$46:$BB$46,L804)&gt;0,INDEX(MaGv!$C$38:$BB$46,1,MATCH(L804,MaGv!$C$46:$BB$46,0))," ")</f>
        <v> </v>
      </c>
      <c r="Q812" s="444" t="str">
        <f t="array" ref="Q812">IF(COUNTIF(MaGv!$C$51:$BB$51,L804)&gt;0,INDEX(MaGv!$C$38:$BB$51,1,MATCH(L804,MaGv!$C$51:$BB$51,0))," ")</f>
        <v> </v>
      </c>
      <c r="R812" s="444" t="str">
        <f t="array" ref="R812">IF(COUNTIF(MaGv!$C$56:$BB$56,L804)&gt;0,INDEX(MaGv!$C$38:$BB$56,1,MATCH(L804,MaGv!$C$56:$BB$56,0))," ")</f>
        <v> </v>
      </c>
      <c r="S812" s="444" t="str">
        <f t="array" ref="S812">IF(COUNTIF(MaGv!$C$61:$BB$61,L804)&gt;0,INDEX(MaGv!$C$38:$BB$61,1,MATCH(L804,MaGv!$C$61:$BB$61,0))," ")</f>
        <v> </v>
      </c>
      <c r="T812" s="444" t="str">
        <f t="array" ref="T812">IF(COUNTIF(MaGv!$C$66:$BB$66,L804)&gt;0,INDEX(MaGv!$C$38:$BB$66,1,MATCH(L804,MaGv!$C$66:$BB$66,0))," ")</f>
        <v> </v>
      </c>
      <c r="U812" s="16"/>
      <c r="V812" s="16"/>
      <c r="W812" s="17"/>
      <c r="X812" s="527"/>
    </row>
    <row r="813" ht="12.75" customHeight="1">
      <c r="A813" s="323"/>
      <c r="B813" s="127"/>
      <c r="C813" s="444">
        <v>4.0</v>
      </c>
      <c r="D813" s="543" t="s">
        <v>627</v>
      </c>
      <c r="E813" s="444" t="str">
        <f t="array" ref="E813">IF(COUNTIF(MaGv!$C$42:$BB$42,B804)&gt;0,INDEX(MaGv!$C$38:$BB$42,1,MATCH(B804,MaGv!$C$42:$BB$42,0))," ")</f>
        <v> </v>
      </c>
      <c r="F813" s="444" t="str">
        <f t="array" ref="F813">IF(COUNTIF(MaGv!$C$47:$BB$47,B804)&gt;0,INDEX(MaGv!$C$38:$BB$47,1,MATCH(B804,MaGv!$C$47:$BB$47,0))," ")</f>
        <v> </v>
      </c>
      <c r="G813" s="444" t="str">
        <f t="array" ref="G813">IF(COUNTIF(MaGv!$C$52:$BB$52,B804)&gt;0,INDEX(MaGv!$C$38:$BB$52,1,MATCH(B804,MaGv!$C$52:$BB$52,0))," ")</f>
        <v> </v>
      </c>
      <c r="H813" s="444" t="str">
        <f t="array" ref="H813">IF(COUNTIF(MaGv!$C$57:$BB$57,B804)&gt;0,INDEX(MaGv!$C$38:$BB$57,1,MATCH(B804,MaGv!$C$57:$BB$57,0))," ")</f>
        <v> </v>
      </c>
      <c r="I813" s="444" t="str">
        <f t="array" ref="I813">IF(COUNTIF(MaGv!$C$62:$BB$62,B804)&gt;0,INDEX(MaGv!$C$38:$BB$62,1,MATCH(B804,MaGv!$C$62:$BB$62,0))," ")</f>
        <v> </v>
      </c>
      <c r="J813" s="444" t="str">
        <f t="array" ref="J813">IF(COUNTIF(MaGv!$C$66:$BB$67,B804)&gt;0,INDEX(MaGv!$C$38:$BB$67,1,MATCH(B804,MaGv!$C$67:$BB$67,0))," ")</f>
        <v> </v>
      </c>
      <c r="K813" s="323"/>
      <c r="L813" s="127"/>
      <c r="M813" s="444">
        <v>4.0</v>
      </c>
      <c r="N813" s="543" t="s">
        <v>627</v>
      </c>
      <c r="O813" s="444" t="str">
        <f t="array" ref="O813">IF(COUNTIF(MaGv!$C$42:$BB$42,L804)&gt;0,INDEX(MaGv!$C$38:$BB$42,1,MATCH(L804,MaGv!$C$42:$BB$42,0))," ")</f>
        <v> </v>
      </c>
      <c r="P813" s="444" t="str">
        <f t="array" ref="P813">IF(COUNTIF(MaGv!$C$47:$BB$47,L804)&gt;0,INDEX(MaGv!$C$38:$BB$47,1,MATCH(L804,MaGv!$C$47:$BB$47,0))," ")</f>
        <v> </v>
      </c>
      <c r="Q813" s="444" t="str">
        <f t="array" ref="Q813">IF(COUNTIF(MaGv!$C$52:$BB$52,L804)&gt;0,INDEX(MaGv!$C$38:$BB$52,1,MATCH(L804,MaGv!$C$52:$BB$52,0))," ")</f>
        <v> </v>
      </c>
      <c r="R813" s="444" t="str">
        <f t="array" ref="R813">IF(COUNTIF(MaGv!$C$57:$BB$57,L804)&gt;0,INDEX(MaGv!$C$38:$BB$57,1,MATCH(L804,MaGv!$C$57:$BB$57,0))," ")</f>
        <v> </v>
      </c>
      <c r="S813" s="444" t="str">
        <f t="array" ref="S813">IF(COUNTIF(MaGv!$C$62:$BB$62,L804)&gt;0,INDEX(MaGv!$C$38:$BB$62,1,MATCH(L804,MaGv!$C$62:$BB$62,0))," ")</f>
        <v> </v>
      </c>
      <c r="T813" s="444" t="str">
        <f t="array" ref="T813">IF(COUNTIF(MaGv!$C$66:$BB$67,L804)&gt;0,INDEX(MaGv!$C$38:$BB$67,1,MATCH(L804,MaGv!$C$67:$BB$67,0))," ")</f>
        <v> </v>
      </c>
      <c r="U813" s="16"/>
      <c r="V813" s="16"/>
      <c r="W813" s="17"/>
      <c r="X813" s="527"/>
    </row>
    <row r="814" ht="12.75" customHeight="1">
      <c r="A814" s="323"/>
      <c r="B814" s="396"/>
      <c r="C814" s="450">
        <v>5.0</v>
      </c>
      <c r="D814" s="550" t="s">
        <v>628</v>
      </c>
      <c r="E814" s="450" t="str">
        <f t="array" ref="E814">IF(COUNTIF(MaGv!$C$43:$BB$43,B804)&gt;0,INDEX(MaGv!$C$38:$BB$43,1,MATCH(B804,MaGv!$C$43:$BB$43,0))," ")</f>
        <v> </v>
      </c>
      <c r="F814" s="450" t="str">
        <f t="array" ref="F814">IF(COUNTIF(MaGv!$C$48:$BB$48,B804)&gt;0,INDEX(MaGv!$C$38:$BB$48,1,MATCH(B804,MaGv!$C$48:$BB$48,0))," ")</f>
        <v> </v>
      </c>
      <c r="G814" s="450" t="str">
        <f t="array" ref="G814">IF(COUNTIF(MaGv!$C$53:$BB$53,B804)&gt;0,INDEX(MaGv!$C$38:$BB$53,1,MATCH(B804,MaGv!$C$53:$BB$53,0))," ")</f>
        <v> </v>
      </c>
      <c r="H814" s="450" t="str">
        <f t="array" ref="H814">IF(COUNTIF(MaGv!$C$58:$BB$58,B804)&gt;0,INDEX(MaGv!$C$38:$BB$58,1,MATCH(B804,MaGv!$C$58:$BB$58,0))," ")</f>
        <v> </v>
      </c>
      <c r="I814" s="450" t="str">
        <f t="array" ref="I814">IF(COUNTIF(MaGv!$C$63:$BB$63,B804)&gt;0,INDEX(MaGv!$C$38:$BB$63,1,MATCH(B804,MaGv!$C$63:$BB$63,0))," ")</f>
        <v> </v>
      </c>
      <c r="J814" s="450" t="str">
        <f t="array" ref="J814">IF(COUNTIF(MaGv!$C$68:$BB$68,B804)&gt;0,INDEX(MaGv!$C$38:$BB$68,1,MATCH(B804,MaGv!$C$68:$BB$68,0))," ")</f>
        <v> </v>
      </c>
      <c r="K814" s="323"/>
      <c r="L814" s="396"/>
      <c r="M814" s="450">
        <v>5.0</v>
      </c>
      <c r="N814" s="550" t="s">
        <v>628</v>
      </c>
      <c r="O814" s="450" t="str">
        <f t="array" ref="O814">IF(COUNTIF(MaGv!$C$43:$BB$43,L804)&gt;0,INDEX(MaGv!$C$38:$BB$43,1,MATCH(L804,MaGv!$C$43:$BB$43,0))," ")</f>
        <v> </v>
      </c>
      <c r="P814" s="450" t="str">
        <f t="array" ref="P814">IF(COUNTIF(MaGv!$C$48:$BB$48,L804)&gt;0,INDEX(MaGv!$C$38:$BB$48,1,MATCH(L804,MaGv!$C$48:$BB$48,0))," ")</f>
        <v> </v>
      </c>
      <c r="Q814" s="450" t="str">
        <f t="array" ref="Q814">IF(COUNTIF(MaGv!$C$53:$BB$53,L804)&gt;0,INDEX(MaGv!$C$38:$BB$53,1,MATCH(L804,MaGv!$C$53:$BB$53,0))," ")</f>
        <v> </v>
      </c>
      <c r="R814" s="450" t="str">
        <f t="array" ref="R814">IF(COUNTIF(MaGv!$C$58:$BB$58,L804)&gt;0,INDEX(MaGv!$C$38:$BB$58,1,MATCH(L804,MaGv!$C$58:$BB$58,0))," ")</f>
        <v> </v>
      </c>
      <c r="S814" s="450" t="str">
        <f t="array" ref="S814">IF(COUNTIF(MaGv!$C$63:$BB$63,L804)&gt;0,INDEX(MaGv!$C$38:$BB$63,1,MATCH(L804,MaGv!$C$63:$BB$63,0))," ")</f>
        <v> </v>
      </c>
      <c r="T814" s="450" t="str">
        <f t="array" ref="T814">IF(COUNTIF(MaGv!$C$68:$BB$68,L804)&gt;0,INDEX(MaGv!$C$38:$BB$68,1,MATCH(L804,MaGv!$C$68:$BB$68,0))," ")</f>
        <v> </v>
      </c>
      <c r="U814" s="16"/>
      <c r="V814" s="16"/>
      <c r="W814" s="17"/>
      <c r="X814" s="527"/>
    </row>
    <row r="815" ht="12.75" customHeight="1">
      <c r="A815" s="323"/>
      <c r="B815" s="551"/>
      <c r="C815" s="529"/>
      <c r="D815" s="75"/>
      <c r="E815" s="529"/>
      <c r="F815" s="529"/>
      <c r="G815" s="529"/>
      <c r="H815" s="529"/>
      <c r="I815" s="529"/>
      <c r="J815" s="529"/>
      <c r="K815" s="323"/>
      <c r="L815" s="551"/>
      <c r="M815" s="529"/>
      <c r="N815" s="75"/>
      <c r="O815" s="529"/>
      <c r="P815" s="529"/>
      <c r="Q815" s="529"/>
      <c r="R815" s="529"/>
      <c r="S815" s="529"/>
      <c r="T815" s="529"/>
      <c r="U815" s="16"/>
      <c r="V815" s="16"/>
      <c r="W815" s="17"/>
      <c r="X815" s="527"/>
    </row>
    <row r="816" ht="12.75" customHeight="1">
      <c r="A816" s="552"/>
      <c r="B816" s="553"/>
      <c r="C816" s="554"/>
      <c r="D816" s="554"/>
      <c r="E816" s="555"/>
      <c r="F816" s="555"/>
      <c r="G816" s="555"/>
      <c r="H816" s="555"/>
      <c r="I816" s="555"/>
      <c r="J816" s="555"/>
      <c r="K816" s="555"/>
      <c r="L816" s="553"/>
      <c r="M816" s="554"/>
      <c r="N816" s="554"/>
      <c r="O816" s="555"/>
      <c r="P816" s="555"/>
      <c r="Q816" s="555"/>
      <c r="R816" s="555"/>
      <c r="S816" s="555"/>
      <c r="T816" s="555"/>
      <c r="U816" s="16"/>
      <c r="V816" s="16"/>
      <c r="W816" s="17"/>
      <c r="X816" s="527"/>
    </row>
    <row r="817" ht="12.75" customHeight="1">
      <c r="A817" s="323"/>
      <c r="B817" s="528" t="str">
        <f>MaGv!$N$1</f>
        <v>THỜI KHÓA BIỂU ÔN TẬP KHỐI 12 - Áp dụng từ 04/05/2021</v>
      </c>
      <c r="C817" s="528"/>
      <c r="D817" s="360"/>
      <c r="E817" s="360"/>
      <c r="F817" s="360"/>
      <c r="G817" s="360"/>
      <c r="H817" s="323"/>
      <c r="I817" s="360"/>
      <c r="J817" s="360"/>
      <c r="K817" s="323"/>
      <c r="L817" s="528" t="str">
        <f>MaGv!$N$1</f>
        <v>THỜI KHÓA BIỂU ÔN TẬP KHỐI 12 - Áp dụng từ 04/05/2021</v>
      </c>
      <c r="M817" s="360"/>
      <c r="N817" s="360"/>
      <c r="O817" s="360"/>
      <c r="P817" s="360"/>
      <c r="Q817" s="360"/>
      <c r="R817" s="323"/>
      <c r="S817" s="360"/>
      <c r="T817" s="360"/>
      <c r="U817" s="16"/>
      <c r="V817" s="16"/>
      <c r="W817" s="17"/>
      <c r="X817" s="527"/>
    </row>
    <row r="818" ht="12.75" customHeight="1">
      <c r="A818" s="16"/>
      <c r="B818" s="530" t="s">
        <v>615</v>
      </c>
      <c r="C818" s="531" t="str">
        <f>VLOOKUP(B820,dsma,3,0)&amp;"-"&amp;VLOOKUP(B820,dsma,5,0)</f>
        <v>Nguyễn Thị Bích Vân-NN</v>
      </c>
      <c r="D818" s="532"/>
      <c r="E818" s="532"/>
      <c r="F818" s="533"/>
      <c r="G818" s="323"/>
      <c r="H818" s="534"/>
      <c r="I818" s="535" t="s">
        <v>616</v>
      </c>
      <c r="J818" s="17" t="str">
        <f>60-COUNTIF(E821:J830," ")</f>
        <v>0</v>
      </c>
      <c r="K818" s="323"/>
      <c r="L818" s="530" t="s">
        <v>615</v>
      </c>
      <c r="M818" s="531" t="str">
        <f>VLOOKUP(L820,dsma,3,0)&amp;"-"&amp;VLOOKUP(L820,dsma,5,0)</f>
        <v>Lê Thị Hồng Phước-NN</v>
      </c>
      <c r="N818" s="532"/>
      <c r="O818" s="532"/>
      <c r="P818" s="533"/>
      <c r="Q818" s="323"/>
      <c r="R818" s="534"/>
      <c r="S818" s="535" t="s">
        <v>616</v>
      </c>
      <c r="T818" s="17" t="str">
        <f>60-COUNTIF(O821:T830," ")</f>
        <v>0</v>
      </c>
      <c r="U818" s="16"/>
      <c r="V818" s="16"/>
      <c r="W818" s="17"/>
      <c r="X818" s="527"/>
    </row>
    <row r="819" ht="3.0" customHeight="1">
      <c r="A819" s="16"/>
      <c r="B819" s="526"/>
      <c r="C819" s="323"/>
      <c r="D819" s="323"/>
      <c r="E819" s="529"/>
      <c r="F819" s="323"/>
      <c r="G819" s="323"/>
      <c r="H819" s="323"/>
      <c r="I819" s="323"/>
      <c r="J819" s="323"/>
      <c r="K819" s="323"/>
      <c r="L819" s="526"/>
      <c r="M819" s="323"/>
      <c r="N819" s="323"/>
      <c r="O819" s="529"/>
      <c r="P819" s="323"/>
      <c r="Q819" s="323"/>
      <c r="R819" s="323"/>
      <c r="S819" s="323"/>
      <c r="T819" s="323"/>
      <c r="U819" s="16"/>
      <c r="V819" s="16"/>
      <c r="W819" s="17"/>
      <c r="X819" s="527"/>
    </row>
    <row r="820" ht="12.75" customHeight="1">
      <c r="A820" s="536"/>
      <c r="B820" s="537" t="str">
        <f>X107</f>
        <v>BC13</v>
      </c>
      <c r="C820" s="538" t="s">
        <v>617</v>
      </c>
      <c r="D820" s="538" t="s">
        <v>618</v>
      </c>
      <c r="E820" s="538" t="s">
        <v>591</v>
      </c>
      <c r="F820" s="538" t="s">
        <v>592</v>
      </c>
      <c r="G820" s="538" t="s">
        <v>593</v>
      </c>
      <c r="H820" s="538" t="s">
        <v>594</v>
      </c>
      <c r="I820" s="538" t="s">
        <v>595</v>
      </c>
      <c r="J820" s="538" t="s">
        <v>596</v>
      </c>
      <c r="K820" s="539"/>
      <c r="L820" s="537" t="str">
        <f>X108</f>
        <v>BC14</v>
      </c>
      <c r="M820" s="538" t="s">
        <v>617</v>
      </c>
      <c r="N820" s="538" t="s">
        <v>618</v>
      </c>
      <c r="O820" s="538" t="s">
        <v>591</v>
      </c>
      <c r="P820" s="538" t="s">
        <v>592</v>
      </c>
      <c r="Q820" s="538" t="s">
        <v>593</v>
      </c>
      <c r="R820" s="538" t="s">
        <v>594</v>
      </c>
      <c r="S820" s="538" t="s">
        <v>595</v>
      </c>
      <c r="T820" s="538" t="s">
        <v>596</v>
      </c>
      <c r="U820" s="16"/>
      <c r="V820" s="16">
        <v>104.0</v>
      </c>
      <c r="W820" s="17"/>
      <c r="X820" s="527"/>
    </row>
    <row r="821" ht="12.75" customHeight="1">
      <c r="A821" s="323"/>
      <c r="B821" s="541" t="s">
        <v>597</v>
      </c>
      <c r="C821" s="452">
        <v>1.0</v>
      </c>
      <c r="D821" s="542" t="s">
        <v>619</v>
      </c>
      <c r="E821" s="452" t="str">
        <f t="array" ref="E821">IF(COUNTIF(MaGv!$C$4:$BB$4,B820)&gt;0,INDEX(MaGv!$C$3:$BB$4,1,MATCH(B820,MaGv!$C$4:$BB$4,0))," ")</f>
        <v> </v>
      </c>
      <c r="F821" s="452" t="str">
        <f t="array" ref="F821">IF(COUNTIF(MaGv!$C$9:$BB$9,B820)&gt;0,INDEX(MaGv!$C$3:$BB$9,1,MATCH(B820,MaGv!$C$9:$BB$9,0))," ")</f>
        <v> </v>
      </c>
      <c r="G821" s="452" t="str">
        <f t="array" ref="G821">IF(COUNTIF(MaGv!$C$14:$BB$14,B820)&gt;0,INDEX(MaGv!$C$3:$BB$14,1,MATCH(B820,MaGv!$C$14:$BB$14,0))," ")</f>
        <v> </v>
      </c>
      <c r="H821" s="452" t="str">
        <f t="array" ref="H821">IF(COUNTIF(MaGv!$C$19:$BB$19,B820)&gt;0,INDEX(MaGv!$C$3:$BB$19,1,MATCH(B820,MaGv!$C$19:$BB$19,0))," ")</f>
        <v> </v>
      </c>
      <c r="I821" s="452" t="str">
        <f t="array" ref="I821">IF(COUNTIF(MaGv!$C$24:$BB$24,B820)&gt;0,INDEX(MaGv!$C$3:$BB$24,1,MATCH(B820,MaGv!$C$24:$BB$24,0))," ")</f>
        <v> </v>
      </c>
      <c r="J821" s="452" t="str">
        <f t="array" ref="J821">IF(COUNTIF(MaGv!$C$29:$BB$29,B820)&gt;0,INDEX(MaGv!$C$3:$BB$29,1,MATCH(B820,MaGv!$C$29:$BB$29,0))," ")</f>
        <v> </v>
      </c>
      <c r="K821" s="323"/>
      <c r="L821" s="541" t="s">
        <v>597</v>
      </c>
      <c r="M821" s="452">
        <v>1.0</v>
      </c>
      <c r="N821" s="542" t="s">
        <v>619</v>
      </c>
      <c r="O821" s="452" t="str">
        <f t="array" ref="O821">IF(COUNTIF(MaGv!$C$4:$BB$4,L820)&gt;0,INDEX(MaGv!$C$3:$BB$4,1,MATCH(L820,MaGv!$C$4:$BB$4,0))," ")</f>
        <v> </v>
      </c>
      <c r="P821" s="452" t="str">
        <f t="array" ref="P821">IF(COUNTIF(MaGv!$C$9:$BB$9,L820)&gt;0,INDEX(MaGv!$C$3:$BB$9,1,MATCH(L820,MaGv!$C$9:$BB$9,0))," ")</f>
        <v> </v>
      </c>
      <c r="Q821" s="452" t="str">
        <f t="array" ref="Q821">IF(COUNTIF(MaGv!$C$14:$BB$14,L820)&gt;0,INDEX(MaGv!$C$3:$BB$14,1,MATCH(L820,MaGv!$C$14:$BB$14,0))," ")</f>
        <v> </v>
      </c>
      <c r="R821" s="452" t="str">
        <f t="array" ref="R821">IF(COUNTIF(MaGv!$C$19:$BB$19,L820)&gt;0,INDEX(MaGv!$C$3:$BB$19,1,MATCH(L820,MaGv!$C$19:$BB$19,0))," ")</f>
        <v> </v>
      </c>
      <c r="S821" s="452" t="str">
        <f t="array" ref="S821">IF(COUNTIF(MaGv!$C$24:$BB$24,L820)&gt;0,INDEX(MaGv!$C$3:$BB$24,1,MATCH(L820,MaGv!$C$24:$BB$24,0))," ")</f>
        <v> </v>
      </c>
      <c r="T821" s="452" t="str">
        <f t="array" ref="T821">IF(COUNTIF(MaGv!$C$29:$BB$29,L820)&gt;0,INDEX(MaGv!$C$3:$BB$29,1,MATCH(L820,MaGv!$C$29:$BB$29,0))," ")</f>
        <v> </v>
      </c>
      <c r="U821" s="16"/>
      <c r="V821" s="16"/>
      <c r="W821" s="17"/>
      <c r="X821" s="527"/>
    </row>
    <row r="822" ht="12.75" customHeight="1">
      <c r="A822" s="323"/>
      <c r="B822" s="127"/>
      <c r="C822" s="444">
        <v>2.0</v>
      </c>
      <c r="D822" s="543" t="s">
        <v>620</v>
      </c>
      <c r="E822" s="444" t="str">
        <f t="array" ref="E822">IF(COUNTIF(MaGv!$C$5:$BB$5,B820)&gt;0,INDEX(MaGv!$C$3:$BB$5,1,MATCH(B820,MaGv!$C$5:$BB$5,0))," ")</f>
        <v> </v>
      </c>
      <c r="F822" s="444" t="str">
        <f t="array" ref="F822">IF(COUNTIF(MaGv!$C$10:$BB$10,B820)&gt;0,INDEX(MaGv!$C$3:$BB$10,1,MATCH(B820,MaGv!$C$10:$BB$10,0))," ")</f>
        <v> </v>
      </c>
      <c r="G822" s="444" t="str">
        <f t="array" ref="G822">IF(COUNTIF(MaGv!$C$15:$BB$15,B820)&gt;0,INDEX(MaGv!$C$3:$BB$15,1,MATCH(B820,MaGv!$C$15:$BB$15,0))," ")</f>
        <v> </v>
      </c>
      <c r="H822" s="444" t="str">
        <f t="array" ref="H822">IF(COUNTIF(MaGv!$C$20:$BB$20,B820)&gt;0,INDEX(MaGv!$C$3:$BB$20,1,MATCH(B820,MaGv!$C$20:$BB$20,0))," ")</f>
        <v> </v>
      </c>
      <c r="I822" s="444" t="str">
        <f t="array" ref="I822">IF(COUNTIF(MaGv!$C$25:$BB$25,B820)&gt;0,INDEX(MaGv!$C$3:$BB$25,1,MATCH(B820,MaGv!$C$25:$BB$25,0))," ")</f>
        <v> </v>
      </c>
      <c r="J822" s="444" t="str">
        <f t="array" ref="J822">IF(COUNTIF(MaGv!$C$30:$BB$30,B820)&gt;0,INDEX(MaGv!$C$3:$BB$30,1,MATCH(B820,MaGv!$C$30:$BB$30,0))," ")</f>
        <v> </v>
      </c>
      <c r="K822" s="323"/>
      <c r="L822" s="127"/>
      <c r="M822" s="444">
        <v>2.0</v>
      </c>
      <c r="N822" s="543" t="s">
        <v>620</v>
      </c>
      <c r="O822" s="444" t="str">
        <f t="array" ref="O822">IF(COUNTIF(MaGv!$C$5:$BB$5,L820)&gt;0,INDEX(MaGv!$C$3:$BB$5,1,MATCH(L820,MaGv!$C$5:$BB$5,0))," ")</f>
        <v> </v>
      </c>
      <c r="P822" s="444" t="str">
        <f t="array" ref="P822">IF(COUNTIF(MaGv!$C$10:$BB$10,L820)&gt;0,INDEX(MaGv!$C$3:$BB$10,1,MATCH(L820,MaGv!$C$10:$BB$10,0))," ")</f>
        <v> </v>
      </c>
      <c r="Q822" s="444" t="str">
        <f t="array" ref="Q822">IF(COUNTIF(MaGv!$C$15:$BB$15,L820)&gt;0,INDEX(MaGv!$C$3:$BB$15,1,MATCH(L820,MaGv!$C$15:$BB$15,0))," ")</f>
        <v> </v>
      </c>
      <c r="R822" s="444" t="str">
        <f t="array" ref="R822">IF(COUNTIF(MaGv!$C$20:$BB$20,L820)&gt;0,INDEX(MaGv!$C$3:$BB$20,1,MATCH(L820,MaGv!$C$20:$BB$20,0))," ")</f>
        <v> </v>
      </c>
      <c r="S822" s="444" t="str">
        <f t="array" ref="S822">IF(COUNTIF(MaGv!$C$25:$BB$25,L820)&gt;0,INDEX(MaGv!$C$3:$BB$25,1,MATCH(L820,MaGv!$C$25:$BB$25,0))," ")</f>
        <v> </v>
      </c>
      <c r="T822" s="444" t="str">
        <f t="array" ref="T822">IF(COUNTIF(MaGv!$C$30:$BB$30,L820)&gt;0,INDEX(MaGv!$C$3:$BB$30,1,MATCH(L820,MaGv!$C$30:$BB$30,0))," ")</f>
        <v> </v>
      </c>
      <c r="U822" s="16"/>
      <c r="V822" s="16"/>
      <c r="W822" s="17"/>
      <c r="X822" s="527"/>
    </row>
    <row r="823" ht="12.75" customHeight="1">
      <c r="A823" s="323"/>
      <c r="B823" s="127"/>
      <c r="C823" s="444">
        <v>3.0</v>
      </c>
      <c r="D823" s="543" t="s">
        <v>621</v>
      </c>
      <c r="E823" s="444" t="str">
        <f t="array" ref="E823">IF(COUNTIF(MaGv!$C$6:$BB$6,B820)&gt;0,INDEX(MaGv!$C$3:$BB$6,1,MATCH(B820,MaGv!$C$6:$BB$6,0))," ")</f>
        <v> </v>
      </c>
      <c r="F823" s="444" t="str">
        <f t="array" ref="F823">IF(COUNTIF(MaGv!$C$11:$BB$11,B820)&gt;0,INDEX(MaGv!$C$3:$BB$11,1,MATCH(B820,MaGv!$C$11:$BB$11,0))," ")</f>
        <v> </v>
      </c>
      <c r="G823" s="444" t="str">
        <f t="array" ref="G823">IF(COUNTIF(MaGv!$C$16:$BB$16,B820)&gt;0,INDEX(MaGv!$C$3:$BB$16,1,MATCH(B820,MaGv!$C$16:$BB$16,0))," ")</f>
        <v> </v>
      </c>
      <c r="H823" s="444" t="str">
        <f t="array" ref="H823">IF(COUNTIF(MaGv!$C$21:$BB$21,B820)&gt;0,INDEX(MaGv!$C$3:$BB$21,1,MATCH(B820,MaGv!$C$21:$BB$21,0))," ")</f>
        <v> </v>
      </c>
      <c r="I823" s="444" t="str">
        <f t="array" ref="I823">IF(COUNTIF(MaGv!$C$26:$BB$26,B820)&gt;0,INDEX(MaGv!$C$3:$BB$26,1,MATCH(B820,MaGv!$C$26:$BB$26,0))," ")</f>
        <v> </v>
      </c>
      <c r="J823" s="444" t="str">
        <f t="array" ref="J823">IF(COUNTIF(MaGv!$C$31:$BB$31,B820)&gt;0,INDEX(MaGv!$C$3:$BB$31,1,MATCH(B820,MaGv!$C$31:$BB$31,0))," ")</f>
        <v> </v>
      </c>
      <c r="K823" s="323"/>
      <c r="L823" s="127"/>
      <c r="M823" s="444">
        <v>3.0</v>
      </c>
      <c r="N823" s="543" t="s">
        <v>621</v>
      </c>
      <c r="O823" s="444" t="str">
        <f t="array" ref="O823">IF(COUNTIF(MaGv!$C$6:$BB$6,L820)&gt;0,INDEX(MaGv!$C$3:$BB$6,1,MATCH(L820,MaGv!$C$6:$BB$6,0))," ")</f>
        <v> </v>
      </c>
      <c r="P823" s="444" t="str">
        <f t="array" ref="P823">IF(COUNTIF(MaGv!$C$11:$BB$11,L820)&gt;0,INDEX(MaGv!$C$3:$BB$11,1,MATCH(L820,MaGv!$C$11:$BB$11,0))," ")</f>
        <v> </v>
      </c>
      <c r="Q823" s="444" t="str">
        <f t="array" ref="Q823">IF(COUNTIF(MaGv!$C$16:$BB$16,L820)&gt;0,INDEX(MaGv!$C$3:$BB$16,1,MATCH(L820,MaGv!$C$16:$BB$16,0))," ")</f>
        <v> </v>
      </c>
      <c r="R823" s="444" t="str">
        <f t="array" ref="R823">IF(COUNTIF(MaGv!$C$21:$BB$21,L820)&gt;0,INDEX(MaGv!$C$3:$BB$21,1,MATCH(L820,MaGv!$C$21:$BB$21,0))," ")</f>
        <v> </v>
      </c>
      <c r="S823" s="444" t="str">
        <f t="array" ref="S823">IF(COUNTIF(MaGv!$C$26:$BB$26,L820)&gt;0,INDEX(MaGv!$C$3:$BB$26,1,MATCH(L820,MaGv!$C$26:$BB$26,0))," ")</f>
        <v> </v>
      </c>
      <c r="T823" s="444" t="str">
        <f t="array" ref="T823">IF(COUNTIF(MaGv!$C$31:$BB$31,L820)&gt;0,INDEX(MaGv!$C$3:$BB$31,1,MATCH(L820,MaGv!$C$31:$BB$31,0))," ")</f>
        <v> </v>
      </c>
      <c r="U823" s="16"/>
      <c r="V823" s="16"/>
      <c r="W823" s="17"/>
      <c r="X823" s="527"/>
    </row>
    <row r="824" ht="12.75" customHeight="1">
      <c r="A824" s="323"/>
      <c r="B824" s="127"/>
      <c r="C824" s="444">
        <v>4.0</v>
      </c>
      <c r="D824" s="543" t="s">
        <v>622</v>
      </c>
      <c r="E824" s="444" t="str">
        <f t="array" ref="E824">IF(COUNTIF(MaGv!$C$7:$BB$7,B820)&gt;0,INDEX(MaGv!$C$3:$BB$7,1,MATCH(B820,MaGv!$C$7:$BB$7,0))," ")</f>
        <v> </v>
      </c>
      <c r="F824" s="444" t="str">
        <f t="array" ref="F824">IF(COUNTIF(MaGv!$C$12:$BB$12,B820)&gt;0,INDEX(MaGv!$C$3:$BB$12,1,MATCH(B820,MaGv!$C$12:$BB$12,0))," ")</f>
        <v> </v>
      </c>
      <c r="G824" s="444" t="str">
        <f t="array" ref="G824">IF(COUNTIF(MaGv!$C$17:$BB$17,B820)&gt;0,INDEX(MaGv!$C$3:$BB$17,1,MATCH(B820,MaGv!$C$17:$BB$17,0))," ")</f>
        <v> </v>
      </c>
      <c r="H824" s="444" t="str">
        <f t="array" ref="H824">IF(COUNTIF(MaGv!$C$22:$BB$22,B820)&gt;0,INDEX(MaGv!$C$3:$BB$22,1,MATCH(B820,MaGv!$C$22:$BB$22,0))," ")</f>
        <v> </v>
      </c>
      <c r="I824" s="444" t="str">
        <f t="array" ref="I824">IF(COUNTIF(MaGv!$C$27:$BB$27,B820)&gt;0,INDEX(MaGv!$C$3:$BB$27,1,MATCH(B820,MaGv!$C$27:$BB$27,0))," ")</f>
        <v> </v>
      </c>
      <c r="J824" s="444" t="str">
        <f t="array" ref="J824">IF(COUNTIF(MaGv!$C$32:$BB$32,B820)&gt;0,INDEX(MaGv!$C$3:$BB$32,1,MATCH(B820,MaGv!$C$32:$BB$32,0))," ")</f>
        <v> </v>
      </c>
      <c r="K824" s="323"/>
      <c r="L824" s="127"/>
      <c r="M824" s="444">
        <v>4.0</v>
      </c>
      <c r="N824" s="543" t="s">
        <v>622</v>
      </c>
      <c r="O824" s="444" t="str">
        <f t="array" ref="O824">IF(COUNTIF(MaGv!$C$7:$BB$7,L820)&gt;0,INDEX(MaGv!$C$3:$BB$7,1,MATCH(L820,MaGv!$C$7:$BB$7,0))," ")</f>
        <v> </v>
      </c>
      <c r="P824" s="444" t="str">
        <f t="array" ref="P824">IF(COUNTIF(MaGv!$C$12:$BB$12,L820)&gt;0,INDEX(MaGv!$C$3:$BB$12,1,MATCH(L820,MaGv!$C$12:$BB$12,0))," ")</f>
        <v> </v>
      </c>
      <c r="Q824" s="444" t="str">
        <f t="array" ref="Q824">IF(COUNTIF(MaGv!$C$17:$BB$17,L820)&gt;0,INDEX(MaGv!$C$3:$BB$17,1,MATCH(L820,MaGv!$C$17:$BB$17,0))," ")</f>
        <v> </v>
      </c>
      <c r="R824" s="444" t="str">
        <f t="array" ref="R824">IF(COUNTIF(MaGv!$C$22:$BB$22,L820)&gt;0,INDEX(MaGv!$C$3:$BB$22,1,MATCH(L820,MaGv!$C$22:$BB$22,0))," ")</f>
        <v> </v>
      </c>
      <c r="S824" s="444" t="str">
        <f t="array" ref="S824">IF(COUNTIF(MaGv!$C$27:$BB$27,L820)&gt;0,INDEX(MaGv!$C$3:$BB$27,1,MATCH(L820,MaGv!$C$27:$BB$27,0))," ")</f>
        <v> </v>
      </c>
      <c r="T824" s="444" t="str">
        <f t="array" ref="T824">IF(COUNTIF(MaGv!$C$32:$BB$32,L820)&gt;0,INDEX(MaGv!$C$3:$BB$32,1,MATCH(L820,MaGv!$C$32:$BB$32,0))," ")</f>
        <v> </v>
      </c>
      <c r="U824" s="16"/>
      <c r="V824" s="16"/>
      <c r="W824" s="17"/>
      <c r="X824" s="527"/>
    </row>
    <row r="825" ht="12.75" customHeight="1">
      <c r="A825" s="323"/>
      <c r="B825" s="447"/>
      <c r="C825" s="544">
        <v>5.0</v>
      </c>
      <c r="D825" s="545" t="s">
        <v>623</v>
      </c>
      <c r="E825" s="544" t="str">
        <f t="array" ref="E825">IF(COUNTIF(MaGv!$C$8:$BB$8,B820)&gt;0,INDEX(MaGv!$C$3:$BB$8,1,MATCH(B820,MaGv!$C$8:$BB$8,0))," ")</f>
        <v> </v>
      </c>
      <c r="F825" s="544" t="str">
        <f t="array" ref="F825">IF(COUNTIF(MaGv!$C$13:$BB$13,B820)&gt;0,INDEX(MaGv!$C$3:$BB$13,1,MATCH(B820,MaGv!$C$13:$BB$13,0))," ")</f>
        <v> </v>
      </c>
      <c r="G825" s="544" t="str">
        <f t="array" ref="G825">IF(COUNTIF(MaGv!$C$18:$BB$18,B820)&gt;0,INDEX(MaGv!$C$3:$BB$18,1,MATCH(B820,MaGv!$C$18:$BB$18,0))," ")</f>
        <v> </v>
      </c>
      <c r="H825" s="544" t="str">
        <f t="array" ref="H825">IF(COUNTIF(MaGv!$C$23:$BB$23,B820)&gt;0,INDEX(MaGv!$C$3:$BB$23,1,MATCH(B820,MaGv!$C$23:$BB$23,0))," ")</f>
        <v> </v>
      </c>
      <c r="I825" s="544" t="str">
        <f t="array" ref="I825">IF(COUNTIF(MaGv!$C$28:$BB$28,B820)&gt;0,INDEX(MaGv!$C$3:$BB$28,1,MATCH(B820,MaGv!$C$28:$BB$28,0))," ")</f>
        <v> </v>
      </c>
      <c r="J825" s="544" t="str">
        <f t="array" ref="J825">IF(COUNTIF(MaGv!$C$33:$BB$33,B820)&gt;0,INDEX(MaGv!$C$3:$BB$33,1,MATCH(B820,MaGv!$C$33:$BB$33,0))," ")</f>
        <v> </v>
      </c>
      <c r="K825" s="323"/>
      <c r="L825" s="447"/>
      <c r="M825" s="544">
        <v>5.0</v>
      </c>
      <c r="N825" s="545" t="s">
        <v>623</v>
      </c>
      <c r="O825" s="544" t="str">
        <f t="array" ref="O825">IF(COUNTIF(MaGv!$C$8:$BB$8,L820)&gt;0,INDEX(MaGv!$C$3:$BB$8,1,MATCH(L820,MaGv!$C$8:$BB$8,0))," ")</f>
        <v> </v>
      </c>
      <c r="P825" s="544" t="str">
        <f t="array" ref="P825">IF(COUNTIF(MaGv!$C$13:$BB$13,L820)&gt;0,INDEX(MaGv!$C$3:$BB$13,1,MATCH(L820,MaGv!$C$13:$BB$13,0))," ")</f>
        <v> </v>
      </c>
      <c r="Q825" s="544" t="str">
        <f t="array" ref="Q825">IF(COUNTIF(MaGv!$C$18:$BB$18,L820)&gt;0,INDEX(MaGv!$C$3:$BB$18,1,MATCH(L820,MaGv!$C$18:$BB$18,0))," ")</f>
        <v> </v>
      </c>
      <c r="R825" s="544" t="str">
        <f t="array" ref="R825">IF(COUNTIF(MaGv!$C$23:$BB$23,L820)&gt;0,INDEX(MaGv!$C$3:$BB$23,1,MATCH(L820,MaGv!$C$23:$BB$23,0))," ")</f>
        <v> </v>
      </c>
      <c r="S825" s="544" t="str">
        <f t="array" ref="S825">IF(COUNTIF(MaGv!$C$28:$BB$28,L820)&gt;0,INDEX(MaGv!$C$3:$BB$28,1,MATCH(L820,MaGv!$C$28:$BB$28,0))," ")</f>
        <v> </v>
      </c>
      <c r="T825" s="544" t="str">
        <f t="array" ref="T825">IF(COUNTIF(MaGv!$C$33:$BB$33,L820)&gt;0,INDEX(MaGv!$C$3:$BB$33,1,MATCH(L820,MaGv!$C$33:$BB$33,0))," ")</f>
        <v> </v>
      </c>
      <c r="U825" s="16"/>
      <c r="V825" s="16"/>
      <c r="W825" s="17"/>
      <c r="X825" s="527"/>
    </row>
    <row r="826" ht="12.75" customHeight="1">
      <c r="A826" s="323"/>
      <c r="B826" s="547" t="s">
        <v>606</v>
      </c>
      <c r="C826" s="548">
        <v>1.0</v>
      </c>
      <c r="D826" s="549" t="s">
        <v>624</v>
      </c>
      <c r="E826" s="548" t="str">
        <f t="array" ref="E826">IF(COUNTIF(MaGv!$C$39:$BB$39,B820)&gt;0,INDEX(MaGv!$C$38:$BB$39,1,MATCH(B820,MaGv!$C$39:$BB$39,0))," ")</f>
        <v> </v>
      </c>
      <c r="F826" s="548" t="str">
        <f t="array" ref="F826">IF(COUNTIF(MaGv!$C$44:$BB$44,B820)&gt;0,INDEX(MaGv!$C$38:$BB$44,1,MATCH(B820,MaGv!$C$44:$BB$44,0))," ")</f>
        <v> </v>
      </c>
      <c r="G826" s="548" t="str">
        <f t="array" ref="G826">IF(COUNTIF(MaGv!$C$49:$BB$49,B820)&gt;0,INDEX(MaGv!$C$38:$BB$49,1,MATCH(B820,MaGv!$C$49:$BB$49,0))," ")</f>
        <v> </v>
      </c>
      <c r="H826" s="548" t="str">
        <f t="array" ref="H826">IF(COUNTIF(MaGv!$C$54:$BB$54,B820)&gt;0,INDEX(MaGv!$C$38:$BB$54,1,MATCH(B820,MaGv!$C$54:$BB$54,0))," ")</f>
        <v> </v>
      </c>
      <c r="I826" s="548" t="str">
        <f t="array" ref="I826">IF(COUNTIF(MaGv!$C$59:$BB$59,B820)&gt;0,INDEX(MaGv!$C$38:$BB$59,1,MATCH(B820,MaGv!$C$59:$BB$59,0))," ")</f>
        <v> </v>
      </c>
      <c r="J826" s="548" t="str">
        <f t="array" ref="J826">IF(COUNTIF(MaGv!$C$64:$BB$64,B820)&gt;0,INDEX(MaGv!$C$38:$BB$64,1,MATCH(B820,MaGv!$C$64:$BB$64,0))," ")</f>
        <v> </v>
      </c>
      <c r="K826" s="323"/>
      <c r="L826" s="547" t="s">
        <v>606</v>
      </c>
      <c r="M826" s="548">
        <v>1.0</v>
      </c>
      <c r="N826" s="549" t="s">
        <v>624</v>
      </c>
      <c r="O826" s="548" t="str">
        <f t="array" ref="O826">IF(COUNTIF(MaGv!$C$39:$BB$39,L820)&gt;0,INDEX(MaGv!$C$38:$BB$39,1,MATCH(L820,MaGv!$C$39:$BB$39,0))," ")</f>
        <v> </v>
      </c>
      <c r="P826" s="548" t="str">
        <f t="array" ref="P826">IF(COUNTIF(MaGv!$C$44:$BB$44,L820)&gt;0,INDEX(MaGv!$C$38:$BB$44,1,MATCH(L820,MaGv!$C$44:$BB$44,0))," ")</f>
        <v> </v>
      </c>
      <c r="Q826" s="548" t="str">
        <f t="array" ref="Q826">IF(COUNTIF(MaGv!$C$49:$BB$49,L820)&gt;0,INDEX(MaGv!$C$38:$BB$49,1,MATCH(L820,MaGv!$C$49:$BB$49,0))," ")</f>
        <v> </v>
      </c>
      <c r="R826" s="548" t="str">
        <f t="array" ref="R826">IF(COUNTIF(MaGv!$C$54:$BB$54,L820)&gt;0,INDEX(MaGv!$C$38:$BB$54,1,MATCH(L820,MaGv!$C$54:$BB$54,0))," ")</f>
        <v> </v>
      </c>
      <c r="S826" s="548" t="str">
        <f t="array" ref="S826">IF(COUNTIF(MaGv!$C$59:$BB$59,L820)&gt;0,INDEX(MaGv!$C$38:$BB$59,1,MATCH(L820,MaGv!$C$59:$BB$59,0))," ")</f>
        <v> </v>
      </c>
      <c r="T826" s="548" t="str">
        <f t="array" ref="T826">IF(COUNTIF(MaGv!$C$64:$BB$64,L820)&gt;0,INDEX(MaGv!$C$38:$BB$64,1,MATCH(L820,MaGv!$C$64:$BB$64,0))," ")</f>
        <v> </v>
      </c>
      <c r="U826" s="16"/>
      <c r="V826" s="16"/>
      <c r="W826" s="17"/>
      <c r="X826" s="527"/>
    </row>
    <row r="827" ht="12.75" customHeight="1">
      <c r="A827" s="323"/>
      <c r="B827" s="127"/>
      <c r="C827" s="444">
        <v>2.0</v>
      </c>
      <c r="D827" s="543" t="s">
        <v>625</v>
      </c>
      <c r="E827" s="444" t="str">
        <f t="array" ref="E827">IF(COUNTIF(MaGv!$C$40:$BB$40,B820)&gt;0,INDEX(MaGv!$C$38:$BB$40,1,MATCH(B820,MaGv!$C$40:$BB$40,0))," ")</f>
        <v> </v>
      </c>
      <c r="F827" s="444" t="str">
        <f t="array" ref="F827">IF(COUNTIF(MaGv!$C$45:$BB$45,B820)&gt;0,INDEX(MaGv!$C$38:$BB$45,1,MATCH(B820,MaGv!$C$45:$BB$45,0))," ")</f>
        <v> </v>
      </c>
      <c r="G827" s="444" t="str">
        <f t="array" ref="G827">IF(COUNTIF(MaGv!$C$50:$BB$50,B820)&gt;0,INDEX(MaGv!$C$38:$BB$50,1,MATCH(B820,MaGv!$C$50:$BB$50,0))," ")</f>
        <v> </v>
      </c>
      <c r="H827" s="444" t="str">
        <f t="array" ref="H827">IF(COUNTIF(MaGv!$C$55:$BB$55,B820)&gt;0,INDEX(MaGv!$C$38:$BB$55,1,MATCH(B820,MaGv!$C$55:$BB$55,0))," ")</f>
        <v> </v>
      </c>
      <c r="I827" s="444" t="str">
        <f t="array" ref="I827">IF(COUNTIF(MaGv!$C$60:$BB$60,B820)&gt;0,INDEX(MaGv!$C$38:$BB$60,1,MATCH(B820,MaGv!$C$60:$BB$60,0))," ")</f>
        <v> </v>
      </c>
      <c r="J827" s="444" t="str">
        <f t="array" ref="J827">IF(COUNTIF(MaGv!$C$65:$BB$65,B820)&gt;0,INDEX(MaGv!$C$38:$BB$65,1,MATCH(B820,MaGv!$C$65:$BB$65,0))," ")</f>
        <v> </v>
      </c>
      <c r="K827" s="323"/>
      <c r="L827" s="127"/>
      <c r="M827" s="444">
        <v>2.0</v>
      </c>
      <c r="N827" s="543" t="s">
        <v>625</v>
      </c>
      <c r="O827" s="444" t="str">
        <f t="array" ref="O827">IF(COUNTIF(MaGv!$C$40:$BB$40,L820)&gt;0,INDEX(MaGv!$C$38:$BB$40,1,MATCH(L820,MaGv!$C$40:$BB$40,0))," ")</f>
        <v> </v>
      </c>
      <c r="P827" s="444" t="str">
        <f t="array" ref="P827">IF(COUNTIF(MaGv!$C$45:$BB$45,L820)&gt;0,INDEX(MaGv!$C$38:$BB$45,1,MATCH(L820,MaGv!$C$45:$BB$45,0))," ")</f>
        <v> </v>
      </c>
      <c r="Q827" s="444" t="str">
        <f t="array" ref="Q827">IF(COUNTIF(MaGv!$C$50:$BB$50,L820)&gt;0,INDEX(MaGv!$C$38:$BB$50,1,MATCH(L820,MaGv!$C$50:$BB$50,0))," ")</f>
        <v> </v>
      </c>
      <c r="R827" s="444" t="str">
        <f t="array" ref="R827">IF(COUNTIF(MaGv!$C$55:$BB$55,L820)&gt;0,INDEX(MaGv!$C$38:$BB$55,1,MATCH(L820,MaGv!$C$55:$BB$55,0))," ")</f>
        <v> </v>
      </c>
      <c r="S827" s="444" t="str">
        <f t="array" ref="S827">IF(COUNTIF(MaGv!$C$60:$BB$60,L820)&gt;0,INDEX(MaGv!$C$38:$BB$60,1,MATCH(L820,MaGv!$C$60:$BB$60,0))," ")</f>
        <v> </v>
      </c>
      <c r="T827" s="444" t="str">
        <f t="array" ref="T827">IF(COUNTIF(MaGv!$C$65:$BB$65,L820)&gt;0,INDEX(MaGv!$C$38:$BB$65,1,MATCH(L820,MaGv!$C$65:$BB$65,0))," ")</f>
        <v> </v>
      </c>
      <c r="U827" s="16"/>
      <c r="V827" s="16"/>
      <c r="W827" s="17"/>
      <c r="X827" s="527"/>
    </row>
    <row r="828" ht="12.75" customHeight="1">
      <c r="A828" s="323"/>
      <c r="B828" s="127"/>
      <c r="C828" s="444">
        <v>3.0</v>
      </c>
      <c r="D828" s="543" t="s">
        <v>626</v>
      </c>
      <c r="E828" s="444" t="str">
        <f t="array" ref="E828">IF(COUNTIF(MaGv!$C$41:$BB$41,B820)&gt;0,INDEX(MaGv!$C$38:$BB$41,1,MATCH(B820,MaGv!$C$41:$BB$41,0))," ")</f>
        <v> </v>
      </c>
      <c r="F828" s="444" t="str">
        <f t="array" ref="F828">IF(COUNTIF(MaGv!$C$46:$BB$46,B820)&gt;0,INDEX(MaGv!$C$38:$BB$46,1,MATCH(B820,MaGv!$C$46:$BB$46,0))," ")</f>
        <v> </v>
      </c>
      <c r="G828" s="444" t="str">
        <f t="array" ref="G828">IF(COUNTIF(MaGv!$C$51:$BB$51,B820)&gt;0,INDEX(MaGv!$C$38:$BB$51,1,MATCH(B820,MaGv!$C$51:$BB$51,0))," ")</f>
        <v> </v>
      </c>
      <c r="H828" s="444" t="str">
        <f t="array" ref="H828">IF(COUNTIF(MaGv!$C$56:$BB$56,B820)&gt;0,INDEX(MaGv!$C$38:$BB$56,1,MATCH(B820,MaGv!$C$56:$BB$56,0))," ")</f>
        <v> </v>
      </c>
      <c r="I828" s="444" t="str">
        <f t="array" ref="I828">IF(COUNTIF(MaGv!$C$61:$BB$61,B820)&gt;0,INDEX(MaGv!$C$38:$BB$61,1,MATCH(B820,MaGv!$C$61:$BB$61,0))," ")</f>
        <v> </v>
      </c>
      <c r="J828" s="444" t="str">
        <f t="array" ref="J828">IF(COUNTIF(MaGv!$C$66:$BB$66,B820)&gt;0,INDEX(MaGv!$C$38:$BB$66,1,MATCH(B820,MaGv!$C$66:$BB$66,0))," ")</f>
        <v> </v>
      </c>
      <c r="K828" s="323"/>
      <c r="L828" s="127"/>
      <c r="M828" s="444">
        <v>3.0</v>
      </c>
      <c r="N828" s="543" t="s">
        <v>626</v>
      </c>
      <c r="O828" s="444" t="str">
        <f t="array" ref="O828">IF(COUNTIF(MaGv!$C$41:$BB$41,L820)&gt;0,INDEX(MaGv!$C$38:$BB$41,1,MATCH(L820,MaGv!$C$41:$BB$41,0))," ")</f>
        <v> </v>
      </c>
      <c r="P828" s="444" t="str">
        <f t="array" ref="P828">IF(COUNTIF(MaGv!$C$46:$BB$46,L820)&gt;0,INDEX(MaGv!$C$38:$BB$46,1,MATCH(L820,MaGv!$C$46:$BB$46,0))," ")</f>
        <v> </v>
      </c>
      <c r="Q828" s="444" t="str">
        <f t="array" ref="Q828">IF(COUNTIF(MaGv!$C$51:$BB$51,L820)&gt;0,INDEX(MaGv!$C$38:$BB$51,1,MATCH(L820,MaGv!$C$51:$BB$51,0))," ")</f>
        <v> </v>
      </c>
      <c r="R828" s="444" t="str">
        <f t="array" ref="R828">IF(COUNTIF(MaGv!$C$56:$BB$56,L820)&gt;0,INDEX(MaGv!$C$38:$BB$56,1,MATCH(L820,MaGv!$C$56:$BB$56,0))," ")</f>
        <v> </v>
      </c>
      <c r="S828" s="444" t="str">
        <f t="array" ref="S828">IF(COUNTIF(MaGv!$C$61:$BB$61,L820)&gt;0,INDEX(MaGv!$C$38:$BB$61,1,MATCH(L820,MaGv!$C$61:$BB$61,0))," ")</f>
        <v> </v>
      </c>
      <c r="T828" s="444" t="str">
        <f t="array" ref="T828">IF(COUNTIF(MaGv!$C$66:$BB$66,L820)&gt;0,INDEX(MaGv!$C$38:$BB$66,1,MATCH(L820,MaGv!$C$66:$BB$66,0))," ")</f>
        <v> </v>
      </c>
      <c r="U828" s="16"/>
      <c r="V828" s="16"/>
      <c r="W828" s="17"/>
      <c r="X828" s="527"/>
    </row>
    <row r="829" ht="12.75" customHeight="1">
      <c r="A829" s="323"/>
      <c r="B829" s="127"/>
      <c r="C829" s="444">
        <v>4.0</v>
      </c>
      <c r="D829" s="543" t="s">
        <v>627</v>
      </c>
      <c r="E829" s="444" t="str">
        <f t="array" ref="E829">IF(COUNTIF(MaGv!$C$42:$BB$42,B820)&gt;0,INDEX(MaGv!$C$38:$BB$42,1,MATCH(B820,MaGv!$C$42:$BB$42,0))," ")</f>
        <v> </v>
      </c>
      <c r="F829" s="444" t="str">
        <f t="array" ref="F829">IF(COUNTIF(MaGv!$C$47:$BB$47,B820)&gt;0,INDEX(MaGv!$C$38:$BB$47,1,MATCH(B820,MaGv!$C$47:$BB$47,0))," ")</f>
        <v> </v>
      </c>
      <c r="G829" s="444" t="str">
        <f t="array" ref="G829">IF(COUNTIF(MaGv!$C$52:$BB$52,B820)&gt;0,INDEX(MaGv!$C$38:$BB$52,1,MATCH(B820,MaGv!$C$52:$BB$52,0))," ")</f>
        <v> </v>
      </c>
      <c r="H829" s="444" t="str">
        <f t="array" ref="H829">IF(COUNTIF(MaGv!$C$57:$BB$57,B820)&gt;0,INDEX(MaGv!$C$38:$BB$57,1,MATCH(B820,MaGv!$C$57:$BB$57,0))," ")</f>
        <v> </v>
      </c>
      <c r="I829" s="444" t="str">
        <f t="array" ref="I829">IF(COUNTIF(MaGv!$C$62:$BB$62,B820)&gt;0,INDEX(MaGv!$C$38:$BB$62,1,MATCH(B820,MaGv!$C$62:$BB$62,0))," ")</f>
        <v> </v>
      </c>
      <c r="J829" s="444" t="str">
        <f t="array" ref="J829">IF(COUNTIF(MaGv!$C$66:$BB$67,B820)&gt;0,INDEX(MaGv!$C$38:$BB$67,1,MATCH(B820,MaGv!$C$67:$BB$67,0))," ")</f>
        <v> </v>
      </c>
      <c r="K829" s="323"/>
      <c r="L829" s="127"/>
      <c r="M829" s="444">
        <v>4.0</v>
      </c>
      <c r="N829" s="543" t="s">
        <v>627</v>
      </c>
      <c r="O829" s="444" t="str">
        <f t="array" ref="O829">IF(COUNTIF(MaGv!$C$42:$BB$42,L820)&gt;0,INDEX(MaGv!$C$38:$BB$42,1,MATCH(L820,MaGv!$C$42:$BB$42,0))," ")</f>
        <v> </v>
      </c>
      <c r="P829" s="444" t="str">
        <f t="array" ref="P829">IF(COUNTIF(MaGv!$C$47:$BB$47,L820)&gt;0,INDEX(MaGv!$C$38:$BB$47,1,MATCH(L820,MaGv!$C$47:$BB$47,0))," ")</f>
        <v> </v>
      </c>
      <c r="Q829" s="444" t="str">
        <f t="array" ref="Q829">IF(COUNTIF(MaGv!$C$52:$BB$52,L820)&gt;0,INDEX(MaGv!$C$38:$BB$52,1,MATCH(L820,MaGv!$C$52:$BB$52,0))," ")</f>
        <v> </v>
      </c>
      <c r="R829" s="444" t="str">
        <f t="array" ref="R829">IF(COUNTIF(MaGv!$C$57:$BB$57,L820)&gt;0,INDEX(MaGv!$C$38:$BB$57,1,MATCH(L820,MaGv!$C$57:$BB$57,0))," ")</f>
        <v> </v>
      </c>
      <c r="S829" s="444" t="str">
        <f t="array" ref="S829">IF(COUNTIF(MaGv!$C$62:$BB$62,L820)&gt;0,INDEX(MaGv!$C$38:$BB$62,1,MATCH(L820,MaGv!$C$62:$BB$62,0))," ")</f>
        <v> </v>
      </c>
      <c r="T829" s="444" t="str">
        <f t="array" ref="T829">IF(COUNTIF(MaGv!$C$66:$BB$67,L820)&gt;0,INDEX(MaGv!$C$38:$BB$67,1,MATCH(L820,MaGv!$C$67:$BB$67,0))," ")</f>
        <v> </v>
      </c>
      <c r="U829" s="16"/>
      <c r="V829" s="16"/>
      <c r="W829" s="17"/>
      <c r="X829" s="527"/>
    </row>
    <row r="830" ht="12.75" customHeight="1">
      <c r="A830" s="323"/>
      <c r="B830" s="396"/>
      <c r="C830" s="450">
        <v>5.0</v>
      </c>
      <c r="D830" s="550" t="s">
        <v>628</v>
      </c>
      <c r="E830" s="450" t="str">
        <f t="array" ref="E830">IF(COUNTIF(MaGv!$C$43:$BB$43,B820)&gt;0,INDEX(MaGv!$C$38:$BB$43,1,MATCH(B820,MaGv!$C$43:$BB$43,0))," ")</f>
        <v> </v>
      </c>
      <c r="F830" s="450" t="str">
        <f t="array" ref="F830">IF(COUNTIF(MaGv!$C$48:$BB$48,B820)&gt;0,INDEX(MaGv!$C$38:$BB$48,1,MATCH(B820,MaGv!$C$48:$BB$48,0))," ")</f>
        <v> </v>
      </c>
      <c r="G830" s="450" t="str">
        <f t="array" ref="G830">IF(COUNTIF(MaGv!$C$53:$BB$53,B820)&gt;0,INDEX(MaGv!$C$38:$BB$53,1,MATCH(B820,MaGv!$C$53:$BB$53,0))," ")</f>
        <v> </v>
      </c>
      <c r="H830" s="450" t="str">
        <f t="array" ref="H830">IF(COUNTIF(MaGv!$C$58:$BB$58,B820)&gt;0,INDEX(MaGv!$C$38:$BB$58,1,MATCH(B820,MaGv!$C$58:$BB$58,0))," ")</f>
        <v> </v>
      </c>
      <c r="I830" s="450" t="str">
        <f t="array" ref="I830">IF(COUNTIF(MaGv!$C$63:$BB$63,B820)&gt;0,INDEX(MaGv!$C$38:$BB$63,1,MATCH(B820,MaGv!$C$63:$BB$63,0))," ")</f>
        <v> </v>
      </c>
      <c r="J830" s="450" t="str">
        <f t="array" ref="J830">IF(COUNTIF(MaGv!$C$68:$BB$68,B820)&gt;0,INDEX(MaGv!$C$38:$BB$68,1,MATCH(B820,MaGv!$C$68:$BB$68,0))," ")</f>
        <v> </v>
      </c>
      <c r="K830" s="323"/>
      <c r="L830" s="396"/>
      <c r="M830" s="450">
        <v>5.0</v>
      </c>
      <c r="N830" s="550" t="s">
        <v>628</v>
      </c>
      <c r="O830" s="450" t="str">
        <f t="array" ref="O830">IF(COUNTIF(MaGv!$C$43:$BB$43,L820)&gt;0,INDEX(MaGv!$C$38:$BB$43,1,MATCH(L820,MaGv!$C$43:$BB$43,0))," ")</f>
        <v> </v>
      </c>
      <c r="P830" s="450" t="str">
        <f t="array" ref="P830">IF(COUNTIF(MaGv!$C$48:$BB$48,L820)&gt;0,INDEX(MaGv!$C$38:$BB$48,1,MATCH(L820,MaGv!$C$48:$BB$48,0))," ")</f>
        <v> </v>
      </c>
      <c r="Q830" s="450" t="str">
        <f t="array" ref="Q830">IF(COUNTIF(MaGv!$C$53:$BB$53,L820)&gt;0,INDEX(MaGv!$C$38:$BB$53,1,MATCH(L820,MaGv!$C$53:$BB$53,0))," ")</f>
        <v> </v>
      </c>
      <c r="R830" s="450" t="str">
        <f t="array" ref="R830">IF(COUNTIF(MaGv!$C$58:$BB$58,L820)&gt;0,INDEX(MaGv!$C$38:$BB$58,1,MATCH(L820,MaGv!$C$58:$BB$58,0))," ")</f>
        <v> </v>
      </c>
      <c r="S830" s="450" t="str">
        <f t="array" ref="S830">IF(COUNTIF(MaGv!$C$63:$BB$63,L820)&gt;0,INDEX(MaGv!$C$38:$BB$63,1,MATCH(L820,MaGv!$C$63:$BB$63,0))," ")</f>
        <v> </v>
      </c>
      <c r="T830" s="450" t="str">
        <f t="array" ref="T830">IF(COUNTIF(MaGv!$C$68:$BB$68,L820)&gt;0,INDEX(MaGv!$C$38:$BB$68,1,MATCH(L820,MaGv!$C$68:$BB$68,0))," ")</f>
        <v> </v>
      </c>
      <c r="U830" s="16"/>
      <c r="V830" s="16"/>
      <c r="W830" s="17"/>
      <c r="X830" s="527"/>
    </row>
    <row r="831" ht="12.75" customHeight="1">
      <c r="A831" s="16"/>
      <c r="B831" s="558"/>
      <c r="C831" s="16"/>
      <c r="D831" s="16"/>
      <c r="E831" s="16"/>
      <c r="F831" s="16"/>
      <c r="G831" s="16"/>
      <c r="H831" s="16"/>
      <c r="I831" s="16"/>
      <c r="J831" s="16"/>
      <c r="K831" s="16"/>
      <c r="L831" s="558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7"/>
      <c r="X831" s="527"/>
    </row>
    <row r="832" ht="12.75" customHeight="1">
      <c r="A832" s="16"/>
      <c r="B832" s="558"/>
      <c r="C832" s="16"/>
      <c r="D832" s="16"/>
      <c r="E832" s="16"/>
      <c r="F832" s="16"/>
      <c r="G832" s="16"/>
      <c r="H832" s="16"/>
      <c r="I832" s="16"/>
      <c r="J832" s="16"/>
      <c r="K832" s="16"/>
      <c r="L832" s="558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7"/>
      <c r="X832" s="527"/>
    </row>
    <row r="833" ht="12.75" customHeight="1">
      <c r="A833" s="323"/>
      <c r="B833" s="528" t="str">
        <f>MaGv!$N$1</f>
        <v>THỜI KHÓA BIỂU ÔN TẬP KHỐI 12 - Áp dụng từ 04/05/2021</v>
      </c>
      <c r="C833" s="528"/>
      <c r="D833" s="360"/>
      <c r="E833" s="360"/>
      <c r="F833" s="360"/>
      <c r="G833" s="360"/>
      <c r="H833" s="323"/>
      <c r="I833" s="360"/>
      <c r="J833" s="360"/>
      <c r="K833" s="323"/>
      <c r="L833" s="528" t="str">
        <f>MaGv!$N$1</f>
        <v>THỜI KHÓA BIỂU ÔN TẬP KHỐI 12 - Áp dụng từ 04/05/2021</v>
      </c>
      <c r="M833" s="360"/>
      <c r="N833" s="360"/>
      <c r="O833" s="360"/>
      <c r="P833" s="360"/>
      <c r="Q833" s="360"/>
      <c r="R833" s="323"/>
      <c r="S833" s="360"/>
      <c r="T833" s="360"/>
      <c r="U833" s="16"/>
      <c r="V833" s="16"/>
      <c r="W833" s="17"/>
      <c r="X833" s="527"/>
    </row>
    <row r="834" ht="12.75" customHeight="1">
      <c r="A834" s="16"/>
      <c r="B834" s="530" t="s">
        <v>615</v>
      </c>
      <c r="C834" s="531" t="str">
        <f>VLOOKUP(B836,dsma,3,0)&amp;"-"&amp;VLOOKUP(B836,dsma,5,0)</f>
        <v>Đinh Đoàn Hồng Ngọc-NN</v>
      </c>
      <c r="D834" s="532"/>
      <c r="E834" s="532"/>
      <c r="F834" s="533"/>
      <c r="G834" s="323"/>
      <c r="H834" s="534"/>
      <c r="I834" s="535" t="s">
        <v>616</v>
      </c>
      <c r="J834" s="17" t="str">
        <f>60-COUNTIF(E837:J846," ")</f>
        <v>0</v>
      </c>
      <c r="K834" s="323"/>
      <c r="L834" s="530" t="s">
        <v>615</v>
      </c>
      <c r="M834" s="531" t="str">
        <f>VLOOKUP(L836,dsma,3,0)&amp;"-"&amp;VLOOKUP(L836,dsma,5,0)</f>
        <v>Thể dục-Thể dục</v>
      </c>
      <c r="N834" s="532"/>
      <c r="O834" s="532"/>
      <c r="P834" s="533"/>
      <c r="Q834" s="323"/>
      <c r="R834" s="534"/>
      <c r="S834" s="535" t="s">
        <v>616</v>
      </c>
      <c r="T834" s="17" t="str">
        <f>60-COUNTIF(O837:T846," ")</f>
        <v>0</v>
      </c>
      <c r="U834" s="16"/>
      <c r="V834" s="16"/>
      <c r="W834" s="17"/>
      <c r="X834" s="527"/>
    </row>
    <row r="835" ht="3.0" customHeight="1">
      <c r="A835" s="16"/>
      <c r="B835" s="526"/>
      <c r="C835" s="323"/>
      <c r="D835" s="323"/>
      <c r="E835" s="529"/>
      <c r="F835" s="323"/>
      <c r="G835" s="323"/>
      <c r="H835" s="323"/>
      <c r="I835" s="323"/>
      <c r="J835" s="323"/>
      <c r="K835" s="323"/>
      <c r="L835" s="526"/>
      <c r="M835" s="323"/>
      <c r="N835" s="323"/>
      <c r="O835" s="529"/>
      <c r="P835" s="323"/>
      <c r="Q835" s="323"/>
      <c r="R835" s="323"/>
      <c r="S835" s="323"/>
      <c r="T835" s="323"/>
      <c r="U835" s="16"/>
      <c r="V835" s="16"/>
      <c r="W835" s="17"/>
      <c r="X835" s="527"/>
    </row>
    <row r="836" ht="12.75" customHeight="1">
      <c r="A836" s="536"/>
      <c r="B836" s="537" t="str">
        <f>X109</f>
        <v>BC15</v>
      </c>
      <c r="C836" s="538" t="s">
        <v>617</v>
      </c>
      <c r="D836" s="538" t="s">
        <v>618</v>
      </c>
      <c r="E836" s="538" t="s">
        <v>591</v>
      </c>
      <c r="F836" s="538" t="s">
        <v>592</v>
      </c>
      <c r="G836" s="538" t="s">
        <v>593</v>
      </c>
      <c r="H836" s="538" t="s">
        <v>594</v>
      </c>
      <c r="I836" s="538" t="s">
        <v>595</v>
      </c>
      <c r="J836" s="538" t="s">
        <v>596</v>
      </c>
      <c r="K836" s="539"/>
      <c r="L836" s="537" t="str">
        <f>X110</f>
        <v>BE08</v>
      </c>
      <c r="M836" s="538" t="s">
        <v>617</v>
      </c>
      <c r="N836" s="538" t="s">
        <v>618</v>
      </c>
      <c r="O836" s="538" t="s">
        <v>591</v>
      </c>
      <c r="P836" s="538" t="s">
        <v>592</v>
      </c>
      <c r="Q836" s="538" t="s">
        <v>593</v>
      </c>
      <c r="R836" s="538" t="s">
        <v>594</v>
      </c>
      <c r="S836" s="538" t="s">
        <v>595</v>
      </c>
      <c r="T836" s="538" t="s">
        <v>596</v>
      </c>
      <c r="U836" s="16"/>
      <c r="V836" s="16">
        <v>106.0</v>
      </c>
      <c r="W836" s="17"/>
      <c r="X836" s="527"/>
    </row>
    <row r="837" ht="12.75" customHeight="1">
      <c r="A837" s="323"/>
      <c r="B837" s="541" t="s">
        <v>597</v>
      </c>
      <c r="C837" s="452">
        <v>1.0</v>
      </c>
      <c r="D837" s="542" t="s">
        <v>619</v>
      </c>
      <c r="E837" s="452" t="str">
        <f t="array" ref="E837">IF(COUNTIF(MaGv!$C$4:$BB$4,B836)&gt;0,INDEX(MaGv!$C$3:$BB$4,1,MATCH(B836,MaGv!$C$4:$BB$4,0))," ")</f>
        <v> </v>
      </c>
      <c r="F837" s="452" t="str">
        <f t="array" ref="F837">IF(COUNTIF(MaGv!$C$9:$BB$9,B836)&gt;0,INDEX(MaGv!$C$3:$BB$9,1,MATCH(B836,MaGv!$C$9:$BB$9,0))," ")</f>
        <v> </v>
      </c>
      <c r="G837" s="452" t="str">
        <f t="array" ref="G837">IF(COUNTIF(MaGv!$C$14:$BB$14,B836)&gt;0,INDEX(MaGv!$C$3:$BB$14,1,MATCH(B836,MaGv!$C$14:$BB$14,0))," ")</f>
        <v> </v>
      </c>
      <c r="H837" s="452" t="str">
        <f t="array" ref="H837">IF(COUNTIF(MaGv!$C$19:$BB$19,B836)&gt;0,INDEX(MaGv!$C$3:$BB$19,1,MATCH(B836,MaGv!$C$19:$BB$19,0))," ")</f>
        <v> </v>
      </c>
      <c r="I837" s="452" t="str">
        <f t="array" ref="I837">IF(COUNTIF(MaGv!$C$24:$BB$24,B836)&gt;0,INDEX(MaGv!$C$3:$BB$24,1,MATCH(B836,MaGv!$C$24:$BB$24,0))," ")</f>
        <v> </v>
      </c>
      <c r="J837" s="452" t="str">
        <f t="array" ref="J837">IF(COUNTIF(MaGv!$C$29:$BB$29,B836)&gt;0,INDEX(MaGv!$C$3:$BB$29,1,MATCH(B836,MaGv!$C$29:$BB$29,0))," ")</f>
        <v> </v>
      </c>
      <c r="K837" s="323"/>
      <c r="L837" s="541" t="s">
        <v>597</v>
      </c>
      <c r="M837" s="452">
        <v>1.0</v>
      </c>
      <c r="N837" s="542" t="s">
        <v>619</v>
      </c>
      <c r="O837" s="452" t="str">
        <f t="array" ref="O837">IF(COUNTIF(MaGv!$C$4:$BB$4,L836)&gt;0,INDEX(MaGv!$C$3:$BB$4,1,MATCH(L836,MaGv!$C$4:$BB$4,0))," ")</f>
        <v> </v>
      </c>
      <c r="P837" s="452" t="str">
        <f t="array" ref="P837">IF(COUNTIF(MaGv!$C$9:$BB$9,L836)&gt;0,INDEX(MaGv!$C$3:$BB$9,1,MATCH(L836,MaGv!$C$9:$BB$9,0))," ")</f>
        <v> </v>
      </c>
      <c r="Q837" s="452" t="str">
        <f t="array" ref="Q837">IF(COUNTIF(MaGv!$C$14:$BB$14,L836)&gt;0,INDEX(MaGv!$C$3:$BB$14,1,MATCH(L836,MaGv!$C$14:$BB$14,0))," ")</f>
        <v> </v>
      </c>
      <c r="R837" s="452" t="str">
        <f t="array" ref="R837">IF(COUNTIF(MaGv!$C$19:$BB$19,L836)&gt;0,INDEX(MaGv!$C$3:$BB$19,1,MATCH(L836,MaGv!$C$19:$BB$19,0))," ")</f>
        <v> </v>
      </c>
      <c r="S837" s="452" t="str">
        <f t="array" ref="S837">IF(COUNTIF(MaGv!$C$24:$BB$24,L836)&gt;0,INDEX(MaGv!$C$3:$BB$24,1,MATCH(L836,MaGv!$C$24:$BB$24,0))," ")</f>
        <v> </v>
      </c>
      <c r="T837" s="452" t="str">
        <f t="array" ref="T837">IF(COUNTIF(MaGv!$C$29:$BB$29,L836)&gt;0,INDEX(MaGv!$C$3:$BB$29,1,MATCH(L836,MaGv!$C$29:$BB$29,0))," ")</f>
        <v> </v>
      </c>
      <c r="U837" s="16"/>
      <c r="V837" s="16"/>
      <c r="W837" s="17"/>
      <c r="X837" s="527"/>
    </row>
    <row r="838" ht="12.75" customHeight="1">
      <c r="A838" s="323"/>
      <c r="B838" s="127"/>
      <c r="C838" s="444">
        <v>2.0</v>
      </c>
      <c r="D838" s="543" t="s">
        <v>620</v>
      </c>
      <c r="E838" s="444" t="str">
        <f t="array" ref="E838">IF(COUNTIF(MaGv!$C$5:$BB$5,B836)&gt;0,INDEX(MaGv!$C$3:$BB$5,1,MATCH(B836,MaGv!$C$5:$BB$5,0))," ")</f>
        <v> </v>
      </c>
      <c r="F838" s="444" t="str">
        <f t="array" ref="F838">IF(COUNTIF(MaGv!$C$10:$BB$10,B836)&gt;0,INDEX(MaGv!$C$3:$BB$10,1,MATCH(B836,MaGv!$C$10:$BB$10,0))," ")</f>
        <v> </v>
      </c>
      <c r="G838" s="444" t="str">
        <f t="array" ref="G838">IF(COUNTIF(MaGv!$C$15:$BB$15,B836)&gt;0,INDEX(MaGv!$C$3:$BB$15,1,MATCH(B836,MaGv!$C$15:$BB$15,0))," ")</f>
        <v> </v>
      </c>
      <c r="H838" s="444" t="str">
        <f t="array" ref="H838">IF(COUNTIF(MaGv!$C$20:$BB$20,B836)&gt;0,INDEX(MaGv!$C$3:$BB$20,1,MATCH(B836,MaGv!$C$20:$BB$20,0))," ")</f>
        <v> </v>
      </c>
      <c r="I838" s="444" t="str">
        <f t="array" ref="I838">IF(COUNTIF(MaGv!$C$25:$BB$25,B836)&gt;0,INDEX(MaGv!$C$3:$BB$25,1,MATCH(B836,MaGv!$C$25:$BB$25,0))," ")</f>
        <v> </v>
      </c>
      <c r="J838" s="444" t="str">
        <f t="array" ref="J838">IF(COUNTIF(MaGv!$C$30:$BB$30,B836)&gt;0,INDEX(MaGv!$C$3:$BB$30,1,MATCH(B836,MaGv!$C$30:$BB$30,0))," ")</f>
        <v> </v>
      </c>
      <c r="K838" s="323"/>
      <c r="L838" s="127"/>
      <c r="M838" s="444">
        <v>2.0</v>
      </c>
      <c r="N838" s="543" t="s">
        <v>620</v>
      </c>
      <c r="O838" s="444" t="str">
        <f t="array" ref="O838">IF(COUNTIF(MaGv!$C$5:$BB$5,L836)&gt;0,INDEX(MaGv!$C$3:$BB$5,1,MATCH(L836,MaGv!$C$5:$BB$5,0))," ")</f>
        <v> </v>
      </c>
      <c r="P838" s="444" t="str">
        <f t="array" ref="P838">IF(COUNTIF(MaGv!$C$10:$BB$10,L836)&gt;0,INDEX(MaGv!$C$3:$BB$10,1,MATCH(L836,MaGv!$C$10:$BB$10,0))," ")</f>
        <v> </v>
      </c>
      <c r="Q838" s="444" t="str">
        <f t="array" ref="Q838">IF(COUNTIF(MaGv!$C$15:$BB$15,L836)&gt;0,INDEX(MaGv!$C$3:$BB$15,1,MATCH(L836,MaGv!$C$15:$BB$15,0))," ")</f>
        <v> </v>
      </c>
      <c r="R838" s="444" t="str">
        <f t="array" ref="R838">IF(COUNTIF(MaGv!$C$20:$BB$20,L836)&gt;0,INDEX(MaGv!$C$3:$BB$20,1,MATCH(L836,MaGv!$C$20:$BB$20,0))," ")</f>
        <v> </v>
      </c>
      <c r="S838" s="444" t="str">
        <f t="array" ref="S838">IF(COUNTIF(MaGv!$C$25:$BB$25,L836)&gt;0,INDEX(MaGv!$C$3:$BB$25,1,MATCH(L836,MaGv!$C$25:$BB$25,0))," ")</f>
        <v> </v>
      </c>
      <c r="T838" s="444" t="str">
        <f t="array" ref="T838">IF(COUNTIF(MaGv!$C$30:$BB$30,L836)&gt;0,INDEX(MaGv!$C$3:$BB$30,1,MATCH(L836,MaGv!$C$30:$BB$30,0))," ")</f>
        <v> </v>
      </c>
      <c r="U838" s="16"/>
      <c r="V838" s="16"/>
      <c r="W838" s="17"/>
      <c r="X838" s="527"/>
    </row>
    <row r="839" ht="12.75" customHeight="1">
      <c r="A839" s="323"/>
      <c r="B839" s="127"/>
      <c r="C839" s="444">
        <v>3.0</v>
      </c>
      <c r="D839" s="543" t="s">
        <v>621</v>
      </c>
      <c r="E839" s="444" t="str">
        <f t="array" ref="E839">IF(COUNTIF(MaGv!$C$6:$BB$6,B836)&gt;0,INDEX(MaGv!$C$3:$BB$6,1,MATCH(B836,MaGv!$C$6:$BB$6,0))," ")</f>
        <v> </v>
      </c>
      <c r="F839" s="444" t="str">
        <f t="array" ref="F839">IF(COUNTIF(MaGv!$C$11:$BB$11,B836)&gt;0,INDEX(MaGv!$C$3:$BB$11,1,MATCH(B836,MaGv!$C$11:$BB$11,0))," ")</f>
        <v> </v>
      </c>
      <c r="G839" s="444" t="str">
        <f t="array" ref="G839">IF(COUNTIF(MaGv!$C$16:$BB$16,B836)&gt;0,INDEX(MaGv!$C$3:$BB$16,1,MATCH(B836,MaGv!$C$16:$BB$16,0))," ")</f>
        <v> </v>
      </c>
      <c r="H839" s="444" t="str">
        <f t="array" ref="H839">IF(COUNTIF(MaGv!$C$21:$BB$21,B836)&gt;0,INDEX(MaGv!$C$3:$BB$21,1,MATCH(B836,MaGv!$C$21:$BB$21,0))," ")</f>
        <v> </v>
      </c>
      <c r="I839" s="444" t="str">
        <f t="array" ref="I839">IF(COUNTIF(MaGv!$C$26:$BB$26,B836)&gt;0,INDEX(MaGv!$C$3:$BB$26,1,MATCH(B836,MaGv!$C$26:$BB$26,0))," ")</f>
        <v> </v>
      </c>
      <c r="J839" s="444" t="str">
        <f t="array" ref="J839">IF(COUNTIF(MaGv!$C$31:$BB$31,B836)&gt;0,INDEX(MaGv!$C$3:$BB$31,1,MATCH(B836,MaGv!$C$31:$BB$31,0))," ")</f>
        <v> </v>
      </c>
      <c r="K839" s="323"/>
      <c r="L839" s="127"/>
      <c r="M839" s="444">
        <v>3.0</v>
      </c>
      <c r="N839" s="543" t="s">
        <v>621</v>
      </c>
      <c r="O839" s="444" t="str">
        <f t="array" ref="O839">IF(COUNTIF(MaGv!$C$6:$BB$6,L836)&gt;0,INDEX(MaGv!$C$3:$BB$6,1,MATCH(L836,MaGv!$C$6:$BB$6,0))," ")</f>
        <v> </v>
      </c>
      <c r="P839" s="444" t="str">
        <f t="array" ref="P839">IF(COUNTIF(MaGv!$C$11:$BB$11,L836)&gt;0,INDEX(MaGv!$C$3:$BB$11,1,MATCH(L836,MaGv!$C$11:$BB$11,0))," ")</f>
        <v> </v>
      </c>
      <c r="Q839" s="444" t="str">
        <f t="array" ref="Q839">IF(COUNTIF(MaGv!$C$16:$BB$16,L836)&gt;0,INDEX(MaGv!$C$3:$BB$16,1,MATCH(L836,MaGv!$C$16:$BB$16,0))," ")</f>
        <v> </v>
      </c>
      <c r="R839" s="444" t="str">
        <f t="array" ref="R839">IF(COUNTIF(MaGv!$C$21:$BB$21,L836)&gt;0,INDEX(MaGv!$C$3:$BB$21,1,MATCH(L836,MaGv!$C$21:$BB$21,0))," ")</f>
        <v> </v>
      </c>
      <c r="S839" s="444" t="str">
        <f t="array" ref="S839">IF(COUNTIF(MaGv!$C$26:$BB$26,L836)&gt;0,INDEX(MaGv!$C$3:$BB$26,1,MATCH(L836,MaGv!$C$26:$BB$26,0))," ")</f>
        <v> </v>
      </c>
      <c r="T839" s="444" t="str">
        <f t="array" ref="T839">IF(COUNTIF(MaGv!$C$31:$BB$31,L836)&gt;0,INDEX(MaGv!$C$3:$BB$31,1,MATCH(L836,MaGv!$C$31:$BB$31,0))," ")</f>
        <v> </v>
      </c>
      <c r="U839" s="16"/>
      <c r="V839" s="16"/>
      <c r="W839" s="17"/>
      <c r="X839" s="527"/>
    </row>
    <row r="840" ht="12.75" customHeight="1">
      <c r="A840" s="323"/>
      <c r="B840" s="127"/>
      <c r="C840" s="444">
        <v>4.0</v>
      </c>
      <c r="D840" s="543" t="s">
        <v>622</v>
      </c>
      <c r="E840" s="444" t="str">
        <f t="array" ref="E840">IF(COUNTIF(MaGv!$C$7:$BB$7,B836)&gt;0,INDEX(MaGv!$C$3:$BB$7,1,MATCH(B836,MaGv!$C$7:$BB$7,0))," ")</f>
        <v> </v>
      </c>
      <c r="F840" s="444" t="str">
        <f t="array" ref="F840">IF(COUNTIF(MaGv!$C$12:$BB$12,B836)&gt;0,INDEX(MaGv!$C$3:$BB$12,1,MATCH(B836,MaGv!$C$12:$BB$12,0))," ")</f>
        <v> </v>
      </c>
      <c r="G840" s="444" t="str">
        <f t="array" ref="G840">IF(COUNTIF(MaGv!$C$17:$BB$17,B836)&gt;0,INDEX(MaGv!$C$3:$BB$17,1,MATCH(B836,MaGv!$C$17:$BB$17,0))," ")</f>
        <v> </v>
      </c>
      <c r="H840" s="444" t="str">
        <f t="array" ref="H840">IF(COUNTIF(MaGv!$C$22:$BB$22,B836)&gt;0,INDEX(MaGv!$C$3:$BB$22,1,MATCH(B836,MaGv!$C$22:$BB$22,0))," ")</f>
        <v> </v>
      </c>
      <c r="I840" s="444" t="str">
        <f t="array" ref="I840">IF(COUNTIF(MaGv!$C$27:$BB$27,B836)&gt;0,INDEX(MaGv!$C$3:$BB$27,1,MATCH(B836,MaGv!$C$27:$BB$27,0))," ")</f>
        <v> </v>
      </c>
      <c r="J840" s="444" t="str">
        <f t="array" ref="J840">IF(COUNTIF(MaGv!$C$32:$BB$32,B836)&gt;0,INDEX(MaGv!$C$3:$BB$32,1,MATCH(B836,MaGv!$C$32:$BB$32,0))," ")</f>
        <v> </v>
      </c>
      <c r="K840" s="323"/>
      <c r="L840" s="127"/>
      <c r="M840" s="444">
        <v>4.0</v>
      </c>
      <c r="N840" s="543" t="s">
        <v>622</v>
      </c>
      <c r="O840" s="444" t="str">
        <f t="array" ref="O840">IF(COUNTIF(MaGv!$C$7:$BB$7,L836)&gt;0,INDEX(MaGv!$C$3:$BB$7,1,MATCH(L836,MaGv!$C$7:$BB$7,0))," ")</f>
        <v> </v>
      </c>
      <c r="P840" s="444" t="str">
        <f t="array" ref="P840">IF(COUNTIF(MaGv!$C$12:$BB$12,L836)&gt;0,INDEX(MaGv!$C$3:$BB$12,1,MATCH(L836,MaGv!$C$12:$BB$12,0))," ")</f>
        <v> </v>
      </c>
      <c r="Q840" s="444" t="str">
        <f t="array" ref="Q840">IF(COUNTIF(MaGv!$C$17:$BB$17,L836)&gt;0,INDEX(MaGv!$C$3:$BB$17,1,MATCH(L836,MaGv!$C$17:$BB$17,0))," ")</f>
        <v> </v>
      </c>
      <c r="R840" s="444" t="str">
        <f t="array" ref="R840">IF(COUNTIF(MaGv!$C$22:$BB$22,L836)&gt;0,INDEX(MaGv!$C$3:$BB$22,1,MATCH(L836,MaGv!$C$22:$BB$22,0))," ")</f>
        <v> </v>
      </c>
      <c r="S840" s="444" t="str">
        <f t="array" ref="S840">IF(COUNTIF(MaGv!$C$27:$BB$27,L836)&gt;0,INDEX(MaGv!$C$3:$BB$27,1,MATCH(L836,MaGv!$C$27:$BB$27,0))," ")</f>
        <v> </v>
      </c>
      <c r="T840" s="444" t="str">
        <f t="array" ref="T840">IF(COUNTIF(MaGv!$C$32:$BB$32,L836)&gt;0,INDEX(MaGv!$C$3:$BB$32,1,MATCH(L836,MaGv!$C$32:$BB$32,0))," ")</f>
        <v> </v>
      </c>
      <c r="U840" s="16"/>
      <c r="V840" s="16"/>
      <c r="W840" s="17"/>
      <c r="X840" s="527"/>
    </row>
    <row r="841" ht="12.75" customHeight="1">
      <c r="A841" s="323"/>
      <c r="B841" s="447"/>
      <c r="C841" s="544">
        <v>5.0</v>
      </c>
      <c r="D841" s="545" t="s">
        <v>623</v>
      </c>
      <c r="E841" s="544" t="str">
        <f t="array" ref="E841">IF(COUNTIF(MaGv!$C$8:$BB$8,B836)&gt;0,INDEX(MaGv!$C$3:$BB$8,1,MATCH(B836,MaGv!$C$8:$BB$8,0))," ")</f>
        <v> </v>
      </c>
      <c r="F841" s="544" t="str">
        <f t="array" ref="F841">IF(COUNTIF(MaGv!$C$13:$BB$13,B836)&gt;0,INDEX(MaGv!$C$3:$BB$13,1,MATCH(B836,MaGv!$C$13:$BB$13,0))," ")</f>
        <v> </v>
      </c>
      <c r="G841" s="544" t="str">
        <f t="array" ref="G841">IF(COUNTIF(MaGv!$C$18:$BB$18,B836)&gt;0,INDEX(MaGv!$C$3:$BB$18,1,MATCH(B836,MaGv!$C$18:$BB$18,0))," ")</f>
        <v> </v>
      </c>
      <c r="H841" s="544" t="str">
        <f t="array" ref="H841">IF(COUNTIF(MaGv!$C$23:$BB$23,B836)&gt;0,INDEX(MaGv!$C$3:$BB$23,1,MATCH(B836,MaGv!$C$23:$BB$23,0))," ")</f>
        <v> </v>
      </c>
      <c r="I841" s="544" t="str">
        <f t="array" ref="I841">IF(COUNTIF(MaGv!$C$28:$BB$28,B836)&gt;0,INDEX(MaGv!$C$3:$BB$28,1,MATCH(B836,MaGv!$C$28:$BB$28,0))," ")</f>
        <v> </v>
      </c>
      <c r="J841" s="544" t="str">
        <f t="array" ref="J841">IF(COUNTIF(MaGv!$C$33:$BB$33,B836)&gt;0,INDEX(MaGv!$C$3:$BB$33,1,MATCH(B836,MaGv!$C$33:$BB$33,0))," ")</f>
        <v> </v>
      </c>
      <c r="K841" s="323"/>
      <c r="L841" s="447"/>
      <c r="M841" s="544">
        <v>5.0</v>
      </c>
      <c r="N841" s="545" t="s">
        <v>623</v>
      </c>
      <c r="O841" s="544" t="str">
        <f t="array" ref="O841">IF(COUNTIF(MaGv!$C$8:$BB$8,L836)&gt;0,INDEX(MaGv!$C$3:$BB$8,1,MATCH(L836,MaGv!$C$8:$BB$8,0))," ")</f>
        <v> </v>
      </c>
      <c r="P841" s="544" t="str">
        <f t="array" ref="P841">IF(COUNTIF(MaGv!$C$13:$BB$13,L836)&gt;0,INDEX(MaGv!$C$3:$BB$13,1,MATCH(L836,MaGv!$C$13:$BB$13,0))," ")</f>
        <v> </v>
      </c>
      <c r="Q841" s="544" t="str">
        <f t="array" ref="Q841">IF(COUNTIF(MaGv!$C$18:$BB$18,L836)&gt;0,INDEX(MaGv!$C$3:$BB$18,1,MATCH(L836,MaGv!$C$18:$BB$18,0))," ")</f>
        <v> </v>
      </c>
      <c r="R841" s="544" t="str">
        <f t="array" ref="R841">IF(COUNTIF(MaGv!$C$23:$BB$23,L836)&gt;0,INDEX(MaGv!$C$3:$BB$23,1,MATCH(L836,MaGv!$C$23:$BB$23,0))," ")</f>
        <v> </v>
      </c>
      <c r="S841" s="544" t="str">
        <f t="array" ref="S841">IF(COUNTIF(MaGv!$C$28:$BB$28,L836)&gt;0,INDEX(MaGv!$C$3:$BB$28,1,MATCH(L836,MaGv!$C$28:$BB$28,0))," ")</f>
        <v> </v>
      </c>
      <c r="T841" s="544" t="str">
        <f t="array" ref="T841">IF(COUNTIF(MaGv!$C$33:$BB$33,L836)&gt;0,INDEX(MaGv!$C$3:$BB$33,1,MATCH(L836,MaGv!$C$33:$BB$33,0))," ")</f>
        <v> </v>
      </c>
      <c r="U841" s="16"/>
      <c r="V841" s="16"/>
      <c r="W841" s="17"/>
      <c r="X841" s="527"/>
    </row>
    <row r="842" ht="12.75" customHeight="1">
      <c r="A842" s="323"/>
      <c r="B842" s="547" t="s">
        <v>606</v>
      </c>
      <c r="C842" s="548">
        <v>1.0</v>
      </c>
      <c r="D842" s="549" t="s">
        <v>624</v>
      </c>
      <c r="E842" s="548" t="str">
        <f t="array" ref="E842">IF(COUNTIF(MaGv!$C$39:$BB$39,B836)&gt;0,INDEX(MaGv!$C$38:$BB$39,1,MATCH(B836,MaGv!$C$39:$BB$39,0))," ")</f>
        <v> </v>
      </c>
      <c r="F842" s="548" t="str">
        <f t="array" ref="F842">IF(COUNTIF(MaGv!$C$44:$BB$44,B836)&gt;0,INDEX(MaGv!$C$38:$BB$44,1,MATCH(B836,MaGv!$C$44:$BB$44,0))," ")</f>
        <v> </v>
      </c>
      <c r="G842" s="548" t="str">
        <f t="array" ref="G842">IF(COUNTIF(MaGv!$C$49:$BB$49,B836)&gt;0,INDEX(MaGv!$C$38:$BB$49,1,MATCH(B836,MaGv!$C$49:$BB$49,0))," ")</f>
        <v> </v>
      </c>
      <c r="H842" s="548" t="str">
        <f t="array" ref="H842">IF(COUNTIF(MaGv!$C$54:$BB$54,B836)&gt;0,INDEX(MaGv!$C$38:$BB$54,1,MATCH(B836,MaGv!$C$54:$BB$54,0))," ")</f>
        <v> </v>
      </c>
      <c r="I842" s="548" t="str">
        <f t="array" ref="I842">IF(COUNTIF(MaGv!$C$59:$BB$59,B836)&gt;0,INDEX(MaGv!$C$38:$BB$59,1,MATCH(B836,MaGv!$C$59:$BB$59,0))," ")</f>
        <v> </v>
      </c>
      <c r="J842" s="548" t="str">
        <f t="array" ref="J842">IF(COUNTIF(MaGv!$C$64:$BB$64,B836)&gt;0,INDEX(MaGv!$C$38:$BB$64,1,MATCH(B836,MaGv!$C$64:$BB$64,0))," ")</f>
        <v> </v>
      </c>
      <c r="K842" s="323"/>
      <c r="L842" s="547" t="s">
        <v>606</v>
      </c>
      <c r="M842" s="548">
        <v>1.0</v>
      </c>
      <c r="N842" s="549" t="s">
        <v>624</v>
      </c>
      <c r="O842" s="548" t="str">
        <f t="array" ref="O842">IF(COUNTIF(MaGv!$C$39:$BB$39,L836)&gt;0,INDEX(MaGv!$C$38:$BB$39,1,MATCH(L836,MaGv!$C$39:$BB$39,0))," ")</f>
        <v> </v>
      </c>
      <c r="P842" s="548" t="str">
        <f t="array" ref="P842">IF(COUNTIF(MaGv!$C$44:$BB$44,L836)&gt;0,INDEX(MaGv!$C$38:$BB$44,1,MATCH(L836,MaGv!$C$44:$BB$44,0))," ")</f>
        <v> </v>
      </c>
      <c r="Q842" s="548" t="str">
        <f t="array" ref="Q842">IF(COUNTIF(MaGv!$C$49:$BB$49,L836)&gt;0,INDEX(MaGv!$C$38:$BB$49,1,MATCH(L836,MaGv!$C$49:$BB$49,0))," ")</f>
        <v> </v>
      </c>
      <c r="R842" s="548" t="str">
        <f t="array" ref="R842">IF(COUNTIF(MaGv!$C$54:$BB$54,L836)&gt;0,INDEX(MaGv!$C$38:$BB$54,1,MATCH(L836,MaGv!$C$54:$BB$54,0))," ")</f>
        <v> </v>
      </c>
      <c r="S842" s="548" t="str">
        <f t="array" ref="S842">IF(COUNTIF(MaGv!$C$59:$BB$59,L836)&gt;0,INDEX(MaGv!$C$38:$BB$59,1,MATCH(L836,MaGv!$C$59:$BB$59,0))," ")</f>
        <v> </v>
      </c>
      <c r="T842" s="548" t="str">
        <f t="array" ref="T842">IF(COUNTIF(MaGv!$C$64:$BB$64,L836)&gt;0,INDEX(MaGv!$C$38:$BB$64,1,MATCH(L836,MaGv!$C$64:$BB$64,0))," ")</f>
        <v> </v>
      </c>
      <c r="U842" s="16"/>
      <c r="V842" s="16"/>
      <c r="W842" s="17"/>
      <c r="X842" s="527"/>
    </row>
    <row r="843" ht="12.75" customHeight="1">
      <c r="A843" s="323"/>
      <c r="B843" s="127"/>
      <c r="C843" s="444">
        <v>2.0</v>
      </c>
      <c r="D843" s="543" t="s">
        <v>625</v>
      </c>
      <c r="E843" s="444" t="str">
        <f t="array" ref="E843">IF(COUNTIF(MaGv!$C$40:$BB$40,B836)&gt;0,INDEX(MaGv!$C$38:$BB$40,1,MATCH(B836,MaGv!$C$40:$BB$40,0))," ")</f>
        <v> </v>
      </c>
      <c r="F843" s="444" t="str">
        <f t="array" ref="F843">IF(COUNTIF(MaGv!$C$45:$BB$45,B836)&gt;0,INDEX(MaGv!$C$38:$BB$45,1,MATCH(B836,MaGv!$C$45:$BB$45,0))," ")</f>
        <v> </v>
      </c>
      <c r="G843" s="444" t="str">
        <f t="array" ref="G843">IF(COUNTIF(MaGv!$C$50:$BB$50,B836)&gt;0,INDEX(MaGv!$C$38:$BB$50,1,MATCH(B836,MaGv!$C$50:$BB$50,0))," ")</f>
        <v> </v>
      </c>
      <c r="H843" s="444" t="str">
        <f t="array" ref="H843">IF(COUNTIF(MaGv!$C$55:$BB$55,B836)&gt;0,INDEX(MaGv!$C$38:$BB$55,1,MATCH(B836,MaGv!$C$55:$BB$55,0))," ")</f>
        <v> </v>
      </c>
      <c r="I843" s="444" t="str">
        <f t="array" ref="I843">IF(COUNTIF(MaGv!$C$60:$BB$60,B836)&gt;0,INDEX(MaGv!$C$38:$BB$60,1,MATCH(B836,MaGv!$C$60:$BB$60,0))," ")</f>
        <v> </v>
      </c>
      <c r="J843" s="444" t="str">
        <f t="array" ref="J843">IF(COUNTIF(MaGv!$C$65:$BB$65,B836)&gt;0,INDEX(MaGv!$C$38:$BB$65,1,MATCH(B836,MaGv!$C$65:$BB$65,0))," ")</f>
        <v> </v>
      </c>
      <c r="K843" s="323"/>
      <c r="L843" s="127"/>
      <c r="M843" s="444">
        <v>2.0</v>
      </c>
      <c r="N843" s="543" t="s">
        <v>625</v>
      </c>
      <c r="O843" s="444" t="str">
        <f t="array" ref="O843">IF(COUNTIF(MaGv!$C$40:$BB$40,L836)&gt;0,INDEX(MaGv!$C$38:$BB$40,1,MATCH(L836,MaGv!$C$40:$BB$40,0))," ")</f>
        <v> </v>
      </c>
      <c r="P843" s="444" t="str">
        <f t="array" ref="P843">IF(COUNTIF(MaGv!$C$45:$BB$45,L836)&gt;0,INDEX(MaGv!$C$38:$BB$45,1,MATCH(L836,MaGv!$C$45:$BB$45,0))," ")</f>
        <v> </v>
      </c>
      <c r="Q843" s="444" t="str">
        <f t="array" ref="Q843">IF(COUNTIF(MaGv!$C$50:$BB$50,L836)&gt;0,INDEX(MaGv!$C$38:$BB$50,1,MATCH(L836,MaGv!$C$50:$BB$50,0))," ")</f>
        <v> </v>
      </c>
      <c r="R843" s="444" t="str">
        <f t="array" ref="R843">IF(COUNTIF(MaGv!$C$55:$BB$55,L836)&gt;0,INDEX(MaGv!$C$38:$BB$55,1,MATCH(L836,MaGv!$C$55:$BB$55,0))," ")</f>
        <v> </v>
      </c>
      <c r="S843" s="444" t="str">
        <f t="array" ref="S843">IF(COUNTIF(MaGv!$C$60:$BB$60,L836)&gt;0,INDEX(MaGv!$C$38:$BB$60,1,MATCH(L836,MaGv!$C$60:$BB$60,0))," ")</f>
        <v> </v>
      </c>
      <c r="T843" s="444" t="str">
        <f t="array" ref="T843">IF(COUNTIF(MaGv!$C$65:$BB$65,L836)&gt;0,INDEX(MaGv!$C$38:$BB$65,1,MATCH(L836,MaGv!$C$65:$BB$65,0))," ")</f>
        <v> </v>
      </c>
      <c r="U843" s="16"/>
      <c r="V843" s="16"/>
      <c r="W843" s="17"/>
      <c r="X843" s="527"/>
    </row>
    <row r="844" ht="12.75" customHeight="1">
      <c r="A844" s="323"/>
      <c r="B844" s="127"/>
      <c r="C844" s="444">
        <v>3.0</v>
      </c>
      <c r="D844" s="543" t="s">
        <v>626</v>
      </c>
      <c r="E844" s="444" t="str">
        <f t="array" ref="E844">IF(COUNTIF(MaGv!$C$41:$BB$41,B836)&gt;0,INDEX(MaGv!$C$38:$BB$41,1,MATCH(B836,MaGv!$C$41:$BB$41,0))," ")</f>
        <v> </v>
      </c>
      <c r="F844" s="444" t="str">
        <f t="array" ref="F844">IF(COUNTIF(MaGv!$C$46:$BB$46,B836)&gt;0,INDEX(MaGv!$C$38:$BB$46,1,MATCH(B836,MaGv!$C$46:$BB$46,0))," ")</f>
        <v> </v>
      </c>
      <c r="G844" s="444" t="str">
        <f t="array" ref="G844">IF(COUNTIF(MaGv!$C$51:$BB$51,B836)&gt;0,INDEX(MaGv!$C$38:$BB$51,1,MATCH(B836,MaGv!$C$51:$BB$51,0))," ")</f>
        <v> </v>
      </c>
      <c r="H844" s="444" t="str">
        <f t="array" ref="H844">IF(COUNTIF(MaGv!$C$56:$BB$56,B836)&gt;0,INDEX(MaGv!$C$38:$BB$56,1,MATCH(B836,MaGv!$C$56:$BB$56,0))," ")</f>
        <v> </v>
      </c>
      <c r="I844" s="444" t="str">
        <f t="array" ref="I844">IF(COUNTIF(MaGv!$C$61:$BB$61,B836)&gt;0,INDEX(MaGv!$C$38:$BB$61,1,MATCH(B836,MaGv!$C$61:$BB$61,0))," ")</f>
        <v> </v>
      </c>
      <c r="J844" s="444" t="str">
        <f t="array" ref="J844">IF(COUNTIF(MaGv!$C$66:$BB$66,B836)&gt;0,INDEX(MaGv!$C$38:$BB$66,1,MATCH(B836,MaGv!$C$66:$BB$66,0))," ")</f>
        <v> </v>
      </c>
      <c r="K844" s="323"/>
      <c r="L844" s="127"/>
      <c r="M844" s="444">
        <v>3.0</v>
      </c>
      <c r="N844" s="543" t="s">
        <v>626</v>
      </c>
      <c r="O844" s="444" t="str">
        <f t="array" ref="O844">IF(COUNTIF(MaGv!$C$41:$BB$41,L836)&gt;0,INDEX(MaGv!$C$38:$BB$41,1,MATCH(L836,MaGv!$C$41:$BB$41,0))," ")</f>
        <v> </v>
      </c>
      <c r="P844" s="444" t="str">
        <f t="array" ref="P844">IF(COUNTIF(MaGv!$C$46:$BB$46,L836)&gt;0,INDEX(MaGv!$C$38:$BB$46,1,MATCH(L836,MaGv!$C$46:$BB$46,0))," ")</f>
        <v> </v>
      </c>
      <c r="Q844" s="444" t="str">
        <f t="array" ref="Q844">IF(COUNTIF(MaGv!$C$51:$BB$51,L836)&gt;0,INDEX(MaGv!$C$38:$BB$51,1,MATCH(L836,MaGv!$C$51:$BB$51,0))," ")</f>
        <v> </v>
      </c>
      <c r="R844" s="444" t="str">
        <f t="array" ref="R844">IF(COUNTIF(MaGv!$C$56:$BB$56,L836)&gt;0,INDEX(MaGv!$C$38:$BB$56,1,MATCH(L836,MaGv!$C$56:$BB$56,0))," ")</f>
        <v> </v>
      </c>
      <c r="S844" s="444" t="str">
        <f t="array" ref="S844">IF(COUNTIF(MaGv!$C$61:$BB$61,L836)&gt;0,INDEX(MaGv!$C$38:$BB$61,1,MATCH(L836,MaGv!$C$61:$BB$61,0))," ")</f>
        <v> </v>
      </c>
      <c r="T844" s="444" t="str">
        <f t="array" ref="T844">IF(COUNTIF(MaGv!$C$66:$BB$66,L836)&gt;0,INDEX(MaGv!$C$38:$BB$66,1,MATCH(L836,MaGv!$C$66:$BB$66,0))," ")</f>
        <v> </v>
      </c>
      <c r="U844" s="16"/>
      <c r="V844" s="16"/>
      <c r="W844" s="17"/>
      <c r="X844" s="527"/>
    </row>
    <row r="845" ht="12.75" customHeight="1">
      <c r="A845" s="323"/>
      <c r="B845" s="127"/>
      <c r="C845" s="444">
        <v>4.0</v>
      </c>
      <c r="D845" s="543" t="s">
        <v>627</v>
      </c>
      <c r="E845" s="444" t="str">
        <f t="array" ref="E845">IF(COUNTIF(MaGv!$C$42:$BB$42,B836)&gt;0,INDEX(MaGv!$C$38:$BB$42,1,MATCH(B836,MaGv!$C$42:$BB$42,0))," ")</f>
        <v> </v>
      </c>
      <c r="F845" s="444" t="str">
        <f t="array" ref="F845">IF(COUNTIF(MaGv!$C$47:$BB$47,B836)&gt;0,INDEX(MaGv!$C$38:$BB$47,1,MATCH(B836,MaGv!$C$47:$BB$47,0))," ")</f>
        <v> </v>
      </c>
      <c r="G845" s="444" t="str">
        <f t="array" ref="G845">IF(COUNTIF(MaGv!$C$52:$BB$52,B836)&gt;0,INDEX(MaGv!$C$38:$BB$52,1,MATCH(B836,MaGv!$C$52:$BB$52,0))," ")</f>
        <v> </v>
      </c>
      <c r="H845" s="444" t="str">
        <f t="array" ref="H845">IF(COUNTIF(MaGv!$C$57:$BB$57,B836)&gt;0,INDEX(MaGv!$C$38:$BB$57,1,MATCH(B836,MaGv!$C$57:$BB$57,0))," ")</f>
        <v> </v>
      </c>
      <c r="I845" s="444" t="str">
        <f t="array" ref="I845">IF(COUNTIF(MaGv!$C$62:$BB$62,B836)&gt;0,INDEX(MaGv!$C$38:$BB$62,1,MATCH(B836,MaGv!$C$62:$BB$62,0))," ")</f>
        <v> </v>
      </c>
      <c r="J845" s="444" t="str">
        <f t="array" ref="J845">IF(COUNTIF(MaGv!$C$66:$BB$66,B837)&gt;0,INDEX(MaGv!$C$38:$BB$66,1,MATCH(B837,MaGv!$C$66:$BB$66,0))," ")</f>
        <v> </v>
      </c>
      <c r="K845" s="323"/>
      <c r="L845" s="127"/>
      <c r="M845" s="444">
        <v>4.0</v>
      </c>
      <c r="N845" s="543" t="s">
        <v>627</v>
      </c>
      <c r="O845" s="444" t="str">
        <f t="array" ref="O845">IF(COUNTIF(MaGv!$C$42:$BB$42,L836)&gt;0,INDEX(MaGv!$C$38:$BB$42,1,MATCH(L836,MaGv!$C$42:$BB$42,0))," ")</f>
        <v> </v>
      </c>
      <c r="P845" s="444" t="str">
        <f t="array" ref="P845">IF(COUNTIF(MaGv!$C$47:$BB$47,L836)&gt;0,INDEX(MaGv!$C$38:$BB$47,1,MATCH(L836,MaGv!$C$47:$BB$47,0))," ")</f>
        <v> </v>
      </c>
      <c r="Q845" s="444" t="str">
        <f t="array" ref="Q845">IF(COUNTIF(MaGv!$C$52:$BB$52,L836)&gt;0,INDEX(MaGv!$C$38:$BB$52,1,MATCH(L836,MaGv!$C$52:$BB$52,0))," ")</f>
        <v> </v>
      </c>
      <c r="R845" s="444" t="str">
        <f t="array" ref="R845">IF(COUNTIF(MaGv!$C$57:$BB$57,L836)&gt;0,INDEX(MaGv!$C$38:$BB$57,1,MATCH(L836,MaGv!$C$57:$BB$57,0))," ")</f>
        <v> </v>
      </c>
      <c r="S845" s="444" t="str">
        <f t="array" ref="S845">IF(COUNTIF(MaGv!$C$62:$BB$62,L836)&gt;0,INDEX(MaGv!$C$38:$BB$62,1,MATCH(L836,MaGv!$C$62:$BB$62,0))," ")</f>
        <v> </v>
      </c>
      <c r="T845" s="444" t="str">
        <f t="array" ref="T845">IF(COUNTIF(MaGv!$C$66:$BB$67,L836)&gt;0,INDEX(MaGv!$C$38:$BB$67,1,MATCH(L836,MaGv!$C$67:$BB$67,0))," ")</f>
        <v> </v>
      </c>
      <c r="U845" s="16"/>
      <c r="V845" s="16"/>
      <c r="W845" s="17"/>
      <c r="X845" s="527"/>
    </row>
    <row r="846" ht="12.75" customHeight="1">
      <c r="A846" s="323"/>
      <c r="B846" s="396"/>
      <c r="C846" s="450">
        <v>5.0</v>
      </c>
      <c r="D846" s="550" t="s">
        <v>628</v>
      </c>
      <c r="E846" s="450" t="str">
        <f t="array" ref="E846">IF(COUNTIF(MaGv!$C$43:$BB$43,B836)&gt;0,INDEX(MaGv!$C$38:$BB$43,1,MATCH(B836,MaGv!$C$43:$BB$43,0))," ")</f>
        <v> </v>
      </c>
      <c r="F846" s="450" t="str">
        <f t="array" ref="F846">IF(COUNTIF(MaGv!$C$48:$BB$48,B836)&gt;0,INDEX(MaGv!$C$38:$BB$48,1,MATCH(B836,MaGv!$C$48:$BB$48,0))," ")</f>
        <v> </v>
      </c>
      <c r="G846" s="450" t="str">
        <f t="array" ref="G846">IF(COUNTIF(MaGv!$C$53:$BB$53,B836)&gt;0,INDEX(MaGv!$C$38:$BB$53,1,MATCH(B836,MaGv!$C$53:$BB$53,0))," ")</f>
        <v> </v>
      </c>
      <c r="H846" s="450" t="str">
        <f t="array" ref="H846">IF(COUNTIF(MaGv!$C$58:$BB$58,B836)&gt;0,INDEX(MaGv!$C$38:$BB$58,1,MATCH(B836,MaGv!$C$58:$BB$58,0))," ")</f>
        <v> </v>
      </c>
      <c r="I846" s="450" t="str">
        <f t="array" ref="I846">IF(COUNTIF(MaGv!$C$63:$BB$63,B836)&gt;0,INDEX(MaGv!$C$38:$BB$63,1,MATCH(B836,MaGv!$C$63:$BB$63,0))," ")</f>
        <v> </v>
      </c>
      <c r="J846" s="450" t="str">
        <f t="array" ref="J846">IF(COUNTIF(MaGv!$C$68:$BB$68,B836)&gt;0,INDEX(MaGv!$C$38:$BB$68,1,MATCH(B836,MaGv!$C$68:$BB$68,0))," ")</f>
        <v> </v>
      </c>
      <c r="K846" s="323"/>
      <c r="L846" s="396"/>
      <c r="M846" s="450">
        <v>5.0</v>
      </c>
      <c r="N846" s="550" t="s">
        <v>628</v>
      </c>
      <c r="O846" s="450" t="str">
        <f t="array" ref="O846">IF(COUNTIF(MaGv!$C$43:$BB$43,L836)&gt;0,INDEX(MaGv!$C$38:$BB$43,1,MATCH(L836,MaGv!$C$43:$BB$43,0))," ")</f>
        <v> </v>
      </c>
      <c r="P846" s="450" t="str">
        <f t="array" ref="P846">IF(COUNTIF(MaGv!$C$48:$BB$48,L836)&gt;0,INDEX(MaGv!$C$38:$BB$48,1,MATCH(L836,MaGv!$C$48:$BB$48,0))," ")</f>
        <v> </v>
      </c>
      <c r="Q846" s="450" t="str">
        <f t="array" ref="Q846">IF(COUNTIF(MaGv!$C$53:$BB$53,L836)&gt;0,INDEX(MaGv!$C$38:$BB$53,1,MATCH(L836,MaGv!$C$53:$BB$53,0))," ")</f>
        <v> </v>
      </c>
      <c r="R846" s="450" t="str">
        <f t="array" ref="R846">IF(COUNTIF(MaGv!$C$58:$BB$58,L836)&gt;0,INDEX(MaGv!$C$38:$BB$58,1,MATCH(L836,MaGv!$C$58:$BB$58,0))," ")</f>
        <v> </v>
      </c>
      <c r="S846" s="450" t="str">
        <f t="array" ref="S846">IF(COUNTIF(MaGv!$C$63:$BB$63,L836)&gt;0,INDEX(MaGv!$C$38:$BB$63,1,MATCH(L836,MaGv!$C$63:$BB$63,0))," ")</f>
        <v> </v>
      </c>
      <c r="T846" s="450" t="str">
        <f t="array" ref="T846">IF(COUNTIF(MaGv!$C$68:$BB$68,L836)&gt;0,INDEX(MaGv!$C$38:$BB$68,1,MATCH(L836,MaGv!$C$68:$BB$68,0))," ")</f>
        <v> </v>
      </c>
      <c r="U846" s="16"/>
      <c r="V846" s="16"/>
      <c r="W846" s="17"/>
      <c r="X846" s="527"/>
    </row>
    <row r="847" ht="12.75" customHeight="1">
      <c r="A847" s="323"/>
      <c r="B847" s="551"/>
      <c r="C847" s="529"/>
      <c r="D847" s="75"/>
      <c r="E847" s="529"/>
      <c r="F847" s="529"/>
      <c r="G847" s="529"/>
      <c r="H847" s="529"/>
      <c r="I847" s="529"/>
      <c r="J847" s="529"/>
      <c r="K847" s="323"/>
      <c r="L847" s="551"/>
      <c r="M847" s="529"/>
      <c r="N847" s="75"/>
      <c r="O847" s="529"/>
      <c r="P847" s="529"/>
      <c r="Q847" s="529"/>
      <c r="R847" s="529"/>
      <c r="S847" s="529"/>
      <c r="T847" s="529"/>
      <c r="U847" s="16"/>
      <c r="V847" s="16"/>
      <c r="W847" s="17"/>
      <c r="X847" s="527"/>
    </row>
    <row r="848" ht="12.75" customHeight="1">
      <c r="A848" s="552"/>
      <c r="B848" s="553"/>
      <c r="C848" s="554"/>
      <c r="D848" s="554"/>
      <c r="E848" s="555"/>
      <c r="F848" s="555"/>
      <c r="G848" s="555"/>
      <c r="H848" s="555"/>
      <c r="I848" s="555"/>
      <c r="J848" s="555"/>
      <c r="K848" s="555"/>
      <c r="L848" s="553"/>
      <c r="M848" s="554"/>
      <c r="N848" s="554"/>
      <c r="O848" s="555"/>
      <c r="P848" s="555"/>
      <c r="Q848" s="555"/>
      <c r="R848" s="555"/>
      <c r="S848" s="555"/>
      <c r="T848" s="555"/>
      <c r="U848" s="16"/>
      <c r="V848" s="16"/>
      <c r="W848" s="17"/>
      <c r="X848" s="527"/>
    </row>
    <row r="849" ht="12.75" customHeight="1">
      <c r="A849" s="323"/>
      <c r="B849" s="528" t="str">
        <f>MaGv!$N$1</f>
        <v>THỜI KHÓA BIỂU ÔN TẬP KHỐI 12 - Áp dụng từ 04/05/2021</v>
      </c>
      <c r="C849" s="528"/>
      <c r="D849" s="360"/>
      <c r="E849" s="360"/>
      <c r="F849" s="360"/>
      <c r="G849" s="360"/>
      <c r="H849" s="323"/>
      <c r="I849" s="360"/>
      <c r="J849" s="360"/>
      <c r="K849" s="323"/>
      <c r="L849" s="528" t="str">
        <f>MaGv!$N$1</f>
        <v>THỜI KHÓA BIỂU ÔN TẬP KHỐI 12 - Áp dụng từ 04/05/2021</v>
      </c>
      <c r="M849" s="360"/>
      <c r="N849" s="360"/>
      <c r="O849" s="360"/>
      <c r="P849" s="360"/>
      <c r="Q849" s="360"/>
      <c r="R849" s="323"/>
      <c r="S849" s="360"/>
      <c r="T849" s="360"/>
      <c r="U849" s="16"/>
      <c r="V849" s="16"/>
      <c r="W849" s="17"/>
      <c r="X849" s="527"/>
    </row>
    <row r="850" ht="12.75" customHeight="1">
      <c r="A850" s="16"/>
      <c r="B850" s="530" t="s">
        <v>615</v>
      </c>
      <c r="C850" s="531" t="str">
        <f>VLOOKUP(B852,dsma,3,0)&amp;"-"&amp;VLOOKUP(B852,dsma,5,0)</f>
        <v>Lê Nguyễn Bảo Ngọc-NN</v>
      </c>
      <c r="D850" s="532"/>
      <c r="E850" s="532"/>
      <c r="F850" s="533"/>
      <c r="G850" s="323"/>
      <c r="H850" s="534"/>
      <c r="I850" s="535" t="s">
        <v>616</v>
      </c>
      <c r="J850" s="17" t="str">
        <f>60-COUNTIF(E853:J862," ")</f>
        <v>0</v>
      </c>
      <c r="K850" s="323"/>
      <c r="L850" s="530" t="s">
        <v>615</v>
      </c>
      <c r="M850" s="531" t="str">
        <f>VLOOKUP(L852,dsma,3,0)&amp;"-"&amp;VLOOKUP(L852,dsma,5,0)</f>
        <v>Trần Thị Phượng-NN</v>
      </c>
      <c r="N850" s="532"/>
      <c r="O850" s="532"/>
      <c r="P850" s="533"/>
      <c r="Q850" s="556"/>
      <c r="R850" s="534"/>
      <c r="S850" s="535" t="s">
        <v>616</v>
      </c>
      <c r="T850" s="17" t="str">
        <f>60-COUNTIF(O853:T862," ")</f>
        <v>0</v>
      </c>
      <c r="U850" s="16"/>
      <c r="V850" s="16"/>
      <c r="W850" s="17"/>
      <c r="X850" s="527"/>
    </row>
    <row r="851" ht="3.0" customHeight="1">
      <c r="A851" s="16"/>
      <c r="B851" s="526"/>
      <c r="C851" s="323"/>
      <c r="D851" s="323"/>
      <c r="E851" s="529"/>
      <c r="F851" s="323"/>
      <c r="G851" s="323"/>
      <c r="H851" s="323"/>
      <c r="I851" s="323"/>
      <c r="J851" s="323"/>
      <c r="K851" s="323"/>
      <c r="L851" s="526"/>
      <c r="M851" s="323"/>
      <c r="N851" s="323"/>
      <c r="O851" s="529"/>
      <c r="P851" s="323"/>
      <c r="Q851" s="323"/>
      <c r="R851" s="323"/>
      <c r="S851" s="323"/>
      <c r="T851" s="323"/>
      <c r="U851" s="16"/>
      <c r="V851" s="16"/>
      <c r="W851" s="17"/>
      <c r="X851" s="527"/>
    </row>
    <row r="852" ht="12.75" customHeight="1">
      <c r="A852" s="536"/>
      <c r="B852" s="537" t="str">
        <f>X111</f>
        <v>BC17</v>
      </c>
      <c r="C852" s="538" t="s">
        <v>617</v>
      </c>
      <c r="D852" s="538" t="s">
        <v>618</v>
      </c>
      <c r="E852" s="538" t="s">
        <v>591</v>
      </c>
      <c r="F852" s="538" t="s">
        <v>592</v>
      </c>
      <c r="G852" s="538" t="s">
        <v>593</v>
      </c>
      <c r="H852" s="538" t="s">
        <v>594</v>
      </c>
      <c r="I852" s="538" t="s">
        <v>595</v>
      </c>
      <c r="J852" s="538" t="s">
        <v>596</v>
      </c>
      <c r="K852" s="539"/>
      <c r="L852" s="537" t="str">
        <f>X112</f>
        <v>BC18</v>
      </c>
      <c r="M852" s="538" t="s">
        <v>617</v>
      </c>
      <c r="N852" s="538" t="s">
        <v>618</v>
      </c>
      <c r="O852" s="538" t="s">
        <v>591</v>
      </c>
      <c r="P852" s="538" t="s">
        <v>592</v>
      </c>
      <c r="Q852" s="538" t="s">
        <v>593</v>
      </c>
      <c r="R852" s="538" t="s">
        <v>594</v>
      </c>
      <c r="S852" s="538" t="s">
        <v>595</v>
      </c>
      <c r="T852" s="538" t="s">
        <v>596</v>
      </c>
      <c r="U852" s="16"/>
      <c r="V852" s="43">
        <v>108.0</v>
      </c>
      <c r="W852" s="17"/>
      <c r="X852" s="527"/>
    </row>
    <row r="853" ht="12.75" customHeight="1">
      <c r="A853" s="323"/>
      <c r="B853" s="541" t="s">
        <v>597</v>
      </c>
      <c r="C853" s="452">
        <v>1.0</v>
      </c>
      <c r="D853" s="542" t="s">
        <v>619</v>
      </c>
      <c r="E853" s="452" t="str">
        <f t="array" ref="E853">IF(COUNTIF(MaGv!$C$4:$BB$4,B852)&gt;0,INDEX(MaGv!$C$3:$BB$4,1,MATCH(B852,MaGv!$C$4:$BB$4,0))," ")</f>
        <v> </v>
      </c>
      <c r="F853" s="452" t="str">
        <f t="array" ref="F853">IF(COUNTIF(MaGv!$C$9:$BB$9,B852)&gt;0,INDEX(MaGv!$C$3:$BB$9,1,MATCH(B852,MaGv!$C$9:$BB$9,0))," ")</f>
        <v> </v>
      </c>
      <c r="G853" s="452" t="str">
        <f t="array" ref="G853">IF(COUNTIF(MaGv!$C$14:$BB$14,B852)&gt;0,INDEX(MaGv!$C$3:$BB$14,1,MATCH(B852,MaGv!$C$14:$BB$14,0))," ")</f>
        <v> </v>
      </c>
      <c r="H853" s="452" t="str">
        <f t="array" ref="H853">IF(COUNTIF(MaGv!$C$19:$BB$19,B852)&gt;0,INDEX(MaGv!$C$3:$BB$19,1,MATCH(B852,MaGv!$C$19:$BB$19,0))," ")</f>
        <v> </v>
      </c>
      <c r="I853" s="452" t="str">
        <f t="array" ref="I853">IF(COUNTIF(MaGv!$C$24:$BB$24,B852)&gt;0,INDEX(MaGv!$C$3:$BB$24,1,MATCH(B852,MaGv!$C$24:$BB$24,0))," ")</f>
        <v> </v>
      </c>
      <c r="J853" s="452" t="str">
        <f t="array" ref="J853">IF(COUNTIF(MaGv!$C$29:$BB$29,B852)&gt;0,INDEX(MaGv!$C$3:$BB$29,1,MATCH(B852,MaGv!$C$29:$BB$29,0))," ")</f>
        <v> </v>
      </c>
      <c r="K853" s="323"/>
      <c r="L853" s="541" t="s">
        <v>597</v>
      </c>
      <c r="M853" s="452">
        <v>1.0</v>
      </c>
      <c r="N853" s="542" t="s">
        <v>619</v>
      </c>
      <c r="O853" s="452" t="str">
        <f t="array" ref="O853">IF(COUNTIF(MaGv!$C$4:$BB$4,L852)&gt;0,INDEX(MaGv!$C$3:$BB$4,1,MATCH(L852,MaGv!$C$4:$BB$4,0))," ")</f>
        <v> </v>
      </c>
      <c r="P853" s="452" t="str">
        <f t="array" ref="P853">IF(COUNTIF(MaGv!$C$9:$BB$9,L852)&gt;0,INDEX(MaGv!$C$3:$BB$9,1,MATCH(L852,MaGv!$C$9:$BB$9,0))," ")</f>
        <v> </v>
      </c>
      <c r="Q853" s="452" t="str">
        <f t="array" ref="Q853">IF(COUNTIF(MaGv!$C$14:$BB$14,L852)&gt;0,INDEX(MaGv!$C$3:$BB$14,1,MATCH(L852,MaGv!$C$14:$BB$14,0))," ")</f>
        <v> </v>
      </c>
      <c r="R853" s="452" t="str">
        <f t="array" ref="R853">IF(COUNTIF(MaGv!$C$19:$BB$19,L852)&gt;0,INDEX(MaGv!$C$3:$BB$19,1,MATCH(L852,MaGv!$C$19:$BB$19,0))," ")</f>
        <v> </v>
      </c>
      <c r="S853" s="452" t="str">
        <f t="array" ref="S853">IF(COUNTIF(MaGv!$C$24:$BB$24,L852)&gt;0,INDEX(MaGv!$C$3:$BB$24,1,MATCH(L852,MaGv!$C$24:$BB$24,0))," ")</f>
        <v> </v>
      </c>
      <c r="T853" s="452" t="str">
        <f t="array" ref="T853">IF(COUNTIF(MaGv!$C$29:$BB$29,L852)&gt;0,INDEX(MaGv!$C$3:$BB$29,1,MATCH(L852,MaGv!$C$29:$BB$29,0))," ")</f>
        <v> </v>
      </c>
      <c r="U853" s="16"/>
      <c r="V853" s="16"/>
      <c r="W853" s="17"/>
      <c r="X853" s="527"/>
    </row>
    <row r="854" ht="12.75" customHeight="1">
      <c r="A854" s="323"/>
      <c r="B854" s="127"/>
      <c r="C854" s="444">
        <v>2.0</v>
      </c>
      <c r="D854" s="543" t="s">
        <v>620</v>
      </c>
      <c r="E854" s="444" t="str">
        <f t="array" ref="E854">IF(COUNTIF(MaGv!$C$5:$BB$5,B852)&gt;0,INDEX(MaGv!$C$3:$BB$5,1,MATCH(B852,MaGv!$C$5:$BB$5,0))," ")</f>
        <v> </v>
      </c>
      <c r="F854" s="444" t="str">
        <f t="array" ref="F854">IF(COUNTIF(MaGv!$C$10:$BB$10,B852)&gt;0,INDEX(MaGv!$C$3:$BB$10,1,MATCH(B852,MaGv!$C$10:$BB$10,0))," ")</f>
        <v> </v>
      </c>
      <c r="G854" s="444" t="str">
        <f t="array" ref="G854">IF(COUNTIF(MaGv!$C$15:$BB$15,B852)&gt;0,INDEX(MaGv!$C$3:$BB$15,1,MATCH(B852,MaGv!$C$15:$BB$15,0))," ")</f>
        <v> </v>
      </c>
      <c r="H854" s="444" t="str">
        <f t="array" ref="H854">IF(COUNTIF(MaGv!$C$20:$BB$20,B852)&gt;0,INDEX(MaGv!$C$3:$BB$20,1,MATCH(B852,MaGv!$C$20:$BB$20,0))," ")</f>
        <v> </v>
      </c>
      <c r="I854" s="444" t="str">
        <f t="array" ref="I854">IF(COUNTIF(MaGv!$C$25:$BB$25,B852)&gt;0,INDEX(MaGv!$C$3:$BB$25,1,MATCH(B852,MaGv!$C$25:$BB$25,0))," ")</f>
        <v> </v>
      </c>
      <c r="J854" s="444" t="str">
        <f t="array" ref="J854">IF(COUNTIF(MaGv!$C$30:$BB$30,B852)&gt;0,INDEX(MaGv!$C$3:$BB$30,1,MATCH(B852,MaGv!$C$30:$BB$30,0))," ")</f>
        <v> </v>
      </c>
      <c r="K854" s="323"/>
      <c r="L854" s="127"/>
      <c r="M854" s="444">
        <v>2.0</v>
      </c>
      <c r="N854" s="543" t="s">
        <v>620</v>
      </c>
      <c r="O854" s="444" t="str">
        <f t="array" ref="O854">IF(COUNTIF(MaGv!$C$5:$BB$5,L852)&gt;0,INDEX(MaGv!$C$3:$BB$5,1,MATCH(L852,MaGv!$C$5:$BB$5,0))," ")</f>
        <v> </v>
      </c>
      <c r="P854" s="444" t="str">
        <f t="array" ref="P854">IF(COUNTIF(MaGv!$C$10:$BB$10,L852)&gt;0,INDEX(MaGv!$C$3:$BB$10,1,MATCH(L852,MaGv!$C$10:$BB$10,0))," ")</f>
        <v> </v>
      </c>
      <c r="Q854" s="444" t="str">
        <f t="array" ref="Q854">IF(COUNTIF(MaGv!$C$15:$BB$15,L852)&gt;0,INDEX(MaGv!$C$3:$BB$15,1,MATCH(L852,MaGv!$C$15:$BB$15,0))," ")</f>
        <v> </v>
      </c>
      <c r="R854" s="444" t="str">
        <f t="array" ref="R854">IF(COUNTIF(MaGv!$C$20:$BB$20,L852)&gt;0,INDEX(MaGv!$C$3:$BB$20,1,MATCH(L852,MaGv!$C$20:$BB$20,0))," ")</f>
        <v> </v>
      </c>
      <c r="S854" s="444" t="str">
        <f t="array" ref="S854">IF(COUNTIF(MaGv!$C$25:$BB$25,L852)&gt;0,INDEX(MaGv!$C$3:$BB$25,1,MATCH(L852,MaGv!$C$25:$BB$25,0))," ")</f>
        <v> </v>
      </c>
      <c r="T854" s="444" t="str">
        <f t="array" ref="T854">IF(COUNTIF(MaGv!$C$30:$BB$30,L852)&gt;0,INDEX(MaGv!$C$3:$BB$30,1,MATCH(L852,MaGv!$C$30:$BB$30,0))," ")</f>
        <v> </v>
      </c>
      <c r="U854" s="16"/>
      <c r="V854" s="16"/>
      <c r="W854" s="17"/>
      <c r="X854" s="527"/>
    </row>
    <row r="855" ht="12.75" customHeight="1">
      <c r="A855" s="323"/>
      <c r="B855" s="127"/>
      <c r="C855" s="444">
        <v>3.0</v>
      </c>
      <c r="D855" s="543" t="s">
        <v>621</v>
      </c>
      <c r="E855" s="444" t="str">
        <f t="array" ref="E855">IF(COUNTIF(MaGv!$C$6:$BB$6,B852)&gt;0,INDEX(MaGv!$C$3:$BB$6,1,MATCH(B852,MaGv!$C$6:$BB$6,0))," ")</f>
        <v> </v>
      </c>
      <c r="F855" s="444" t="str">
        <f t="array" ref="F855">IF(COUNTIF(MaGv!$C$11:$BB$11,B852)&gt;0,INDEX(MaGv!$C$3:$BB$11,1,MATCH(B852,MaGv!$C$11:$BB$11,0))," ")</f>
        <v> </v>
      </c>
      <c r="G855" s="444" t="str">
        <f t="array" ref="G855">IF(COUNTIF(MaGv!$C$16:$BB$16,B852)&gt;0,INDEX(MaGv!$C$3:$BB$16,1,MATCH(B852,MaGv!$C$16:$BB$16,0))," ")</f>
        <v> </v>
      </c>
      <c r="H855" s="444" t="str">
        <f t="array" ref="H855">IF(COUNTIF(MaGv!$C$21:$BB$21,B852)&gt;0,INDEX(MaGv!$C$3:$BB$21,1,MATCH(B852,MaGv!$C$21:$BB$21,0))," ")</f>
        <v> </v>
      </c>
      <c r="I855" s="444" t="str">
        <f t="array" ref="I855">IF(COUNTIF(MaGv!$C$26:$BB$26,B852)&gt;0,INDEX(MaGv!$C$3:$BB$26,1,MATCH(B852,MaGv!$C$26:$BB$26,0))," ")</f>
        <v> </v>
      </c>
      <c r="J855" s="444" t="str">
        <f t="array" ref="J855">IF(COUNTIF(MaGv!$C$31:$BB$31,B852)&gt;0,INDEX(MaGv!$C$3:$BB$31,1,MATCH(B852,MaGv!$C$31:$BB$31,0))," ")</f>
        <v> </v>
      </c>
      <c r="K855" s="323"/>
      <c r="L855" s="127"/>
      <c r="M855" s="444">
        <v>3.0</v>
      </c>
      <c r="N855" s="543" t="s">
        <v>621</v>
      </c>
      <c r="O855" s="444" t="str">
        <f t="array" ref="O855">IF(COUNTIF(MaGv!$C$6:$BB$6,L852)&gt;0,INDEX(MaGv!$C$3:$BB$6,1,MATCH(L852,MaGv!$C$6:$BB$6,0))," ")</f>
        <v> </v>
      </c>
      <c r="P855" s="444" t="str">
        <f t="array" ref="P855">IF(COUNTIF(MaGv!$C$11:$BB$11,L852)&gt;0,INDEX(MaGv!$C$3:$BB$11,1,MATCH(L852,MaGv!$C$11:$BB$11,0))," ")</f>
        <v> </v>
      </c>
      <c r="Q855" s="444" t="str">
        <f t="array" ref="Q855">IF(COUNTIF(MaGv!$C$16:$BB$16,L852)&gt;0,INDEX(MaGv!$C$3:$BB$16,1,MATCH(L852,MaGv!$C$16:$BB$16,0))," ")</f>
        <v> </v>
      </c>
      <c r="R855" s="444" t="str">
        <f t="array" ref="R855">IF(COUNTIF(MaGv!$C$21:$BB$21,L852)&gt;0,INDEX(MaGv!$C$3:$BB$21,1,MATCH(L852,MaGv!$C$21:$BB$21,0))," ")</f>
        <v> </v>
      </c>
      <c r="S855" s="444" t="str">
        <f t="array" ref="S855">IF(COUNTIF(MaGv!$C$26:$BB$26,L852)&gt;0,INDEX(MaGv!$C$3:$BB$26,1,MATCH(L852,MaGv!$C$26:$BB$26,0))," ")</f>
        <v> </v>
      </c>
      <c r="T855" s="444" t="str">
        <f t="array" ref="T855">IF(COUNTIF(MaGv!$C$31:$BB$31,L852)&gt;0,INDEX(MaGv!$C$3:$BB$31,1,MATCH(L852,MaGv!$C$31:$BB$31,0))," ")</f>
        <v> </v>
      </c>
      <c r="U855" s="16"/>
      <c r="V855" s="16"/>
      <c r="W855" s="17"/>
      <c r="X855" s="527"/>
    </row>
    <row r="856" ht="12.75" customHeight="1">
      <c r="A856" s="323"/>
      <c r="B856" s="127"/>
      <c r="C856" s="444">
        <v>4.0</v>
      </c>
      <c r="D856" s="543" t="s">
        <v>622</v>
      </c>
      <c r="E856" s="444" t="str">
        <f t="array" ref="E856">IF(COUNTIF(MaGv!$C$7:$BB$7,B852)&gt;0,INDEX(MaGv!$C$3:$BB$7,1,MATCH(B852,MaGv!$C$7:$BB$7,0))," ")</f>
        <v> </v>
      </c>
      <c r="F856" s="444" t="str">
        <f t="array" ref="F856">IF(COUNTIF(MaGv!$C$12:$BB$12,B852)&gt;0,INDEX(MaGv!$C$3:$BB$12,1,MATCH(B852,MaGv!$C$12:$BB$12,0))," ")</f>
        <v> </v>
      </c>
      <c r="G856" s="444" t="str">
        <f t="array" ref="G856">IF(COUNTIF(MaGv!$C$17:$BB$17,B852)&gt;0,INDEX(MaGv!$C$3:$BB$17,1,MATCH(B852,MaGv!$C$17:$BB$17,0))," ")</f>
        <v> </v>
      </c>
      <c r="H856" s="444" t="str">
        <f t="array" ref="H856">IF(COUNTIF(MaGv!$C$22:$BB$22,B852)&gt;0,INDEX(MaGv!$C$3:$BB$22,1,MATCH(B852,MaGv!$C$22:$BB$22,0))," ")</f>
        <v> </v>
      </c>
      <c r="I856" s="444" t="str">
        <f t="array" ref="I856">IF(COUNTIF(MaGv!$C$27:$BB$27,B852)&gt;0,INDEX(MaGv!$C$3:$BB$27,1,MATCH(B852,MaGv!$C$27:$BB$27,0))," ")</f>
        <v> </v>
      </c>
      <c r="J856" s="444" t="str">
        <f t="array" ref="J856">IF(COUNTIF(MaGv!$C$32:$BB$32,B852)&gt;0,INDEX(MaGv!$C$3:$BB$32,1,MATCH(B852,MaGv!$C$32:$BB$32,0))," ")</f>
        <v> </v>
      </c>
      <c r="K856" s="323"/>
      <c r="L856" s="127"/>
      <c r="M856" s="444">
        <v>4.0</v>
      </c>
      <c r="N856" s="543" t="s">
        <v>622</v>
      </c>
      <c r="O856" s="444" t="str">
        <f t="array" ref="O856">IF(COUNTIF(MaGv!$C$7:$BB$7,L852)&gt;0,INDEX(MaGv!$C$3:$BB$7,1,MATCH(L852,MaGv!$C$7:$BB$7,0))," ")</f>
        <v> </v>
      </c>
      <c r="P856" s="444" t="str">
        <f t="array" ref="P856">IF(COUNTIF(MaGv!$C$12:$BB$12,L852)&gt;0,INDEX(MaGv!$C$3:$BB$12,1,MATCH(L852,MaGv!$C$12:$BB$12,0))," ")</f>
        <v> </v>
      </c>
      <c r="Q856" s="444" t="str">
        <f t="array" ref="Q856">IF(COUNTIF(MaGv!$C$17:$BB$17,L852)&gt;0,INDEX(MaGv!$C$3:$BB$17,1,MATCH(L852,MaGv!$C$17:$BB$17,0))," ")</f>
        <v> </v>
      </c>
      <c r="R856" s="444" t="str">
        <f t="array" ref="R856">IF(COUNTIF(MaGv!$C$22:$BB$22,L852)&gt;0,INDEX(MaGv!$C$3:$BB$22,1,MATCH(L852,MaGv!$C$22:$BB$22,0))," ")</f>
        <v> </v>
      </c>
      <c r="S856" s="444" t="str">
        <f t="array" ref="S856">IF(COUNTIF(MaGv!$C$27:$BB$27,L852)&gt;0,INDEX(MaGv!$C$3:$BB$27,1,MATCH(L852,MaGv!$C$27:$BB$27,0))," ")</f>
        <v> </v>
      </c>
      <c r="T856" s="444" t="str">
        <f t="array" ref="T856">IF(COUNTIF(MaGv!$C$32:$BB$32,L852)&gt;0,INDEX(MaGv!$C$3:$BB$32,1,MATCH(L852,MaGv!$C$32:$BB$32,0))," ")</f>
        <v> </v>
      </c>
      <c r="U856" s="16"/>
      <c r="V856" s="16"/>
      <c r="W856" s="17"/>
      <c r="X856" s="527"/>
    </row>
    <row r="857" ht="12.75" customHeight="1">
      <c r="A857" s="323"/>
      <c r="B857" s="447"/>
      <c r="C857" s="544">
        <v>5.0</v>
      </c>
      <c r="D857" s="545" t="s">
        <v>623</v>
      </c>
      <c r="E857" s="544" t="str">
        <f t="array" ref="E857">IF(COUNTIF(MaGv!$C$8:$BB$8,B852)&gt;0,INDEX(MaGv!$C$3:$BB$8,1,MATCH(B852,MaGv!$C$8:$BB$8,0))," ")</f>
        <v> </v>
      </c>
      <c r="F857" s="544" t="str">
        <f t="array" ref="F857">IF(COUNTIF(MaGv!$C$13:$BB$13,B852)&gt;0,INDEX(MaGv!$C$3:$BB$13,1,MATCH(B852,MaGv!$C$13:$BB$13,0))," ")</f>
        <v> </v>
      </c>
      <c r="G857" s="544" t="str">
        <f t="array" ref="G857">IF(COUNTIF(MaGv!$C$18:$BB$18,B852)&gt;0,INDEX(MaGv!$C$3:$BB$18,1,MATCH(B852,MaGv!$C$18:$BB$18,0))," ")</f>
        <v> </v>
      </c>
      <c r="H857" s="544" t="str">
        <f t="array" ref="H857">IF(COUNTIF(MaGv!$C$23:$BB$23,B852)&gt;0,INDEX(MaGv!$C$3:$BB$23,1,MATCH(B852,MaGv!$C$23:$BB$23,0))," ")</f>
        <v> </v>
      </c>
      <c r="I857" s="544" t="str">
        <f t="array" ref="I857">IF(COUNTIF(MaGv!$C$28:$BB$28,B852)&gt;0,INDEX(MaGv!$C$3:$BB$28,1,MATCH(B852,MaGv!$C$28:$BB$28,0))," ")</f>
        <v> </v>
      </c>
      <c r="J857" s="544" t="str">
        <f t="array" ref="J857">IF(COUNTIF(MaGv!$C$33:$BB$33,B852)&gt;0,INDEX(MaGv!$C$3:$BB$33,1,MATCH(B852,MaGv!$C$33:$BB$33,0))," ")</f>
        <v> </v>
      </c>
      <c r="K857" s="323"/>
      <c r="L857" s="447"/>
      <c r="M857" s="544">
        <v>5.0</v>
      </c>
      <c r="N857" s="545" t="s">
        <v>623</v>
      </c>
      <c r="O857" s="544" t="str">
        <f t="array" ref="O857">IF(COUNTIF(MaGv!$C$8:$BB$8,L852)&gt;0,INDEX(MaGv!$C$3:$BB$8,1,MATCH(L852,MaGv!$C$8:$BB$8,0))," ")</f>
        <v> </v>
      </c>
      <c r="P857" s="544" t="str">
        <f t="array" ref="P857">IF(COUNTIF(MaGv!$C$13:$BB$13,L852)&gt;0,INDEX(MaGv!$C$3:$BB$13,1,MATCH(L852,MaGv!$C$13:$BB$13,0))," ")</f>
        <v> </v>
      </c>
      <c r="Q857" s="544" t="str">
        <f t="array" ref="Q857">IF(COUNTIF(MaGv!$C$18:$BB$18,L852)&gt;0,INDEX(MaGv!$C$3:$BB$18,1,MATCH(L852,MaGv!$C$18:$BB$18,0))," ")</f>
        <v> </v>
      </c>
      <c r="R857" s="544" t="str">
        <f t="array" ref="R857">IF(COUNTIF(MaGv!$C$23:$BB$23,L852)&gt;0,INDEX(MaGv!$C$3:$BB$23,1,MATCH(L852,MaGv!$C$23:$BB$23,0))," ")</f>
        <v> </v>
      </c>
      <c r="S857" s="544" t="str">
        <f t="array" ref="S857">IF(COUNTIF(MaGv!$C$28:$BB$28,L852)&gt;0,INDEX(MaGv!$C$3:$BB$28,1,MATCH(L852,MaGv!$C$28:$BB$28,0))," ")</f>
        <v> </v>
      </c>
      <c r="T857" s="544" t="str">
        <f t="array" ref="T857">IF(COUNTIF(MaGv!$C$33:$BB$33,L852)&gt;0,INDEX(MaGv!$C$3:$BB$33,1,MATCH(L852,MaGv!$C$33:$BB$33,0))," ")</f>
        <v> </v>
      </c>
      <c r="U857" s="16"/>
      <c r="V857" s="16"/>
      <c r="W857" s="17"/>
      <c r="X857" s="527"/>
    </row>
    <row r="858" ht="12.75" customHeight="1">
      <c r="A858" s="323"/>
      <c r="B858" s="547" t="s">
        <v>606</v>
      </c>
      <c r="C858" s="548">
        <v>1.0</v>
      </c>
      <c r="D858" s="549" t="s">
        <v>624</v>
      </c>
      <c r="E858" s="548" t="str">
        <f t="array" ref="E858">IF(COUNTIF(MaGv!$C$39:$BB$39,B852)&gt;0,INDEX(MaGv!$C$38:$BB$39,1,MATCH(B852,MaGv!$C$39:$BB$39,0))," ")</f>
        <v> </v>
      </c>
      <c r="F858" s="548" t="str">
        <f t="array" ref="F858">IF(COUNTIF(MaGv!$C$44:$BB$44,B852)&gt;0,INDEX(MaGv!$C$38:$BB$44,1,MATCH(B852,MaGv!$C$44:$BB$44,0))," ")</f>
        <v> </v>
      </c>
      <c r="G858" s="548" t="str">
        <f t="array" ref="G858">IF(COUNTIF(MaGv!$C$49:$BB$49,B852)&gt;0,INDEX(MaGv!$C$38:$BB$49,1,MATCH(B852,MaGv!$C$49:$BB$49,0))," ")</f>
        <v> </v>
      </c>
      <c r="H858" s="548" t="str">
        <f t="array" ref="H858">IF(COUNTIF(MaGv!$C$54:$BB$54,B852)&gt;0,INDEX(MaGv!$C$38:$BB$54,1,MATCH(B852,MaGv!$C$54:$BB$54,0))," ")</f>
        <v> </v>
      </c>
      <c r="I858" s="548" t="str">
        <f t="array" ref="I858">IF(COUNTIF(MaGv!$C$59:$BB$59,B852)&gt;0,INDEX(MaGv!$C$38:$BB$59,1,MATCH(B852,MaGv!$C$59:$BB$59,0))," ")</f>
        <v> </v>
      </c>
      <c r="J858" s="548" t="str">
        <f t="array" ref="J858">IF(COUNTIF(MaGv!$C$64:$BB$64,B852)&gt;0,INDEX(MaGv!$C$38:$BB$64,1,MATCH(B852,MaGv!$C$64:$BB$64,0))," ")</f>
        <v> </v>
      </c>
      <c r="K858" s="323"/>
      <c r="L858" s="547" t="s">
        <v>606</v>
      </c>
      <c r="M858" s="548">
        <v>1.0</v>
      </c>
      <c r="N858" s="549" t="s">
        <v>624</v>
      </c>
      <c r="O858" s="548" t="str">
        <f t="array" ref="O858">IF(COUNTIF(MaGv!$C$39:$BB$39,L852)&gt;0,INDEX(MaGv!$C$38:$BB$39,1,MATCH(L852,MaGv!$C$39:$BB$39,0))," ")</f>
        <v> </v>
      </c>
      <c r="P858" s="548" t="str">
        <f t="array" ref="P858">IF(COUNTIF(MaGv!$C$44:$BB$44,L852)&gt;0,INDEX(MaGv!$C$38:$BB$44,1,MATCH(L852,MaGv!$C$44:$BB$44,0))," ")</f>
        <v> </v>
      </c>
      <c r="Q858" s="548" t="str">
        <f t="array" ref="Q858">IF(COUNTIF(MaGv!$C$49:$BB$49,L852)&gt;0,INDEX(MaGv!$C$38:$BB$49,1,MATCH(L852,MaGv!$C$49:$BB$49,0))," ")</f>
        <v> </v>
      </c>
      <c r="R858" s="548" t="str">
        <f t="array" ref="R858">IF(COUNTIF(MaGv!$C$54:$BB$54,L852)&gt;0,INDEX(MaGv!$C$38:$BB$54,1,MATCH(L852,MaGv!$C$54:$BB$54,0))," ")</f>
        <v> </v>
      </c>
      <c r="S858" s="548" t="str">
        <f t="array" ref="S858">IF(COUNTIF(MaGv!$C$59:$BB$59,L852)&gt;0,INDEX(MaGv!$C$38:$BB$59,1,MATCH(L852,MaGv!$C$59:$BB$59,0))," ")</f>
        <v> </v>
      </c>
      <c r="T858" s="548" t="str">
        <f t="array" ref="T858">IF(COUNTIF(MaGv!$C$64:$BB$64,L852)&gt;0,INDEX(MaGv!$C$38:$BB$64,1,MATCH(L852,MaGv!$C$64:$BB$64,0))," ")</f>
        <v> </v>
      </c>
      <c r="U858" s="16"/>
      <c r="V858" s="16"/>
      <c r="W858" s="17"/>
      <c r="X858" s="527"/>
    </row>
    <row r="859" ht="12.75" customHeight="1">
      <c r="A859" s="323"/>
      <c r="B859" s="127"/>
      <c r="C859" s="444">
        <v>2.0</v>
      </c>
      <c r="D859" s="543" t="s">
        <v>625</v>
      </c>
      <c r="E859" s="444" t="str">
        <f t="array" ref="E859">IF(COUNTIF(MaGv!$C$40:$BB$40,B852)&gt;0,INDEX(MaGv!$C$38:$BB$40,1,MATCH(B852,MaGv!$C$40:$BB$40,0))," ")</f>
        <v> </v>
      </c>
      <c r="F859" s="444" t="str">
        <f t="array" ref="F859">IF(COUNTIF(MaGv!$C$45:$BB$45,B852)&gt;0,INDEX(MaGv!$C$38:$BB$45,1,MATCH(B852,MaGv!$C$45:$BB$45,0))," ")</f>
        <v> </v>
      </c>
      <c r="G859" s="444" t="str">
        <f t="array" ref="G859">IF(COUNTIF(MaGv!$C$50:$BB$50,B852)&gt;0,INDEX(MaGv!$C$38:$BB$50,1,MATCH(B852,MaGv!$C$50:$BB$50,0))," ")</f>
        <v> </v>
      </c>
      <c r="H859" s="444" t="str">
        <f t="array" ref="H859">IF(COUNTIF(MaGv!$C$55:$BB$55,B852)&gt;0,INDEX(MaGv!$C$38:$BB$55,1,MATCH(B852,MaGv!$C$55:$BB$55,0))," ")</f>
        <v> </v>
      </c>
      <c r="I859" s="444" t="str">
        <f t="array" ref="I859">IF(COUNTIF(MaGv!$C$60:$BB$60,B852)&gt;0,INDEX(MaGv!$C$38:$BB$60,1,MATCH(B852,MaGv!$C$60:$BB$60,0))," ")</f>
        <v> </v>
      </c>
      <c r="J859" s="444" t="str">
        <f t="array" ref="J859">IF(COUNTIF(MaGv!$C$65:$BB$65,B852)&gt;0,INDEX(MaGv!$C$38:$BB$65,1,MATCH(B852,MaGv!$C$65:$BB$65,0))," ")</f>
        <v> </v>
      </c>
      <c r="K859" s="323"/>
      <c r="L859" s="127"/>
      <c r="M859" s="444">
        <v>2.0</v>
      </c>
      <c r="N859" s="543" t="s">
        <v>625</v>
      </c>
      <c r="O859" s="444" t="str">
        <f t="array" ref="O859">IF(COUNTIF(MaGv!$C$40:$BB$40,L852)&gt;0,INDEX(MaGv!$C$38:$BB$40,1,MATCH(L852,MaGv!$C$40:$BB$40,0))," ")</f>
        <v> </v>
      </c>
      <c r="P859" s="444" t="str">
        <f t="array" ref="P859">IF(COUNTIF(MaGv!$C$45:$BB$45,L852)&gt;0,INDEX(MaGv!$C$38:$BB$45,1,MATCH(L852,MaGv!$C$45:$BB$45,0))," ")</f>
        <v> </v>
      </c>
      <c r="Q859" s="444" t="str">
        <f t="array" ref="Q859">IF(COUNTIF(MaGv!$C$50:$BB$50,L852)&gt;0,INDEX(MaGv!$C$38:$BB$50,1,MATCH(L852,MaGv!$C$50:$BB$50,0))," ")</f>
        <v> </v>
      </c>
      <c r="R859" s="444" t="str">
        <f t="array" ref="R859">IF(COUNTIF(MaGv!$C$55:$BB$55,L852)&gt;0,INDEX(MaGv!$C$38:$BB$55,1,MATCH(L852,MaGv!$C$55:$BB$55,0))," ")</f>
        <v> </v>
      </c>
      <c r="S859" s="444" t="str">
        <f t="array" ref="S859">IF(COUNTIF(MaGv!$C$60:$BB$60,L852)&gt;0,INDEX(MaGv!$C$38:$BB$60,1,MATCH(L852,MaGv!$C$60:$BB$60,0))," ")</f>
        <v> </v>
      </c>
      <c r="T859" s="444" t="str">
        <f t="array" ref="T859">IF(COUNTIF(MaGv!$C$65:$BB$65,L852)&gt;0,INDEX(MaGv!$C$38:$BB$65,1,MATCH(L852,MaGv!$C$65:$BB$65,0))," ")</f>
        <v> </v>
      </c>
      <c r="U859" s="16"/>
      <c r="V859" s="16"/>
      <c r="W859" s="17"/>
      <c r="X859" s="527"/>
    </row>
    <row r="860" ht="12.75" customHeight="1">
      <c r="A860" s="323"/>
      <c r="B860" s="127"/>
      <c r="C860" s="444">
        <v>3.0</v>
      </c>
      <c r="D860" s="543" t="s">
        <v>626</v>
      </c>
      <c r="E860" s="444" t="str">
        <f t="array" ref="E860">IF(COUNTIF(MaGv!$C$41:$BB$41,B852)&gt;0,INDEX(MaGv!$C$38:$BB$41,1,MATCH(B852,MaGv!$C$41:$BB$41,0))," ")</f>
        <v> </v>
      </c>
      <c r="F860" s="444" t="str">
        <f t="array" ref="F860">IF(COUNTIF(MaGv!$C$46:$BB$46,B852)&gt;0,INDEX(MaGv!$C$38:$BB$46,1,MATCH(B852,MaGv!$C$46:$BB$46,0))," ")</f>
        <v> </v>
      </c>
      <c r="G860" s="444" t="str">
        <f t="array" ref="G860">IF(COUNTIF(MaGv!$C$51:$BB$51,B852)&gt;0,INDEX(MaGv!$C$38:$BB$51,1,MATCH(B852,MaGv!$C$51:$BB$51,0))," ")</f>
        <v> </v>
      </c>
      <c r="H860" s="444" t="str">
        <f t="array" ref="H860">IF(COUNTIF(MaGv!$C$56:$BB$56,B852)&gt;0,INDEX(MaGv!$C$38:$BB$56,1,MATCH(B852,MaGv!$C$56:$BB$56,0))," ")</f>
        <v> </v>
      </c>
      <c r="I860" s="444" t="str">
        <f t="array" ref="I860">IF(COUNTIF(MaGv!$C$61:$BB$61,B852)&gt;0,INDEX(MaGv!$C$38:$BB$61,1,MATCH(B852,MaGv!$C$61:$BB$61,0))," ")</f>
        <v> </v>
      </c>
      <c r="J860" s="444" t="str">
        <f t="array" ref="J860">IF(COUNTIF(MaGv!$C$66:$BB$66,B852)&gt;0,INDEX(MaGv!$C$38:$BB$66,1,MATCH(B852,MaGv!$C$66:$BB$66,0))," ")</f>
        <v> </v>
      </c>
      <c r="K860" s="323"/>
      <c r="L860" s="127"/>
      <c r="M860" s="444">
        <v>3.0</v>
      </c>
      <c r="N860" s="543" t="s">
        <v>626</v>
      </c>
      <c r="O860" s="444" t="str">
        <f t="array" ref="O860">IF(COUNTIF(MaGv!$C$41:$BB$41,L852)&gt;0,INDEX(MaGv!$C$38:$BB$41,1,MATCH(L852,MaGv!$C$41:$BB$41,0))," ")</f>
        <v> </v>
      </c>
      <c r="P860" s="444" t="str">
        <f t="array" ref="P860">IF(COUNTIF(MaGv!$C$46:$BB$46,L852)&gt;0,INDEX(MaGv!$C$38:$BB$46,1,MATCH(L852,MaGv!$C$46:$BB$46,0))," ")</f>
        <v> </v>
      </c>
      <c r="Q860" s="444" t="str">
        <f t="array" ref="Q860">IF(COUNTIF(MaGv!$C$51:$BB$51,L852)&gt;0,INDEX(MaGv!$C$38:$BB$51,1,MATCH(L852,MaGv!$C$51:$BB$51,0))," ")</f>
        <v> </v>
      </c>
      <c r="R860" s="444" t="str">
        <f t="array" ref="R860">IF(COUNTIF(MaGv!$C$56:$BB$56,L852)&gt;0,INDEX(MaGv!$C$38:$BB$56,1,MATCH(L852,MaGv!$C$56:$BB$56,0))," ")</f>
        <v> </v>
      </c>
      <c r="S860" s="444" t="str">
        <f t="array" ref="S860">IF(COUNTIF(MaGv!$C$61:$BB$61,L852)&gt;0,INDEX(MaGv!$C$38:$BB$61,1,MATCH(L852,MaGv!$C$61:$BB$61,0))," ")</f>
        <v> </v>
      </c>
      <c r="T860" s="444" t="str">
        <f t="array" ref="T860">IF(COUNTIF(MaGv!$C$66:$BB$66,L852)&gt;0,INDEX(MaGv!$C$38:$BB$66,1,MATCH(L852,MaGv!$C$66:$BB$66,0))," ")</f>
        <v> </v>
      </c>
      <c r="U860" s="16"/>
      <c r="V860" s="16"/>
      <c r="W860" s="17"/>
      <c r="X860" s="527"/>
    </row>
    <row r="861" ht="12.75" customHeight="1">
      <c r="A861" s="323"/>
      <c r="B861" s="127"/>
      <c r="C861" s="444">
        <v>4.0</v>
      </c>
      <c r="D861" s="543" t="s">
        <v>627</v>
      </c>
      <c r="E861" s="444" t="str">
        <f t="array" ref="E861">IF(COUNTIF(MaGv!$C$42:$BB$42,B852)&gt;0,INDEX(MaGv!$C$38:$BB$42,1,MATCH(B852,MaGv!$C$42:$BB$42,0))," ")</f>
        <v> </v>
      </c>
      <c r="F861" s="444" t="str">
        <f t="array" ref="F861">IF(COUNTIF(MaGv!$C$47:$BB$47,B852)&gt;0,INDEX(MaGv!$C$38:$BB$47,1,MATCH(B852,MaGv!$C$47:$BB$47,0))," ")</f>
        <v> </v>
      </c>
      <c r="G861" s="444" t="str">
        <f t="array" ref="G861">IF(COUNTIF(MaGv!$C$52:$BB$52,B852)&gt;0,INDEX(MaGv!$C$38:$BB$52,1,MATCH(B852,MaGv!$C$52:$BB$52,0))," ")</f>
        <v> </v>
      </c>
      <c r="H861" s="444" t="str">
        <f t="array" ref="H861">IF(COUNTIF(MaGv!$C$57:$BB$57,B852)&gt;0,INDEX(MaGv!$C$38:$BB$57,1,MATCH(B852,MaGv!$C$57:$BB$57,0))," ")</f>
        <v> </v>
      </c>
      <c r="I861" s="444" t="str">
        <f t="array" ref="I861">IF(COUNTIF(MaGv!$C$62:$BB$62,B852)&gt;0,INDEX(MaGv!$C$38:$BB$62,1,MATCH(B852,MaGv!$C$62:$BB$62,0))," ")</f>
        <v> </v>
      </c>
      <c r="J861" s="444" t="str">
        <f t="array" ref="J861">IF(COUNTIF(MaGv!$C$66:$BB$67,B852)&gt;0,INDEX(MaGv!$C$38:$BB$67,1,MATCH(B852,MaGv!$C$67:$BB$67,0))," ")</f>
        <v> </v>
      </c>
      <c r="K861" s="323"/>
      <c r="L861" s="127"/>
      <c r="M861" s="444">
        <v>4.0</v>
      </c>
      <c r="N861" s="543" t="s">
        <v>627</v>
      </c>
      <c r="O861" s="444" t="str">
        <f t="array" ref="O861">IF(COUNTIF(MaGv!$C$42:$BB$42,L852)&gt;0,INDEX(MaGv!$C$38:$BB$42,1,MATCH(L852,MaGv!$C$42:$BB$42,0))," ")</f>
        <v> </v>
      </c>
      <c r="P861" s="444" t="str">
        <f t="array" ref="P861">IF(COUNTIF(MaGv!$C$47:$BB$47,L852)&gt;0,INDEX(MaGv!$C$38:$BB$47,1,MATCH(L852,MaGv!$C$47:$BB$47,0))," ")</f>
        <v> </v>
      </c>
      <c r="Q861" s="444" t="str">
        <f t="array" ref="Q861">IF(COUNTIF(MaGv!$C$52:$BB$52,L852)&gt;0,INDEX(MaGv!$C$38:$BB$52,1,MATCH(L852,MaGv!$C$52:$BB$52,0))," ")</f>
        <v> </v>
      </c>
      <c r="R861" s="444" t="str">
        <f t="array" ref="R861">IF(COUNTIF(MaGv!$C$57:$BB$57,L852)&gt;0,INDEX(MaGv!$C$38:$BB$57,1,MATCH(L852,MaGv!$C$57:$BB$57,0))," ")</f>
        <v> </v>
      </c>
      <c r="S861" s="444" t="str">
        <f t="array" ref="S861">IF(COUNTIF(MaGv!$C$62:$BB$62,L852)&gt;0,INDEX(MaGv!$C$38:$BB$62,1,MATCH(L852,MaGv!$C$62:$BB$62,0))," ")</f>
        <v> </v>
      </c>
      <c r="T861" s="444" t="str">
        <f t="array" ref="T861">IF(COUNTIF(MaGv!$C$66:$BB$67,L852)&gt;0,INDEX(MaGv!$C$38:$BB$67,1,MATCH(L852,MaGv!$C$67:$BB$67,0))," ")</f>
        <v> </v>
      </c>
      <c r="U861" s="16"/>
      <c r="V861" s="16"/>
      <c r="W861" s="17"/>
      <c r="X861" s="527"/>
    </row>
    <row r="862" ht="12.75" customHeight="1">
      <c r="A862" s="323"/>
      <c r="B862" s="396"/>
      <c r="C862" s="450">
        <v>5.0</v>
      </c>
      <c r="D862" s="550" t="s">
        <v>628</v>
      </c>
      <c r="E862" s="450" t="str">
        <f t="array" ref="E862">IF(COUNTIF(MaGv!$C$43:$BB$43,B852)&gt;0,INDEX(MaGv!$C$38:$BB$43,1,MATCH(B852,MaGv!$C$43:$BB$43,0))," ")</f>
        <v> </v>
      </c>
      <c r="F862" s="450" t="str">
        <f t="array" ref="F862">IF(COUNTIF(MaGv!$C$48:$BB$48,B852)&gt;0,INDEX(MaGv!$C$38:$BB$48,1,MATCH(B852,MaGv!$C$48:$BB$48,0))," ")</f>
        <v> </v>
      </c>
      <c r="G862" s="450" t="str">
        <f t="array" ref="G862">IF(COUNTIF(MaGv!$C$53:$BB$53,B852)&gt;0,INDEX(MaGv!$C$38:$BB$53,1,MATCH(B852,MaGv!$C$53:$BB$53,0))," ")</f>
        <v> </v>
      </c>
      <c r="H862" s="450" t="str">
        <f t="array" ref="H862">IF(COUNTIF(MaGv!$C$58:$BB$58,B852)&gt;0,INDEX(MaGv!$C$38:$BB$58,1,MATCH(B852,MaGv!$C$58:$BB$58,0))," ")</f>
        <v> </v>
      </c>
      <c r="I862" s="450" t="str">
        <f t="array" ref="I862">IF(COUNTIF(MaGv!$C$63:$BB$63,B852)&gt;0,INDEX(MaGv!$C$38:$BB$63,1,MATCH(B852,MaGv!$C$63:$BB$63,0))," ")</f>
        <v> </v>
      </c>
      <c r="J862" s="450" t="str">
        <f t="array" ref="J862">IF(COUNTIF(MaGv!$C$68:$BB$68,B852)&gt;0,INDEX(MaGv!$C$38:$BB$68,1,MATCH(B852,MaGv!$C$68:$BB$68,0))," ")</f>
        <v> </v>
      </c>
      <c r="K862" s="323"/>
      <c r="L862" s="396"/>
      <c r="M862" s="450">
        <v>5.0</v>
      </c>
      <c r="N862" s="550" t="s">
        <v>628</v>
      </c>
      <c r="O862" s="450" t="str">
        <f t="array" ref="O862">IF(COUNTIF(MaGv!$C$43:$BB$43,L852)&gt;0,INDEX(MaGv!$C$38:$BB$43,1,MATCH(L852,MaGv!$C$43:$BB$43,0))," ")</f>
        <v> </v>
      </c>
      <c r="P862" s="450" t="str">
        <f t="array" ref="P862">IF(COUNTIF(MaGv!$C$48:$BB$48,L852)&gt;0,INDEX(MaGv!$C$38:$BB$48,1,MATCH(L852,MaGv!$C$48:$BB$48,0))," ")</f>
        <v> </v>
      </c>
      <c r="Q862" s="450" t="str">
        <f t="array" ref="Q862">IF(COUNTIF(MaGv!$C$53:$BB$53,L852)&gt;0,INDEX(MaGv!$C$38:$BB$53,1,MATCH(L852,MaGv!$C$53:$BB$53,0))," ")</f>
        <v> </v>
      </c>
      <c r="R862" s="450" t="str">
        <f t="array" ref="R862">IF(COUNTIF(MaGv!$C$58:$BB$58,L852)&gt;0,INDEX(MaGv!$C$38:$BB$58,1,MATCH(L852,MaGv!$C$58:$BB$58,0))," ")</f>
        <v> </v>
      </c>
      <c r="S862" s="450" t="str">
        <f t="array" ref="S862">IF(COUNTIF(MaGv!$C$63:$BB$63,L852)&gt;0,INDEX(MaGv!$C$38:$BB$63,1,MATCH(L852,MaGv!$C$63:$BB$63,0))," ")</f>
        <v> </v>
      </c>
      <c r="T862" s="450" t="str">
        <f t="array" ref="T862">IF(COUNTIF(MaGv!$C$68:$BB$68,L852)&gt;0,INDEX(MaGv!$C$38:$BB$68,1,MATCH(L852,MaGv!$C$68:$BB$68,0))," ")</f>
        <v> </v>
      </c>
      <c r="U862" s="16"/>
      <c r="V862" s="16"/>
      <c r="W862" s="17"/>
      <c r="X862" s="527"/>
    </row>
    <row r="863" ht="12.75" customHeight="1">
      <c r="A863" s="323"/>
      <c r="B863" s="551"/>
      <c r="C863" s="529"/>
      <c r="D863" s="75"/>
      <c r="E863" s="529"/>
      <c r="F863" s="529"/>
      <c r="G863" s="529"/>
      <c r="H863" s="529"/>
      <c r="I863" s="529"/>
      <c r="J863" s="529"/>
      <c r="K863" s="323"/>
      <c r="L863" s="551"/>
      <c r="M863" s="529"/>
      <c r="N863" s="75"/>
      <c r="O863" s="529"/>
      <c r="P863" s="529"/>
      <c r="Q863" s="529"/>
      <c r="R863" s="529"/>
      <c r="S863" s="529"/>
      <c r="T863" s="529"/>
      <c r="U863" s="16"/>
      <c r="V863" s="16"/>
      <c r="W863" s="17"/>
      <c r="X863" s="527"/>
    </row>
    <row r="864" ht="12.75" customHeight="1">
      <c r="A864" s="552"/>
      <c r="B864" s="553"/>
      <c r="C864" s="554"/>
      <c r="D864" s="554"/>
      <c r="E864" s="555"/>
      <c r="F864" s="555"/>
      <c r="G864" s="555"/>
      <c r="H864" s="555"/>
      <c r="I864" s="555"/>
      <c r="J864" s="555"/>
      <c r="K864" s="555"/>
      <c r="L864" s="553"/>
      <c r="M864" s="554"/>
      <c r="N864" s="554"/>
      <c r="O864" s="555"/>
      <c r="P864" s="555"/>
      <c r="Q864" s="555"/>
      <c r="R864" s="555"/>
      <c r="S864" s="555"/>
      <c r="T864" s="555"/>
      <c r="U864" s="16"/>
      <c r="V864" s="16"/>
      <c r="W864" s="17"/>
      <c r="X864" s="527"/>
    </row>
    <row r="865" ht="12.75" customHeight="1">
      <c r="A865" s="323"/>
      <c r="B865" s="528" t="str">
        <f>MaGv!$N$1</f>
        <v>THỜI KHÓA BIỂU ÔN TẬP KHỐI 12 - Áp dụng từ 04/05/2021</v>
      </c>
      <c r="C865" s="528"/>
      <c r="D865" s="360"/>
      <c r="E865" s="360"/>
      <c r="F865" s="360"/>
      <c r="G865" s="360"/>
      <c r="H865" s="323"/>
      <c r="I865" s="360"/>
      <c r="J865" s="360"/>
      <c r="K865" s="323"/>
      <c r="L865" s="528" t="str">
        <f>MaGv!$N$1</f>
        <v>THỜI KHÓA BIỂU ÔN TẬP KHỐI 12 - Áp dụng từ 04/05/2021</v>
      </c>
      <c r="M865" s="360"/>
      <c r="N865" s="360"/>
      <c r="O865" s="360"/>
      <c r="P865" s="360"/>
      <c r="Q865" s="360"/>
      <c r="R865" s="323"/>
      <c r="S865" s="360"/>
      <c r="T865" s="360"/>
      <c r="U865" s="16"/>
      <c r="V865" s="16"/>
      <c r="W865" s="17"/>
      <c r="X865" s="527"/>
    </row>
    <row r="866" ht="12.75" customHeight="1">
      <c r="A866" s="16"/>
      <c r="B866" s="530" t="s">
        <v>615</v>
      </c>
      <c r="C866" s="531" t="str">
        <f>VLOOKUP(B868,dsma,3,0)&amp;"-"&amp;VLOOKUP(B868,dsma,5,0)</f>
        <v>Hà Thị Yến-NN</v>
      </c>
      <c r="D866" s="532"/>
      <c r="E866" s="532"/>
      <c r="F866" s="533"/>
      <c r="G866" s="323"/>
      <c r="H866" s="534"/>
      <c r="I866" s="535" t="s">
        <v>616</v>
      </c>
      <c r="J866" s="17" t="str">
        <f>60-COUNTIF(E869:J878," ")</f>
        <v>0</v>
      </c>
      <c r="K866" s="323"/>
      <c r="L866" s="530" t="s">
        <v>615</v>
      </c>
      <c r="M866" s="531" t="str">
        <f>VLOOKUP(L868,dsma,3,0)&amp;"-"&amp;VLOOKUP(L868,dsma,5,0)</f>
        <v>Trần Thị Nguồn-N.Tin</v>
      </c>
      <c r="N866" s="532"/>
      <c r="O866" s="532"/>
      <c r="P866" s="533"/>
      <c r="Q866" s="323"/>
      <c r="R866" s="534"/>
      <c r="S866" s="535" t="s">
        <v>616</v>
      </c>
      <c r="T866" s="17" t="str">
        <f>60-COUNTIF(O869:T878," ")</f>
        <v>0</v>
      </c>
      <c r="U866" s="16"/>
      <c r="V866" s="16"/>
      <c r="W866" s="17"/>
      <c r="X866" s="527"/>
    </row>
    <row r="867" ht="3.0" customHeight="1">
      <c r="A867" s="16"/>
      <c r="B867" s="526"/>
      <c r="C867" s="323"/>
      <c r="D867" s="323"/>
      <c r="E867" s="529"/>
      <c r="F867" s="323"/>
      <c r="G867" s="323"/>
      <c r="H867" s="323"/>
      <c r="I867" s="323"/>
      <c r="J867" s="323"/>
      <c r="K867" s="323"/>
      <c r="L867" s="526"/>
      <c r="M867" s="323"/>
      <c r="N867" s="323"/>
      <c r="O867" s="529"/>
      <c r="P867" s="323"/>
      <c r="Q867" s="323"/>
      <c r="R867" s="323"/>
      <c r="S867" s="323"/>
      <c r="T867" s="323"/>
      <c r="U867" s="16"/>
      <c r="V867" s="16"/>
      <c r="W867" s="17"/>
      <c r="X867" s="527"/>
    </row>
    <row r="868" ht="12.75" customHeight="1">
      <c r="A868" s="536"/>
      <c r="B868" s="537" t="str">
        <f>X113</f>
        <v>BC19</v>
      </c>
      <c r="C868" s="538" t="s">
        <v>617</v>
      </c>
      <c r="D868" s="538" t="s">
        <v>618</v>
      </c>
      <c r="E868" s="538" t="s">
        <v>591</v>
      </c>
      <c r="F868" s="538" t="s">
        <v>592</v>
      </c>
      <c r="G868" s="538" t="s">
        <v>593</v>
      </c>
      <c r="H868" s="538" t="s">
        <v>594</v>
      </c>
      <c r="I868" s="538" t="s">
        <v>595</v>
      </c>
      <c r="J868" s="538" t="s">
        <v>596</v>
      </c>
      <c r="K868" s="539"/>
      <c r="L868" s="559" t="str">
        <f>X114</f>
        <v>BN01</v>
      </c>
      <c r="M868" s="538" t="s">
        <v>617</v>
      </c>
      <c r="N868" s="538" t="s">
        <v>618</v>
      </c>
      <c r="O868" s="538" t="s">
        <v>591</v>
      </c>
      <c r="P868" s="538" t="s">
        <v>592</v>
      </c>
      <c r="Q868" s="538" t="s">
        <v>593</v>
      </c>
      <c r="R868" s="538" t="s">
        <v>594</v>
      </c>
      <c r="S868" s="538" t="s">
        <v>595</v>
      </c>
      <c r="T868" s="538" t="s">
        <v>596</v>
      </c>
      <c r="U868" s="16"/>
      <c r="V868" s="16">
        <v>110.0</v>
      </c>
      <c r="W868" s="17"/>
      <c r="X868" s="527"/>
    </row>
    <row r="869" ht="12.75" customHeight="1">
      <c r="A869" s="323"/>
      <c r="B869" s="541" t="s">
        <v>597</v>
      </c>
      <c r="C869" s="452">
        <v>1.0</v>
      </c>
      <c r="D869" s="542" t="s">
        <v>619</v>
      </c>
      <c r="E869" s="452" t="str">
        <f t="array" ref="E869">IF(COUNTIF(MaGv!$C$4:$BB$4,B868)&gt;0,INDEX(MaGv!$C$3:$BB$4,1,MATCH(B868,MaGv!$C$4:$BB$4,0))," ")</f>
        <v> </v>
      </c>
      <c r="F869" s="452" t="str">
        <f t="array" ref="F869">IF(COUNTIF(MaGv!$C$9:$BB$9,B868)&gt;0,INDEX(MaGv!$C$3:$BB$9,1,MATCH(B868,MaGv!$C$9:$BB$9,0))," ")</f>
        <v> </v>
      </c>
      <c r="G869" s="452" t="str">
        <f t="array" ref="G869">IF(COUNTIF(MaGv!$C$14:$BB$14,B868)&gt;0,INDEX(MaGv!$C$3:$BB$14,1,MATCH(B868,MaGv!$C$14:$BB$14,0))," ")</f>
        <v> </v>
      </c>
      <c r="H869" s="452" t="str">
        <f t="array" ref="H869">IF(COUNTIF(MaGv!$C$19:$BB$19,B868)&gt;0,INDEX(MaGv!$C$3:$BB$19,1,MATCH(B868,MaGv!$C$19:$BB$19,0))," ")</f>
        <v> </v>
      </c>
      <c r="I869" s="452" t="str">
        <f t="array" ref="I869">IF(COUNTIF(MaGv!$C$24:$BB$24,B868)&gt;0,INDEX(MaGv!$C$3:$BB$24,1,MATCH(B868,MaGv!$C$24:$BB$24,0))," ")</f>
        <v> </v>
      </c>
      <c r="J869" s="452" t="str">
        <f t="array" ref="J869">IF(COUNTIF(MaGv!$C$29:$BB$29,B868)&gt;0,INDEX(MaGv!$C$3:$BB$29,1,MATCH(B868,MaGv!$C$29:$BB$29,0))," ")</f>
        <v> </v>
      </c>
      <c r="K869" s="323"/>
      <c r="L869" s="541" t="s">
        <v>597</v>
      </c>
      <c r="M869" s="452">
        <v>1.0</v>
      </c>
      <c r="N869" s="542" t="s">
        <v>619</v>
      </c>
      <c r="O869" s="452" t="str">
        <f t="array" ref="O869">IF(COUNTIF(MaGv!$C$4:$BB$4,L868)&gt;0,INDEX(MaGv!$C$3:$BB$4,1,MATCH(L868,MaGv!$C$4:$BB$4,0))," ")</f>
        <v> </v>
      </c>
      <c r="P869" s="452" t="str">
        <f t="array" ref="P869">IF(COUNTIF(MaGv!$C$9:$BB$9,L868)&gt;0,INDEX(MaGv!$C$3:$BB$9,1,MATCH(L868,MaGv!$C$9:$BB$9,0))," ")</f>
        <v> </v>
      </c>
      <c r="Q869" s="452" t="str">
        <f t="array" ref="Q869">IF(COUNTIF(MaGv!$C$14:$BB$14,L868)&gt;0,INDEX(MaGv!$C$3:$BB$14,1,MATCH(L868,MaGv!$C$14:$BB$14,0))," ")</f>
        <v> </v>
      </c>
      <c r="R869" s="452" t="str">
        <f t="array" ref="R869">IF(COUNTIF(MaGv!$C$19:$BB$19,L868)&gt;0,INDEX(MaGv!$C$3:$BB$19,1,MATCH(L868,MaGv!$C$19:$BB$19,0))," ")</f>
        <v> </v>
      </c>
      <c r="S869" s="452" t="str">
        <f t="array" ref="S869">IF(COUNTIF(MaGv!$C$24:$BB$24,L868)&gt;0,INDEX(MaGv!$C$3:$BB$24,1,MATCH(L868,MaGv!$C$24:$BB$24,0))," ")</f>
        <v> </v>
      </c>
      <c r="T869" s="452" t="str">
        <f t="array" ref="T869">IF(COUNTIF(MaGv!$C$29:$BB$29,L868)&gt;0,INDEX(MaGv!$C$3:$BB$29,1,MATCH(L868,MaGv!$C$29:$BB$29,0))," ")</f>
        <v> </v>
      </c>
      <c r="U869" s="16"/>
      <c r="V869" s="16"/>
      <c r="W869" s="17"/>
      <c r="X869" s="527"/>
    </row>
    <row r="870" ht="12.75" customHeight="1">
      <c r="A870" s="323"/>
      <c r="B870" s="127"/>
      <c r="C870" s="444">
        <v>2.0</v>
      </c>
      <c r="D870" s="543" t="s">
        <v>620</v>
      </c>
      <c r="E870" s="444" t="str">
        <f t="array" ref="E870">IF(COUNTIF(MaGv!$C$5:$BB$5,B868)&gt;0,INDEX(MaGv!$C$3:$BB$5,1,MATCH(B868,MaGv!$C$5:$BB$5,0))," ")</f>
        <v> </v>
      </c>
      <c r="F870" s="444" t="str">
        <f t="array" ref="F870">IF(COUNTIF(MaGv!$C$10:$BB$10,B868)&gt;0,INDEX(MaGv!$C$3:$BB$10,1,MATCH(B868,MaGv!$C$10:$BB$10,0))," ")</f>
        <v> </v>
      </c>
      <c r="G870" s="444" t="str">
        <f t="array" ref="G870">IF(COUNTIF(MaGv!$C$15:$BB$15,B868)&gt;0,INDEX(MaGv!$C$3:$BB$15,1,MATCH(B868,MaGv!$C$15:$BB$15,0))," ")</f>
        <v> </v>
      </c>
      <c r="H870" s="444" t="str">
        <f t="array" ref="H870">IF(COUNTIF(MaGv!$C$20:$BB$20,B868)&gt;0,INDEX(MaGv!$C$3:$BB$20,1,MATCH(B868,MaGv!$C$20:$BB$20,0))," ")</f>
        <v> </v>
      </c>
      <c r="I870" s="444" t="str">
        <f t="array" ref="I870">IF(COUNTIF(MaGv!$C$25:$BB$25,B868)&gt;0,INDEX(MaGv!$C$3:$BB$25,1,MATCH(B868,MaGv!$C$25:$BB$25,0))," ")</f>
        <v> </v>
      </c>
      <c r="J870" s="444" t="str">
        <f t="array" ref="J870">IF(COUNTIF(MaGv!$C$30:$BB$30,B868)&gt;0,INDEX(MaGv!$C$3:$BB$30,1,MATCH(B868,MaGv!$C$30:$BB$30,0))," ")</f>
        <v> </v>
      </c>
      <c r="K870" s="323"/>
      <c r="L870" s="127"/>
      <c r="M870" s="444">
        <v>2.0</v>
      </c>
      <c r="N870" s="543" t="s">
        <v>620</v>
      </c>
      <c r="O870" s="444" t="str">
        <f t="array" ref="O870">IF(COUNTIF(MaGv!$C$5:$BB$5,L868)&gt;0,INDEX(MaGv!$C$3:$BB$5,1,MATCH(L868,MaGv!$C$5:$BB$5,0))," ")</f>
        <v> </v>
      </c>
      <c r="P870" s="444" t="str">
        <f t="array" ref="P870">IF(COUNTIF(MaGv!$C$10:$BB$10,L868)&gt;0,INDEX(MaGv!$C$3:$BB$10,1,MATCH(L868,MaGv!$C$10:$BB$10,0))," ")</f>
        <v> </v>
      </c>
      <c r="Q870" s="444" t="str">
        <f t="array" ref="Q870">IF(COUNTIF(MaGv!$C$15:$BB$15,L868)&gt;0,INDEX(MaGv!$C$3:$BB$15,1,MATCH(L868,MaGv!$C$15:$BB$15,0))," ")</f>
        <v> </v>
      </c>
      <c r="R870" s="444" t="str">
        <f t="array" ref="R870">IF(COUNTIF(MaGv!$C$20:$BB$20,L868)&gt;0,INDEX(MaGv!$C$3:$BB$20,1,MATCH(L868,MaGv!$C$20:$BB$20,0))," ")</f>
        <v> </v>
      </c>
      <c r="S870" s="444" t="str">
        <f t="array" ref="S870">IF(COUNTIF(MaGv!$C$25:$BB$25,L868)&gt;0,INDEX(MaGv!$C$3:$BB$25,1,MATCH(L868,MaGv!$C$25:$BB$25,0))," ")</f>
        <v> </v>
      </c>
      <c r="T870" s="444" t="str">
        <f t="array" ref="T870">IF(COUNTIF(MaGv!$C$30:$BB$30,L868)&gt;0,INDEX(MaGv!$C$3:$BB$30,1,MATCH(L868,MaGv!$C$30:$BB$30,0))," ")</f>
        <v> </v>
      </c>
      <c r="U870" s="16"/>
      <c r="V870" s="16"/>
      <c r="W870" s="17"/>
      <c r="X870" s="527"/>
    </row>
    <row r="871" ht="12.75" customHeight="1">
      <c r="A871" s="323"/>
      <c r="B871" s="127"/>
      <c r="C871" s="444">
        <v>3.0</v>
      </c>
      <c r="D871" s="543" t="s">
        <v>621</v>
      </c>
      <c r="E871" s="444" t="str">
        <f t="array" ref="E871">IF(COUNTIF(MaGv!$C$6:$BB$6,B868)&gt;0,INDEX(MaGv!$C$3:$BB$6,1,MATCH(B868,MaGv!$C$6:$BB$6,0))," ")</f>
        <v> </v>
      </c>
      <c r="F871" s="444" t="str">
        <f t="array" ref="F871">IF(COUNTIF(MaGv!$C$11:$BB$11,B868)&gt;0,INDEX(MaGv!$C$3:$BB$11,1,MATCH(B868,MaGv!$C$11:$BB$11,0))," ")</f>
        <v> </v>
      </c>
      <c r="G871" s="444" t="str">
        <f t="array" ref="G871">IF(COUNTIF(MaGv!$C$16:$BB$16,B868)&gt;0,INDEX(MaGv!$C$3:$BB$16,1,MATCH(B868,MaGv!$C$16:$BB$16,0))," ")</f>
        <v> </v>
      </c>
      <c r="H871" s="444" t="str">
        <f t="array" ref="H871">IF(COUNTIF(MaGv!$C$21:$BB$21,B868)&gt;0,INDEX(MaGv!$C$3:$BB$21,1,MATCH(B868,MaGv!$C$21:$BB$21,0))," ")</f>
        <v> </v>
      </c>
      <c r="I871" s="444" t="str">
        <f t="array" ref="I871">IF(COUNTIF(MaGv!$C$26:$BB$26,B868)&gt;0,INDEX(MaGv!$C$3:$BB$26,1,MATCH(B868,MaGv!$C$26:$BB$26,0))," ")</f>
        <v> </v>
      </c>
      <c r="J871" s="444" t="str">
        <f t="array" ref="J871">IF(COUNTIF(MaGv!$C$31:$BB$31,B868)&gt;0,INDEX(MaGv!$C$3:$BB$31,1,MATCH(B868,MaGv!$C$31:$BB$31,0))," ")</f>
        <v> </v>
      </c>
      <c r="K871" s="323"/>
      <c r="L871" s="127"/>
      <c r="M871" s="444">
        <v>3.0</v>
      </c>
      <c r="N871" s="543" t="s">
        <v>621</v>
      </c>
      <c r="O871" s="444" t="str">
        <f t="array" ref="O871">IF(COUNTIF(MaGv!$C$6:$BB$6,L868)&gt;0,INDEX(MaGv!$C$3:$BB$6,1,MATCH(L868,MaGv!$C$6:$BB$6,0))," ")</f>
        <v> </v>
      </c>
      <c r="P871" s="444" t="str">
        <f t="array" ref="P871">IF(COUNTIF(MaGv!$C$11:$BB$11,L868)&gt;0,INDEX(MaGv!$C$3:$BB$11,1,MATCH(L868,MaGv!$C$11:$BB$11,0))," ")</f>
        <v> </v>
      </c>
      <c r="Q871" s="444" t="str">
        <f t="array" ref="Q871">IF(COUNTIF(MaGv!$C$16:$BB$16,L868)&gt;0,INDEX(MaGv!$C$3:$BB$16,1,MATCH(L868,MaGv!$C$16:$BB$16,0))," ")</f>
        <v> </v>
      </c>
      <c r="R871" s="444" t="str">
        <f t="array" ref="R871">IF(COUNTIF(MaGv!$C$21:$BB$21,L868)&gt;0,INDEX(MaGv!$C$3:$BB$21,1,MATCH(L868,MaGv!$C$21:$BB$21,0))," ")</f>
        <v> </v>
      </c>
      <c r="S871" s="444" t="str">
        <f t="array" ref="S871">IF(COUNTIF(MaGv!$C$26:$BB$26,L868)&gt;0,INDEX(MaGv!$C$3:$BB$26,1,MATCH(L868,MaGv!$C$26:$BB$26,0))," ")</f>
        <v> </v>
      </c>
      <c r="T871" s="444" t="str">
        <f t="array" ref="T871">IF(COUNTIF(MaGv!$C$31:$BB$31,L868)&gt;0,INDEX(MaGv!$C$3:$BB$31,1,MATCH(L868,MaGv!$C$31:$BB$31,0))," ")</f>
        <v> </v>
      </c>
      <c r="U871" s="16"/>
      <c r="V871" s="16"/>
      <c r="W871" s="17"/>
      <c r="X871" s="527"/>
    </row>
    <row r="872" ht="12.75" customHeight="1">
      <c r="A872" s="323"/>
      <c r="B872" s="127"/>
      <c r="C872" s="444">
        <v>4.0</v>
      </c>
      <c r="D872" s="543" t="s">
        <v>622</v>
      </c>
      <c r="E872" s="444" t="str">
        <f t="array" ref="E872">IF(COUNTIF(MaGv!$C$7:$BB$7,B868)&gt;0,INDEX(MaGv!$C$3:$BB$7,1,MATCH(B868,MaGv!$C$7:$BB$7,0))," ")</f>
        <v> </v>
      </c>
      <c r="F872" s="444" t="str">
        <f t="array" ref="F872">IF(COUNTIF(MaGv!$C$12:$BB$12,B868)&gt;0,INDEX(MaGv!$C$3:$BB$12,1,MATCH(B868,MaGv!$C$12:$BB$12,0))," ")</f>
        <v> </v>
      </c>
      <c r="G872" s="444" t="str">
        <f t="array" ref="G872">IF(COUNTIF(MaGv!$C$17:$BB$17,B868)&gt;0,INDEX(MaGv!$C$3:$BB$17,1,MATCH(B868,MaGv!$C$17:$BB$17,0))," ")</f>
        <v> </v>
      </c>
      <c r="H872" s="444" t="str">
        <f t="array" ref="H872">IF(COUNTIF(MaGv!$C$22:$BB$22,B868)&gt;0,INDEX(MaGv!$C$3:$BB$22,1,MATCH(B868,MaGv!$C$22:$BB$22,0))," ")</f>
        <v> </v>
      </c>
      <c r="I872" s="444" t="str">
        <f t="array" ref="I872">IF(COUNTIF(MaGv!$C$27:$BB$27,B868)&gt;0,INDEX(MaGv!$C$3:$BB$27,1,MATCH(B868,MaGv!$C$27:$BB$27,0))," ")</f>
        <v> </v>
      </c>
      <c r="J872" s="444" t="str">
        <f t="array" ref="J872">IF(COUNTIF(MaGv!$C$32:$BB$32,B868)&gt;0,INDEX(MaGv!$C$3:$BB$32,1,MATCH(B868,MaGv!$C$32:$BB$32,0))," ")</f>
        <v> </v>
      </c>
      <c r="K872" s="323"/>
      <c r="L872" s="127"/>
      <c r="M872" s="444">
        <v>4.0</v>
      </c>
      <c r="N872" s="543" t="s">
        <v>622</v>
      </c>
      <c r="O872" s="444" t="str">
        <f t="array" ref="O872">IF(COUNTIF(MaGv!$C$7:$BB$7,L868)&gt;0,INDEX(MaGv!$C$3:$BB$7,1,MATCH(L868,MaGv!$C$7:$BB$7,0))," ")</f>
        <v> </v>
      </c>
      <c r="P872" s="444" t="str">
        <f t="array" ref="P872">IF(COUNTIF(MaGv!$C$12:$BB$12,L868)&gt;0,INDEX(MaGv!$C$3:$BB$12,1,MATCH(L868,MaGv!$C$12:$BB$12,0))," ")</f>
        <v> </v>
      </c>
      <c r="Q872" s="444" t="str">
        <f t="array" ref="Q872">IF(COUNTIF(MaGv!$C$17:$BB$17,L868)&gt;0,INDEX(MaGv!$C$3:$BB$17,1,MATCH(L868,MaGv!$C$17:$BB$17,0))," ")</f>
        <v> </v>
      </c>
      <c r="R872" s="444" t="str">
        <f t="array" ref="R872">IF(COUNTIF(MaGv!$C$22:$BB$22,L868)&gt;0,INDEX(MaGv!$C$3:$BB$22,1,MATCH(L868,MaGv!$C$22:$BB$22,0))," ")</f>
        <v> </v>
      </c>
      <c r="S872" s="444" t="str">
        <f t="array" ref="S872">IF(COUNTIF(MaGv!$C$27:$BB$27,L868)&gt;0,INDEX(MaGv!$C$3:$BB$27,1,MATCH(L868,MaGv!$C$27:$BB$27,0))," ")</f>
        <v> </v>
      </c>
      <c r="T872" s="444" t="str">
        <f t="array" ref="T872">IF(COUNTIF(MaGv!$C$32:$BB$32,L868)&gt;0,INDEX(MaGv!$C$3:$BB$32,1,MATCH(L868,MaGv!$C$32:$BB$32,0))," ")</f>
        <v> </v>
      </c>
      <c r="U872" s="16"/>
      <c r="V872" s="16"/>
      <c r="W872" s="17"/>
      <c r="X872" s="527"/>
    </row>
    <row r="873" ht="12.75" customHeight="1">
      <c r="A873" s="323"/>
      <c r="B873" s="447"/>
      <c r="C873" s="544">
        <v>5.0</v>
      </c>
      <c r="D873" s="545" t="s">
        <v>623</v>
      </c>
      <c r="E873" s="544" t="str">
        <f t="array" ref="E873">IF(COUNTIF(MaGv!$C$8:$BB$8,B868)&gt;0,INDEX(MaGv!$C$3:$BB$8,1,MATCH(B868,MaGv!$C$8:$BB$8,0))," ")</f>
        <v> </v>
      </c>
      <c r="F873" s="544" t="str">
        <f t="array" ref="F873">IF(COUNTIF(MaGv!$C$13:$BB$13,B868)&gt;0,INDEX(MaGv!$C$3:$BB$13,1,MATCH(B868,MaGv!$C$13:$BB$13,0))," ")</f>
        <v> </v>
      </c>
      <c r="G873" s="544" t="str">
        <f t="array" ref="G873">IF(COUNTIF(MaGv!$C$18:$BB$18,B868)&gt;0,INDEX(MaGv!$C$3:$BB$18,1,MATCH(B868,MaGv!$C$18:$BB$18,0))," ")</f>
        <v> </v>
      </c>
      <c r="H873" s="544" t="str">
        <f t="array" ref="H873">IF(COUNTIF(MaGv!$C$23:$BB$23,B868)&gt;0,INDEX(MaGv!$C$3:$BB$23,1,MATCH(B868,MaGv!$C$23:$BB$23,0))," ")</f>
        <v> </v>
      </c>
      <c r="I873" s="544" t="str">
        <f t="array" ref="I873">IF(COUNTIF(MaGv!$C$28:$BB$28,B868)&gt;0,INDEX(MaGv!$C$3:$BB$28,1,MATCH(B868,MaGv!$C$28:$BB$28,0))," ")</f>
        <v> </v>
      </c>
      <c r="J873" s="544" t="str">
        <f t="array" ref="J873">IF(COUNTIF(MaGv!$C$33:$BB$33,B868)&gt;0,INDEX(MaGv!$C$3:$BB$33,1,MATCH(B868,MaGv!$C$33:$BB$33,0))," ")</f>
        <v> </v>
      </c>
      <c r="K873" s="323"/>
      <c r="L873" s="447"/>
      <c r="M873" s="544">
        <v>5.0</v>
      </c>
      <c r="N873" s="545" t="s">
        <v>623</v>
      </c>
      <c r="O873" s="544" t="str">
        <f t="array" ref="O873">IF(COUNTIF(MaGv!$C$8:$BB$8,L868)&gt;0,INDEX(MaGv!$C$3:$BB$8,1,MATCH(L868,MaGv!$C$8:$BB$8,0))," ")</f>
        <v> </v>
      </c>
      <c r="P873" s="544" t="str">
        <f t="array" ref="P873">IF(COUNTIF(MaGv!$C$13:$BB$13,L868)&gt;0,INDEX(MaGv!$C$3:$BB$13,1,MATCH(L868,MaGv!$C$13:$BB$13,0))," ")</f>
        <v> </v>
      </c>
      <c r="Q873" s="544" t="str">
        <f t="array" ref="Q873">IF(COUNTIF(MaGv!$C$18:$BB$18,L868)&gt;0,INDEX(MaGv!$C$3:$BB$18,1,MATCH(L868,MaGv!$C$18:$BB$18,0))," ")</f>
        <v> </v>
      </c>
      <c r="R873" s="544" t="str">
        <f t="array" ref="R873">IF(COUNTIF(MaGv!$C$23:$BB$23,L868)&gt;0,INDEX(MaGv!$C$3:$BB$23,1,MATCH(L868,MaGv!$C$23:$BB$23,0))," ")</f>
        <v> </v>
      </c>
      <c r="S873" s="544" t="str">
        <f t="array" ref="S873">IF(COUNTIF(MaGv!$C$28:$BB$28,L868)&gt;0,INDEX(MaGv!$C$3:$BB$28,1,MATCH(L868,MaGv!$C$28:$BB$28,0))," ")</f>
        <v> </v>
      </c>
      <c r="T873" s="544" t="str">
        <f t="array" ref="T873">IF(COUNTIF(MaGv!$C$33:$BB$33,L868)&gt;0,INDEX(MaGv!$C$3:$BB$33,1,MATCH(L868,MaGv!$C$33:$BB$33,0))," ")</f>
        <v> </v>
      </c>
      <c r="U873" s="16"/>
      <c r="V873" s="16"/>
      <c r="W873" s="17"/>
      <c r="X873" s="527"/>
    </row>
    <row r="874" ht="12.75" customHeight="1">
      <c r="A874" s="323"/>
      <c r="B874" s="547" t="s">
        <v>606</v>
      </c>
      <c r="C874" s="548">
        <v>1.0</v>
      </c>
      <c r="D874" s="549" t="s">
        <v>624</v>
      </c>
      <c r="E874" s="548" t="str">
        <f t="array" ref="E874">IF(COUNTIF(MaGv!$C$39:$BB$39,B868)&gt;0,INDEX(MaGv!$C$38:$BB$39,1,MATCH(B868,MaGv!$C$39:$BB$39,0))," ")</f>
        <v> </v>
      </c>
      <c r="F874" s="548" t="str">
        <f t="array" ref="F874">IF(COUNTIF(MaGv!$C$44:$BB$44,B868)&gt;0,INDEX(MaGv!$C$38:$BB$44,1,MATCH(B868,MaGv!$C$44:$BB$44,0))," ")</f>
        <v> </v>
      </c>
      <c r="G874" s="548" t="str">
        <f t="array" ref="G874">IF(COUNTIF(MaGv!$C$49:$BB$49,B868)&gt;0,INDEX(MaGv!$C$38:$BB$49,1,MATCH(B868,MaGv!$C$49:$BB$49,0))," ")</f>
        <v> </v>
      </c>
      <c r="H874" s="548" t="str">
        <f t="array" ref="H874">IF(COUNTIF(MaGv!$C$54:$BB$54,B868)&gt;0,INDEX(MaGv!$C$38:$BB$54,1,MATCH(B868,MaGv!$C$54:$BB$54,0))," ")</f>
        <v> </v>
      </c>
      <c r="I874" s="548" t="str">
        <f t="array" ref="I874">IF(COUNTIF(MaGv!$C$59:$BB$59,B868)&gt;0,INDEX(MaGv!$C$38:$BB$59,1,MATCH(B868,MaGv!$C$59:$BB$59,0))," ")</f>
        <v> </v>
      </c>
      <c r="J874" s="548" t="str">
        <f t="array" ref="J874">IF(COUNTIF(MaGv!$C$64:$BB$64,B868)&gt;0,INDEX(MaGv!$C$38:$BB$64,1,MATCH(B868,MaGv!$C$64:$BB$64,0))," ")</f>
        <v> </v>
      </c>
      <c r="K874" s="323"/>
      <c r="L874" s="547" t="s">
        <v>606</v>
      </c>
      <c r="M874" s="548">
        <v>1.0</v>
      </c>
      <c r="N874" s="549" t="s">
        <v>624</v>
      </c>
      <c r="O874" s="548" t="str">
        <f t="array" ref="O874">IF(COUNTIF(MaGv!$C$39:$BB$39,L868)&gt;0,INDEX(MaGv!$C$38:$BB$39,1,MATCH(L868,MaGv!$C$39:$BB$39,0))," ")</f>
        <v> </v>
      </c>
      <c r="P874" s="548" t="str">
        <f t="array" ref="P874">IF(COUNTIF(MaGv!$C$44:$BB$44,L868)&gt;0,INDEX(MaGv!$C$38:$BB$44,1,MATCH(L868,MaGv!$C$44:$BB$44,0))," ")</f>
        <v> </v>
      </c>
      <c r="Q874" s="548" t="str">
        <f t="array" ref="Q874">IF(COUNTIF(MaGv!$C$49:$BB$49,L868)&gt;0,INDEX(MaGv!$C$38:$BB$49,1,MATCH(L868,MaGv!$C$49:$BB$49,0))," ")</f>
        <v> </v>
      </c>
      <c r="R874" s="548" t="str">
        <f t="array" ref="R874">IF(COUNTIF(MaGv!$C$54:$BB$54,L868)&gt;0,INDEX(MaGv!$C$38:$BB$54,1,MATCH(L868,MaGv!$C$54:$BB$54,0))," ")</f>
        <v> </v>
      </c>
      <c r="S874" s="548" t="str">
        <f t="array" ref="S874">IF(COUNTIF(MaGv!$C$59:$BB$59,L868)&gt;0,INDEX(MaGv!$C$38:$BB$59,1,MATCH(L868,MaGv!$C$59:$BB$59,0))," ")</f>
        <v> </v>
      </c>
      <c r="T874" s="548" t="str">
        <f t="array" ref="T874">IF(COUNTIF(MaGv!$C$64:$BB$64,L868)&gt;0,INDEX(MaGv!$C$38:$BB$64,1,MATCH(L868,MaGv!$C$64:$BB$64,0))," ")</f>
        <v> </v>
      </c>
      <c r="U874" s="16"/>
      <c r="V874" s="16"/>
      <c r="W874" s="17"/>
      <c r="X874" s="527"/>
    </row>
    <row r="875" ht="12.75" customHeight="1">
      <c r="A875" s="323"/>
      <c r="B875" s="127"/>
      <c r="C875" s="444">
        <v>2.0</v>
      </c>
      <c r="D875" s="543" t="s">
        <v>625</v>
      </c>
      <c r="E875" s="444" t="str">
        <f t="array" ref="E875">IF(COUNTIF(MaGv!$C$40:$BB$40,B868)&gt;0,INDEX(MaGv!$C$38:$BB$40,1,MATCH(B868,MaGv!$C$40:$BB$40,0))," ")</f>
        <v> </v>
      </c>
      <c r="F875" s="444" t="str">
        <f t="array" ref="F875">IF(COUNTIF(MaGv!$C$45:$BB$45,B868)&gt;0,INDEX(MaGv!$C$38:$BB$45,1,MATCH(B868,MaGv!$C$45:$BB$45,0))," ")</f>
        <v> </v>
      </c>
      <c r="G875" s="444" t="str">
        <f t="array" ref="G875">IF(COUNTIF(MaGv!$C$50:$BB$50,B868)&gt;0,INDEX(MaGv!$C$38:$BB$50,1,MATCH(B868,MaGv!$C$50:$BB$50,0))," ")</f>
        <v> </v>
      </c>
      <c r="H875" s="444" t="str">
        <f t="array" ref="H875">IF(COUNTIF(MaGv!$C$55:$BB$55,B868)&gt;0,INDEX(MaGv!$C$38:$BB$55,1,MATCH(B868,MaGv!$C$55:$BB$55,0))," ")</f>
        <v> </v>
      </c>
      <c r="I875" s="444" t="str">
        <f t="array" ref="I875">IF(COUNTIF(MaGv!$C$60:$BB$60,B868)&gt;0,INDEX(MaGv!$C$38:$BB$60,1,MATCH(B868,MaGv!$C$60:$BB$60,0))," ")</f>
        <v> </v>
      </c>
      <c r="J875" s="444" t="str">
        <f t="array" ref="J875">IF(COUNTIF(MaGv!$C$65:$BB$65,B868)&gt;0,INDEX(MaGv!$C$38:$BB$65,1,MATCH(B868,MaGv!$C$65:$BB$65,0))," ")</f>
        <v> </v>
      </c>
      <c r="K875" s="323"/>
      <c r="L875" s="127"/>
      <c r="M875" s="444">
        <v>2.0</v>
      </c>
      <c r="N875" s="543" t="s">
        <v>625</v>
      </c>
      <c r="O875" s="444" t="str">
        <f t="array" ref="O875">IF(COUNTIF(MaGv!$C$40:$BB$40,L868)&gt;0,INDEX(MaGv!$C$38:$BB$40,1,MATCH(L868,MaGv!$C$40:$BB$40,0))," ")</f>
        <v> </v>
      </c>
      <c r="P875" s="444" t="str">
        <f t="array" ref="P875">IF(COUNTIF(MaGv!$C$45:$BB$45,L868)&gt;0,INDEX(MaGv!$C$38:$BB$45,1,MATCH(L868,MaGv!$C$45:$BB$45,0))," ")</f>
        <v> </v>
      </c>
      <c r="Q875" s="444" t="str">
        <f t="array" ref="Q875">IF(COUNTIF(MaGv!$C$50:$BB$50,L868)&gt;0,INDEX(MaGv!$C$38:$BB$50,1,MATCH(L868,MaGv!$C$50:$BB$50,0))," ")</f>
        <v> </v>
      </c>
      <c r="R875" s="444" t="str">
        <f t="array" ref="R875">IF(COUNTIF(MaGv!$C$55:$BB$55,L868)&gt;0,INDEX(MaGv!$C$38:$BB$55,1,MATCH(L868,MaGv!$C$55:$BB$55,0))," ")</f>
        <v> </v>
      </c>
      <c r="S875" s="444" t="str">
        <f t="array" ref="S875">IF(COUNTIF(MaGv!$C$60:$BB$60,L868)&gt;0,INDEX(MaGv!$C$38:$BB$60,1,MATCH(L868,MaGv!$C$60:$BB$60,0))," ")</f>
        <v> </v>
      </c>
      <c r="T875" s="444" t="str">
        <f t="array" ref="T875">IF(COUNTIF(MaGv!$C$65:$BB$65,L868)&gt;0,INDEX(MaGv!$C$38:$BB$65,1,MATCH(L868,MaGv!$C$65:$BB$65,0))," ")</f>
        <v> </v>
      </c>
      <c r="U875" s="16"/>
      <c r="V875" s="16"/>
      <c r="W875" s="17"/>
      <c r="X875" s="527"/>
    </row>
    <row r="876" ht="12.75" customHeight="1">
      <c r="A876" s="323"/>
      <c r="B876" s="127"/>
      <c r="C876" s="444">
        <v>3.0</v>
      </c>
      <c r="D876" s="543" t="s">
        <v>626</v>
      </c>
      <c r="E876" s="444" t="str">
        <f t="array" ref="E876">IF(COUNTIF(MaGv!$C$41:$BB$41,B868)&gt;0,INDEX(MaGv!$C$38:$BB$41,1,MATCH(B868,MaGv!$C$41:$BB$41,0))," ")</f>
        <v> </v>
      </c>
      <c r="F876" s="444" t="str">
        <f t="array" ref="F876">IF(COUNTIF(MaGv!$C$46:$BB$46,B868)&gt;0,INDEX(MaGv!$C$38:$BB$46,1,MATCH(B868,MaGv!$C$46:$BB$46,0))," ")</f>
        <v> </v>
      </c>
      <c r="G876" s="444" t="str">
        <f t="array" ref="G876">IF(COUNTIF(MaGv!$C$51:$BB$51,B868)&gt;0,INDEX(MaGv!$C$38:$BB$51,1,MATCH(B868,MaGv!$C$51:$BB$51,0))," ")</f>
        <v> </v>
      </c>
      <c r="H876" s="444" t="str">
        <f t="array" ref="H876">IF(COUNTIF(MaGv!$C$56:$BB$56,B868)&gt;0,INDEX(MaGv!$C$38:$BB$56,1,MATCH(B868,MaGv!$C$56:$BB$56,0))," ")</f>
        <v> </v>
      </c>
      <c r="I876" s="444" t="str">
        <f t="array" ref="I876">IF(COUNTIF(MaGv!$C$61:$BB$61,B868)&gt;0,INDEX(MaGv!$C$38:$BB$61,1,MATCH(B868,MaGv!$C$61:$BB$61,0))," ")</f>
        <v> </v>
      </c>
      <c r="J876" s="444" t="str">
        <f t="array" ref="J876">IF(COUNTIF(MaGv!$C$66:$BB$66,B868)&gt;0,INDEX(MaGv!$C$38:$BB$66,1,MATCH(B868,MaGv!$C$66:$BB$66,0))," ")</f>
        <v> </v>
      </c>
      <c r="K876" s="323"/>
      <c r="L876" s="127"/>
      <c r="M876" s="444">
        <v>3.0</v>
      </c>
      <c r="N876" s="543" t="s">
        <v>626</v>
      </c>
      <c r="O876" s="444" t="str">
        <f t="array" ref="O876">IF(COUNTIF(MaGv!$C$41:$BB$41,L868)&gt;0,INDEX(MaGv!$C$38:$BB$41,1,MATCH(L868,MaGv!$C$41:$BB$41,0))," ")</f>
        <v> </v>
      </c>
      <c r="P876" s="444" t="str">
        <f t="array" ref="P876">IF(COUNTIF(MaGv!$C$46:$BB$46,L868)&gt;0,INDEX(MaGv!$C$38:$BB$46,1,MATCH(L868,MaGv!$C$46:$BB$46,0))," ")</f>
        <v> </v>
      </c>
      <c r="Q876" s="444" t="str">
        <f t="array" ref="Q876">IF(COUNTIF(MaGv!$C$51:$BB$51,L868)&gt;0,INDEX(MaGv!$C$38:$BB$51,1,MATCH(L868,MaGv!$C$51:$BB$51,0))," ")</f>
        <v> </v>
      </c>
      <c r="R876" s="444" t="str">
        <f t="array" ref="R876">IF(COUNTIF(MaGv!$C$56:$BB$56,L868)&gt;0,INDEX(MaGv!$C$38:$BB$56,1,MATCH(L868,MaGv!$C$56:$BB$56,0))," ")</f>
        <v> </v>
      </c>
      <c r="S876" s="444" t="str">
        <f t="array" ref="S876">IF(COUNTIF(MaGv!$C$61:$BB$61,L868)&gt;0,INDEX(MaGv!$C$38:$BB$61,1,MATCH(L868,MaGv!$C$61:$BB$61,0))," ")</f>
        <v> </v>
      </c>
      <c r="T876" s="444" t="str">
        <f t="array" ref="T876">IF(COUNTIF(MaGv!$C$66:$BB$66,L868)&gt;0,INDEX(MaGv!$C$38:$BB$66,1,MATCH(L868,MaGv!$C$66:$BB$66,0))," ")</f>
        <v> </v>
      </c>
      <c r="U876" s="16"/>
      <c r="V876" s="16"/>
      <c r="W876" s="17"/>
      <c r="X876" s="527"/>
    </row>
    <row r="877" ht="12.75" customHeight="1">
      <c r="A877" s="323"/>
      <c r="B877" s="127"/>
      <c r="C877" s="444">
        <v>4.0</v>
      </c>
      <c r="D877" s="543" t="s">
        <v>627</v>
      </c>
      <c r="E877" s="444" t="str">
        <f t="array" ref="E877">IF(COUNTIF(MaGv!$C$42:$BB$42,B868)&gt;0,INDEX(MaGv!$C$38:$BB$42,1,MATCH(B868,MaGv!$C$42:$BB$42,0))," ")</f>
        <v> </v>
      </c>
      <c r="F877" s="444" t="str">
        <f t="array" ref="F877">IF(COUNTIF(MaGv!$C$47:$BB$47,B868)&gt;0,INDEX(MaGv!$C$38:$BB$47,1,MATCH(B868,MaGv!$C$47:$BB$47,0))," ")</f>
        <v> </v>
      </c>
      <c r="G877" s="444" t="str">
        <f t="array" ref="G877">IF(COUNTIF(MaGv!$C$52:$BB$52,B868)&gt;0,INDEX(MaGv!$C$38:$BB$52,1,MATCH(B868,MaGv!$C$52:$BB$52,0))," ")</f>
        <v> </v>
      </c>
      <c r="H877" s="444" t="str">
        <f t="array" ref="H877">IF(COUNTIF(MaGv!$C$57:$BB$57,B868)&gt;0,INDEX(MaGv!$C$38:$BB$57,1,MATCH(B868,MaGv!$C$57:$BB$57,0))," ")</f>
        <v> </v>
      </c>
      <c r="I877" s="444" t="str">
        <f t="array" ref="I877">IF(COUNTIF(MaGv!$C$62:$BB$62,B868)&gt;0,INDEX(MaGv!$C$38:$BB$62,1,MATCH(B868,MaGv!$C$62:$BB$62,0))," ")</f>
        <v> </v>
      </c>
      <c r="J877" s="444" t="str">
        <f t="array" ref="J877">IF(COUNTIF(MaGv!$C$66:$BB$67,B868)&gt;0,INDEX(MaGv!$C$38:$BB$67,1,MATCH(B868,MaGv!$C$67:$BB$67,0))," ")</f>
        <v> </v>
      </c>
      <c r="K877" s="323"/>
      <c r="L877" s="127"/>
      <c r="M877" s="444">
        <v>4.0</v>
      </c>
      <c r="N877" s="543" t="s">
        <v>627</v>
      </c>
      <c r="O877" s="444" t="str">
        <f t="array" ref="O877">IF(COUNTIF(MaGv!$C$42:$BB$42,L868)&gt;0,INDEX(MaGv!$C$38:$BB$42,1,MATCH(L868,MaGv!$C$42:$BB$42,0))," ")</f>
        <v> </v>
      </c>
      <c r="P877" s="444" t="str">
        <f t="array" ref="P877">IF(COUNTIF(MaGv!$C$47:$BB$47,L868)&gt;0,INDEX(MaGv!$C$38:$BB$47,1,MATCH(L868,MaGv!$C$47:$BB$47,0))," ")</f>
        <v> </v>
      </c>
      <c r="Q877" s="444" t="str">
        <f t="array" ref="Q877">IF(COUNTIF(MaGv!$C$52:$BB$52,L868)&gt;0,INDEX(MaGv!$C$38:$BB$52,1,MATCH(L868,MaGv!$C$52:$BB$52,0))," ")</f>
        <v> </v>
      </c>
      <c r="R877" s="444" t="str">
        <f t="array" ref="R877">IF(COUNTIF(MaGv!$C$57:$BB$57,L868)&gt;0,INDEX(MaGv!$C$38:$BB$57,1,MATCH(L868,MaGv!$C$57:$BB$57,0))," ")</f>
        <v> </v>
      </c>
      <c r="S877" s="444" t="str">
        <f t="array" ref="S877">IF(COUNTIF(MaGv!$C$62:$BB$62,L868)&gt;0,INDEX(MaGv!$C$38:$BB$62,1,MATCH(L868,MaGv!$C$62:$BB$62,0))," ")</f>
        <v> </v>
      </c>
      <c r="T877" s="444" t="str">
        <f t="array" ref="T877">IF(COUNTIF(MaGv!$C$66:$BB$67,L868)&gt;0,INDEX(MaGv!$C$38:$BB$67,1,MATCH(L868,MaGv!$C$67:$BB$67,0))," ")</f>
        <v> </v>
      </c>
      <c r="U877" s="16"/>
      <c r="V877" s="16"/>
      <c r="W877" s="17"/>
      <c r="X877" s="527"/>
    </row>
    <row r="878" ht="12.75" customHeight="1">
      <c r="A878" s="323"/>
      <c r="B878" s="396"/>
      <c r="C878" s="450">
        <v>5.0</v>
      </c>
      <c r="D878" s="550" t="s">
        <v>628</v>
      </c>
      <c r="E878" s="450" t="str">
        <f t="array" ref="E878">IF(COUNTIF(MaGv!$C$43:$BB$43,B868)&gt;0,INDEX(MaGv!$C$38:$BB$43,1,MATCH(B868,MaGv!$C$43:$BB$43,0))," ")</f>
        <v> </v>
      </c>
      <c r="F878" s="450" t="str">
        <f t="array" ref="F878">IF(COUNTIF(MaGv!$C$48:$BB$48,B868)&gt;0,INDEX(MaGv!$C$38:$BB$48,1,MATCH(B868,MaGv!$C$48:$BB$48,0))," ")</f>
        <v> </v>
      </c>
      <c r="G878" s="450" t="str">
        <f t="array" ref="G878">IF(COUNTIF(MaGv!$C$53:$BB$53,B868)&gt;0,INDEX(MaGv!$C$38:$BB$53,1,MATCH(B868,MaGv!$C$53:$BB$53,0))," ")</f>
        <v> </v>
      </c>
      <c r="H878" s="450" t="str">
        <f t="array" ref="H878">IF(COUNTIF(MaGv!$C$58:$BB$58,B868)&gt;0,INDEX(MaGv!$C$38:$BB$58,1,MATCH(B868,MaGv!$C$58:$BB$58,0))," ")</f>
        <v> </v>
      </c>
      <c r="I878" s="450" t="str">
        <f t="array" ref="I878">IF(COUNTIF(MaGv!$C$63:$BB$63,B868)&gt;0,INDEX(MaGv!$C$38:$BB$63,1,MATCH(B868,MaGv!$C$63:$BB$63,0))," ")</f>
        <v> </v>
      </c>
      <c r="J878" s="450" t="str">
        <f t="array" ref="J878">IF(COUNTIF(MaGv!$C$68:$BB$68,B868)&gt;0,INDEX(MaGv!$C$38:$BB$68,1,MATCH(B868,MaGv!$C$68:$BB$68,0))," ")</f>
        <v> </v>
      </c>
      <c r="K878" s="323"/>
      <c r="L878" s="396"/>
      <c r="M878" s="450">
        <v>5.0</v>
      </c>
      <c r="N878" s="550" t="s">
        <v>628</v>
      </c>
      <c r="O878" s="450" t="str">
        <f t="array" ref="O878">IF(COUNTIF(MaGv!$C$43:$BB$43,L868)&gt;0,INDEX(MaGv!$C$38:$BB$43,1,MATCH(L868,MaGv!$C$43:$BB$43,0))," ")</f>
        <v> </v>
      </c>
      <c r="P878" s="450" t="str">
        <f t="array" ref="P878">IF(COUNTIF(MaGv!$C$48:$BB$48,L868)&gt;0,INDEX(MaGv!$C$38:$BB$48,1,MATCH(L868,MaGv!$C$48:$BB$48,0))," ")</f>
        <v> </v>
      </c>
      <c r="Q878" s="450" t="str">
        <f t="array" ref="Q878">IF(COUNTIF(MaGv!$C$53:$BB$53,L868)&gt;0,INDEX(MaGv!$C$38:$BB$53,1,MATCH(L868,MaGv!$C$53:$BB$53,0))," ")</f>
        <v> </v>
      </c>
      <c r="R878" s="450" t="str">
        <f t="array" ref="R878">IF(COUNTIF(MaGv!$C$58:$BB$58,L868)&gt;0,INDEX(MaGv!$C$38:$BB$58,1,MATCH(L868,MaGv!$C$58:$BB$58,0))," ")</f>
        <v> </v>
      </c>
      <c r="S878" s="450" t="str">
        <f t="array" ref="S878">IF(COUNTIF(MaGv!$C$63:$BB$63,L868)&gt;0,INDEX(MaGv!$C$38:$BB$63,1,MATCH(L868,MaGv!$C$63:$BB$63,0))," ")</f>
        <v> </v>
      </c>
      <c r="T878" s="450" t="str">
        <f t="array" ref="T878">IF(COUNTIF(MaGv!$C$68:$BB$68,L868)&gt;0,INDEX(MaGv!$C$38:$BB$68,1,MATCH(L868,MaGv!$C$68:$BB$68,0))," ")</f>
        <v> </v>
      </c>
      <c r="U878" s="16"/>
      <c r="V878" s="16"/>
      <c r="W878" s="17"/>
      <c r="X878" s="527"/>
    </row>
    <row r="879" ht="12.75" customHeight="1">
      <c r="A879" s="323"/>
      <c r="B879" s="551"/>
      <c r="C879" s="529"/>
      <c r="D879" s="75"/>
      <c r="E879" s="529"/>
      <c r="F879" s="529"/>
      <c r="G879" s="529"/>
      <c r="H879" s="529"/>
      <c r="I879" s="529"/>
      <c r="J879" s="529"/>
      <c r="K879" s="323"/>
      <c r="L879" s="551"/>
      <c r="M879" s="529"/>
      <c r="N879" s="75"/>
      <c r="O879" s="529"/>
      <c r="P879" s="529"/>
      <c r="Q879" s="529"/>
      <c r="R879" s="529"/>
      <c r="S879" s="529"/>
      <c r="T879" s="529"/>
      <c r="U879" s="16"/>
      <c r="V879" s="16"/>
      <c r="W879" s="17"/>
      <c r="X879" s="527"/>
    </row>
    <row r="880" ht="12.75" customHeight="1">
      <c r="A880" s="552"/>
      <c r="B880" s="553"/>
      <c r="C880" s="554"/>
      <c r="D880" s="554"/>
      <c r="E880" s="555"/>
      <c r="F880" s="555"/>
      <c r="G880" s="555"/>
      <c r="H880" s="555"/>
      <c r="I880" s="555"/>
      <c r="J880" s="555"/>
      <c r="K880" s="555"/>
      <c r="L880" s="553"/>
      <c r="M880" s="554"/>
      <c r="N880" s="554"/>
      <c r="O880" s="555"/>
      <c r="P880" s="555"/>
      <c r="Q880" s="555"/>
      <c r="R880" s="555"/>
      <c r="S880" s="555"/>
      <c r="T880" s="555"/>
      <c r="U880" s="16"/>
      <c r="V880" s="16"/>
      <c r="W880" s="17"/>
      <c r="X880" s="527"/>
    </row>
    <row r="881" ht="12.75" customHeight="1">
      <c r="A881" s="323"/>
      <c r="B881" s="528" t="str">
        <f>MaGv!$N$1</f>
        <v>THỜI KHÓA BIỂU ÔN TẬP KHỐI 12 - Áp dụng từ 04/05/2021</v>
      </c>
      <c r="C881" s="528"/>
      <c r="D881" s="360"/>
      <c r="E881" s="360"/>
      <c r="F881" s="360"/>
      <c r="G881" s="360"/>
      <c r="H881" s="323"/>
      <c r="I881" s="360"/>
      <c r="J881" s="360"/>
      <c r="K881" s="323"/>
      <c r="L881" s="528" t="str">
        <f>MaGv!$N$1</f>
        <v>THỜI KHÓA BIỂU ÔN TẬP KHỐI 12 - Áp dụng từ 04/05/2021</v>
      </c>
      <c r="M881" s="360"/>
      <c r="N881" s="360"/>
      <c r="O881" s="360"/>
      <c r="P881" s="360"/>
      <c r="Q881" s="360"/>
      <c r="R881" s="323"/>
      <c r="S881" s="360"/>
      <c r="T881" s="360"/>
      <c r="U881" s="16"/>
      <c r="V881" s="16"/>
      <c r="W881" s="17"/>
      <c r="X881" s="527"/>
    </row>
    <row r="882" ht="12.75" customHeight="1">
      <c r="A882" s="16"/>
      <c r="B882" s="530" t="s">
        <v>615</v>
      </c>
      <c r="C882" s="531" t="str">
        <f>VLOOKUP(B884,dsma,3,0)&amp;"-"&amp;VLOOKUP(B884,dsma,5,0)</f>
        <v>Nguyễn Hoàng Minh-N.Tin</v>
      </c>
      <c r="D882" s="532"/>
      <c r="E882" s="532"/>
      <c r="F882" s="533"/>
      <c r="G882" s="323"/>
      <c r="H882" s="534"/>
      <c r="I882" s="535" t="s">
        <v>616</v>
      </c>
      <c r="J882" s="17" t="str">
        <f>60-COUNTIF(E885:J894," ")</f>
        <v>0</v>
      </c>
      <c r="K882" s="323"/>
      <c r="L882" s="530" t="s">
        <v>615</v>
      </c>
      <c r="M882" s="531" t="str">
        <f>VLOOKUP(L884,dsma,3,0)&amp;"-"&amp;VLOOKUP(L884,dsma,5,0)</f>
        <v>Đỗ Thị Hoàng Mai-N.Tin</v>
      </c>
      <c r="N882" s="532"/>
      <c r="O882" s="532"/>
      <c r="P882" s="533"/>
      <c r="Q882" s="323"/>
      <c r="R882" s="534"/>
      <c r="S882" s="535" t="s">
        <v>616</v>
      </c>
      <c r="T882" s="17" t="str">
        <f>60-COUNTIF(O885:T894," ")</f>
        <v>0</v>
      </c>
      <c r="U882" s="16"/>
      <c r="V882" s="16"/>
      <c r="W882" s="17"/>
      <c r="X882" s="527"/>
    </row>
    <row r="883" ht="3.0" customHeight="1">
      <c r="A883" s="16"/>
      <c r="B883" s="526"/>
      <c r="C883" s="323"/>
      <c r="D883" s="323"/>
      <c r="E883" s="529"/>
      <c r="F883" s="323"/>
      <c r="G883" s="323"/>
      <c r="H883" s="323"/>
      <c r="I883" s="323"/>
      <c r="J883" s="323"/>
      <c r="K883" s="323"/>
      <c r="L883" s="526"/>
      <c r="M883" s="323"/>
      <c r="N883" s="323"/>
      <c r="O883" s="529"/>
      <c r="P883" s="323"/>
      <c r="Q883" s="323"/>
      <c r="R883" s="323"/>
      <c r="S883" s="323"/>
      <c r="T883" s="323"/>
      <c r="U883" s="16"/>
      <c r="V883" s="16"/>
      <c r="W883" s="17"/>
      <c r="X883" s="527"/>
    </row>
    <row r="884" ht="12.75" customHeight="1">
      <c r="A884" s="536"/>
      <c r="B884" s="559" t="str">
        <f>X115</f>
        <v>BN02</v>
      </c>
      <c r="C884" s="538" t="s">
        <v>617</v>
      </c>
      <c r="D884" s="538" t="s">
        <v>618</v>
      </c>
      <c r="E884" s="538" t="s">
        <v>591</v>
      </c>
      <c r="F884" s="538" t="s">
        <v>592</v>
      </c>
      <c r="G884" s="538" t="s">
        <v>593</v>
      </c>
      <c r="H884" s="538" t="s">
        <v>594</v>
      </c>
      <c r="I884" s="538" t="s">
        <v>595</v>
      </c>
      <c r="J884" s="538" t="s">
        <v>596</v>
      </c>
      <c r="K884" s="539"/>
      <c r="L884" s="559" t="str">
        <f>X116</f>
        <v>BN06</v>
      </c>
      <c r="M884" s="538" t="s">
        <v>617</v>
      </c>
      <c r="N884" s="538" t="s">
        <v>618</v>
      </c>
      <c r="O884" s="538" t="s">
        <v>591</v>
      </c>
      <c r="P884" s="538" t="s">
        <v>592</v>
      </c>
      <c r="Q884" s="538" t="s">
        <v>593</v>
      </c>
      <c r="R884" s="538" t="s">
        <v>594</v>
      </c>
      <c r="S884" s="538" t="s">
        <v>595</v>
      </c>
      <c r="T884" s="538" t="s">
        <v>596</v>
      </c>
      <c r="U884" s="16"/>
      <c r="V884" s="16">
        <v>112.0</v>
      </c>
      <c r="W884" s="17"/>
      <c r="X884" s="527"/>
    </row>
    <row r="885" ht="12.75" customHeight="1">
      <c r="A885" s="323"/>
      <c r="B885" s="541" t="s">
        <v>597</v>
      </c>
      <c r="C885" s="452">
        <v>1.0</v>
      </c>
      <c r="D885" s="542" t="s">
        <v>619</v>
      </c>
      <c r="E885" s="452" t="str">
        <f t="array" ref="E885">IF(COUNTIF(MaGv!$C$4:$BB$4,B884)&gt;0,INDEX(MaGv!$C$3:$BB$4,1,MATCH(B884,MaGv!$C$4:$BB$4,0))," ")</f>
        <v> </v>
      </c>
      <c r="F885" s="452" t="str">
        <f t="array" ref="F885">IF(COUNTIF(MaGv!$C$9:$BB$9,B884)&gt;0,INDEX(MaGv!$C$3:$BB$9,1,MATCH(B884,MaGv!$C$9:$BB$9,0))," ")</f>
        <v> </v>
      </c>
      <c r="G885" s="452" t="str">
        <f t="array" ref="G885">IF(COUNTIF(MaGv!$C$14:$BB$14,B884)&gt;0,INDEX(MaGv!$C$3:$BB$14,1,MATCH(B884,MaGv!$C$14:$BB$14,0))," ")</f>
        <v> </v>
      </c>
      <c r="H885" s="452" t="str">
        <f t="array" ref="H885">IF(COUNTIF(MaGv!$C$19:$BB$19,B884)&gt;0,INDEX(MaGv!$C$3:$BB$19,1,MATCH(B884,MaGv!$C$19:$BB$19,0))," ")</f>
        <v> </v>
      </c>
      <c r="I885" s="452" t="str">
        <f t="array" ref="I885">IF(COUNTIF(MaGv!$C$24:$BB$24,B884)&gt;0,INDEX(MaGv!$C$3:$BB$24,1,MATCH(B884,MaGv!$C$24:$BB$24,0))," ")</f>
        <v> </v>
      </c>
      <c r="J885" s="452" t="str">
        <f t="array" ref="J885">IF(COUNTIF(MaGv!$C$29:$BB$29,B884)&gt;0,INDEX(MaGv!$C$3:$BB$29,1,MATCH(B884,MaGv!$C$29:$BB$29,0))," ")</f>
        <v> </v>
      </c>
      <c r="K885" s="323"/>
      <c r="L885" s="541" t="s">
        <v>597</v>
      </c>
      <c r="M885" s="452">
        <v>1.0</v>
      </c>
      <c r="N885" s="542" t="s">
        <v>619</v>
      </c>
      <c r="O885" s="452" t="str">
        <f t="array" ref="O885">IF(COUNTIF(MaGv!$C$4:$BB$4,L884)&gt;0,INDEX(MaGv!$C$3:$BB$4,1,MATCH(L884,MaGv!$C$4:$BB$4,0))," ")</f>
        <v> </v>
      </c>
      <c r="P885" s="452" t="str">
        <f t="array" ref="P885">IF(COUNTIF(MaGv!$C$9:$BB$9,L884)&gt;0,INDEX(MaGv!$C$3:$BB$9,1,MATCH(L884,MaGv!$C$9:$BB$9,0))," ")</f>
        <v> </v>
      </c>
      <c r="Q885" s="452" t="str">
        <f t="array" ref="Q885">IF(COUNTIF(MaGv!$C$14:$BB$14,L884)&gt;0,INDEX(MaGv!$C$3:$BB$14,1,MATCH(L884,MaGv!$C$14:$BB$14,0))," ")</f>
        <v> </v>
      </c>
      <c r="R885" s="452" t="str">
        <f t="array" ref="R885">IF(COUNTIF(MaGv!$C$19:$BB$19,L884)&gt;0,INDEX(MaGv!$C$3:$BB$19,1,MATCH(L884,MaGv!$C$19:$BB$19,0))," ")</f>
        <v> </v>
      </c>
      <c r="S885" s="452" t="str">
        <f t="array" ref="S885">IF(COUNTIF(MaGv!$C$24:$BB$24,L884)&gt;0,INDEX(MaGv!$C$3:$BB$24,1,MATCH(L884,MaGv!$C$24:$BB$24,0))," ")</f>
        <v> </v>
      </c>
      <c r="T885" s="452" t="str">
        <f t="array" ref="T885">IF(COUNTIF(MaGv!$C$29:$BB$29,L884)&gt;0,INDEX(MaGv!$C$3:$BB$29,1,MATCH(L884,MaGv!$C$29:$BB$29,0))," ")</f>
        <v> </v>
      </c>
      <c r="U885" s="16"/>
      <c r="V885" s="16"/>
      <c r="W885" s="17"/>
      <c r="X885" s="527"/>
    </row>
    <row r="886" ht="12.75" customHeight="1">
      <c r="A886" s="323"/>
      <c r="B886" s="127"/>
      <c r="C886" s="444">
        <v>2.0</v>
      </c>
      <c r="D886" s="543" t="s">
        <v>620</v>
      </c>
      <c r="E886" s="444" t="str">
        <f t="array" ref="E886">IF(COUNTIF(MaGv!$C$5:$BB$5,B884)&gt;0,INDEX(MaGv!$C$3:$BB$5,1,MATCH(B884,MaGv!$C$5:$BB$5,0))," ")</f>
        <v> </v>
      </c>
      <c r="F886" s="444" t="str">
        <f t="array" ref="F886">IF(COUNTIF(MaGv!$C$10:$BB$10,B884)&gt;0,INDEX(MaGv!$C$3:$BB$10,1,MATCH(B884,MaGv!$C$10:$BB$10,0))," ")</f>
        <v> </v>
      </c>
      <c r="G886" s="444" t="str">
        <f t="array" ref="G886">IF(COUNTIF(MaGv!$C$15:$BB$15,B884)&gt;0,INDEX(MaGv!$C$3:$BB$15,1,MATCH(B884,MaGv!$C$15:$BB$15,0))," ")</f>
        <v> </v>
      </c>
      <c r="H886" s="444" t="str">
        <f t="array" ref="H886">IF(COUNTIF(MaGv!$C$20:$BB$20,B884)&gt;0,INDEX(MaGv!$C$3:$BB$20,1,MATCH(B884,MaGv!$C$20:$BB$20,0))," ")</f>
        <v> </v>
      </c>
      <c r="I886" s="444" t="str">
        <f t="array" ref="I886">IF(COUNTIF(MaGv!$C$25:$BB$25,B884)&gt;0,INDEX(MaGv!$C$3:$BB$25,1,MATCH(B884,MaGv!$C$25:$BB$25,0))," ")</f>
        <v> </v>
      </c>
      <c r="J886" s="444" t="str">
        <f t="array" ref="J886">IF(COUNTIF(MaGv!$C$30:$BB$30,B884)&gt;0,INDEX(MaGv!$C$3:$BB$30,1,MATCH(B884,MaGv!$C$30:$BB$30,0))," ")</f>
        <v> </v>
      </c>
      <c r="K886" s="323"/>
      <c r="L886" s="127"/>
      <c r="M886" s="444">
        <v>2.0</v>
      </c>
      <c r="N886" s="543" t="s">
        <v>620</v>
      </c>
      <c r="O886" s="444" t="str">
        <f t="array" ref="O886">IF(COUNTIF(MaGv!$C$5:$BB$5,L884)&gt;0,INDEX(MaGv!$C$3:$BB$5,1,MATCH(L884,MaGv!$C$5:$BB$5,0))," ")</f>
        <v> </v>
      </c>
      <c r="P886" s="444" t="str">
        <f t="array" ref="P886">IF(COUNTIF(MaGv!$C$10:$BB$10,L884)&gt;0,INDEX(MaGv!$C$3:$BB$10,1,MATCH(L884,MaGv!$C$10:$BB$10,0))," ")</f>
        <v> </v>
      </c>
      <c r="Q886" s="444" t="str">
        <f t="array" ref="Q886">IF(COUNTIF(MaGv!$C$15:$BB$15,L884)&gt;0,INDEX(MaGv!$C$3:$BB$15,1,MATCH(L884,MaGv!$C$15:$BB$15,0))," ")</f>
        <v> </v>
      </c>
      <c r="R886" s="444" t="str">
        <f t="array" ref="R886">IF(COUNTIF(MaGv!$C$20:$BB$20,L884)&gt;0,INDEX(MaGv!$C$3:$BB$20,1,MATCH(L884,MaGv!$C$20:$BB$20,0))," ")</f>
        <v> </v>
      </c>
      <c r="S886" s="444" t="str">
        <f t="array" ref="S886">IF(COUNTIF(MaGv!$C$25:$BB$25,L884)&gt;0,INDEX(MaGv!$C$3:$BB$25,1,MATCH(L884,MaGv!$C$25:$BB$25,0))," ")</f>
        <v> </v>
      </c>
      <c r="T886" s="444" t="str">
        <f t="array" ref="T886">IF(COUNTIF(MaGv!$C$30:$BB$30,L884)&gt;0,INDEX(MaGv!$C$3:$BB$30,1,MATCH(L884,MaGv!$C$30:$BB$30,0))," ")</f>
        <v> </v>
      </c>
      <c r="U886" s="16"/>
      <c r="V886" s="16"/>
      <c r="W886" s="17"/>
      <c r="X886" s="527"/>
    </row>
    <row r="887" ht="12.75" customHeight="1">
      <c r="A887" s="323"/>
      <c r="B887" s="127"/>
      <c r="C887" s="444">
        <v>3.0</v>
      </c>
      <c r="D887" s="543" t="s">
        <v>621</v>
      </c>
      <c r="E887" s="444" t="str">
        <f t="array" ref="E887">IF(COUNTIF(MaGv!$C$6:$BB$6,B884)&gt;0,INDEX(MaGv!$C$3:$BB$6,1,MATCH(B884,MaGv!$C$6:$BB$6,0))," ")</f>
        <v> </v>
      </c>
      <c r="F887" s="444" t="str">
        <f t="array" ref="F887">IF(COUNTIF(MaGv!$C$11:$BB$11,B884)&gt;0,INDEX(MaGv!$C$3:$BB$11,1,MATCH(B884,MaGv!$C$11:$BB$11,0))," ")</f>
        <v> </v>
      </c>
      <c r="G887" s="444" t="str">
        <f t="array" ref="G887">IF(COUNTIF(MaGv!$C$16:$BB$16,B884)&gt;0,INDEX(MaGv!$C$3:$BB$16,1,MATCH(B884,MaGv!$C$16:$BB$16,0))," ")</f>
        <v> </v>
      </c>
      <c r="H887" s="444" t="str">
        <f t="array" ref="H887">IF(COUNTIF(MaGv!$C$21:$BB$21,B884)&gt;0,INDEX(MaGv!$C$3:$BB$21,1,MATCH(B884,MaGv!$C$21:$BB$21,0))," ")</f>
        <v> </v>
      </c>
      <c r="I887" s="444" t="str">
        <f t="array" ref="I887">IF(COUNTIF(MaGv!$C$26:$BB$26,B884)&gt;0,INDEX(MaGv!$C$3:$BB$26,1,MATCH(B884,MaGv!$C$26:$BB$26,0))," ")</f>
        <v> </v>
      </c>
      <c r="J887" s="444" t="str">
        <f t="array" ref="J887">IF(COUNTIF(MaGv!$C$31:$BB$31,B884)&gt;0,INDEX(MaGv!$C$3:$BB$31,1,MATCH(B884,MaGv!$C$31:$BB$31,0))," ")</f>
        <v> </v>
      </c>
      <c r="K887" s="323"/>
      <c r="L887" s="127"/>
      <c r="M887" s="444">
        <v>3.0</v>
      </c>
      <c r="N887" s="543" t="s">
        <v>621</v>
      </c>
      <c r="O887" s="444" t="str">
        <f t="array" ref="O887">IF(COUNTIF(MaGv!$C$6:$BB$6,L884)&gt;0,INDEX(MaGv!$C$3:$BB$6,1,MATCH(L884,MaGv!$C$6:$BB$6,0))," ")</f>
        <v> </v>
      </c>
      <c r="P887" s="444" t="str">
        <f t="array" ref="P887">IF(COUNTIF(MaGv!$C$11:$BB$11,L884)&gt;0,INDEX(MaGv!$C$3:$BB$11,1,MATCH(L884,MaGv!$C$11:$BB$11,0))," ")</f>
        <v> </v>
      </c>
      <c r="Q887" s="444" t="str">
        <f t="array" ref="Q887">IF(COUNTIF(MaGv!$C$16:$BB$16,L884)&gt;0,INDEX(MaGv!$C$3:$BB$16,1,MATCH(L884,MaGv!$C$16:$BB$16,0))," ")</f>
        <v> </v>
      </c>
      <c r="R887" s="444" t="str">
        <f t="array" ref="R887">IF(COUNTIF(MaGv!$C$21:$BB$21,L884)&gt;0,INDEX(MaGv!$C$3:$BB$21,1,MATCH(L884,MaGv!$C$21:$BB$21,0))," ")</f>
        <v> </v>
      </c>
      <c r="S887" s="444" t="str">
        <f t="array" ref="S887">IF(COUNTIF(MaGv!$C$26:$BB$26,L884)&gt;0,INDEX(MaGv!$C$3:$BB$26,1,MATCH(L884,MaGv!$C$26:$BB$26,0))," ")</f>
        <v> </v>
      </c>
      <c r="T887" s="444" t="str">
        <f t="array" ref="T887">IF(COUNTIF(MaGv!$C$31:$BB$31,L884)&gt;0,INDEX(MaGv!$C$3:$BB$31,1,MATCH(L884,MaGv!$C$31:$BB$31,0))," ")</f>
        <v> </v>
      </c>
      <c r="U887" s="16"/>
      <c r="V887" s="16"/>
      <c r="W887" s="17"/>
      <c r="X887" s="527"/>
    </row>
    <row r="888" ht="12.75" customHeight="1">
      <c r="A888" s="323"/>
      <c r="B888" s="127"/>
      <c r="C888" s="444">
        <v>4.0</v>
      </c>
      <c r="D888" s="543" t="s">
        <v>622</v>
      </c>
      <c r="E888" s="444" t="str">
        <f t="array" ref="E888">IF(COUNTIF(MaGv!$C$7:$BB$7,B884)&gt;0,INDEX(MaGv!$C$3:$BB$7,1,MATCH(B884,MaGv!$C$7:$BB$7,0))," ")</f>
        <v> </v>
      </c>
      <c r="F888" s="444" t="str">
        <f t="array" ref="F888">IF(COUNTIF(MaGv!$C$12:$BB$12,B884)&gt;0,INDEX(MaGv!$C$3:$BB$12,1,MATCH(B884,MaGv!$C$12:$BB$12,0))," ")</f>
        <v> </v>
      </c>
      <c r="G888" s="444" t="str">
        <f t="array" ref="G888">IF(COUNTIF(MaGv!$C$17:$BB$17,B884)&gt;0,INDEX(MaGv!$C$3:$BB$17,1,MATCH(B884,MaGv!$C$17:$BB$17,0))," ")</f>
        <v> </v>
      </c>
      <c r="H888" s="444" t="str">
        <f t="array" ref="H888">IF(COUNTIF(MaGv!$C$22:$BB$22,B884)&gt;0,INDEX(MaGv!$C$3:$BB$22,1,MATCH(B884,MaGv!$C$22:$BB$22,0))," ")</f>
        <v> </v>
      </c>
      <c r="I888" s="444" t="str">
        <f t="array" ref="I888">IF(COUNTIF(MaGv!$C$27:$BB$27,B884)&gt;0,INDEX(MaGv!$C$3:$BB$27,1,MATCH(B884,MaGv!$C$27:$BB$27,0))," ")</f>
        <v> </v>
      </c>
      <c r="J888" s="444" t="str">
        <f t="array" ref="J888">IF(COUNTIF(MaGv!$C$32:$BB$32,B884)&gt;0,INDEX(MaGv!$C$3:$BB$32,1,MATCH(B884,MaGv!$C$32:$BB$32,0))," ")</f>
        <v> </v>
      </c>
      <c r="K888" s="323"/>
      <c r="L888" s="127"/>
      <c r="M888" s="444">
        <v>4.0</v>
      </c>
      <c r="N888" s="543" t="s">
        <v>622</v>
      </c>
      <c r="O888" s="444" t="str">
        <f t="array" ref="O888">IF(COUNTIF(MaGv!$C$7:$BB$7,L884)&gt;0,INDEX(MaGv!$C$3:$BB$7,1,MATCH(L884,MaGv!$C$7:$BB$7,0))," ")</f>
        <v> </v>
      </c>
      <c r="P888" s="444" t="str">
        <f t="array" ref="P888">IF(COUNTIF(MaGv!$C$12:$BB$12,L884)&gt;0,INDEX(MaGv!$C$3:$BB$12,1,MATCH(L884,MaGv!$C$12:$BB$12,0))," ")</f>
        <v> </v>
      </c>
      <c r="Q888" s="444" t="str">
        <f t="array" ref="Q888">IF(COUNTIF(MaGv!$C$17:$BB$17,L884)&gt;0,INDEX(MaGv!$C$3:$BB$17,1,MATCH(L884,MaGv!$C$17:$BB$17,0))," ")</f>
        <v> </v>
      </c>
      <c r="R888" s="444" t="str">
        <f t="array" ref="R888">IF(COUNTIF(MaGv!$C$22:$BB$22,L884)&gt;0,INDEX(MaGv!$C$3:$BB$22,1,MATCH(L884,MaGv!$C$22:$BB$22,0))," ")</f>
        <v> </v>
      </c>
      <c r="S888" s="444" t="str">
        <f t="array" ref="S888">IF(COUNTIF(MaGv!$C$27:$BB$27,L884)&gt;0,INDEX(MaGv!$C$3:$BB$27,1,MATCH(L884,MaGv!$C$27:$BB$27,0))," ")</f>
        <v> </v>
      </c>
      <c r="T888" s="444" t="str">
        <f t="array" ref="T888">IF(COUNTIF(MaGv!$C$32:$BB$32,L884)&gt;0,INDEX(MaGv!$C$3:$BB$32,1,MATCH(L884,MaGv!$C$32:$BB$32,0))," ")</f>
        <v> </v>
      </c>
      <c r="U888" s="16"/>
      <c r="V888" s="16"/>
      <c r="W888" s="17"/>
      <c r="X888" s="527"/>
    </row>
    <row r="889" ht="12.75" customHeight="1">
      <c r="A889" s="323"/>
      <c r="B889" s="447"/>
      <c r="C889" s="544">
        <v>5.0</v>
      </c>
      <c r="D889" s="545" t="s">
        <v>623</v>
      </c>
      <c r="E889" s="544" t="str">
        <f t="array" ref="E889">IF(COUNTIF(MaGv!$C$8:$BB$8,B884)&gt;0,INDEX(MaGv!$C$3:$BB$8,1,MATCH(B884,MaGv!$C$8:$BB$8,0))," ")</f>
        <v> </v>
      </c>
      <c r="F889" s="544" t="str">
        <f t="array" ref="F889">IF(COUNTIF(MaGv!$C$13:$BB$13,B884)&gt;0,INDEX(MaGv!$C$3:$BB$13,1,MATCH(B884,MaGv!$C$13:$BB$13,0))," ")</f>
        <v> </v>
      </c>
      <c r="G889" s="544" t="str">
        <f t="array" ref="G889">IF(COUNTIF(MaGv!$C$18:$BB$18,B884)&gt;0,INDEX(MaGv!$C$3:$BB$18,1,MATCH(B884,MaGv!$C$18:$BB$18,0))," ")</f>
        <v> </v>
      </c>
      <c r="H889" s="544" t="str">
        <f t="array" ref="H889">IF(COUNTIF(MaGv!$C$23:$BB$23,B884)&gt;0,INDEX(MaGv!$C$3:$BB$23,1,MATCH(B884,MaGv!$C$23:$BB$23,0))," ")</f>
        <v> </v>
      </c>
      <c r="I889" s="544" t="str">
        <f t="array" ref="I889">IF(COUNTIF(MaGv!$C$28:$BB$28,B884)&gt;0,INDEX(MaGv!$C$3:$BB$28,1,MATCH(B884,MaGv!$C$28:$BB$28,0))," ")</f>
        <v> </v>
      </c>
      <c r="J889" s="544" t="str">
        <f t="array" ref="J889">IF(COUNTIF(MaGv!$C$33:$BB$33,B884)&gt;0,INDEX(MaGv!$C$3:$BB$33,1,MATCH(B884,MaGv!$C$33:$BB$33,0))," ")</f>
        <v> </v>
      </c>
      <c r="K889" s="323"/>
      <c r="L889" s="447"/>
      <c r="M889" s="544">
        <v>5.0</v>
      </c>
      <c r="N889" s="545" t="s">
        <v>623</v>
      </c>
      <c r="O889" s="544" t="str">
        <f t="array" ref="O889">IF(COUNTIF(MaGv!$C$8:$BB$8,L884)&gt;0,INDEX(MaGv!$C$3:$BB$8,1,MATCH(L884,MaGv!$C$8:$BB$8,0))," ")</f>
        <v> </v>
      </c>
      <c r="P889" s="544" t="str">
        <f t="array" ref="P889">IF(COUNTIF(MaGv!$C$13:$BB$13,L884)&gt;0,INDEX(MaGv!$C$3:$BB$13,1,MATCH(L884,MaGv!$C$13:$BB$13,0))," ")</f>
        <v> </v>
      </c>
      <c r="Q889" s="544" t="str">
        <f t="array" ref="Q889">IF(COUNTIF(MaGv!$C$18:$BB$18,L884)&gt;0,INDEX(MaGv!$C$3:$BB$18,1,MATCH(L884,MaGv!$C$18:$BB$18,0))," ")</f>
        <v> </v>
      </c>
      <c r="R889" s="544" t="str">
        <f t="array" ref="R889">IF(COUNTIF(MaGv!$C$23:$BB$23,L884)&gt;0,INDEX(MaGv!$C$3:$BB$23,1,MATCH(L884,MaGv!$C$23:$BB$23,0))," ")</f>
        <v> </v>
      </c>
      <c r="S889" s="544" t="str">
        <f t="array" ref="S889">IF(COUNTIF(MaGv!$C$28:$BB$28,L884)&gt;0,INDEX(MaGv!$C$3:$BB$28,1,MATCH(L884,MaGv!$C$28:$BB$28,0))," ")</f>
        <v> </v>
      </c>
      <c r="T889" s="544" t="str">
        <f t="array" ref="T889">IF(COUNTIF(MaGv!$C$33:$BB$33,L884)&gt;0,INDEX(MaGv!$C$3:$BB$33,1,MATCH(L884,MaGv!$C$33:$BB$33,0))," ")</f>
        <v> </v>
      </c>
      <c r="U889" s="16"/>
      <c r="V889" s="16"/>
      <c r="W889" s="17"/>
      <c r="X889" s="527"/>
    </row>
    <row r="890" ht="12.75" customHeight="1">
      <c r="A890" s="323"/>
      <c r="B890" s="547" t="s">
        <v>606</v>
      </c>
      <c r="C890" s="548">
        <v>1.0</v>
      </c>
      <c r="D890" s="549" t="s">
        <v>624</v>
      </c>
      <c r="E890" s="548" t="str">
        <f t="array" ref="E890">IF(COUNTIF(MaGv!$C$39:$BB$39,B884)&gt;0,INDEX(MaGv!$C$38:$BB$39,1,MATCH(B884,MaGv!$C$39:$BB$39,0))," ")</f>
        <v> </v>
      </c>
      <c r="F890" s="548" t="str">
        <f t="array" ref="F890">IF(COUNTIF(MaGv!$C$44:$BB$44,B884)&gt;0,INDEX(MaGv!$C$38:$BB$44,1,MATCH(B884,MaGv!$C$44:$BB$44,0))," ")</f>
        <v> </v>
      </c>
      <c r="G890" s="548" t="str">
        <f t="array" ref="G890">IF(COUNTIF(MaGv!$C$49:$BB$49,B884)&gt;0,INDEX(MaGv!$C$38:$BB$49,1,MATCH(B884,MaGv!$C$49:$BB$49,0))," ")</f>
        <v> </v>
      </c>
      <c r="H890" s="548" t="str">
        <f t="array" ref="H890">IF(COUNTIF(MaGv!$C$54:$BB$54,B884)&gt;0,INDEX(MaGv!$C$38:$BB$54,1,MATCH(B884,MaGv!$C$54:$BB$54,0))," ")</f>
        <v> </v>
      </c>
      <c r="I890" s="548" t="str">
        <f t="array" ref="I890">IF(COUNTIF(MaGv!$C$59:$BB$59,B884)&gt;0,INDEX(MaGv!$C$38:$BB$59,1,MATCH(B884,MaGv!$C$59:$BB$59,0))," ")</f>
        <v> </v>
      </c>
      <c r="J890" s="548" t="str">
        <f t="array" ref="J890">IF(COUNTIF(MaGv!$C$64:$BB$64,B884)&gt;0,INDEX(MaGv!$C$38:$BB$64,1,MATCH(B884,MaGv!$C$64:$BB$64,0))," ")</f>
        <v> </v>
      </c>
      <c r="K890" s="323"/>
      <c r="L890" s="547" t="s">
        <v>606</v>
      </c>
      <c r="M890" s="548">
        <v>1.0</v>
      </c>
      <c r="N890" s="549" t="s">
        <v>624</v>
      </c>
      <c r="O890" s="548" t="str">
        <f t="array" ref="O890">IF(COUNTIF(MaGv!$C$39:$BB$39,L884)&gt;0,INDEX(MaGv!$C$38:$BB$39,1,MATCH(L884,MaGv!$C$39:$BB$39,0))," ")</f>
        <v> </v>
      </c>
      <c r="P890" s="548" t="str">
        <f t="array" ref="P890">IF(COUNTIF(MaGv!$C$44:$BB$44,L884)&gt;0,INDEX(MaGv!$C$38:$BB$44,1,MATCH(L884,MaGv!$C$44:$BB$44,0))," ")</f>
        <v> </v>
      </c>
      <c r="Q890" s="548" t="str">
        <f t="array" ref="Q890">IF(COUNTIF(MaGv!$C$49:$BB$49,L884)&gt;0,INDEX(MaGv!$C$38:$BB$49,1,MATCH(L884,MaGv!$C$49:$BB$49,0))," ")</f>
        <v> </v>
      </c>
      <c r="R890" s="548" t="str">
        <f t="array" ref="R890">IF(COUNTIF(MaGv!$C$54:$BB$54,L884)&gt;0,INDEX(MaGv!$C$38:$BB$54,1,MATCH(L884,MaGv!$C$54:$BB$54,0))," ")</f>
        <v> </v>
      </c>
      <c r="S890" s="548" t="str">
        <f t="array" ref="S890">IF(COUNTIF(MaGv!$C$59:$BB$59,L884)&gt;0,INDEX(MaGv!$C$38:$BB$59,1,MATCH(L884,MaGv!$C$59:$BB$59,0))," ")</f>
        <v> </v>
      </c>
      <c r="T890" s="548" t="str">
        <f t="array" ref="T890">IF(COUNTIF(MaGv!$C$64:$BB$64,L884)&gt;0,INDEX(MaGv!$C$38:$BB$64,1,MATCH(L884,MaGv!$C$64:$BB$64,0))," ")</f>
        <v> </v>
      </c>
      <c r="U890" s="16"/>
      <c r="V890" s="16"/>
      <c r="W890" s="17"/>
      <c r="X890" s="527"/>
    </row>
    <row r="891" ht="12.75" customHeight="1">
      <c r="A891" s="323"/>
      <c r="B891" s="127"/>
      <c r="C891" s="444">
        <v>2.0</v>
      </c>
      <c r="D891" s="543" t="s">
        <v>625</v>
      </c>
      <c r="E891" s="444" t="str">
        <f t="array" ref="E891">IF(COUNTIF(MaGv!$C$40:$BB$40,B884)&gt;0,INDEX(MaGv!$C$38:$BB$40,1,MATCH(B884,MaGv!$C$40:$BB$40,0))," ")</f>
        <v> </v>
      </c>
      <c r="F891" s="444" t="str">
        <f t="array" ref="F891">IF(COUNTIF(MaGv!$C$45:$BB$45,B884)&gt;0,INDEX(MaGv!$C$38:$BB$45,1,MATCH(B884,MaGv!$C$45:$BB$45,0))," ")</f>
        <v> </v>
      </c>
      <c r="G891" s="444" t="str">
        <f t="array" ref="G891">IF(COUNTIF(MaGv!$C$50:$BB$50,B884)&gt;0,INDEX(MaGv!$C$38:$BB$50,1,MATCH(B884,MaGv!$C$50:$BB$50,0))," ")</f>
        <v> </v>
      </c>
      <c r="H891" s="444" t="str">
        <f t="array" ref="H891">IF(COUNTIF(MaGv!$C$55:$BB$55,B884)&gt;0,INDEX(MaGv!$C$38:$BB$55,1,MATCH(B884,MaGv!$C$55:$BB$55,0))," ")</f>
        <v> </v>
      </c>
      <c r="I891" s="444" t="str">
        <f t="array" ref="I891">IF(COUNTIF(MaGv!$C$60:$BB$60,B884)&gt;0,INDEX(MaGv!$C$38:$BB$60,1,MATCH(B884,MaGv!$C$60:$BB$60,0))," ")</f>
        <v> </v>
      </c>
      <c r="J891" s="444" t="str">
        <f t="array" ref="J891">IF(COUNTIF(MaGv!$C$65:$BB$65,B884)&gt;0,INDEX(MaGv!$C$38:$BB$65,1,MATCH(B884,MaGv!$C$65:$BB$65,0))," ")</f>
        <v> </v>
      </c>
      <c r="K891" s="323"/>
      <c r="L891" s="127"/>
      <c r="M891" s="444">
        <v>2.0</v>
      </c>
      <c r="N891" s="543" t="s">
        <v>625</v>
      </c>
      <c r="O891" s="444" t="str">
        <f t="array" ref="O891">IF(COUNTIF(MaGv!$C$40:$BB$40,L884)&gt;0,INDEX(MaGv!$C$38:$BB$40,1,MATCH(L884,MaGv!$C$40:$BB$40,0))," ")</f>
        <v> </v>
      </c>
      <c r="P891" s="444" t="str">
        <f t="array" ref="P891">IF(COUNTIF(MaGv!$C$45:$BB$45,L884)&gt;0,INDEX(MaGv!$C$38:$BB$45,1,MATCH(L884,MaGv!$C$45:$BB$45,0))," ")</f>
        <v> </v>
      </c>
      <c r="Q891" s="444" t="str">
        <f t="array" ref="Q891">IF(COUNTIF(MaGv!$C$50:$BB$50,L884)&gt;0,INDEX(MaGv!$C$38:$BB$50,1,MATCH(L884,MaGv!$C$50:$BB$50,0))," ")</f>
        <v> </v>
      </c>
      <c r="R891" s="444" t="str">
        <f t="array" ref="R891">IF(COUNTIF(MaGv!$C$55:$BB$55,L884)&gt;0,INDEX(MaGv!$C$38:$BB$55,1,MATCH(L884,MaGv!$C$55:$BB$55,0))," ")</f>
        <v> </v>
      </c>
      <c r="S891" s="444" t="str">
        <f t="array" ref="S891">IF(COUNTIF(MaGv!$C$60:$BB$60,L884)&gt;0,INDEX(MaGv!$C$38:$BB$60,1,MATCH(L884,MaGv!$C$60:$BB$60,0))," ")</f>
        <v> </v>
      </c>
      <c r="T891" s="444" t="str">
        <f t="array" ref="T891">IF(COUNTIF(MaGv!$C$65:$BB$65,L884)&gt;0,INDEX(MaGv!$C$38:$BB$65,1,MATCH(L884,MaGv!$C$65:$BB$65,0))," ")</f>
        <v> </v>
      </c>
      <c r="U891" s="16"/>
      <c r="V891" s="16"/>
      <c r="W891" s="17"/>
      <c r="X891" s="527"/>
    </row>
    <row r="892" ht="12.75" customHeight="1">
      <c r="A892" s="323"/>
      <c r="B892" s="127"/>
      <c r="C892" s="444">
        <v>3.0</v>
      </c>
      <c r="D892" s="543" t="s">
        <v>626</v>
      </c>
      <c r="E892" s="444" t="str">
        <f t="array" ref="E892">IF(COUNTIF(MaGv!$C$41:$BB$41,B884)&gt;0,INDEX(MaGv!$C$38:$BB$41,1,MATCH(B884,MaGv!$C$41:$BB$41,0))," ")</f>
        <v> </v>
      </c>
      <c r="F892" s="444" t="str">
        <f t="array" ref="F892">IF(COUNTIF(MaGv!$C$46:$BB$46,B884)&gt;0,INDEX(MaGv!$C$38:$BB$46,1,MATCH(B884,MaGv!$C$46:$BB$46,0))," ")</f>
        <v> </v>
      </c>
      <c r="G892" s="444" t="str">
        <f t="array" ref="G892">IF(COUNTIF(MaGv!$C$51:$BB$51,B884)&gt;0,INDEX(MaGv!$C$38:$BB$51,1,MATCH(B884,MaGv!$C$51:$BB$51,0))," ")</f>
        <v> </v>
      </c>
      <c r="H892" s="444" t="str">
        <f t="array" ref="H892">IF(COUNTIF(MaGv!$C$56:$BB$56,B884)&gt;0,INDEX(MaGv!$C$38:$BB$56,1,MATCH(B884,MaGv!$C$56:$BB$56,0))," ")</f>
        <v> </v>
      </c>
      <c r="I892" s="444" t="str">
        <f t="array" ref="I892">IF(COUNTIF(MaGv!$C$61:$BB$61,B884)&gt;0,INDEX(MaGv!$C$38:$BB$61,1,MATCH(B884,MaGv!$C$61:$BB$61,0))," ")</f>
        <v> </v>
      </c>
      <c r="J892" s="444" t="str">
        <f t="array" ref="J892">IF(COUNTIF(MaGv!$C$66:$BB$66,B884)&gt;0,INDEX(MaGv!$C$38:$BB$66,1,MATCH(B884,MaGv!$C$66:$BB$66,0))," ")</f>
        <v> </v>
      </c>
      <c r="K892" s="323"/>
      <c r="L892" s="127"/>
      <c r="M892" s="444">
        <v>3.0</v>
      </c>
      <c r="N892" s="543" t="s">
        <v>626</v>
      </c>
      <c r="O892" s="444" t="str">
        <f t="array" ref="O892">IF(COUNTIF(MaGv!$C$41:$BB$41,L884)&gt;0,INDEX(MaGv!$C$38:$BB$41,1,MATCH(L884,MaGv!$C$41:$BB$41,0))," ")</f>
        <v> </v>
      </c>
      <c r="P892" s="444" t="str">
        <f t="array" ref="P892">IF(COUNTIF(MaGv!$C$46:$BB$46,L884)&gt;0,INDEX(MaGv!$C$38:$BB$46,1,MATCH(L884,MaGv!$C$46:$BB$46,0))," ")</f>
        <v> </v>
      </c>
      <c r="Q892" s="444" t="str">
        <f t="array" ref="Q892">IF(COUNTIF(MaGv!$C$51:$BB$51,L884)&gt;0,INDEX(MaGv!$C$38:$BB$51,1,MATCH(L884,MaGv!$C$51:$BB$51,0))," ")</f>
        <v> </v>
      </c>
      <c r="R892" s="444" t="str">
        <f t="array" ref="R892">IF(COUNTIF(MaGv!$C$56:$BB$56,L884)&gt;0,INDEX(MaGv!$C$38:$BB$56,1,MATCH(L884,MaGv!$C$56:$BB$56,0))," ")</f>
        <v> </v>
      </c>
      <c r="S892" s="444" t="str">
        <f t="array" ref="S892">IF(COUNTIF(MaGv!$C$61:$BB$61,L884)&gt;0,INDEX(MaGv!$C$38:$BB$61,1,MATCH(L884,MaGv!$C$61:$BB$61,0))," ")</f>
        <v> </v>
      </c>
      <c r="T892" s="444" t="str">
        <f t="array" ref="T892">IF(COUNTIF(MaGv!$C$66:$BB$66,L884)&gt;0,INDEX(MaGv!$C$38:$BB$66,1,MATCH(L884,MaGv!$C$66:$BB$66,0))," ")</f>
        <v> </v>
      </c>
      <c r="U892" s="16"/>
      <c r="V892" s="16"/>
      <c r="W892" s="17"/>
      <c r="X892" s="527"/>
    </row>
    <row r="893" ht="12.75" customHeight="1">
      <c r="A893" s="323"/>
      <c r="B893" s="127"/>
      <c r="C893" s="444">
        <v>4.0</v>
      </c>
      <c r="D893" s="543" t="s">
        <v>627</v>
      </c>
      <c r="E893" s="444" t="str">
        <f t="array" ref="E893">IF(COUNTIF(MaGv!$C$42:$BB$42,B884)&gt;0,INDEX(MaGv!$C$38:$BB$42,1,MATCH(B884,MaGv!$C$42:$BB$42,0))," ")</f>
        <v> </v>
      </c>
      <c r="F893" s="444" t="str">
        <f t="array" ref="F893">IF(COUNTIF(MaGv!$C$47:$BB$47,B884)&gt;0,INDEX(MaGv!$C$38:$BB$47,1,MATCH(B884,MaGv!$C$47:$BB$47,0))," ")</f>
        <v> </v>
      </c>
      <c r="G893" s="444" t="str">
        <f t="array" ref="G893">IF(COUNTIF(MaGv!$C$52:$BB$52,B884)&gt;0,INDEX(MaGv!$C$38:$BB$52,1,MATCH(B884,MaGv!$C$52:$BB$52,0))," ")</f>
        <v> </v>
      </c>
      <c r="H893" s="444" t="str">
        <f t="array" ref="H893">IF(COUNTIF(MaGv!$C$57:$BB$57,B884)&gt;0,INDEX(MaGv!$C$38:$BB$57,1,MATCH(B884,MaGv!$C$57:$BB$57,0))," ")</f>
        <v> </v>
      </c>
      <c r="I893" s="444" t="str">
        <f t="array" ref="I893">IF(COUNTIF(MaGv!$C$62:$BB$62,B884)&gt;0,INDEX(MaGv!$C$38:$BB$62,1,MATCH(B884,MaGv!$C$62:$BB$62,0))," ")</f>
        <v> </v>
      </c>
      <c r="J893" s="444" t="str">
        <f t="array" ref="J893">IF(COUNTIF(MaGv!$C$66:$BB$67,B884)&gt;0,INDEX(MaGv!$C$38:$BB$67,1,MATCH(B884,MaGv!$C$67:$BB$67,0))," ")</f>
        <v> </v>
      </c>
      <c r="K893" s="323"/>
      <c r="L893" s="127"/>
      <c r="M893" s="444">
        <v>4.0</v>
      </c>
      <c r="N893" s="543" t="s">
        <v>627</v>
      </c>
      <c r="O893" s="444" t="str">
        <f t="array" ref="O893">IF(COUNTIF(MaGv!$C$42:$BB$42,L884)&gt;0,INDEX(MaGv!$C$38:$BB$42,1,MATCH(L884,MaGv!$C$42:$BB$42,0))," ")</f>
        <v> </v>
      </c>
      <c r="P893" s="444" t="str">
        <f t="array" ref="P893">IF(COUNTIF(MaGv!$C$47:$BB$47,L884)&gt;0,INDEX(MaGv!$C$38:$BB$47,1,MATCH(L884,MaGv!$C$47:$BB$47,0))," ")</f>
        <v> </v>
      </c>
      <c r="Q893" s="444" t="str">
        <f t="array" ref="Q893">IF(COUNTIF(MaGv!$C$52:$BB$52,L884)&gt;0,INDEX(MaGv!$C$38:$BB$52,1,MATCH(L884,MaGv!$C$52:$BB$52,0))," ")</f>
        <v> </v>
      </c>
      <c r="R893" s="444" t="str">
        <f t="array" ref="R893">IF(COUNTIF(MaGv!$C$57:$BB$57,L884)&gt;0,INDEX(MaGv!$C$38:$BB$57,1,MATCH(L884,MaGv!$C$57:$BB$57,0))," ")</f>
        <v> </v>
      </c>
      <c r="S893" s="444" t="str">
        <f t="array" ref="S893">IF(COUNTIF(MaGv!$C$62:$BB$62,L884)&gt;0,INDEX(MaGv!$C$38:$BB$62,1,MATCH(L884,MaGv!$C$62:$BB$62,0))," ")</f>
        <v> </v>
      </c>
      <c r="T893" s="444" t="str">
        <f t="array" ref="T893">IF(COUNTIF(MaGv!$C$66:$BB$67,L884)&gt;0,INDEX(MaGv!$C$38:$BB$67,1,MATCH(L884,MaGv!$C$67:$BB$67,0))," ")</f>
        <v> </v>
      </c>
      <c r="U893" s="16"/>
      <c r="V893" s="16"/>
      <c r="W893" s="17"/>
      <c r="X893" s="527"/>
    </row>
    <row r="894" ht="12.75" customHeight="1">
      <c r="A894" s="323"/>
      <c r="B894" s="396"/>
      <c r="C894" s="450">
        <v>5.0</v>
      </c>
      <c r="D894" s="550" t="s">
        <v>628</v>
      </c>
      <c r="E894" s="450" t="str">
        <f t="array" ref="E894">IF(COUNTIF(MaGv!$C$43:$BB$43,B884)&gt;0,INDEX(MaGv!$C$38:$BB$43,1,MATCH(B884,MaGv!$C$43:$BB$43,0))," ")</f>
        <v> </v>
      </c>
      <c r="F894" s="450" t="str">
        <f t="array" ref="F894">IF(COUNTIF(MaGv!$C$48:$BB$48,B884)&gt;0,INDEX(MaGv!$C$38:$BB$48,1,MATCH(B884,MaGv!$C$48:$BB$48,0))," ")</f>
        <v> </v>
      </c>
      <c r="G894" s="450" t="str">
        <f t="array" ref="G894">IF(COUNTIF(MaGv!$C$53:$BB$53,B884)&gt;0,INDEX(MaGv!$C$38:$BB$53,1,MATCH(B884,MaGv!$C$53:$BB$53,0))," ")</f>
        <v> </v>
      </c>
      <c r="H894" s="450" t="str">
        <f t="array" ref="H894">IF(COUNTIF(MaGv!$C$58:$BB$58,B884)&gt;0,INDEX(MaGv!$C$38:$BB$58,1,MATCH(B884,MaGv!$C$58:$BB$58,0))," ")</f>
        <v> </v>
      </c>
      <c r="I894" s="450" t="str">
        <f t="array" ref="I894">IF(COUNTIF(MaGv!$C$63:$BB$63,B884)&gt;0,INDEX(MaGv!$C$38:$BB$63,1,MATCH(B884,MaGv!$C$63:$BB$63,0))," ")</f>
        <v> </v>
      </c>
      <c r="J894" s="450" t="str">
        <f t="array" ref="J894">IF(COUNTIF(MaGv!$C$68:$BB$68,B884)&gt;0,INDEX(MaGv!$C$38:$BB$68,1,MATCH(B884,MaGv!$C$68:$BB$68,0))," ")</f>
        <v> </v>
      </c>
      <c r="K894" s="323"/>
      <c r="L894" s="396"/>
      <c r="M894" s="450">
        <v>5.0</v>
      </c>
      <c r="N894" s="550" t="s">
        <v>628</v>
      </c>
      <c r="O894" s="450" t="str">
        <f t="array" ref="O894">IF(COUNTIF(MaGv!$C$43:$BB$43,L884)&gt;0,INDEX(MaGv!$C$38:$BB$43,1,MATCH(L884,MaGv!$C$43:$BB$43,0))," ")</f>
        <v> </v>
      </c>
      <c r="P894" s="450" t="str">
        <f t="array" ref="P894">IF(COUNTIF(MaGv!$C$48:$BB$48,L884)&gt;0,INDEX(MaGv!$C$38:$BB$48,1,MATCH(L884,MaGv!$C$48:$BB$48,0))," ")</f>
        <v> </v>
      </c>
      <c r="Q894" s="450" t="str">
        <f t="array" ref="Q894">IF(COUNTIF(MaGv!$C$53:$BB$53,L884)&gt;0,INDEX(MaGv!$C$38:$BB$53,1,MATCH(L884,MaGv!$C$53:$BB$53,0))," ")</f>
        <v> </v>
      </c>
      <c r="R894" s="450" t="str">
        <f t="array" ref="R894">IF(COUNTIF(MaGv!$C$58:$BB$58,L884)&gt;0,INDEX(MaGv!$C$38:$BB$58,1,MATCH(L884,MaGv!$C$58:$BB$58,0))," ")</f>
        <v> </v>
      </c>
      <c r="S894" s="450" t="str">
        <f t="array" ref="S894">IF(COUNTIF(MaGv!$C$63:$BB$63,L884)&gt;0,INDEX(MaGv!$C$38:$BB$63,1,MATCH(L884,MaGv!$C$63:$BB$63,0))," ")</f>
        <v> </v>
      </c>
      <c r="T894" s="450" t="str">
        <f t="array" ref="T894">IF(COUNTIF(MaGv!$C$68:$BB$68,L884)&gt;0,INDEX(MaGv!$C$38:$BB$68,1,MATCH(L884,MaGv!$C$68:$BB$68,0))," ")</f>
        <v> </v>
      </c>
      <c r="U894" s="16"/>
      <c r="V894" s="16"/>
      <c r="W894" s="17"/>
      <c r="X894" s="527"/>
    </row>
    <row r="895" ht="12.75" customHeight="1">
      <c r="A895" s="16"/>
      <c r="B895" s="558"/>
      <c r="C895" s="16"/>
      <c r="D895" s="16"/>
      <c r="E895" s="16"/>
      <c r="F895" s="16"/>
      <c r="G895" s="16"/>
      <c r="H895" s="16"/>
      <c r="I895" s="16"/>
      <c r="J895" s="16"/>
      <c r="K895" s="16"/>
      <c r="L895" s="558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7"/>
      <c r="X895" s="527"/>
    </row>
    <row r="896" ht="12.75" customHeight="1">
      <c r="A896" s="16"/>
      <c r="B896" s="558"/>
      <c r="C896" s="16"/>
      <c r="D896" s="16"/>
      <c r="E896" s="16"/>
      <c r="F896" s="16"/>
      <c r="G896" s="16"/>
      <c r="H896" s="16"/>
      <c r="I896" s="16"/>
      <c r="J896" s="16"/>
      <c r="K896" s="16"/>
      <c r="L896" s="558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7"/>
      <c r="X896" s="527"/>
    </row>
    <row r="897" ht="12.75" customHeight="1">
      <c r="A897" s="323"/>
      <c r="B897" s="528" t="str">
        <f>MaGv!$N$1</f>
        <v>THỜI KHÓA BIỂU ÔN TẬP KHỐI 12 - Áp dụng từ 04/05/2021</v>
      </c>
      <c r="C897" s="528"/>
      <c r="D897" s="360"/>
      <c r="E897" s="360"/>
      <c r="F897" s="360"/>
      <c r="G897" s="360"/>
      <c r="H897" s="323"/>
      <c r="I897" s="360"/>
      <c r="J897" s="360"/>
      <c r="K897" s="323"/>
      <c r="L897" s="528" t="str">
        <f>MaGv!$N$1</f>
        <v>THỜI KHÓA BIỂU ÔN TẬP KHỐI 12 - Áp dụng từ 04/05/2021</v>
      </c>
      <c r="M897" s="360"/>
      <c r="N897" s="360"/>
      <c r="O897" s="360"/>
      <c r="P897" s="360"/>
      <c r="Q897" s="360"/>
      <c r="R897" s="323"/>
      <c r="S897" s="360"/>
      <c r="T897" s="360"/>
      <c r="U897" s="16"/>
      <c r="V897" s="16"/>
      <c r="W897" s="17"/>
      <c r="X897" s="527"/>
    </row>
    <row r="898" ht="12.75" customHeight="1">
      <c r="A898" s="16"/>
      <c r="B898" s="530" t="s">
        <v>615</v>
      </c>
      <c r="C898" s="531" t="str">
        <f>VLOOKUP(B900,dsma,3,0)&amp;"-"&amp;VLOOKUP(B900,dsma,5,0)</f>
        <v>Nguyễn Khánh Toàn-N.Điện</v>
      </c>
      <c r="D898" s="532"/>
      <c r="E898" s="532"/>
      <c r="F898" s="533"/>
      <c r="G898" s="323"/>
      <c r="H898" s="534"/>
      <c r="I898" s="535" t="s">
        <v>616</v>
      </c>
      <c r="J898" s="17" t="str">
        <f>60-COUNTIF(E901:J910," ")</f>
        <v>0</v>
      </c>
      <c r="K898" s="323"/>
      <c r="L898" s="530" t="s">
        <v>615</v>
      </c>
      <c r="M898" s="531" t="str">
        <f>VLOOKUP(L900,dsma,3,0)&amp;"-"&amp;VLOOKUP(L900,dsma,5,0)</f>
        <v>Trần Quang Thêu-N.Điện</v>
      </c>
      <c r="N898" s="532"/>
      <c r="O898" s="532"/>
      <c r="P898" s="533"/>
      <c r="Q898" s="323"/>
      <c r="R898" s="534"/>
      <c r="S898" s="535" t="s">
        <v>616</v>
      </c>
      <c r="T898" s="17" t="str">
        <f>60-COUNTIF(O901:T910," ")</f>
        <v>0</v>
      </c>
      <c r="U898" s="16"/>
      <c r="V898" s="16"/>
      <c r="W898" s="17"/>
      <c r="X898" s="527"/>
    </row>
    <row r="899" ht="3.0" customHeight="1">
      <c r="A899" s="16"/>
      <c r="B899" s="526"/>
      <c r="C899" s="323"/>
      <c r="D899" s="323"/>
      <c r="E899" s="529"/>
      <c r="F899" s="323"/>
      <c r="G899" s="323"/>
      <c r="H899" s="323"/>
      <c r="I899" s="323"/>
      <c r="J899" s="323"/>
      <c r="K899" s="323"/>
      <c r="L899" s="526"/>
      <c r="M899" s="323"/>
      <c r="N899" s="323"/>
      <c r="O899" s="529"/>
      <c r="P899" s="323"/>
      <c r="Q899" s="323"/>
      <c r="R899" s="323"/>
      <c r="S899" s="323"/>
      <c r="T899" s="323"/>
      <c r="U899" s="16"/>
      <c r="V899" s="16"/>
      <c r="W899" s="17"/>
      <c r="X899" s="527"/>
    </row>
    <row r="900" ht="12.75" customHeight="1">
      <c r="A900" s="536"/>
      <c r="B900" s="559" t="str">
        <f>X117</f>
        <v>BN03</v>
      </c>
      <c r="C900" s="538" t="s">
        <v>617</v>
      </c>
      <c r="D900" s="538" t="s">
        <v>618</v>
      </c>
      <c r="E900" s="538" t="s">
        <v>591</v>
      </c>
      <c r="F900" s="538" t="s">
        <v>592</v>
      </c>
      <c r="G900" s="538" t="s">
        <v>593</v>
      </c>
      <c r="H900" s="538" t="s">
        <v>594</v>
      </c>
      <c r="I900" s="538" t="s">
        <v>595</v>
      </c>
      <c r="J900" s="538" t="s">
        <v>596</v>
      </c>
      <c r="K900" s="539"/>
      <c r="L900" s="559" t="str">
        <f>X118</f>
        <v>BN04</v>
      </c>
      <c r="M900" s="538" t="s">
        <v>617</v>
      </c>
      <c r="N900" s="538" t="s">
        <v>618</v>
      </c>
      <c r="O900" s="538" t="s">
        <v>591</v>
      </c>
      <c r="P900" s="538" t="s">
        <v>592</v>
      </c>
      <c r="Q900" s="538" t="s">
        <v>593</v>
      </c>
      <c r="R900" s="538" t="s">
        <v>594</v>
      </c>
      <c r="S900" s="538" t="s">
        <v>595</v>
      </c>
      <c r="T900" s="538" t="s">
        <v>596</v>
      </c>
      <c r="U900" s="16"/>
      <c r="V900" s="16">
        <v>114.0</v>
      </c>
      <c r="W900" s="17"/>
      <c r="X900" s="527"/>
    </row>
    <row r="901" ht="12.75" customHeight="1">
      <c r="A901" s="323"/>
      <c r="B901" s="541" t="s">
        <v>597</v>
      </c>
      <c r="C901" s="452">
        <v>1.0</v>
      </c>
      <c r="D901" s="542" t="s">
        <v>619</v>
      </c>
      <c r="E901" s="452" t="str">
        <f t="array" ref="E901">IF(COUNTIF(MaGv!$C$4:$BB$4,B900)&gt;0,INDEX(MaGv!$C$3:$BB$4,1,MATCH(B900,MaGv!$C$4:$BB$4,0))," ")</f>
        <v> </v>
      </c>
      <c r="F901" s="452" t="str">
        <f t="array" ref="F901">IF(COUNTIF(MaGv!$C$9:$BB$9,B900)&gt;0,INDEX(MaGv!$C$3:$BB$9,1,MATCH(B900,MaGv!$C$9:$BB$9,0))," ")</f>
        <v> </v>
      </c>
      <c r="G901" s="452" t="str">
        <f t="array" ref="G901">IF(COUNTIF(MaGv!$C$14:$BB$14,B900)&gt;0,INDEX(MaGv!$C$3:$BB$14,1,MATCH(B900,MaGv!$C$14:$BB$14,0))," ")</f>
        <v> </v>
      </c>
      <c r="H901" s="452" t="str">
        <f t="array" ref="H901">IF(COUNTIF(MaGv!$C$19:$BB$19,B900)&gt;0,INDEX(MaGv!$C$3:$BB$19,1,MATCH(B900,MaGv!$C$19:$BB$19,0))," ")</f>
        <v> </v>
      </c>
      <c r="I901" s="452" t="str">
        <f t="array" ref="I901">IF(COUNTIF(MaGv!$C$24:$BB$24,B900)&gt;0,INDEX(MaGv!$C$3:$BB$24,1,MATCH(B900,MaGv!$C$24:$BB$24,0))," ")</f>
        <v> </v>
      </c>
      <c r="J901" s="452" t="str">
        <f t="array" ref="J901">IF(COUNTIF(MaGv!$C$29:$BB$29,B900)&gt;0,INDEX(MaGv!$C$3:$BB$29,1,MATCH(B900,MaGv!$C$29:$BB$29,0))," ")</f>
        <v> </v>
      </c>
      <c r="K901" s="323"/>
      <c r="L901" s="541" t="s">
        <v>597</v>
      </c>
      <c r="M901" s="452">
        <v>1.0</v>
      </c>
      <c r="N901" s="542" t="s">
        <v>619</v>
      </c>
      <c r="O901" s="452" t="str">
        <f t="array" ref="O901">IF(COUNTIF(MaGv!$C$4:$BB$4,L900)&gt;0,INDEX(MaGv!$C$3:$BB$4,1,MATCH(L900,MaGv!$C$4:$BB$4,0))," ")</f>
        <v> </v>
      </c>
      <c r="P901" s="452" t="str">
        <f t="array" ref="P901">IF(COUNTIF(MaGv!$C$9:$BB$9,L900)&gt;0,INDEX(MaGv!$C$3:$BB$9,1,MATCH(L900,MaGv!$C$9:$BB$9,0))," ")</f>
        <v> </v>
      </c>
      <c r="Q901" s="452" t="str">
        <f t="array" ref="Q901">IF(COUNTIF(MaGv!$C$14:$BB$14,L900)&gt;0,INDEX(MaGv!$C$3:$BB$14,1,MATCH(L900,MaGv!$C$14:$BB$14,0))," ")</f>
        <v> </v>
      </c>
      <c r="R901" s="452" t="str">
        <f t="array" ref="R901">IF(COUNTIF(MaGv!$C$19:$BB$19,L900)&gt;0,INDEX(MaGv!$C$3:$BB$19,1,MATCH(L900,MaGv!$C$19:$BB$19,0))," ")</f>
        <v> </v>
      </c>
      <c r="S901" s="452" t="str">
        <f t="array" ref="S901">IF(COUNTIF(MaGv!$C$24:$BB$24,L900)&gt;0,INDEX(MaGv!$C$3:$BB$24,1,MATCH(L900,MaGv!$C$24:$BB$24,0))," ")</f>
        <v> </v>
      </c>
      <c r="T901" s="452" t="str">
        <f t="array" ref="T901">IF(COUNTIF(MaGv!$C$29:$BB$29,L900)&gt;0,INDEX(MaGv!$C$3:$BB$29,1,MATCH(L900,MaGv!$C$29:$BB$29,0))," ")</f>
        <v> </v>
      </c>
      <c r="U901" s="16"/>
      <c r="V901" s="16"/>
      <c r="W901" s="17"/>
      <c r="X901" s="527"/>
    </row>
    <row r="902" ht="12.75" customHeight="1">
      <c r="A902" s="323"/>
      <c r="B902" s="127"/>
      <c r="C902" s="444">
        <v>2.0</v>
      </c>
      <c r="D902" s="543" t="s">
        <v>620</v>
      </c>
      <c r="E902" s="444" t="str">
        <f t="array" ref="E902">IF(COUNTIF(MaGv!$C$5:$BB$5,B900)&gt;0,INDEX(MaGv!$C$3:$BB$5,1,MATCH(B900,MaGv!$C$5:$BB$5,0))," ")</f>
        <v> </v>
      </c>
      <c r="F902" s="444" t="str">
        <f t="array" ref="F902">IF(COUNTIF(MaGv!$C$10:$BB$10,B900)&gt;0,INDEX(MaGv!$C$3:$BB$10,1,MATCH(B900,MaGv!$C$10:$BB$10,0))," ")</f>
        <v> </v>
      </c>
      <c r="G902" s="444" t="str">
        <f t="array" ref="G902">IF(COUNTIF(MaGv!$C$15:$BB$15,B900)&gt;0,INDEX(MaGv!$C$3:$BB$15,1,MATCH(B900,MaGv!$C$15:$BB$15,0))," ")</f>
        <v> </v>
      </c>
      <c r="H902" s="444" t="str">
        <f t="array" ref="H902">IF(COUNTIF(MaGv!$C$20:$BB$20,B900)&gt;0,INDEX(MaGv!$C$3:$BB$20,1,MATCH(B900,MaGv!$C$20:$BB$20,0))," ")</f>
        <v> </v>
      </c>
      <c r="I902" s="444" t="str">
        <f t="array" ref="I902">IF(COUNTIF(MaGv!$C$25:$BB$25,B900)&gt;0,INDEX(MaGv!$C$3:$BB$25,1,MATCH(B900,MaGv!$C$25:$BB$25,0))," ")</f>
        <v> </v>
      </c>
      <c r="J902" s="444" t="str">
        <f t="array" ref="J902">IF(COUNTIF(MaGv!$C$30:$BB$30,B900)&gt;0,INDEX(MaGv!$C$3:$BB$30,1,MATCH(B900,MaGv!$C$30:$BB$30,0))," ")</f>
        <v> </v>
      </c>
      <c r="K902" s="323"/>
      <c r="L902" s="127"/>
      <c r="M902" s="444">
        <v>2.0</v>
      </c>
      <c r="N902" s="543" t="s">
        <v>620</v>
      </c>
      <c r="O902" s="444" t="str">
        <f t="array" ref="O902">IF(COUNTIF(MaGv!$C$5:$BB$5,L900)&gt;0,INDEX(MaGv!$C$3:$BB$5,1,MATCH(L900,MaGv!$C$5:$BB$5,0))," ")</f>
        <v> </v>
      </c>
      <c r="P902" s="444" t="str">
        <f t="array" ref="P902">IF(COUNTIF(MaGv!$C$10:$BB$10,L900)&gt;0,INDEX(MaGv!$C$3:$BB$10,1,MATCH(L900,MaGv!$C$10:$BB$10,0))," ")</f>
        <v> </v>
      </c>
      <c r="Q902" s="444" t="str">
        <f t="array" ref="Q902">IF(COUNTIF(MaGv!$C$15:$BB$15,L900)&gt;0,INDEX(MaGv!$C$3:$BB$15,1,MATCH(L900,MaGv!$C$15:$BB$15,0))," ")</f>
        <v> </v>
      </c>
      <c r="R902" s="444" t="str">
        <f t="array" ref="R902">IF(COUNTIF(MaGv!$C$20:$BB$20,L900)&gt;0,INDEX(MaGv!$C$3:$BB$20,1,MATCH(L900,MaGv!$C$20:$BB$20,0))," ")</f>
        <v> </v>
      </c>
      <c r="S902" s="444" t="str">
        <f t="array" ref="S902">IF(COUNTIF(MaGv!$C$25:$BB$25,L900)&gt;0,INDEX(MaGv!$C$3:$BB$25,1,MATCH(L900,MaGv!$C$25:$BB$25,0))," ")</f>
        <v> </v>
      </c>
      <c r="T902" s="444" t="str">
        <f t="array" ref="T902">IF(COUNTIF(MaGv!$C$30:$BB$30,L900)&gt;0,INDEX(MaGv!$C$3:$BB$30,1,MATCH(L900,MaGv!$C$30:$BB$30,0))," ")</f>
        <v> </v>
      </c>
      <c r="U902" s="16"/>
      <c r="V902" s="16"/>
      <c r="W902" s="17"/>
      <c r="X902" s="527"/>
    </row>
    <row r="903" ht="12.75" customHeight="1">
      <c r="A903" s="323"/>
      <c r="B903" s="127"/>
      <c r="C903" s="444">
        <v>3.0</v>
      </c>
      <c r="D903" s="543" t="s">
        <v>621</v>
      </c>
      <c r="E903" s="444" t="str">
        <f t="array" ref="E903">IF(COUNTIF(MaGv!$C$6:$BB$6,B900)&gt;0,INDEX(MaGv!$C$3:$BB$6,1,MATCH(B900,MaGv!$C$6:$BB$6,0))," ")</f>
        <v> </v>
      </c>
      <c r="F903" s="444" t="str">
        <f t="array" ref="F903">IF(COUNTIF(MaGv!$C$11:$BB$11,B900)&gt;0,INDEX(MaGv!$C$3:$BB$11,1,MATCH(B900,MaGv!$C$11:$BB$11,0))," ")</f>
        <v> </v>
      </c>
      <c r="G903" s="444" t="str">
        <f t="array" ref="G903">IF(COUNTIF(MaGv!$C$16:$BB$16,B900)&gt;0,INDEX(MaGv!$C$3:$BB$16,1,MATCH(B900,MaGv!$C$16:$BB$16,0))," ")</f>
        <v> </v>
      </c>
      <c r="H903" s="444" t="str">
        <f t="array" ref="H903">IF(COUNTIF(MaGv!$C$21:$BB$21,B900)&gt;0,INDEX(MaGv!$C$3:$BB$21,1,MATCH(B900,MaGv!$C$21:$BB$21,0))," ")</f>
        <v> </v>
      </c>
      <c r="I903" s="444" t="str">
        <f t="array" ref="I903">IF(COUNTIF(MaGv!$C$26:$BB$26,B900)&gt;0,INDEX(MaGv!$C$3:$BB$26,1,MATCH(B900,MaGv!$C$26:$BB$26,0))," ")</f>
        <v> </v>
      </c>
      <c r="J903" s="444" t="str">
        <f t="array" ref="J903">IF(COUNTIF(MaGv!$C$31:$BB$31,B900)&gt;0,INDEX(MaGv!$C$3:$BB$31,1,MATCH(B900,MaGv!$C$31:$BB$31,0))," ")</f>
        <v> </v>
      </c>
      <c r="K903" s="323"/>
      <c r="L903" s="127"/>
      <c r="M903" s="444">
        <v>3.0</v>
      </c>
      <c r="N903" s="543" t="s">
        <v>621</v>
      </c>
      <c r="O903" s="444" t="str">
        <f t="array" ref="O903">IF(COUNTIF(MaGv!$C$6:$BB$6,L900)&gt;0,INDEX(MaGv!$C$3:$BB$6,1,MATCH(L900,MaGv!$C$6:$BB$6,0))," ")</f>
        <v> </v>
      </c>
      <c r="P903" s="444" t="str">
        <f t="array" ref="P903">IF(COUNTIF(MaGv!$C$11:$BB$11,L900)&gt;0,INDEX(MaGv!$C$3:$BB$11,1,MATCH(L900,MaGv!$C$11:$BB$11,0))," ")</f>
        <v> </v>
      </c>
      <c r="Q903" s="444" t="str">
        <f t="array" ref="Q903">IF(COUNTIF(MaGv!$C$16:$BB$16,L900)&gt;0,INDEX(MaGv!$C$3:$BB$16,1,MATCH(L900,MaGv!$C$16:$BB$16,0))," ")</f>
        <v> </v>
      </c>
      <c r="R903" s="444" t="str">
        <f t="array" ref="R903">IF(COUNTIF(MaGv!$C$21:$BB$21,L900)&gt;0,INDEX(MaGv!$C$3:$BB$21,1,MATCH(L900,MaGv!$C$21:$BB$21,0))," ")</f>
        <v> </v>
      </c>
      <c r="S903" s="444" t="str">
        <f t="array" ref="S903">IF(COUNTIF(MaGv!$C$26:$BB$26,L900)&gt;0,INDEX(MaGv!$C$3:$BB$26,1,MATCH(L900,MaGv!$C$26:$BB$26,0))," ")</f>
        <v> </v>
      </c>
      <c r="T903" s="444" t="str">
        <f t="array" ref="T903">IF(COUNTIF(MaGv!$C$31:$BB$31,L900)&gt;0,INDEX(MaGv!$C$3:$BB$31,1,MATCH(L900,MaGv!$C$31:$BB$31,0))," ")</f>
        <v> </v>
      </c>
      <c r="U903" s="16"/>
      <c r="V903" s="16"/>
      <c r="W903" s="17"/>
      <c r="X903" s="527"/>
    </row>
    <row r="904" ht="12.75" customHeight="1">
      <c r="A904" s="323"/>
      <c r="B904" s="127"/>
      <c r="C904" s="444">
        <v>4.0</v>
      </c>
      <c r="D904" s="543" t="s">
        <v>622</v>
      </c>
      <c r="E904" s="444" t="str">
        <f t="array" ref="E904">IF(COUNTIF(MaGv!$C$7:$BB$7,B900)&gt;0,INDEX(MaGv!$C$3:$BB$7,1,MATCH(B900,MaGv!$C$7:$BB$7,0))," ")</f>
        <v> </v>
      </c>
      <c r="F904" s="444" t="str">
        <f t="array" ref="F904">IF(COUNTIF(MaGv!$C$12:$BB$12,B900)&gt;0,INDEX(MaGv!$C$3:$BB$12,1,MATCH(B900,MaGv!$C$12:$BB$12,0))," ")</f>
        <v> </v>
      </c>
      <c r="G904" s="444" t="str">
        <f t="array" ref="G904">IF(COUNTIF(MaGv!$C$17:$BB$17,B900)&gt;0,INDEX(MaGv!$C$3:$BB$17,1,MATCH(B900,MaGv!$C$17:$BB$17,0))," ")</f>
        <v> </v>
      </c>
      <c r="H904" s="444" t="str">
        <f t="array" ref="H904">IF(COUNTIF(MaGv!$C$22:$BB$22,B900)&gt;0,INDEX(MaGv!$C$3:$BB$22,1,MATCH(B900,MaGv!$C$22:$BB$22,0))," ")</f>
        <v> </v>
      </c>
      <c r="I904" s="444" t="str">
        <f t="array" ref="I904">IF(COUNTIF(MaGv!$C$27:$BB$27,B900)&gt;0,INDEX(MaGv!$C$3:$BB$27,1,MATCH(B900,MaGv!$C$27:$BB$27,0))," ")</f>
        <v> </v>
      </c>
      <c r="J904" s="444" t="str">
        <f t="array" ref="J904">IF(COUNTIF(MaGv!$C$32:$BB$32,B900)&gt;0,INDEX(MaGv!$C$3:$BB$32,1,MATCH(B900,MaGv!$C$32:$BB$32,0))," ")</f>
        <v> </v>
      </c>
      <c r="K904" s="323"/>
      <c r="L904" s="127"/>
      <c r="M904" s="444">
        <v>4.0</v>
      </c>
      <c r="N904" s="543" t="s">
        <v>622</v>
      </c>
      <c r="O904" s="444" t="str">
        <f t="array" ref="O904">IF(COUNTIF(MaGv!$C$7:$BB$7,L900)&gt;0,INDEX(MaGv!$C$3:$BB$7,1,MATCH(L900,MaGv!$C$7:$BB$7,0))," ")</f>
        <v> </v>
      </c>
      <c r="P904" s="444" t="str">
        <f t="array" ref="P904">IF(COUNTIF(MaGv!$C$12:$BB$12,L900)&gt;0,INDEX(MaGv!$C$3:$BB$12,1,MATCH(L900,MaGv!$C$12:$BB$12,0))," ")</f>
        <v> </v>
      </c>
      <c r="Q904" s="444" t="str">
        <f t="array" ref="Q904">IF(COUNTIF(MaGv!$C$17:$BB$17,L900)&gt;0,INDEX(MaGv!$C$3:$BB$17,1,MATCH(L900,MaGv!$C$17:$BB$17,0))," ")</f>
        <v> </v>
      </c>
      <c r="R904" s="444" t="str">
        <f t="array" ref="R904">IF(COUNTIF(MaGv!$C$22:$BB$22,L900)&gt;0,INDEX(MaGv!$C$3:$BB$22,1,MATCH(L900,MaGv!$C$22:$BB$22,0))," ")</f>
        <v> </v>
      </c>
      <c r="S904" s="444" t="str">
        <f t="array" ref="S904">IF(COUNTIF(MaGv!$C$27:$BB$27,L900)&gt;0,INDEX(MaGv!$C$3:$BB$27,1,MATCH(L900,MaGv!$C$27:$BB$27,0))," ")</f>
        <v> </v>
      </c>
      <c r="T904" s="444" t="str">
        <f t="array" ref="T904">IF(COUNTIF(MaGv!$C$32:$BB$32,L900)&gt;0,INDEX(MaGv!$C$3:$BB$32,1,MATCH(L900,MaGv!$C$32:$BB$32,0))," ")</f>
        <v> </v>
      </c>
      <c r="U904" s="16"/>
      <c r="V904" s="16"/>
      <c r="W904" s="17"/>
      <c r="X904" s="527"/>
    </row>
    <row r="905" ht="12.75" customHeight="1">
      <c r="A905" s="323"/>
      <c r="B905" s="447"/>
      <c r="C905" s="544">
        <v>5.0</v>
      </c>
      <c r="D905" s="545" t="s">
        <v>623</v>
      </c>
      <c r="E905" s="544" t="str">
        <f t="array" ref="E905">IF(COUNTIF(MaGv!$C$8:$BB$8,B900)&gt;0,INDEX(MaGv!$C$3:$BB$8,1,MATCH(B900,MaGv!$C$8:$BB$8,0))," ")</f>
        <v> </v>
      </c>
      <c r="F905" s="544" t="str">
        <f t="array" ref="F905">IF(COUNTIF(MaGv!$C$13:$BB$13,B900)&gt;0,INDEX(MaGv!$C$3:$BB$13,1,MATCH(B900,MaGv!$C$13:$BB$13,0))," ")</f>
        <v> </v>
      </c>
      <c r="G905" s="544" t="str">
        <f t="array" ref="G905">IF(COUNTIF(MaGv!$C$18:$BB$18,B900)&gt;0,INDEX(MaGv!$C$3:$BB$18,1,MATCH(B900,MaGv!$C$18:$BB$18,0))," ")</f>
        <v> </v>
      </c>
      <c r="H905" s="544" t="str">
        <f t="array" ref="H905">IF(COUNTIF(MaGv!$C$23:$BB$23,B900)&gt;0,INDEX(MaGv!$C$3:$BB$23,1,MATCH(B900,MaGv!$C$23:$BB$23,0))," ")</f>
        <v> </v>
      </c>
      <c r="I905" s="544" t="str">
        <f t="array" ref="I905">IF(COUNTIF(MaGv!$C$28:$BB$28,B900)&gt;0,INDEX(MaGv!$C$3:$BB$28,1,MATCH(B900,MaGv!$C$28:$BB$28,0))," ")</f>
        <v> </v>
      </c>
      <c r="J905" s="544" t="str">
        <f t="array" ref="J905">IF(COUNTIF(MaGv!$C$33:$BB$33,B900)&gt;0,INDEX(MaGv!$C$3:$BB$33,1,MATCH(B900,MaGv!$C$33:$BB$33,0))," ")</f>
        <v> </v>
      </c>
      <c r="K905" s="323"/>
      <c r="L905" s="447"/>
      <c r="M905" s="544">
        <v>5.0</v>
      </c>
      <c r="N905" s="545" t="s">
        <v>623</v>
      </c>
      <c r="O905" s="544" t="str">
        <f t="array" ref="O905">IF(COUNTIF(MaGv!$C$8:$BB$8,L900)&gt;0,INDEX(MaGv!$C$3:$BB$8,1,MATCH(L900,MaGv!$C$8:$BB$8,0))," ")</f>
        <v> </v>
      </c>
      <c r="P905" s="544" t="str">
        <f t="array" ref="P905">IF(COUNTIF(MaGv!$C$13:$BB$13,L900)&gt;0,INDEX(MaGv!$C$3:$BB$13,1,MATCH(L900,MaGv!$C$13:$BB$13,0))," ")</f>
        <v> </v>
      </c>
      <c r="Q905" s="544" t="str">
        <f t="array" ref="Q905">IF(COUNTIF(MaGv!$C$18:$BB$18,L900)&gt;0,INDEX(MaGv!$C$3:$BB$18,1,MATCH(L900,MaGv!$C$18:$BB$18,0))," ")</f>
        <v> </v>
      </c>
      <c r="R905" s="544" t="str">
        <f t="array" ref="R905">IF(COUNTIF(MaGv!$C$23:$BB$23,L900)&gt;0,INDEX(MaGv!$C$3:$BB$23,1,MATCH(L900,MaGv!$C$23:$BB$23,0))," ")</f>
        <v> </v>
      </c>
      <c r="S905" s="544" t="str">
        <f t="array" ref="S905">IF(COUNTIF(MaGv!$C$28:$BB$28,L900)&gt;0,INDEX(MaGv!$C$3:$BB$28,1,MATCH(L900,MaGv!$C$28:$BB$28,0))," ")</f>
        <v> </v>
      </c>
      <c r="T905" s="544" t="str">
        <f t="array" ref="T905">IF(COUNTIF(MaGv!$C$33:$BB$33,L900)&gt;0,INDEX(MaGv!$C$3:$BB$33,1,MATCH(L900,MaGv!$C$33:$BB$33,0))," ")</f>
        <v> </v>
      </c>
      <c r="U905" s="16"/>
      <c r="V905" s="16"/>
      <c r="W905" s="17"/>
      <c r="X905" s="527"/>
    </row>
    <row r="906" ht="12.75" customHeight="1">
      <c r="A906" s="323"/>
      <c r="B906" s="547" t="s">
        <v>606</v>
      </c>
      <c r="C906" s="548">
        <v>1.0</v>
      </c>
      <c r="D906" s="549" t="s">
        <v>624</v>
      </c>
      <c r="E906" s="548" t="str">
        <f t="array" ref="E906">IF(COUNTIF(MaGv!$C$39:$BB$39,B900)&gt;0,INDEX(MaGv!$C$38:$BB$39,1,MATCH(B900,MaGv!$C$39:$BB$39,0))," ")</f>
        <v> </v>
      </c>
      <c r="F906" s="548" t="str">
        <f t="array" ref="F906">IF(COUNTIF(MaGv!$C$44:$BB$44,B900)&gt;0,INDEX(MaGv!$C$38:$BB$44,1,MATCH(B900,MaGv!$C$44:$BB$44,0))," ")</f>
        <v> </v>
      </c>
      <c r="G906" s="548" t="str">
        <f t="array" ref="G906">IF(COUNTIF(MaGv!$C$49:$BB$49,B900)&gt;0,INDEX(MaGv!$C$38:$BB$49,1,MATCH(B900,MaGv!$C$49:$BB$49,0))," ")</f>
        <v> </v>
      </c>
      <c r="H906" s="548" t="str">
        <f t="array" ref="H906">IF(COUNTIF(MaGv!$C$54:$BB$54,B900)&gt;0,INDEX(MaGv!$C$38:$BB$54,1,MATCH(B900,MaGv!$C$54:$BB$54,0))," ")</f>
        <v> </v>
      </c>
      <c r="I906" s="548" t="str">
        <f t="array" ref="I906">IF(COUNTIF(MaGv!$C$59:$BB$59,B900)&gt;0,INDEX(MaGv!$C$38:$BB$59,1,MATCH(B900,MaGv!$C$59:$BB$59,0))," ")</f>
        <v> </v>
      </c>
      <c r="J906" s="548" t="str">
        <f t="array" ref="J906">IF(COUNTIF(MaGv!$C$64:$BB$64,B900)&gt;0,INDEX(MaGv!$C$38:$BB$64,1,MATCH(B900,MaGv!$C$64:$BB$64,0))," ")</f>
        <v> </v>
      </c>
      <c r="K906" s="323"/>
      <c r="L906" s="547" t="s">
        <v>606</v>
      </c>
      <c r="M906" s="548">
        <v>1.0</v>
      </c>
      <c r="N906" s="549" t="s">
        <v>624</v>
      </c>
      <c r="O906" s="548" t="str">
        <f t="array" ref="O906">IF(COUNTIF(MaGv!$C$39:$BB$39,L900)&gt;0,INDEX(MaGv!$C$38:$BB$39,1,MATCH(L900,MaGv!$C$39:$BB$39,0))," ")</f>
        <v> </v>
      </c>
      <c r="P906" s="548" t="str">
        <f t="array" ref="P906">IF(COUNTIF(MaGv!$C$44:$BB$44,L900)&gt;0,INDEX(MaGv!$C$38:$BB$44,1,MATCH(L900,MaGv!$C$44:$BB$44,0))," ")</f>
        <v> </v>
      </c>
      <c r="Q906" s="548" t="str">
        <f t="array" ref="Q906">IF(COUNTIF(MaGv!$C$49:$BB$49,L900)&gt;0,INDEX(MaGv!$C$38:$BB$49,1,MATCH(L900,MaGv!$C$49:$BB$49,0))," ")</f>
        <v> </v>
      </c>
      <c r="R906" s="548" t="str">
        <f t="array" ref="R906">IF(COUNTIF(MaGv!$C$54:$BB$54,L900)&gt;0,INDEX(MaGv!$C$38:$BB$54,1,MATCH(L900,MaGv!$C$54:$BB$54,0))," ")</f>
        <v> </v>
      </c>
      <c r="S906" s="548" t="str">
        <f t="array" ref="S906">IF(COUNTIF(MaGv!$C$59:$BB$59,L900)&gt;0,INDEX(MaGv!$C$38:$BB$59,1,MATCH(L900,MaGv!$C$59:$BB$59,0))," ")</f>
        <v> </v>
      </c>
      <c r="T906" s="548" t="str">
        <f t="array" ref="T906">IF(COUNTIF(MaGv!$C$64:$BB$64,L900)&gt;0,INDEX(MaGv!$C$38:$BB$64,1,MATCH(L900,MaGv!$C$64:$BB$64,0))," ")</f>
        <v> </v>
      </c>
      <c r="U906" s="16"/>
      <c r="V906" s="16"/>
      <c r="W906" s="17"/>
      <c r="X906" s="527"/>
    </row>
    <row r="907" ht="12.75" customHeight="1">
      <c r="A907" s="323"/>
      <c r="B907" s="127"/>
      <c r="C907" s="444">
        <v>2.0</v>
      </c>
      <c r="D907" s="543" t="s">
        <v>625</v>
      </c>
      <c r="E907" s="444" t="str">
        <f t="array" ref="E907">IF(COUNTIF(MaGv!$C$40:$BB$40,B900)&gt;0,INDEX(MaGv!$C$38:$BB$40,1,MATCH(B900,MaGv!$C$40:$BB$40,0))," ")</f>
        <v> </v>
      </c>
      <c r="F907" s="444" t="str">
        <f t="array" ref="F907">IF(COUNTIF(MaGv!$C$45:$BB$45,B900)&gt;0,INDEX(MaGv!$C$38:$BB$45,1,MATCH(B900,MaGv!$C$45:$BB$45,0))," ")</f>
        <v> </v>
      </c>
      <c r="G907" s="444" t="str">
        <f t="array" ref="G907">IF(COUNTIF(MaGv!$C$50:$BB$50,B900)&gt;0,INDEX(MaGv!$C$38:$BB$50,1,MATCH(B900,MaGv!$C$50:$BB$50,0))," ")</f>
        <v> </v>
      </c>
      <c r="H907" s="444" t="str">
        <f t="array" ref="H907">IF(COUNTIF(MaGv!$C$55:$BB$55,B900)&gt;0,INDEX(MaGv!$C$38:$BB$55,1,MATCH(B900,MaGv!$C$55:$BB$55,0))," ")</f>
        <v> </v>
      </c>
      <c r="I907" s="444" t="str">
        <f t="array" ref="I907">IF(COUNTIF(MaGv!$C$60:$BB$60,B900)&gt;0,INDEX(MaGv!$C$38:$BB$60,1,MATCH(B900,MaGv!$C$60:$BB$60,0))," ")</f>
        <v> </v>
      </c>
      <c r="J907" s="444" t="str">
        <f t="array" ref="J907">IF(COUNTIF(MaGv!$C$65:$BB$65,B900)&gt;0,INDEX(MaGv!$C$38:$BB$65,1,MATCH(B900,MaGv!$C$65:$BB$65,0))," ")</f>
        <v> </v>
      </c>
      <c r="K907" s="323"/>
      <c r="L907" s="127"/>
      <c r="M907" s="444">
        <v>2.0</v>
      </c>
      <c r="N907" s="543" t="s">
        <v>625</v>
      </c>
      <c r="O907" s="444" t="str">
        <f t="array" ref="O907">IF(COUNTIF(MaGv!$C$40:$BB$40,L900)&gt;0,INDEX(MaGv!$C$38:$BB$40,1,MATCH(L900,MaGv!$C$40:$BB$40,0))," ")</f>
        <v> </v>
      </c>
      <c r="P907" s="444" t="str">
        <f t="array" ref="P907">IF(COUNTIF(MaGv!$C$45:$BB$45,L900)&gt;0,INDEX(MaGv!$C$38:$BB$45,1,MATCH(L900,MaGv!$C$45:$BB$45,0))," ")</f>
        <v> </v>
      </c>
      <c r="Q907" s="444" t="str">
        <f t="array" ref="Q907">IF(COUNTIF(MaGv!$C$50:$BB$50,L900)&gt;0,INDEX(MaGv!$C$38:$BB$50,1,MATCH(L900,MaGv!$C$50:$BB$50,0))," ")</f>
        <v> </v>
      </c>
      <c r="R907" s="444" t="str">
        <f t="array" ref="R907">IF(COUNTIF(MaGv!$C$55:$BB$55,L900)&gt;0,INDEX(MaGv!$C$38:$BB$55,1,MATCH(L900,MaGv!$C$55:$BB$55,0))," ")</f>
        <v> </v>
      </c>
      <c r="S907" s="444" t="str">
        <f t="array" ref="S907">IF(COUNTIF(MaGv!$C$60:$BB$60,L900)&gt;0,INDEX(MaGv!$C$38:$BB$60,1,MATCH(L900,MaGv!$C$60:$BB$60,0))," ")</f>
        <v> </v>
      </c>
      <c r="T907" s="444" t="str">
        <f t="array" ref="T907">IF(COUNTIF(MaGv!$C$65:$BB$65,L900)&gt;0,INDEX(MaGv!$C$38:$BB$65,1,MATCH(L900,MaGv!$C$65:$BB$65,0))," ")</f>
        <v> </v>
      </c>
      <c r="U907" s="16"/>
      <c r="V907" s="16"/>
      <c r="W907" s="17"/>
      <c r="X907" s="527"/>
    </row>
    <row r="908" ht="12.75" customHeight="1">
      <c r="A908" s="323"/>
      <c r="B908" s="127"/>
      <c r="C908" s="444">
        <v>3.0</v>
      </c>
      <c r="D908" s="543" t="s">
        <v>626</v>
      </c>
      <c r="E908" s="444" t="str">
        <f t="array" ref="E908">IF(COUNTIF(MaGv!$C$41:$BB$41,B900)&gt;0,INDEX(MaGv!$C$38:$BB$41,1,MATCH(B900,MaGv!$C$41:$BB$41,0))," ")</f>
        <v> </v>
      </c>
      <c r="F908" s="444" t="str">
        <f t="array" ref="F908">IF(COUNTIF(MaGv!$C$46:$BB$46,B900)&gt;0,INDEX(MaGv!$C$38:$BB$46,1,MATCH(B900,MaGv!$C$46:$BB$46,0))," ")</f>
        <v> </v>
      </c>
      <c r="G908" s="444" t="str">
        <f t="array" ref="G908">IF(COUNTIF(MaGv!$C$51:$BB$51,B900)&gt;0,INDEX(MaGv!$C$38:$BB$51,1,MATCH(B900,MaGv!$C$51:$BB$51,0))," ")</f>
        <v> </v>
      </c>
      <c r="H908" s="444" t="str">
        <f t="array" ref="H908">IF(COUNTIF(MaGv!$C$56:$BB$56,B900)&gt;0,INDEX(MaGv!$C$38:$BB$56,1,MATCH(B900,MaGv!$C$56:$BB$56,0))," ")</f>
        <v> </v>
      </c>
      <c r="I908" s="444" t="str">
        <f t="array" ref="I908">IF(COUNTIF(MaGv!$C$61:$BB$61,B900)&gt;0,INDEX(MaGv!$C$38:$BB$61,1,MATCH(B900,MaGv!$C$61:$BB$61,0))," ")</f>
        <v> </v>
      </c>
      <c r="J908" s="444" t="str">
        <f t="array" ref="J908">IF(COUNTIF(MaGv!$C$66:$BB$66,B900)&gt;0,INDEX(MaGv!$C$38:$BB$66,1,MATCH(B900,MaGv!$C$66:$BB$66,0))," ")</f>
        <v> </v>
      </c>
      <c r="K908" s="323"/>
      <c r="L908" s="127"/>
      <c r="M908" s="444">
        <v>3.0</v>
      </c>
      <c r="N908" s="543" t="s">
        <v>626</v>
      </c>
      <c r="O908" s="444" t="str">
        <f t="array" ref="O908">IF(COUNTIF(MaGv!$C$41:$BB$41,L900)&gt;0,INDEX(MaGv!$C$38:$BB$41,1,MATCH(L900,MaGv!$C$41:$BB$41,0))," ")</f>
        <v> </v>
      </c>
      <c r="P908" s="444" t="str">
        <f t="array" ref="P908">IF(COUNTIF(MaGv!$C$46:$BB$46,L900)&gt;0,INDEX(MaGv!$C$38:$BB$46,1,MATCH(L900,MaGv!$C$46:$BB$46,0))," ")</f>
        <v> </v>
      </c>
      <c r="Q908" s="444" t="str">
        <f t="array" ref="Q908">IF(COUNTIF(MaGv!$C$51:$BB$51,L900)&gt;0,INDEX(MaGv!$C$38:$BB$51,1,MATCH(L900,MaGv!$C$51:$BB$51,0))," ")</f>
        <v> </v>
      </c>
      <c r="R908" s="444" t="str">
        <f t="array" ref="R908">IF(COUNTIF(MaGv!$C$56:$BB$56,L900)&gt;0,INDEX(MaGv!$C$38:$BB$56,1,MATCH(L900,MaGv!$C$56:$BB$56,0))," ")</f>
        <v> </v>
      </c>
      <c r="S908" s="444" t="str">
        <f t="array" ref="S908">IF(COUNTIF(MaGv!$C$61:$BB$61,L900)&gt;0,INDEX(MaGv!$C$38:$BB$61,1,MATCH(L900,MaGv!$C$61:$BB$61,0))," ")</f>
        <v> </v>
      </c>
      <c r="T908" s="444" t="str">
        <f t="array" ref="T908">IF(COUNTIF(MaGv!$C$66:$BB$66,L900)&gt;0,INDEX(MaGv!$C$38:$BB$66,1,MATCH(L900,MaGv!$C$66:$BB$66,0))," ")</f>
        <v> </v>
      </c>
      <c r="U908" s="16"/>
      <c r="V908" s="16"/>
      <c r="W908" s="17"/>
      <c r="X908" s="527"/>
    </row>
    <row r="909" ht="12.75" customHeight="1">
      <c r="A909" s="323"/>
      <c r="B909" s="127"/>
      <c r="C909" s="444">
        <v>4.0</v>
      </c>
      <c r="D909" s="543" t="s">
        <v>627</v>
      </c>
      <c r="E909" s="444" t="str">
        <f t="array" ref="E909">IF(COUNTIF(MaGv!$C$42:$BB$42,B900)&gt;0,INDEX(MaGv!$C$38:$BB$42,1,MATCH(B900,MaGv!$C$42:$BB$42,0))," ")</f>
        <v> </v>
      </c>
      <c r="F909" s="444" t="str">
        <f t="array" ref="F909">IF(COUNTIF(MaGv!$C$47:$BB$47,B900)&gt;0,INDEX(MaGv!$C$38:$BB$47,1,MATCH(B900,MaGv!$C$47:$BB$47,0))," ")</f>
        <v> </v>
      </c>
      <c r="G909" s="444" t="str">
        <f t="array" ref="G909">IF(COUNTIF(MaGv!$C$52:$BB$52,B900)&gt;0,INDEX(MaGv!$C$38:$BB$52,1,MATCH(B900,MaGv!$C$52:$BB$52,0))," ")</f>
        <v> </v>
      </c>
      <c r="H909" s="444" t="str">
        <f t="array" ref="H909">IF(COUNTIF(MaGv!$C$57:$BB$57,B900)&gt;0,INDEX(MaGv!$C$38:$BB$57,1,MATCH(B900,MaGv!$C$57:$BB$57,0))," ")</f>
        <v> </v>
      </c>
      <c r="I909" s="444" t="str">
        <f t="array" ref="I909">IF(COUNTIF(MaGv!$C$62:$BB$62,B900)&gt;0,INDEX(MaGv!$C$38:$BB$62,1,MATCH(B900,MaGv!$C$62:$BB$62,0))," ")</f>
        <v> </v>
      </c>
      <c r="J909" s="444" t="str">
        <f t="array" ref="J909">IF(COUNTIF(MaGv!$C$66:$BB$67,B900)&gt;0,INDEX(MaGv!$C$38:$BB$67,1,MATCH(B900,MaGv!$C$67:$BB$67,0))," ")</f>
        <v> </v>
      </c>
      <c r="K909" s="323"/>
      <c r="L909" s="127"/>
      <c r="M909" s="444">
        <v>4.0</v>
      </c>
      <c r="N909" s="543" t="s">
        <v>627</v>
      </c>
      <c r="O909" s="444" t="str">
        <f t="array" ref="O909">IF(COUNTIF(MaGv!$C$42:$BB$42,L900)&gt;0,INDEX(MaGv!$C$38:$BB$42,1,MATCH(L900,MaGv!$C$42:$BB$42,0))," ")</f>
        <v> </v>
      </c>
      <c r="P909" s="444" t="str">
        <f t="array" ref="P909">IF(COUNTIF(MaGv!$C$47:$BB$47,L900)&gt;0,INDEX(MaGv!$C$38:$BB$47,1,MATCH(L900,MaGv!$C$47:$BB$47,0))," ")</f>
        <v> </v>
      </c>
      <c r="Q909" s="444" t="str">
        <f t="array" ref="Q909">IF(COUNTIF(MaGv!$C$52:$BB$52,L900)&gt;0,INDEX(MaGv!$C$38:$BB$52,1,MATCH(L900,MaGv!$C$52:$BB$52,0))," ")</f>
        <v> </v>
      </c>
      <c r="R909" s="444" t="str">
        <f t="array" ref="R909">IF(COUNTIF(MaGv!$C$57:$BB$57,L900)&gt;0,INDEX(MaGv!$C$38:$BB$57,1,MATCH(L900,MaGv!$C$57:$BB$57,0))," ")</f>
        <v> </v>
      </c>
      <c r="S909" s="444" t="str">
        <f t="array" ref="S909">IF(COUNTIF(MaGv!$C$62:$BB$62,L900)&gt;0,INDEX(MaGv!$C$38:$BB$62,1,MATCH(L900,MaGv!$C$62:$BB$62,0))," ")</f>
        <v> </v>
      </c>
      <c r="T909" s="444" t="str">
        <f t="array" ref="T909">IF(COUNTIF(MaGv!$C$66:$BB$67,L900)&gt;0,INDEX(MaGv!$C$38:$BB$67,1,MATCH(L900,MaGv!$C$67:$BB$67,0))," ")</f>
        <v> </v>
      </c>
      <c r="U909" s="16"/>
      <c r="V909" s="16"/>
      <c r="W909" s="17"/>
      <c r="X909" s="527"/>
    </row>
    <row r="910" ht="12.75" customHeight="1">
      <c r="A910" s="323"/>
      <c r="B910" s="396"/>
      <c r="C910" s="450">
        <v>5.0</v>
      </c>
      <c r="D910" s="550" t="s">
        <v>628</v>
      </c>
      <c r="E910" s="450" t="str">
        <f t="array" ref="E910">IF(COUNTIF(MaGv!$C$43:$BB$43,B900)&gt;0,INDEX(MaGv!$C$38:$BB$43,1,MATCH(B900,MaGv!$C$43:$BB$43,0))," ")</f>
        <v> </v>
      </c>
      <c r="F910" s="450" t="str">
        <f t="array" ref="F910">IF(COUNTIF(MaGv!$C$48:$BB$48,B900)&gt;0,INDEX(MaGv!$C$38:$BB$48,1,MATCH(B900,MaGv!$C$48:$BB$48,0))," ")</f>
        <v> </v>
      </c>
      <c r="G910" s="450" t="str">
        <f t="array" ref="G910">IF(COUNTIF(MaGv!$C$53:$BB$53,B900)&gt;0,INDEX(MaGv!$C$38:$BB$53,1,MATCH(B900,MaGv!$C$53:$BB$53,0))," ")</f>
        <v> </v>
      </c>
      <c r="H910" s="450" t="str">
        <f t="array" ref="H910">IF(COUNTIF(MaGv!$C$58:$BB$58,B900)&gt;0,INDEX(MaGv!$C$38:$BB$58,1,MATCH(B900,MaGv!$C$58:$BB$58,0))," ")</f>
        <v> </v>
      </c>
      <c r="I910" s="450" t="str">
        <f t="array" ref="I910">IF(COUNTIF(MaGv!$C$63:$BB$63,B900)&gt;0,INDEX(MaGv!$C$38:$BB$63,1,MATCH(B900,MaGv!$C$63:$BB$63,0))," ")</f>
        <v> </v>
      </c>
      <c r="J910" s="450" t="str">
        <f t="array" ref="J910">IF(COUNTIF(MaGv!$C$68:$BB$68,B900)&gt;0,INDEX(MaGv!$C$38:$BB$68,1,MATCH(B900,MaGv!$C$68:$BB$68,0))," ")</f>
        <v> </v>
      </c>
      <c r="K910" s="323"/>
      <c r="L910" s="396"/>
      <c r="M910" s="450">
        <v>5.0</v>
      </c>
      <c r="N910" s="550" t="s">
        <v>628</v>
      </c>
      <c r="O910" s="450" t="str">
        <f t="array" ref="O910">IF(COUNTIF(MaGv!$C$43:$BB$43,L900)&gt;0,INDEX(MaGv!$C$38:$BB$43,1,MATCH(L900,MaGv!$C$43:$BB$43,0))," ")</f>
        <v> </v>
      </c>
      <c r="P910" s="450" t="str">
        <f t="array" ref="P910">IF(COUNTIF(MaGv!$C$48:$BB$48,L900)&gt;0,INDEX(MaGv!$C$38:$BB$48,1,MATCH(L900,MaGv!$C$48:$BB$48,0))," ")</f>
        <v> </v>
      </c>
      <c r="Q910" s="450" t="str">
        <f t="array" ref="Q910">IF(COUNTIF(MaGv!$C$53:$BB$53,L900)&gt;0,INDEX(MaGv!$C$38:$BB$53,1,MATCH(L900,MaGv!$C$53:$BB$53,0))," ")</f>
        <v> </v>
      </c>
      <c r="R910" s="450" t="str">
        <f t="array" ref="R910">IF(COUNTIF(MaGv!$C$58:$BB$58,L900)&gt;0,INDEX(MaGv!$C$38:$BB$58,1,MATCH(L900,MaGv!$C$58:$BB$58,0))," ")</f>
        <v> </v>
      </c>
      <c r="S910" s="450" t="str">
        <f t="array" ref="S910">IF(COUNTIF(MaGv!$C$63:$BB$63,L900)&gt;0,INDEX(MaGv!$C$38:$BB$63,1,MATCH(L900,MaGv!$C$63:$BB$63,0))," ")</f>
        <v> </v>
      </c>
      <c r="T910" s="450" t="str">
        <f t="array" ref="T910">IF(COUNTIF(MaGv!$C$68:$BB$68,L900)&gt;0,INDEX(MaGv!$C$38:$BB$68,1,MATCH(L900,MaGv!$C$68:$BB$68,0))," ")</f>
        <v> </v>
      </c>
      <c r="U910" s="16"/>
      <c r="V910" s="16"/>
      <c r="W910" s="17"/>
      <c r="X910" s="527"/>
    </row>
    <row r="911" ht="12.75" customHeight="1">
      <c r="A911" s="323"/>
      <c r="B911" s="551"/>
      <c r="C911" s="529"/>
      <c r="D911" s="75"/>
      <c r="E911" s="529"/>
      <c r="F911" s="529"/>
      <c r="G911" s="529"/>
      <c r="H911" s="529"/>
      <c r="I911" s="529"/>
      <c r="J911" s="529"/>
      <c r="K911" s="323"/>
      <c r="L911" s="551"/>
      <c r="M911" s="529"/>
      <c r="N911" s="75"/>
      <c r="O911" s="529"/>
      <c r="P911" s="529"/>
      <c r="Q911" s="529"/>
      <c r="R911" s="529"/>
      <c r="S911" s="529"/>
      <c r="T911" s="529"/>
      <c r="U911" s="16"/>
      <c r="V911" s="16"/>
      <c r="W911" s="17"/>
      <c r="X911" s="527"/>
    </row>
    <row r="912" ht="12.75" customHeight="1">
      <c r="A912" s="552"/>
      <c r="B912" s="553"/>
      <c r="C912" s="554"/>
      <c r="D912" s="554"/>
      <c r="E912" s="555"/>
      <c r="F912" s="555"/>
      <c r="G912" s="555"/>
      <c r="H912" s="555"/>
      <c r="I912" s="555"/>
      <c r="J912" s="555"/>
      <c r="K912" s="555"/>
      <c r="L912" s="553"/>
      <c r="M912" s="554"/>
      <c r="N912" s="554"/>
      <c r="O912" s="555"/>
      <c r="P912" s="555"/>
      <c r="Q912" s="555"/>
      <c r="R912" s="555"/>
      <c r="S912" s="555"/>
      <c r="T912" s="555"/>
      <c r="U912" s="16"/>
      <c r="V912" s="16"/>
      <c r="W912" s="17"/>
      <c r="X912" s="527"/>
    </row>
    <row r="913" ht="12.75" customHeight="1">
      <c r="A913" s="323"/>
      <c r="B913" s="528" t="str">
        <f>MaGv!$N$1</f>
        <v>THỜI KHÓA BIỂU ÔN TẬP KHỐI 12 - Áp dụng từ 04/05/2021</v>
      </c>
      <c r="C913" s="528"/>
      <c r="D913" s="360"/>
      <c r="E913" s="360"/>
      <c r="F913" s="360"/>
      <c r="G913" s="360"/>
      <c r="H913" s="323"/>
      <c r="I913" s="360"/>
      <c r="J913" s="360"/>
      <c r="K913" s="323"/>
      <c r="L913" s="528" t="str">
        <f>MaGv!$N$1</f>
        <v>THỜI KHÓA BIỂU ÔN TẬP KHỐI 12 - Áp dụng từ 04/05/2021</v>
      </c>
      <c r="M913" s="360"/>
      <c r="N913" s="360"/>
      <c r="O913" s="360"/>
      <c r="P913" s="360"/>
      <c r="Q913" s="360"/>
      <c r="R913" s="323"/>
      <c r="S913" s="360"/>
      <c r="T913" s="360"/>
      <c r="U913" s="16"/>
      <c r="V913" s="16"/>
      <c r="W913" s="17"/>
      <c r="X913" s="527"/>
    </row>
    <row r="914" ht="12.75" customHeight="1">
      <c r="A914" s="16"/>
      <c r="B914" s="530" t="s">
        <v>615</v>
      </c>
      <c r="C914" s="531" t="str">
        <f>VLOOKUP(B916,dsma,3,0)&amp;"-"&amp;VLOOKUP(B916,dsma,5,0)</f>
        <v>Đoàn Minh Thông-N.Điện</v>
      </c>
      <c r="D914" s="532"/>
      <c r="E914" s="532"/>
      <c r="F914" s="533"/>
      <c r="G914" s="323"/>
      <c r="H914" s="534"/>
      <c r="I914" s="535" t="s">
        <v>616</v>
      </c>
      <c r="J914" s="17" t="str">
        <f>60-COUNTIF(E917:J926," ")</f>
        <v>0</v>
      </c>
      <c r="K914" s="323"/>
      <c r="L914" s="530" t="s">
        <v>615</v>
      </c>
      <c r="M914" s="531" t="str">
        <f>VLOOKUP(L916,dsma,3,0)&amp;"-"&amp;VLOOKUP(L916,dsma,5,0)</f>
        <v>AVBN_Khối 10-Anh văn bản ngữ</v>
      </c>
      <c r="N914" s="532"/>
      <c r="O914" s="532"/>
      <c r="P914" s="533"/>
      <c r="Q914" s="556"/>
      <c r="R914" s="534"/>
      <c r="S914" s="535" t="s">
        <v>616</v>
      </c>
      <c r="T914" s="17" t="str">
        <f>60-COUNTIF(O917:T926," ")</f>
        <v>0</v>
      </c>
      <c r="U914" s="16"/>
      <c r="V914" s="16"/>
      <c r="W914" s="17"/>
      <c r="X914" s="527"/>
    </row>
    <row r="915" ht="3.0" customHeight="1">
      <c r="A915" s="16"/>
      <c r="B915" s="526"/>
      <c r="C915" s="323"/>
      <c r="D915" s="323"/>
      <c r="E915" s="529"/>
      <c r="F915" s="323"/>
      <c r="G915" s="323"/>
      <c r="H915" s="323"/>
      <c r="I915" s="323"/>
      <c r="J915" s="323"/>
      <c r="K915" s="323"/>
      <c r="L915" s="526"/>
      <c r="M915" s="323"/>
      <c r="N915" s="323"/>
      <c r="O915" s="529"/>
      <c r="P915" s="323"/>
      <c r="Q915" s="323"/>
      <c r="R915" s="323"/>
      <c r="S915" s="323"/>
      <c r="T915" s="323"/>
      <c r="U915" s="16"/>
      <c r="V915" s="16"/>
      <c r="W915" s="17"/>
      <c r="X915" s="527"/>
    </row>
    <row r="916" ht="12.75" customHeight="1">
      <c r="A916" s="536"/>
      <c r="B916" s="559" t="str">
        <f>X119</f>
        <v>BN05</v>
      </c>
      <c r="C916" s="538" t="s">
        <v>617</v>
      </c>
      <c r="D916" s="538" t="s">
        <v>618</v>
      </c>
      <c r="E916" s="538" t="s">
        <v>591</v>
      </c>
      <c r="F916" s="538" t="s">
        <v>592</v>
      </c>
      <c r="G916" s="538" t="s">
        <v>593</v>
      </c>
      <c r="H916" s="538" t="s">
        <v>594</v>
      </c>
      <c r="I916" s="538" t="s">
        <v>595</v>
      </c>
      <c r="J916" s="538" t="s">
        <v>596</v>
      </c>
      <c r="K916" s="539"/>
      <c r="L916" s="537" t="str">
        <f>X120</f>
        <v>BZ13</v>
      </c>
      <c r="M916" s="538" t="s">
        <v>617</v>
      </c>
      <c r="N916" s="538" t="s">
        <v>618</v>
      </c>
      <c r="O916" s="538" t="s">
        <v>591</v>
      </c>
      <c r="P916" s="538" t="s">
        <v>592</v>
      </c>
      <c r="Q916" s="538" t="s">
        <v>593</v>
      </c>
      <c r="R916" s="538" t="s">
        <v>594</v>
      </c>
      <c r="S916" s="538" t="s">
        <v>595</v>
      </c>
      <c r="T916" s="538" t="s">
        <v>596</v>
      </c>
      <c r="U916" s="16"/>
      <c r="V916" s="16">
        <v>116.0</v>
      </c>
      <c r="W916" s="17"/>
      <c r="X916" s="527"/>
    </row>
    <row r="917" ht="12.75" customHeight="1">
      <c r="A917" s="323"/>
      <c r="B917" s="541" t="s">
        <v>597</v>
      </c>
      <c r="C917" s="452">
        <v>1.0</v>
      </c>
      <c r="D917" s="542" t="s">
        <v>619</v>
      </c>
      <c r="E917" s="452" t="str">
        <f t="array" ref="E917">IF(COUNTIF(MaGv!$C$4:$BB$4,B916)&gt;0,INDEX(MaGv!$C$3:$BB$4,1,MATCH(B916,MaGv!$C$4:$BB$4,0))," ")</f>
        <v> </v>
      </c>
      <c r="F917" s="452" t="str">
        <f t="array" ref="F917">IF(COUNTIF(MaGv!$C$9:$BB$9,B916)&gt;0,INDEX(MaGv!$C$3:$BB$9,1,MATCH(B916,MaGv!$C$9:$BB$9,0))," ")</f>
        <v> </v>
      </c>
      <c r="G917" s="452" t="str">
        <f t="array" ref="G917">IF(COUNTIF(MaGv!$C$14:$BB$14,B916)&gt;0,INDEX(MaGv!$C$3:$BB$14,1,MATCH(B916,MaGv!$C$14:$BB$14,0))," ")</f>
        <v> </v>
      </c>
      <c r="H917" s="452" t="str">
        <f t="array" ref="H917">IF(COUNTIF(MaGv!$C$19:$BB$19,B916)&gt;0,INDEX(MaGv!$C$3:$BB$19,1,MATCH(B916,MaGv!$C$19:$BB$19,0))," ")</f>
        <v> </v>
      </c>
      <c r="I917" s="452" t="str">
        <f t="array" ref="I917">IF(COUNTIF(MaGv!$C$24:$BB$24,B916)&gt;0,INDEX(MaGv!$C$3:$BB$24,1,MATCH(B916,MaGv!$C$24:$BB$24,0))," ")</f>
        <v> </v>
      </c>
      <c r="J917" s="452" t="str">
        <f t="array" ref="J917">IF(COUNTIF(MaGv!$C$29:$BB$29,B916)&gt;0,INDEX(MaGv!$C$3:$BB$29,1,MATCH(B916,MaGv!$C$29:$BB$29,0))," ")</f>
        <v> </v>
      </c>
      <c r="K917" s="323"/>
      <c r="L917" s="541" t="s">
        <v>597</v>
      </c>
      <c r="M917" s="452">
        <v>1.0</v>
      </c>
      <c r="N917" s="542" t="s">
        <v>619</v>
      </c>
      <c r="O917" s="452" t="str">
        <f t="array" ref="O917">IF(COUNTIF(MaGv!$C$4:$BB$4,L916)&gt;0,INDEX(MaGv!$C$3:$BB$4,1,MATCH(L916,MaGv!$C$4:$BB$4,0))," ")</f>
        <v> </v>
      </c>
      <c r="P917" s="452" t="str">
        <f t="array" ref="P917">IF(COUNTIF(MaGv!$C$9:$BB$9,L916)&gt;0,INDEX(MaGv!$C$3:$BB$9,1,MATCH(L916,MaGv!$C$9:$BB$9,0))," ")</f>
        <v> </v>
      </c>
      <c r="Q917" s="452" t="str">
        <f t="array" ref="Q917">IF(COUNTIF(MaGv!$C$14:$BB$14,L916)&gt;0,INDEX(MaGv!$C$3:$BB$14,1,MATCH(L916,MaGv!$C$14:$BB$14,0))," ")</f>
        <v> </v>
      </c>
      <c r="R917" s="452" t="str">
        <f t="array" ref="R917">IF(COUNTIF(MaGv!$C$19:$BB$19,L916)&gt;0,INDEX(MaGv!$C$3:$BB$19,1,MATCH(L916,MaGv!$C$19:$BB$19,0))," ")</f>
        <v> </v>
      </c>
      <c r="S917" s="452" t="str">
        <f t="array" ref="S917">IF(COUNTIF(MaGv!$C$24:$BB$24,L916)&gt;0,INDEX(MaGv!$C$3:$BB$24,1,MATCH(L916,MaGv!$C$24:$BB$24,0))," ")</f>
        <v> </v>
      </c>
      <c r="T917" s="452" t="str">
        <f t="array" ref="T917">IF(COUNTIF(MaGv!$C$29:$BB$29,L916)&gt;0,INDEX(MaGv!$C$3:$BB$29,1,MATCH(L916,MaGv!$C$29:$BB$29,0))," ")</f>
        <v> </v>
      </c>
      <c r="U917" s="16"/>
      <c r="V917" s="16"/>
      <c r="W917" s="17"/>
      <c r="X917" s="527"/>
    </row>
    <row r="918" ht="12.75" customHeight="1">
      <c r="A918" s="323"/>
      <c r="B918" s="127"/>
      <c r="C918" s="444">
        <v>2.0</v>
      </c>
      <c r="D918" s="543" t="s">
        <v>620</v>
      </c>
      <c r="E918" s="444" t="str">
        <f t="array" ref="E918">IF(COUNTIF(MaGv!$C$5:$BB$5,B916)&gt;0,INDEX(MaGv!$C$3:$BB$5,1,MATCH(B916,MaGv!$C$5:$BB$5,0))," ")</f>
        <v> </v>
      </c>
      <c r="F918" s="444" t="str">
        <f t="array" ref="F918">IF(COUNTIF(MaGv!$C$10:$BB$10,B916)&gt;0,INDEX(MaGv!$C$3:$BB$10,1,MATCH(B916,MaGv!$C$10:$BB$10,0))," ")</f>
        <v> </v>
      </c>
      <c r="G918" s="444" t="str">
        <f t="array" ref="G918">IF(COUNTIF(MaGv!$C$15:$BB$15,B916)&gt;0,INDEX(MaGv!$C$3:$BB$15,1,MATCH(B916,MaGv!$C$15:$BB$15,0))," ")</f>
        <v> </v>
      </c>
      <c r="H918" s="444" t="str">
        <f t="array" ref="H918">IF(COUNTIF(MaGv!$C$20:$BB$20,B916)&gt;0,INDEX(MaGv!$C$3:$BB$20,1,MATCH(B916,MaGv!$C$20:$BB$20,0))," ")</f>
        <v> </v>
      </c>
      <c r="I918" s="444" t="str">
        <f t="array" ref="I918">IF(COUNTIF(MaGv!$C$25:$BB$25,B916)&gt;0,INDEX(MaGv!$C$3:$BB$25,1,MATCH(B916,MaGv!$C$25:$BB$25,0))," ")</f>
        <v> </v>
      </c>
      <c r="J918" s="444" t="str">
        <f t="array" ref="J918">IF(COUNTIF(MaGv!$C$30:$BB$30,B916)&gt;0,INDEX(MaGv!$C$3:$BB$30,1,MATCH(B916,MaGv!$C$30:$BB$30,0))," ")</f>
        <v> </v>
      </c>
      <c r="K918" s="323"/>
      <c r="L918" s="127"/>
      <c r="M918" s="444">
        <v>2.0</v>
      </c>
      <c r="N918" s="543" t="s">
        <v>620</v>
      </c>
      <c r="O918" s="444" t="str">
        <f t="array" ref="O918">IF(COUNTIF(MaGv!$C$5:$BB$5,L916)&gt;0,INDEX(MaGv!$C$3:$BB$5,1,MATCH(L916,MaGv!$C$5:$BB$5,0))," ")</f>
        <v> </v>
      </c>
      <c r="P918" s="444" t="str">
        <f t="array" ref="P918">IF(COUNTIF(MaGv!$C$10:$BB$10,L916)&gt;0,INDEX(MaGv!$C$3:$BB$10,1,MATCH(L916,MaGv!$C$10:$BB$10,0))," ")</f>
        <v> </v>
      </c>
      <c r="Q918" s="444" t="str">
        <f t="array" ref="Q918">IF(COUNTIF(MaGv!$C$15:$BB$15,L916)&gt;0,INDEX(MaGv!$C$3:$BB$15,1,MATCH(L916,MaGv!$C$15:$BB$15,0))," ")</f>
        <v> </v>
      </c>
      <c r="R918" s="444" t="str">
        <f t="array" ref="R918">IF(COUNTIF(MaGv!$C$20:$BB$20,L916)&gt;0,INDEX(MaGv!$C$3:$BB$20,1,MATCH(L916,MaGv!$C$20:$BB$20,0))," ")</f>
        <v> </v>
      </c>
      <c r="S918" s="444" t="str">
        <f t="array" ref="S918">IF(COUNTIF(MaGv!$C$25:$BB$25,L916)&gt;0,INDEX(MaGv!$C$3:$BB$25,1,MATCH(L916,MaGv!$C$25:$BB$25,0))," ")</f>
        <v> </v>
      </c>
      <c r="T918" s="444" t="str">
        <f t="array" ref="T918">IF(COUNTIF(MaGv!$C$30:$BB$30,L916)&gt;0,INDEX(MaGv!$C$3:$BB$30,1,MATCH(L916,MaGv!$C$30:$BB$30,0))," ")</f>
        <v> </v>
      </c>
      <c r="U918" s="16"/>
      <c r="V918" s="16"/>
      <c r="W918" s="17"/>
      <c r="X918" s="527"/>
    </row>
    <row r="919" ht="12.75" customHeight="1">
      <c r="A919" s="323"/>
      <c r="B919" s="127"/>
      <c r="C919" s="444">
        <v>3.0</v>
      </c>
      <c r="D919" s="543" t="s">
        <v>621</v>
      </c>
      <c r="E919" s="444" t="str">
        <f t="array" ref="E919">IF(COUNTIF(MaGv!$C$6:$BB$6,B916)&gt;0,INDEX(MaGv!$C$3:$BB$6,1,MATCH(B916,MaGv!$C$6:$BB$6,0))," ")</f>
        <v> </v>
      </c>
      <c r="F919" s="444" t="str">
        <f t="array" ref="F919">IF(COUNTIF(MaGv!$C$11:$BB$11,B916)&gt;0,INDEX(MaGv!$C$3:$BB$11,1,MATCH(B916,MaGv!$C$11:$BB$11,0))," ")</f>
        <v> </v>
      </c>
      <c r="G919" s="444" t="str">
        <f t="array" ref="G919">IF(COUNTIF(MaGv!$C$16:$BB$16,B916)&gt;0,INDEX(MaGv!$C$3:$BB$16,1,MATCH(B916,MaGv!$C$16:$BB$16,0))," ")</f>
        <v> </v>
      </c>
      <c r="H919" s="444" t="str">
        <f t="array" ref="H919">IF(COUNTIF(MaGv!$C$21:$BB$21,B916)&gt;0,INDEX(MaGv!$C$3:$BB$21,1,MATCH(B916,MaGv!$C$21:$BB$21,0))," ")</f>
        <v> </v>
      </c>
      <c r="I919" s="444" t="str">
        <f t="array" ref="I919">IF(COUNTIF(MaGv!$C$26:$BB$26,B916)&gt;0,INDEX(MaGv!$C$3:$BB$26,1,MATCH(B916,MaGv!$C$26:$BB$26,0))," ")</f>
        <v> </v>
      </c>
      <c r="J919" s="444" t="str">
        <f t="array" ref="J919">IF(COUNTIF(MaGv!$C$31:$BB$31,B916)&gt;0,INDEX(MaGv!$C$3:$BB$31,1,MATCH(B916,MaGv!$C$31:$BB$31,0))," ")</f>
        <v> </v>
      </c>
      <c r="K919" s="323"/>
      <c r="L919" s="127"/>
      <c r="M919" s="444">
        <v>3.0</v>
      </c>
      <c r="N919" s="543" t="s">
        <v>621</v>
      </c>
      <c r="O919" s="444" t="str">
        <f t="array" ref="O919">IF(COUNTIF(MaGv!$C$6:$BB$6,L916)&gt;0,INDEX(MaGv!$C$3:$BB$6,1,MATCH(L916,MaGv!$C$6:$BB$6,0))," ")</f>
        <v> </v>
      </c>
      <c r="P919" s="444" t="str">
        <f t="array" ref="P919">IF(COUNTIF(MaGv!$C$11:$BB$11,L916)&gt;0,INDEX(MaGv!$C$3:$BB$11,1,MATCH(L916,MaGv!$C$11:$BB$11,0))," ")</f>
        <v> </v>
      </c>
      <c r="Q919" s="444" t="str">
        <f t="array" ref="Q919">IF(COUNTIF(MaGv!$C$16:$BB$16,L916)&gt;0,INDEX(MaGv!$C$3:$BB$16,1,MATCH(L916,MaGv!$C$16:$BB$16,0))," ")</f>
        <v> </v>
      </c>
      <c r="R919" s="444" t="str">
        <f t="array" ref="R919">IF(COUNTIF(MaGv!$C$21:$BB$21,L916)&gt;0,INDEX(MaGv!$C$3:$BB$21,1,MATCH(L916,MaGv!$C$21:$BB$21,0))," ")</f>
        <v> </v>
      </c>
      <c r="S919" s="444" t="str">
        <f t="array" ref="S919">IF(COUNTIF(MaGv!$C$26:$BB$26,L916)&gt;0,INDEX(MaGv!$C$3:$BB$26,1,MATCH(L916,MaGv!$C$26:$BB$26,0))," ")</f>
        <v> </v>
      </c>
      <c r="T919" s="444" t="str">
        <f t="array" ref="T919">IF(COUNTIF(MaGv!$C$31:$BB$31,L916)&gt;0,INDEX(MaGv!$C$3:$BB$31,1,MATCH(L916,MaGv!$C$31:$BB$31,0))," ")</f>
        <v> </v>
      </c>
      <c r="U919" s="16"/>
      <c r="V919" s="16"/>
      <c r="W919" s="17"/>
      <c r="X919" s="527"/>
    </row>
    <row r="920" ht="12.75" customHeight="1">
      <c r="A920" s="323"/>
      <c r="B920" s="127"/>
      <c r="C920" s="444">
        <v>4.0</v>
      </c>
      <c r="D920" s="543" t="s">
        <v>622</v>
      </c>
      <c r="E920" s="444" t="str">
        <f t="array" ref="E920">IF(COUNTIF(MaGv!$C$7:$BB$7,B916)&gt;0,INDEX(MaGv!$C$3:$BB$7,1,MATCH(B916,MaGv!$C$7:$BB$7,0))," ")</f>
        <v> </v>
      </c>
      <c r="F920" s="444" t="str">
        <f t="array" ref="F920">IF(COUNTIF(MaGv!$C$12:$BB$12,B916)&gt;0,INDEX(MaGv!$C$3:$BB$12,1,MATCH(B916,MaGv!$C$12:$BB$12,0))," ")</f>
        <v> </v>
      </c>
      <c r="G920" s="444" t="str">
        <f t="array" ref="G920">IF(COUNTIF(MaGv!$C$17:$BB$17,B916)&gt;0,INDEX(MaGv!$C$3:$BB$17,1,MATCH(B916,MaGv!$C$17:$BB$17,0))," ")</f>
        <v> </v>
      </c>
      <c r="H920" s="444" t="str">
        <f t="array" ref="H920">IF(COUNTIF(MaGv!$C$22:$BB$22,B916)&gt;0,INDEX(MaGv!$C$3:$BB$22,1,MATCH(B916,MaGv!$C$22:$BB$22,0))," ")</f>
        <v> </v>
      </c>
      <c r="I920" s="444" t="str">
        <f t="array" ref="I920">IF(COUNTIF(MaGv!$C$27:$BB$27,B916)&gt;0,INDEX(MaGv!$C$3:$BB$27,1,MATCH(B916,MaGv!$C$27:$BB$27,0))," ")</f>
        <v> </v>
      </c>
      <c r="J920" s="444" t="str">
        <f t="array" ref="J920">IF(COUNTIF(MaGv!$C$32:$BB$32,B916)&gt;0,INDEX(MaGv!$C$3:$BB$32,1,MATCH(B916,MaGv!$C$32:$BB$32,0))," ")</f>
        <v> </v>
      </c>
      <c r="K920" s="323"/>
      <c r="L920" s="127"/>
      <c r="M920" s="444">
        <v>4.0</v>
      </c>
      <c r="N920" s="543" t="s">
        <v>622</v>
      </c>
      <c r="O920" s="444" t="str">
        <f t="array" ref="O920">IF(COUNTIF(MaGv!$C$7:$BB$7,L916)&gt;0,INDEX(MaGv!$C$3:$BB$7,1,MATCH(L916,MaGv!$C$7:$BB$7,0))," ")</f>
        <v> </v>
      </c>
      <c r="P920" s="444" t="str">
        <f t="array" ref="P920">IF(COUNTIF(MaGv!$C$12:$BB$12,L916)&gt;0,INDEX(MaGv!$C$3:$BB$12,1,MATCH(L916,MaGv!$C$12:$BB$12,0))," ")</f>
        <v> </v>
      </c>
      <c r="Q920" s="444" t="str">
        <f t="array" ref="Q920">IF(COUNTIF(MaGv!$C$17:$BB$17,L916)&gt;0,INDEX(MaGv!$C$3:$BB$17,1,MATCH(L916,MaGv!$C$17:$BB$17,0))," ")</f>
        <v> </v>
      </c>
      <c r="R920" s="444" t="str">
        <f t="array" ref="R920">IF(COUNTIF(MaGv!$C$22:$BB$22,L916)&gt;0,INDEX(MaGv!$C$3:$BB$22,1,MATCH(L916,MaGv!$C$22:$BB$22,0))," ")</f>
        <v> </v>
      </c>
      <c r="S920" s="444" t="str">
        <f t="array" ref="S920">IF(COUNTIF(MaGv!$C$27:$BB$27,L916)&gt;0,INDEX(MaGv!$C$3:$BB$27,1,MATCH(L916,MaGv!$C$27:$BB$27,0))," ")</f>
        <v> </v>
      </c>
      <c r="T920" s="444" t="str">
        <f t="array" ref="T920">IF(COUNTIF(MaGv!$C$32:$BB$32,L916)&gt;0,INDEX(MaGv!$C$3:$BB$32,1,MATCH(L916,MaGv!$C$32:$BB$32,0))," ")</f>
        <v> </v>
      </c>
      <c r="U920" s="16"/>
      <c r="V920" s="16"/>
      <c r="W920" s="17"/>
      <c r="X920" s="527"/>
    </row>
    <row r="921" ht="12.75" customHeight="1">
      <c r="A921" s="323"/>
      <c r="B921" s="447"/>
      <c r="C921" s="544">
        <v>5.0</v>
      </c>
      <c r="D921" s="545" t="s">
        <v>623</v>
      </c>
      <c r="E921" s="544" t="str">
        <f t="array" ref="E921">IF(COUNTIF(MaGv!$C$8:$BB$8,B916)&gt;0,INDEX(MaGv!$C$3:$BB$8,1,MATCH(B916,MaGv!$C$8:$BB$8,0))," ")</f>
        <v> </v>
      </c>
      <c r="F921" s="544" t="str">
        <f t="array" ref="F921">IF(COUNTIF(MaGv!$C$13:$BB$13,B916)&gt;0,INDEX(MaGv!$C$3:$BB$13,1,MATCH(B916,MaGv!$C$13:$BB$13,0))," ")</f>
        <v> </v>
      </c>
      <c r="G921" s="544" t="str">
        <f t="array" ref="G921">IF(COUNTIF(MaGv!$C$18:$BB$18,B916)&gt;0,INDEX(MaGv!$C$3:$BB$18,1,MATCH(B916,MaGv!$C$18:$BB$18,0))," ")</f>
        <v> </v>
      </c>
      <c r="H921" s="544" t="str">
        <f t="array" ref="H921">IF(COUNTIF(MaGv!$C$23:$BB$23,B916)&gt;0,INDEX(MaGv!$C$3:$BB$23,1,MATCH(B916,MaGv!$C$23:$BB$23,0))," ")</f>
        <v> </v>
      </c>
      <c r="I921" s="544" t="str">
        <f t="array" ref="I921">IF(COUNTIF(MaGv!$C$28:$BB$28,B916)&gt;0,INDEX(MaGv!$C$3:$BB$28,1,MATCH(B916,MaGv!$C$28:$BB$28,0))," ")</f>
        <v> </v>
      </c>
      <c r="J921" s="544" t="str">
        <f t="array" ref="J921">IF(COUNTIF(MaGv!$C$33:$BB$33,B916)&gt;0,INDEX(MaGv!$C$3:$BB$33,1,MATCH(B916,MaGv!$C$33:$BB$33,0))," ")</f>
        <v> </v>
      </c>
      <c r="K921" s="323"/>
      <c r="L921" s="447"/>
      <c r="M921" s="544">
        <v>5.0</v>
      </c>
      <c r="N921" s="545" t="s">
        <v>623</v>
      </c>
      <c r="O921" s="544" t="str">
        <f t="array" ref="O921">IF(COUNTIF(MaGv!$C$8:$BB$8,L916)&gt;0,INDEX(MaGv!$C$3:$BB$8,1,MATCH(L916,MaGv!$C$8:$BB$8,0))," ")</f>
        <v> </v>
      </c>
      <c r="P921" s="544" t="str">
        <f t="array" ref="P921">IF(COUNTIF(MaGv!$C$13:$BB$13,L916)&gt;0,INDEX(MaGv!$C$3:$BB$13,1,MATCH(L916,MaGv!$C$13:$BB$13,0))," ")</f>
        <v> </v>
      </c>
      <c r="Q921" s="544" t="str">
        <f t="array" ref="Q921">IF(COUNTIF(MaGv!$C$18:$BB$18,L916)&gt;0,INDEX(MaGv!$C$3:$BB$18,1,MATCH(L916,MaGv!$C$18:$BB$18,0))," ")</f>
        <v> </v>
      </c>
      <c r="R921" s="544" t="str">
        <f t="array" ref="R921">IF(COUNTIF(MaGv!$C$23:$BB$23,L916)&gt;0,INDEX(MaGv!$C$3:$BB$23,1,MATCH(L916,MaGv!$C$23:$BB$23,0))," ")</f>
        <v> </v>
      </c>
      <c r="S921" s="544" t="str">
        <f t="array" ref="S921">IF(COUNTIF(MaGv!$C$28:$BB$28,L916)&gt;0,INDEX(MaGv!$C$3:$BB$28,1,MATCH(L916,MaGv!$C$28:$BB$28,0))," ")</f>
        <v> </v>
      </c>
      <c r="T921" s="544" t="str">
        <f t="array" ref="T921">IF(COUNTIF(MaGv!$C$33:$BB$33,L916)&gt;0,INDEX(MaGv!$C$3:$BB$33,1,MATCH(L916,MaGv!$C$33:$BB$33,0))," ")</f>
        <v> </v>
      </c>
      <c r="U921" s="16"/>
      <c r="V921" s="16"/>
      <c r="W921" s="17"/>
      <c r="X921" s="527"/>
    </row>
    <row r="922" ht="12.75" customHeight="1">
      <c r="A922" s="323"/>
      <c r="B922" s="547" t="s">
        <v>606</v>
      </c>
      <c r="C922" s="548">
        <v>1.0</v>
      </c>
      <c r="D922" s="549" t="s">
        <v>624</v>
      </c>
      <c r="E922" s="548" t="str">
        <f t="array" ref="E922">IF(COUNTIF(MaGv!$C$39:$BB$39,B916)&gt;0,INDEX(MaGv!$C$38:$BB$39,1,MATCH(B916,MaGv!$C$39:$BB$39,0))," ")</f>
        <v> </v>
      </c>
      <c r="F922" s="548" t="str">
        <f t="array" ref="F922">IF(COUNTIF(MaGv!$C$44:$BB$44,B916)&gt;0,INDEX(MaGv!$C$38:$BB$44,1,MATCH(B916,MaGv!$C$44:$BB$44,0))," ")</f>
        <v> </v>
      </c>
      <c r="G922" s="548" t="str">
        <f t="array" ref="G922">IF(COUNTIF(MaGv!$C$49:$BB$49,B916)&gt;0,INDEX(MaGv!$C$38:$BB$49,1,MATCH(B916,MaGv!$C$49:$BB$49,0))," ")</f>
        <v> </v>
      </c>
      <c r="H922" s="548" t="str">
        <f t="array" ref="H922">IF(COUNTIF(MaGv!$C$54:$BB$54,B916)&gt;0,INDEX(MaGv!$C$38:$BB$54,1,MATCH(B916,MaGv!$C$54:$BB$54,0))," ")</f>
        <v> </v>
      </c>
      <c r="I922" s="548" t="str">
        <f t="array" ref="I922">IF(COUNTIF(MaGv!$C$59:$BB$59,B916)&gt;0,INDEX(MaGv!$C$38:$BB$59,1,MATCH(B916,MaGv!$C$59:$BB$59,0))," ")</f>
        <v> </v>
      </c>
      <c r="J922" s="548" t="str">
        <f t="array" ref="J922">IF(COUNTIF(MaGv!$C$64:$BB$64,B916)&gt;0,INDEX(MaGv!$C$38:$BB$64,1,MATCH(B916,MaGv!$C$64:$BB$64,0))," ")</f>
        <v> </v>
      </c>
      <c r="K922" s="323"/>
      <c r="L922" s="547" t="s">
        <v>606</v>
      </c>
      <c r="M922" s="548">
        <v>1.0</v>
      </c>
      <c r="N922" s="549" t="s">
        <v>624</v>
      </c>
      <c r="O922" s="548" t="str">
        <f t="array" ref="O922">IF(COUNTIF(MaGv!$C$39:$BB$39,L916)&gt;0,INDEX(MaGv!$C$38:$BB$39,1,MATCH(L916,MaGv!$C$39:$BB$39,0))," ")</f>
        <v> </v>
      </c>
      <c r="P922" s="548" t="str">
        <f t="array" ref="P922">IF(COUNTIF(MaGv!$C$44:$BB$44,L916)&gt;0,INDEX(MaGv!$C$38:$BB$44,1,MATCH(L916,MaGv!$C$44:$BB$44,0))," ")</f>
        <v> </v>
      </c>
      <c r="Q922" s="548" t="str">
        <f t="array" ref="Q922">IF(COUNTIF(MaGv!$C$49:$BB$49,L916)&gt;0,INDEX(MaGv!$C$38:$BB$49,1,MATCH(L916,MaGv!$C$49:$BB$49,0))," ")</f>
        <v> </v>
      </c>
      <c r="R922" s="548" t="str">
        <f t="array" ref="R922">IF(COUNTIF(MaGv!$C$54:$BB$54,L916)&gt;0,INDEX(MaGv!$C$38:$BB$54,1,MATCH(L916,MaGv!$C$54:$BB$54,0))," ")</f>
        <v> </v>
      </c>
      <c r="S922" s="548" t="str">
        <f t="array" ref="S922">IF(COUNTIF(MaGv!$C$59:$BB$59,L916)&gt;0,INDEX(MaGv!$C$38:$BB$59,1,MATCH(L916,MaGv!$C$59:$BB$59,0))," ")</f>
        <v> </v>
      </c>
      <c r="T922" s="548" t="str">
        <f t="array" ref="T922">IF(COUNTIF(MaGv!$C$64:$BB$64,L916)&gt;0,INDEX(MaGv!$C$38:$BB$64,1,MATCH(L916,MaGv!$C$64:$BB$64,0))," ")</f>
        <v> </v>
      </c>
      <c r="U922" s="16"/>
      <c r="V922" s="16"/>
      <c r="W922" s="17"/>
      <c r="X922" s="527"/>
    </row>
    <row r="923" ht="12.75" customHeight="1">
      <c r="A923" s="323"/>
      <c r="B923" s="127"/>
      <c r="C923" s="444">
        <v>2.0</v>
      </c>
      <c r="D923" s="543" t="s">
        <v>625</v>
      </c>
      <c r="E923" s="444" t="str">
        <f t="array" ref="E923">IF(COUNTIF(MaGv!$C$40:$BB$40,B916)&gt;0,INDEX(MaGv!$C$38:$BB$40,1,MATCH(B916,MaGv!$C$40:$BB$40,0))," ")</f>
        <v> </v>
      </c>
      <c r="F923" s="444" t="str">
        <f t="array" ref="F923">IF(COUNTIF(MaGv!$C$45:$BB$45,B916)&gt;0,INDEX(MaGv!$C$38:$BB$45,1,MATCH(B916,MaGv!$C$45:$BB$45,0))," ")</f>
        <v> </v>
      </c>
      <c r="G923" s="444" t="str">
        <f t="array" ref="G923">IF(COUNTIF(MaGv!$C$50:$BB$50,B916)&gt;0,INDEX(MaGv!$C$38:$BB$50,1,MATCH(B916,MaGv!$C$50:$BB$50,0))," ")</f>
        <v> </v>
      </c>
      <c r="H923" s="444" t="str">
        <f t="array" ref="H923">IF(COUNTIF(MaGv!$C$55:$BB$55,B916)&gt;0,INDEX(MaGv!$C$38:$BB$55,1,MATCH(B916,MaGv!$C$55:$BB$55,0))," ")</f>
        <v> </v>
      </c>
      <c r="I923" s="444" t="str">
        <f t="array" ref="I923">IF(COUNTIF(MaGv!$C$60:$BB$60,B916)&gt;0,INDEX(MaGv!$C$38:$BB$60,1,MATCH(B916,MaGv!$C$60:$BB$60,0))," ")</f>
        <v> </v>
      </c>
      <c r="J923" s="444" t="str">
        <f t="array" ref="J923">IF(COUNTIF(MaGv!$C$65:$BB$65,B916)&gt;0,INDEX(MaGv!$C$38:$BB$65,1,MATCH(B916,MaGv!$C$65:$BB$65,0))," ")</f>
        <v> </v>
      </c>
      <c r="K923" s="323"/>
      <c r="L923" s="127"/>
      <c r="M923" s="444">
        <v>2.0</v>
      </c>
      <c r="N923" s="543" t="s">
        <v>625</v>
      </c>
      <c r="O923" s="444" t="str">
        <f t="array" ref="O923">IF(COUNTIF(MaGv!$C$40:$BB$40,L916)&gt;0,INDEX(MaGv!$C$38:$BB$40,1,MATCH(L916,MaGv!$C$40:$BB$40,0))," ")</f>
        <v> </v>
      </c>
      <c r="P923" s="444" t="str">
        <f t="array" ref="P923">IF(COUNTIF(MaGv!$C$45:$BB$45,L916)&gt;0,INDEX(MaGv!$C$38:$BB$45,1,MATCH(L916,MaGv!$C$45:$BB$45,0))," ")</f>
        <v> </v>
      </c>
      <c r="Q923" s="444" t="str">
        <f t="array" ref="Q923">IF(COUNTIF(MaGv!$C$50:$BB$50,L916)&gt;0,INDEX(MaGv!$C$38:$BB$50,1,MATCH(L916,MaGv!$C$50:$BB$50,0))," ")</f>
        <v> </v>
      </c>
      <c r="R923" s="444" t="str">
        <f t="array" ref="R923">IF(COUNTIF(MaGv!$C$55:$BB$55,L916)&gt;0,INDEX(MaGv!$C$38:$BB$55,1,MATCH(L916,MaGv!$C$55:$BB$55,0))," ")</f>
        <v> </v>
      </c>
      <c r="S923" s="444" t="str">
        <f t="array" ref="S923">IF(COUNTIF(MaGv!$C$60:$BB$60,L916)&gt;0,INDEX(MaGv!$C$38:$BB$60,1,MATCH(L916,MaGv!$C$60:$BB$60,0))," ")</f>
        <v> </v>
      </c>
      <c r="T923" s="444" t="str">
        <f t="array" ref="T923">IF(COUNTIF(MaGv!$C$65:$BB$65,L916)&gt;0,INDEX(MaGv!$C$38:$BB$65,1,MATCH(L916,MaGv!$C$65:$BB$65,0))," ")</f>
        <v> </v>
      </c>
      <c r="U923" s="16"/>
      <c r="V923" s="16"/>
      <c r="W923" s="17"/>
      <c r="X923" s="527"/>
    </row>
    <row r="924" ht="12.75" customHeight="1">
      <c r="A924" s="323"/>
      <c r="B924" s="127"/>
      <c r="C924" s="444">
        <v>3.0</v>
      </c>
      <c r="D924" s="543" t="s">
        <v>626</v>
      </c>
      <c r="E924" s="444" t="str">
        <f t="array" ref="E924">IF(COUNTIF(MaGv!$C$41:$BB$41,B916)&gt;0,INDEX(MaGv!$C$38:$BB$41,1,MATCH(B916,MaGv!$C$41:$BB$41,0))," ")</f>
        <v> </v>
      </c>
      <c r="F924" s="444" t="str">
        <f t="array" ref="F924">IF(COUNTIF(MaGv!$C$46:$BB$46,B916)&gt;0,INDEX(MaGv!$C$38:$BB$46,1,MATCH(B916,MaGv!$C$46:$BB$46,0))," ")</f>
        <v> </v>
      </c>
      <c r="G924" s="444" t="str">
        <f t="array" ref="G924">IF(COUNTIF(MaGv!$C$51:$BB$51,B916)&gt;0,INDEX(MaGv!$C$38:$BB$51,1,MATCH(B916,MaGv!$C$51:$BB$51,0))," ")</f>
        <v> </v>
      </c>
      <c r="H924" s="444" t="str">
        <f t="array" ref="H924">IF(COUNTIF(MaGv!$C$56:$BB$56,B916)&gt;0,INDEX(MaGv!$C$38:$BB$56,1,MATCH(B916,MaGv!$C$56:$BB$56,0))," ")</f>
        <v> </v>
      </c>
      <c r="I924" s="444" t="str">
        <f t="array" ref="I924">IF(COUNTIF(MaGv!$C$61:$BB$61,B916)&gt;0,INDEX(MaGv!$C$38:$BB$61,1,MATCH(B916,MaGv!$C$61:$BB$61,0))," ")</f>
        <v> </v>
      </c>
      <c r="J924" s="444" t="str">
        <f t="array" ref="J924">IF(COUNTIF(MaGv!$C$66:$BB$66,B916)&gt;0,INDEX(MaGv!$C$38:$BB$66,1,MATCH(B916,MaGv!$C$66:$BB$66,0))," ")</f>
        <v> </v>
      </c>
      <c r="K924" s="323"/>
      <c r="L924" s="127"/>
      <c r="M924" s="444">
        <v>3.0</v>
      </c>
      <c r="N924" s="543" t="s">
        <v>626</v>
      </c>
      <c r="O924" s="444" t="str">
        <f t="array" ref="O924">IF(COUNTIF(MaGv!$C$41:$BB$41,L916)&gt;0,INDEX(MaGv!$C$38:$BB$41,1,MATCH(L916,MaGv!$C$41:$BB$41,0))," ")</f>
        <v> </v>
      </c>
      <c r="P924" s="444" t="str">
        <f t="array" ref="P924">IF(COUNTIF(MaGv!$C$46:$BB$46,L916)&gt;0,INDEX(MaGv!$C$38:$BB$46,1,MATCH(L916,MaGv!$C$46:$BB$46,0))," ")</f>
        <v> </v>
      </c>
      <c r="Q924" s="444" t="str">
        <f t="array" ref="Q924">IF(COUNTIF(MaGv!$C$51:$BB$51,L916)&gt;0,INDEX(MaGv!$C$38:$BB$51,1,MATCH(L916,MaGv!$C$51:$BB$51,0))," ")</f>
        <v> </v>
      </c>
      <c r="R924" s="444" t="str">
        <f t="array" ref="R924">IF(COUNTIF(MaGv!$C$56:$BB$56,L916)&gt;0,INDEX(MaGv!$C$38:$BB$56,1,MATCH(L916,MaGv!$C$56:$BB$56,0))," ")</f>
        <v> </v>
      </c>
      <c r="S924" s="444" t="str">
        <f t="array" ref="S924">IF(COUNTIF(MaGv!$C$61:$BB$61,L916)&gt;0,INDEX(MaGv!$C$38:$BB$61,1,MATCH(L916,MaGv!$C$61:$BB$61,0))," ")</f>
        <v> </v>
      </c>
      <c r="T924" s="444" t="str">
        <f t="array" ref="T924">IF(COUNTIF(MaGv!$C$66:$BB$66,L916)&gt;0,INDEX(MaGv!$C$38:$BB$66,1,MATCH(L916,MaGv!$C$66:$BB$66,0))," ")</f>
        <v> </v>
      </c>
      <c r="U924" s="16"/>
      <c r="V924" s="16"/>
      <c r="W924" s="17"/>
      <c r="X924" s="527"/>
    </row>
    <row r="925" ht="12.75" customHeight="1">
      <c r="A925" s="323"/>
      <c r="B925" s="127"/>
      <c r="C925" s="444">
        <v>4.0</v>
      </c>
      <c r="D925" s="543" t="s">
        <v>627</v>
      </c>
      <c r="E925" s="444" t="str">
        <f t="array" ref="E925">IF(COUNTIF(MaGv!$C$42:$BB$42,B916)&gt;0,INDEX(MaGv!$C$38:$BB$42,1,MATCH(B916,MaGv!$C$42:$BB$42,0))," ")</f>
        <v> </v>
      </c>
      <c r="F925" s="444" t="str">
        <f t="array" ref="F925">IF(COUNTIF(MaGv!$C$47:$BB$47,B916)&gt;0,INDEX(MaGv!$C$38:$BB$47,1,MATCH(B916,MaGv!$C$47:$BB$47,0))," ")</f>
        <v> </v>
      </c>
      <c r="G925" s="444" t="str">
        <f t="array" ref="G925">IF(COUNTIF(MaGv!$C$52:$BB$52,B916)&gt;0,INDEX(MaGv!$C$38:$BB$52,1,MATCH(B916,MaGv!$C$52:$BB$52,0))," ")</f>
        <v> </v>
      </c>
      <c r="H925" s="444" t="str">
        <f t="array" ref="H925">IF(COUNTIF(MaGv!$C$57:$BB$57,B916)&gt;0,INDEX(MaGv!$C$38:$BB$57,1,MATCH(B916,MaGv!$C$57:$BB$57,0))," ")</f>
        <v> </v>
      </c>
      <c r="I925" s="444" t="str">
        <f t="array" ref="I925">IF(COUNTIF(MaGv!$C$62:$BB$62,B916)&gt;0,INDEX(MaGv!$C$38:$BB$62,1,MATCH(B916,MaGv!$C$62:$BB$62,0))," ")</f>
        <v> </v>
      </c>
      <c r="J925" s="444" t="str">
        <f t="array" ref="J925">IF(COUNTIF(MaGv!$C$66:$BB$67,B916)&gt;0,INDEX(MaGv!$C$38:$BB$67,1,MATCH(B916,MaGv!$C$67:$BB$67,0))," ")</f>
        <v> </v>
      </c>
      <c r="K925" s="323"/>
      <c r="L925" s="127"/>
      <c r="M925" s="444">
        <v>4.0</v>
      </c>
      <c r="N925" s="543" t="s">
        <v>627</v>
      </c>
      <c r="O925" s="444" t="str">
        <f t="array" ref="O925">IF(COUNTIF(MaGv!$C$42:$BB$42,L916)&gt;0,INDEX(MaGv!$C$38:$BB$42,1,MATCH(L916,MaGv!$C$42:$BB$42,0))," ")</f>
        <v> </v>
      </c>
      <c r="P925" s="444" t="str">
        <f t="array" ref="P925">IF(COUNTIF(MaGv!$C$47:$BB$47,L916)&gt;0,INDEX(MaGv!$C$38:$BB$47,1,MATCH(L916,MaGv!$C$47:$BB$47,0))," ")</f>
        <v> </v>
      </c>
      <c r="Q925" s="444" t="str">
        <f t="array" ref="Q925">IF(COUNTIF(MaGv!$C$52:$BB$52,L916)&gt;0,INDEX(MaGv!$C$38:$BB$52,1,MATCH(L916,MaGv!$C$52:$BB$52,0))," ")</f>
        <v> </v>
      </c>
      <c r="R925" s="444" t="str">
        <f t="array" ref="R925">IF(COUNTIF(MaGv!$C$57:$BB$57,L916)&gt;0,INDEX(MaGv!$C$38:$BB$57,1,MATCH(L916,MaGv!$C$57:$BB$57,0))," ")</f>
        <v> </v>
      </c>
      <c r="S925" s="444" t="str">
        <f t="array" ref="S925">IF(COUNTIF(MaGv!$C$62:$BB$62,L916)&gt;0,INDEX(MaGv!$C$38:$BB$62,1,MATCH(L916,MaGv!$C$62:$BB$62,0))," ")</f>
        <v> </v>
      </c>
      <c r="T925" s="444" t="str">
        <f t="array" ref="T925">IF(COUNTIF(MaGv!$C$66:$BB$67,L916)&gt;0,INDEX(MaGv!$C$38:$BB$67,1,MATCH(L916,MaGv!$C$67:$BB$67,0))," ")</f>
        <v> </v>
      </c>
      <c r="U925" s="16"/>
      <c r="V925" s="16"/>
      <c r="W925" s="17"/>
      <c r="X925" s="527"/>
    </row>
    <row r="926" ht="12.75" customHeight="1">
      <c r="A926" s="323"/>
      <c r="B926" s="396"/>
      <c r="C926" s="450">
        <v>5.0</v>
      </c>
      <c r="D926" s="550" t="s">
        <v>628</v>
      </c>
      <c r="E926" s="450" t="str">
        <f t="array" ref="E926">IF(COUNTIF(MaGv!$C$43:$BB$43,B916)&gt;0,INDEX(MaGv!$C$38:$BB$43,1,MATCH(B916,MaGv!$C$43:$BB$43,0))," ")</f>
        <v> </v>
      </c>
      <c r="F926" s="450" t="str">
        <f t="array" ref="F926">IF(COUNTIF(MaGv!$C$48:$BB$48,B916)&gt;0,INDEX(MaGv!$C$38:$BB$48,1,MATCH(B916,MaGv!$C$48:$BB$48,0))," ")</f>
        <v> </v>
      </c>
      <c r="G926" s="450" t="str">
        <f t="array" ref="G926">IF(COUNTIF(MaGv!$C$53:$BB$53,B916)&gt;0,INDEX(MaGv!$C$38:$BB$53,1,MATCH(B916,MaGv!$C$53:$BB$53,0))," ")</f>
        <v> </v>
      </c>
      <c r="H926" s="450" t="str">
        <f t="array" ref="H926">IF(COUNTIF(MaGv!$C$58:$BB$58,B916)&gt;0,INDEX(MaGv!$C$38:$BB$58,1,MATCH(B916,MaGv!$C$58:$BB$58,0))," ")</f>
        <v> </v>
      </c>
      <c r="I926" s="450" t="str">
        <f t="array" ref="I926">IF(COUNTIF(MaGv!$C$63:$BB$63,B916)&gt;0,INDEX(MaGv!$C$38:$BB$63,1,MATCH(B916,MaGv!$C$63:$BB$63,0))," ")</f>
        <v> </v>
      </c>
      <c r="J926" s="450" t="str">
        <f t="array" ref="J926">IF(COUNTIF(MaGv!$C$68:$BB$68,B916)&gt;0,INDEX(MaGv!$C$38:$BB$68,1,MATCH(B916,MaGv!$C$68:$BB$68,0))," ")</f>
        <v> </v>
      </c>
      <c r="K926" s="323"/>
      <c r="L926" s="396"/>
      <c r="M926" s="450">
        <v>5.0</v>
      </c>
      <c r="N926" s="550" t="s">
        <v>628</v>
      </c>
      <c r="O926" s="450" t="str">
        <f t="array" ref="O926">IF(COUNTIF(MaGv!$C$43:$BB$43,L916)&gt;0,INDEX(MaGv!$C$38:$BB$43,1,MATCH(L916,MaGv!$C$43:$BB$43,0))," ")</f>
        <v> </v>
      </c>
      <c r="P926" s="450" t="str">
        <f t="array" ref="P926">IF(COUNTIF(MaGv!$C$48:$BB$48,L916)&gt;0,INDEX(MaGv!$C$38:$BB$48,1,MATCH(L916,MaGv!$C$48:$BB$48,0))," ")</f>
        <v> </v>
      </c>
      <c r="Q926" s="450" t="str">
        <f t="array" ref="Q926">IF(COUNTIF(MaGv!$C$53:$BB$53,L916)&gt;0,INDEX(MaGv!$C$38:$BB$53,1,MATCH(L916,MaGv!$C$53:$BB$53,0))," ")</f>
        <v> </v>
      </c>
      <c r="R926" s="450" t="str">
        <f t="array" ref="R926">IF(COUNTIF(MaGv!$C$58:$BB$58,L916)&gt;0,INDEX(MaGv!$C$38:$BB$58,1,MATCH(L916,MaGv!$C$58:$BB$58,0))," ")</f>
        <v> </v>
      </c>
      <c r="S926" s="450" t="str">
        <f t="array" ref="S926">IF(COUNTIF(MaGv!$C$63:$BB$63,L916)&gt;0,INDEX(MaGv!$C$38:$BB$63,1,MATCH(L916,MaGv!$C$63:$BB$63,0))," ")</f>
        <v> </v>
      </c>
      <c r="T926" s="450" t="str">
        <f t="array" ref="T926">IF(COUNTIF(MaGv!$C$68:$BB$68,L916)&gt;0,INDEX(MaGv!$C$38:$BB$68,1,MATCH(L916,MaGv!$C$68:$BB$68,0))," ")</f>
        <v> </v>
      </c>
      <c r="U926" s="16"/>
      <c r="V926" s="16"/>
      <c r="W926" s="17"/>
      <c r="X926" s="527"/>
    </row>
    <row r="927" ht="12.75" customHeight="1">
      <c r="A927" s="323"/>
      <c r="B927" s="551"/>
      <c r="C927" s="529"/>
      <c r="D927" s="75"/>
      <c r="E927" s="529"/>
      <c r="F927" s="529"/>
      <c r="G927" s="529"/>
      <c r="H927" s="529"/>
      <c r="I927" s="529"/>
      <c r="J927" s="529"/>
      <c r="K927" s="323"/>
      <c r="L927" s="551"/>
      <c r="M927" s="529"/>
      <c r="N927" s="75"/>
      <c r="O927" s="529"/>
      <c r="P927" s="529"/>
      <c r="Q927" s="529"/>
      <c r="R927" s="529"/>
      <c r="S927" s="529"/>
      <c r="T927" s="529"/>
      <c r="U927" s="16"/>
      <c r="V927" s="16"/>
      <c r="W927" s="17"/>
      <c r="X927" s="527"/>
    </row>
    <row r="928" ht="12.75" customHeight="1">
      <c r="A928" s="552"/>
      <c r="B928" s="553"/>
      <c r="C928" s="554"/>
      <c r="D928" s="554"/>
      <c r="E928" s="555"/>
      <c r="F928" s="555"/>
      <c r="G928" s="555"/>
      <c r="H928" s="555"/>
      <c r="I928" s="555"/>
      <c r="J928" s="555"/>
      <c r="K928" s="555"/>
      <c r="L928" s="553"/>
      <c r="M928" s="554"/>
      <c r="N928" s="554"/>
      <c r="O928" s="555"/>
      <c r="P928" s="555"/>
      <c r="Q928" s="555"/>
      <c r="R928" s="555"/>
      <c r="S928" s="555"/>
      <c r="T928" s="555"/>
      <c r="U928" s="16"/>
      <c r="V928" s="16"/>
      <c r="W928" s="17"/>
      <c r="X928" s="527"/>
    </row>
    <row r="929" ht="12.75" customHeight="1">
      <c r="A929" s="323"/>
      <c r="B929" s="528" t="str">
        <f>MaGv!$N$1</f>
        <v>THỜI KHÓA BIỂU ÔN TẬP KHỐI 12 - Áp dụng từ 04/05/2021</v>
      </c>
      <c r="C929" s="528"/>
      <c r="D929" s="360"/>
      <c r="E929" s="360"/>
      <c r="F929" s="360"/>
      <c r="G929" s="360"/>
      <c r="H929" s="323"/>
      <c r="I929" s="360"/>
      <c r="J929" s="360"/>
      <c r="K929" s="323"/>
      <c r="L929" s="528" t="str">
        <f>MaGv!$N$1</f>
        <v>THỜI KHÓA BIỂU ÔN TẬP KHỐI 12 - Áp dụng từ 04/05/2021</v>
      </c>
      <c r="M929" s="360"/>
      <c r="N929" s="360"/>
      <c r="O929" s="360"/>
      <c r="P929" s="360"/>
      <c r="Q929" s="360"/>
      <c r="R929" s="323"/>
      <c r="S929" s="360"/>
      <c r="T929" s="360"/>
      <c r="U929" s="16"/>
      <c r="V929" s="16"/>
      <c r="W929" s="17"/>
      <c r="X929" s="527"/>
    </row>
    <row r="930" ht="12.75" customHeight="1">
      <c r="A930" s="16"/>
      <c r="B930" s="530" t="s">
        <v>615</v>
      </c>
      <c r="C930" s="531" t="str">
        <f>VLOOKUP(B932,dsma,3,0)&amp;"-"&amp;VLOOKUP(B932,dsma,5,0)</f>
        <v>#N/A</v>
      </c>
      <c r="D930" s="532"/>
      <c r="E930" s="532"/>
      <c r="F930" s="533"/>
      <c r="G930" s="323"/>
      <c r="H930" s="534"/>
      <c r="I930" s="535" t="s">
        <v>616</v>
      </c>
      <c r="J930" s="17" t="str">
        <f>60-COUNTIF(E933:J942," ")</f>
        <v>0</v>
      </c>
      <c r="K930" s="323"/>
      <c r="L930" s="530" t="s">
        <v>615</v>
      </c>
      <c r="M930" s="531" t="str">
        <f>VLOOKUP(L932,dsma,3,0)&amp;"-"&amp;VLOOKUP(L932,dsma,5,0)</f>
        <v>#N/A</v>
      </c>
      <c r="N930" s="532"/>
      <c r="O930" s="532"/>
      <c r="P930" s="533"/>
      <c r="Q930" s="323"/>
      <c r="R930" s="534"/>
      <c r="S930" s="535" t="s">
        <v>616</v>
      </c>
      <c r="T930" s="17" t="str">
        <f>60-COUNTIF(O933:T942," ")</f>
        <v>0</v>
      </c>
      <c r="U930" s="16"/>
      <c r="V930" s="16"/>
      <c r="W930" s="17"/>
      <c r="X930" s="527"/>
    </row>
    <row r="931" ht="3.0" customHeight="1">
      <c r="A931" s="16"/>
      <c r="B931" s="526"/>
      <c r="C931" s="323"/>
      <c r="D931" s="323"/>
      <c r="E931" s="529"/>
      <c r="F931" s="323"/>
      <c r="G931" s="323"/>
      <c r="H931" s="323"/>
      <c r="I931" s="323"/>
      <c r="J931" s="323"/>
      <c r="K931" s="323"/>
      <c r="L931" s="526"/>
      <c r="M931" s="323"/>
      <c r="N931" s="323"/>
      <c r="O931" s="529"/>
      <c r="P931" s="323"/>
      <c r="Q931" s="323"/>
      <c r="R931" s="323"/>
      <c r="S931" s="323"/>
      <c r="T931" s="323"/>
      <c r="U931" s="16"/>
      <c r="V931" s="16"/>
      <c r="W931" s="17"/>
      <c r="X931" s="527"/>
    </row>
    <row r="932" ht="12.75" customHeight="1">
      <c r="A932" s="536"/>
      <c r="B932" s="537" t="str">
        <f>X121</f>
        <v/>
      </c>
      <c r="C932" s="538" t="s">
        <v>617</v>
      </c>
      <c r="D932" s="538" t="s">
        <v>618</v>
      </c>
      <c r="E932" s="538" t="s">
        <v>591</v>
      </c>
      <c r="F932" s="538" t="s">
        <v>592</v>
      </c>
      <c r="G932" s="538" t="s">
        <v>593</v>
      </c>
      <c r="H932" s="538" t="s">
        <v>594</v>
      </c>
      <c r="I932" s="538" t="s">
        <v>595</v>
      </c>
      <c r="J932" s="538" t="s">
        <v>596</v>
      </c>
      <c r="K932" s="539"/>
      <c r="L932" s="537" t="str">
        <f>X122</f>
        <v/>
      </c>
      <c r="M932" s="538" t="s">
        <v>617</v>
      </c>
      <c r="N932" s="538" t="s">
        <v>618</v>
      </c>
      <c r="O932" s="538" t="s">
        <v>591</v>
      </c>
      <c r="P932" s="538" t="s">
        <v>592</v>
      </c>
      <c r="Q932" s="538" t="s">
        <v>593</v>
      </c>
      <c r="R932" s="538" t="s">
        <v>594</v>
      </c>
      <c r="S932" s="538" t="s">
        <v>595</v>
      </c>
      <c r="T932" s="538" t="s">
        <v>596</v>
      </c>
      <c r="U932" s="16"/>
      <c r="V932" s="16">
        <v>118.0</v>
      </c>
      <c r="W932" s="17"/>
      <c r="X932" s="527"/>
    </row>
    <row r="933" ht="12.75" customHeight="1">
      <c r="A933" s="323"/>
      <c r="B933" s="541" t="s">
        <v>597</v>
      </c>
      <c r="C933" s="452">
        <v>1.0</v>
      </c>
      <c r="D933" s="542" t="s">
        <v>619</v>
      </c>
      <c r="E933" s="452" t="str">
        <f t="array" ref="E933">IF(COUNTIF(MaGv!$C$4:$BB$4,B932)&gt;0,INDEX(MaGv!$C$3:$BB$4,1,MATCH(B932,MaGv!$C$4:$BB$4,0))," ")</f>
        <v> </v>
      </c>
      <c r="F933" s="452" t="str">
        <f t="array" ref="F933">IF(COUNTIF(MaGv!$C$9:$BB$9,B932)&gt;0,INDEX(MaGv!$C$3:$BB$9,1,MATCH(B932,MaGv!$C$9:$BB$9,0))," ")</f>
        <v> </v>
      </c>
      <c r="G933" s="452" t="str">
        <f t="array" ref="G933">IF(COUNTIF(MaGv!$C$14:$BB$14,B932)&gt;0,INDEX(MaGv!$C$3:$BB$14,1,MATCH(B932,MaGv!$C$14:$BB$14,0))," ")</f>
        <v> </v>
      </c>
      <c r="H933" s="452" t="str">
        <f t="array" ref="H933">IF(COUNTIF(MaGv!$C$19:$BB$19,B932)&gt;0,INDEX(MaGv!$C$3:$BB$19,1,MATCH(B932,MaGv!$C$19:$BB$19,0))," ")</f>
        <v> </v>
      </c>
      <c r="I933" s="452" t="str">
        <f t="array" ref="I933">IF(COUNTIF(MaGv!$C$24:$BB$24,B932)&gt;0,INDEX(MaGv!$C$3:$BB$24,1,MATCH(B932,MaGv!$C$24:$BB$24,0))," ")</f>
        <v> </v>
      </c>
      <c r="J933" s="452" t="str">
        <f t="array" ref="J933">IF(COUNTIF(MaGv!$C$29:$BB$29,B932)&gt;0,INDEX(MaGv!$C$3:$BB$29,1,MATCH(B932,MaGv!$C$29:$BB$29,0))," ")</f>
        <v> </v>
      </c>
      <c r="K933" s="323"/>
      <c r="L933" s="541" t="s">
        <v>597</v>
      </c>
      <c r="M933" s="452">
        <v>1.0</v>
      </c>
      <c r="N933" s="542" t="s">
        <v>619</v>
      </c>
      <c r="O933" s="452" t="str">
        <f t="array" ref="O933">IF(COUNTIF(MaGv!$C$4:$BB$4,L932)&gt;0,INDEX(MaGv!$C$3:$BB$4,1,MATCH(L932,MaGv!$C$4:$BB$4,0))," ")</f>
        <v> </v>
      </c>
      <c r="P933" s="452" t="str">
        <f t="array" ref="P933">IF(COUNTIF(MaGv!$C$9:$BB$9,L932)&gt;0,INDEX(MaGv!$C$3:$BB$9,1,MATCH(L932,MaGv!$C$9:$BB$9,0))," ")</f>
        <v> </v>
      </c>
      <c r="Q933" s="452" t="str">
        <f t="array" ref="Q933">IF(COUNTIF(MaGv!$C$14:$BB$14,L932)&gt;0,INDEX(MaGv!$C$3:$BB$14,1,MATCH(L932,MaGv!$C$14:$BB$14,0))," ")</f>
        <v> </v>
      </c>
      <c r="R933" s="452" t="str">
        <f t="array" ref="R933">IF(COUNTIF(MaGv!$C$19:$BB$19,L932)&gt;0,INDEX(MaGv!$C$3:$BB$19,1,MATCH(L932,MaGv!$C$19:$BB$19,0))," ")</f>
        <v> </v>
      </c>
      <c r="S933" s="452" t="str">
        <f t="array" ref="S933">IF(COUNTIF(MaGv!$C$24:$BB$24,L932)&gt;0,INDEX(MaGv!$C$3:$BB$24,1,MATCH(L932,MaGv!$C$24:$BB$24,0))," ")</f>
        <v> </v>
      </c>
      <c r="T933" s="452" t="str">
        <f t="array" ref="T933">IF(COUNTIF(MaGv!$C$29:$BB$29,L932)&gt;0,INDEX(MaGv!$C$3:$BB$29,1,MATCH(L932,MaGv!$C$29:$BB$29,0))," ")</f>
        <v> </v>
      </c>
      <c r="U933" s="16"/>
      <c r="V933" s="16"/>
      <c r="W933" s="17"/>
      <c r="X933" s="527"/>
    </row>
    <row r="934" ht="12.75" customHeight="1">
      <c r="A934" s="323"/>
      <c r="B934" s="127"/>
      <c r="C934" s="444">
        <v>2.0</v>
      </c>
      <c r="D934" s="543" t="s">
        <v>620</v>
      </c>
      <c r="E934" s="444" t="str">
        <f t="array" ref="E934">IF(COUNTIF(MaGv!$C$5:$BB$5,B932)&gt;0,INDEX(MaGv!$C$3:$BB$5,1,MATCH(B932,MaGv!$C$5:$BB$5,0))," ")</f>
        <v> </v>
      </c>
      <c r="F934" s="444" t="str">
        <f t="array" ref="F934">IF(COUNTIF(MaGv!$C$10:$BB$10,B932)&gt;0,INDEX(MaGv!$C$3:$BB$10,1,MATCH(B932,MaGv!$C$10:$BB$10,0))," ")</f>
        <v> </v>
      </c>
      <c r="G934" s="444" t="str">
        <f t="array" ref="G934">IF(COUNTIF(MaGv!$C$15:$BB$15,B932)&gt;0,INDEX(MaGv!$C$3:$BB$15,1,MATCH(B932,MaGv!$C$15:$BB$15,0))," ")</f>
        <v> </v>
      </c>
      <c r="H934" s="444" t="str">
        <f t="array" ref="H934">IF(COUNTIF(MaGv!$C$20:$BB$20,B932)&gt;0,INDEX(MaGv!$C$3:$BB$20,1,MATCH(B932,MaGv!$C$20:$BB$20,0))," ")</f>
        <v> </v>
      </c>
      <c r="I934" s="444" t="str">
        <f t="array" ref="I934">IF(COUNTIF(MaGv!$C$25:$BB$25,B932)&gt;0,INDEX(MaGv!$C$3:$BB$25,1,MATCH(B932,MaGv!$C$25:$BB$25,0))," ")</f>
        <v> </v>
      </c>
      <c r="J934" s="444" t="str">
        <f t="array" ref="J934">IF(COUNTIF(MaGv!$C$30:$BB$30,B932)&gt;0,INDEX(MaGv!$C$3:$BB$30,1,MATCH(B932,MaGv!$C$30:$BB$30,0))," ")</f>
        <v> </v>
      </c>
      <c r="K934" s="323"/>
      <c r="L934" s="127"/>
      <c r="M934" s="444">
        <v>2.0</v>
      </c>
      <c r="N934" s="543" t="s">
        <v>620</v>
      </c>
      <c r="O934" s="444" t="str">
        <f t="array" ref="O934">IF(COUNTIF(MaGv!$C$5:$BB$5,L932)&gt;0,INDEX(MaGv!$C$3:$BB$5,1,MATCH(L932,MaGv!$C$5:$BB$5,0))," ")</f>
        <v> </v>
      </c>
      <c r="P934" s="444" t="str">
        <f t="array" ref="P934">IF(COUNTIF(MaGv!$C$10:$BB$10,L932)&gt;0,INDEX(MaGv!$C$3:$BB$10,1,MATCH(L932,MaGv!$C$10:$BB$10,0))," ")</f>
        <v> </v>
      </c>
      <c r="Q934" s="444" t="str">
        <f t="array" ref="Q934">IF(COUNTIF(MaGv!$C$15:$BB$15,L932)&gt;0,INDEX(MaGv!$C$3:$BB$15,1,MATCH(L932,MaGv!$C$15:$BB$15,0))," ")</f>
        <v> </v>
      </c>
      <c r="R934" s="444" t="str">
        <f t="array" ref="R934">IF(COUNTIF(MaGv!$C$20:$BB$20,L932)&gt;0,INDEX(MaGv!$C$3:$BB$20,1,MATCH(L932,MaGv!$C$20:$BB$20,0))," ")</f>
        <v> </v>
      </c>
      <c r="S934" s="444" t="str">
        <f t="array" ref="S934">IF(COUNTIF(MaGv!$C$25:$BB$25,L932)&gt;0,INDEX(MaGv!$C$3:$BB$25,1,MATCH(L932,MaGv!$C$25:$BB$25,0))," ")</f>
        <v> </v>
      </c>
      <c r="T934" s="444" t="str">
        <f t="array" ref="T934">IF(COUNTIF(MaGv!$C$30:$BB$30,L932)&gt;0,INDEX(MaGv!$C$3:$BB$30,1,MATCH(L932,MaGv!$C$30:$BB$30,0))," ")</f>
        <v> </v>
      </c>
      <c r="U934" s="16"/>
      <c r="V934" s="16"/>
      <c r="W934" s="17"/>
      <c r="X934" s="527"/>
    </row>
    <row r="935" ht="12.75" customHeight="1">
      <c r="A935" s="323"/>
      <c r="B935" s="127"/>
      <c r="C935" s="444">
        <v>3.0</v>
      </c>
      <c r="D935" s="543" t="s">
        <v>621</v>
      </c>
      <c r="E935" s="444" t="str">
        <f t="array" ref="E935">IF(COUNTIF(MaGv!$C$6:$BB$6,B932)&gt;0,INDEX(MaGv!$C$3:$BB$6,1,MATCH(B932,MaGv!$C$6:$BB$6,0))," ")</f>
        <v> </v>
      </c>
      <c r="F935" s="444" t="str">
        <f t="array" ref="F935">IF(COUNTIF(MaGv!$C$11:$BB$11,B932)&gt;0,INDEX(MaGv!$C$3:$BB$11,1,MATCH(B932,MaGv!$C$11:$BB$11,0))," ")</f>
        <v> </v>
      </c>
      <c r="G935" s="444" t="str">
        <f t="array" ref="G935">IF(COUNTIF(MaGv!$C$16:$BB$16,B932)&gt;0,INDEX(MaGv!$C$3:$BB$16,1,MATCH(B932,MaGv!$C$16:$BB$16,0))," ")</f>
        <v> </v>
      </c>
      <c r="H935" s="444" t="str">
        <f t="array" ref="H935">IF(COUNTIF(MaGv!$C$21:$BB$21,B932)&gt;0,INDEX(MaGv!$C$3:$BB$21,1,MATCH(B932,MaGv!$C$21:$BB$21,0))," ")</f>
        <v> </v>
      </c>
      <c r="I935" s="444" t="str">
        <f t="array" ref="I935">IF(COUNTIF(MaGv!$C$26:$BB$26,B932)&gt;0,INDEX(MaGv!$C$3:$BB$26,1,MATCH(B932,MaGv!$C$26:$BB$26,0))," ")</f>
        <v> </v>
      </c>
      <c r="J935" s="444" t="str">
        <f t="array" ref="J935">IF(COUNTIF(MaGv!$C$31:$BB$31,B932)&gt;0,INDEX(MaGv!$C$3:$BB$31,1,MATCH(B932,MaGv!$C$31:$BB$31,0))," ")</f>
        <v> </v>
      </c>
      <c r="K935" s="323"/>
      <c r="L935" s="127"/>
      <c r="M935" s="444">
        <v>3.0</v>
      </c>
      <c r="N935" s="543" t="s">
        <v>621</v>
      </c>
      <c r="O935" s="444" t="str">
        <f t="array" ref="O935">IF(COUNTIF(MaGv!$C$6:$BB$6,L932)&gt;0,INDEX(MaGv!$C$3:$BB$6,1,MATCH(L932,MaGv!$C$6:$BB$6,0))," ")</f>
        <v> </v>
      </c>
      <c r="P935" s="444" t="str">
        <f t="array" ref="P935">IF(COUNTIF(MaGv!$C$11:$BB$11,L932)&gt;0,INDEX(MaGv!$C$3:$BB$11,1,MATCH(L932,MaGv!$C$11:$BB$11,0))," ")</f>
        <v> </v>
      </c>
      <c r="Q935" s="444" t="str">
        <f t="array" ref="Q935">IF(COUNTIF(MaGv!$C$16:$BB$16,L932)&gt;0,INDEX(MaGv!$C$3:$BB$16,1,MATCH(L932,MaGv!$C$16:$BB$16,0))," ")</f>
        <v> </v>
      </c>
      <c r="R935" s="444" t="str">
        <f t="array" ref="R935">IF(COUNTIF(MaGv!$C$21:$BB$21,L932)&gt;0,INDEX(MaGv!$C$3:$BB$21,1,MATCH(L932,MaGv!$C$21:$BB$21,0))," ")</f>
        <v> </v>
      </c>
      <c r="S935" s="444" t="str">
        <f t="array" ref="S935">IF(COUNTIF(MaGv!$C$26:$BB$26,L932)&gt;0,INDEX(MaGv!$C$3:$BB$26,1,MATCH(L932,MaGv!$C$26:$BB$26,0))," ")</f>
        <v> </v>
      </c>
      <c r="T935" s="444" t="str">
        <f t="array" ref="T935">IF(COUNTIF(MaGv!$C$31:$BB$31,L932)&gt;0,INDEX(MaGv!$C$3:$BB$31,1,MATCH(L932,MaGv!$C$31:$BB$31,0))," ")</f>
        <v> </v>
      </c>
      <c r="U935" s="16"/>
      <c r="V935" s="16"/>
      <c r="W935" s="17"/>
      <c r="X935" s="527"/>
    </row>
    <row r="936" ht="12.75" customHeight="1">
      <c r="A936" s="323"/>
      <c r="B936" s="127"/>
      <c r="C936" s="444">
        <v>4.0</v>
      </c>
      <c r="D936" s="543" t="s">
        <v>622</v>
      </c>
      <c r="E936" s="444" t="str">
        <f t="array" ref="E936">IF(COUNTIF(MaGv!$C$7:$BB$7,B932)&gt;0,INDEX(MaGv!$C$3:$BB$7,1,MATCH(B932,MaGv!$C$7:$BB$7,0))," ")</f>
        <v> </v>
      </c>
      <c r="F936" s="444" t="str">
        <f t="array" ref="F936">IF(COUNTIF(MaGv!$C$12:$BB$12,B932)&gt;0,INDEX(MaGv!$C$3:$BB$12,1,MATCH(B932,MaGv!$C$12:$BB$12,0))," ")</f>
        <v> </v>
      </c>
      <c r="G936" s="444" t="str">
        <f t="array" ref="G936">IF(COUNTIF(MaGv!$C$17:$BB$17,B932)&gt;0,INDEX(MaGv!$C$3:$BB$17,1,MATCH(B932,MaGv!$C$17:$BB$17,0))," ")</f>
        <v> </v>
      </c>
      <c r="H936" s="444" t="str">
        <f t="array" ref="H936">IF(COUNTIF(MaGv!$C$22:$BB$22,B932)&gt;0,INDEX(MaGv!$C$3:$BB$22,1,MATCH(B932,MaGv!$C$22:$BB$22,0))," ")</f>
        <v> </v>
      </c>
      <c r="I936" s="444" t="str">
        <f t="array" ref="I936">IF(COUNTIF(MaGv!$C$27:$BB$27,B932)&gt;0,INDEX(MaGv!$C$3:$BB$27,1,MATCH(B932,MaGv!$C$27:$BB$27,0))," ")</f>
        <v> </v>
      </c>
      <c r="J936" s="444" t="str">
        <f t="array" ref="J936">IF(COUNTIF(MaGv!$C$32:$BB$32,B932)&gt;0,INDEX(MaGv!$C$3:$BB$32,1,MATCH(B932,MaGv!$C$32:$BB$32,0))," ")</f>
        <v> </v>
      </c>
      <c r="K936" s="323"/>
      <c r="L936" s="127"/>
      <c r="M936" s="444">
        <v>4.0</v>
      </c>
      <c r="N936" s="543" t="s">
        <v>622</v>
      </c>
      <c r="O936" s="444" t="str">
        <f t="array" ref="O936">IF(COUNTIF(MaGv!$C$7:$BB$7,L932)&gt;0,INDEX(MaGv!$C$3:$BB$7,1,MATCH(L932,MaGv!$C$7:$BB$7,0))," ")</f>
        <v> </v>
      </c>
      <c r="P936" s="444" t="str">
        <f t="array" ref="P936">IF(COUNTIF(MaGv!$C$12:$BB$12,L932)&gt;0,INDEX(MaGv!$C$3:$BB$12,1,MATCH(L932,MaGv!$C$12:$BB$12,0))," ")</f>
        <v> </v>
      </c>
      <c r="Q936" s="444" t="str">
        <f t="array" ref="Q936">IF(COUNTIF(MaGv!$C$17:$BB$17,L932)&gt;0,INDEX(MaGv!$C$3:$BB$17,1,MATCH(L932,MaGv!$C$17:$BB$17,0))," ")</f>
        <v> </v>
      </c>
      <c r="R936" s="444" t="str">
        <f t="array" ref="R936">IF(COUNTIF(MaGv!$C$22:$BB$22,L932)&gt;0,INDEX(MaGv!$C$3:$BB$22,1,MATCH(L932,MaGv!$C$22:$BB$22,0))," ")</f>
        <v> </v>
      </c>
      <c r="S936" s="444" t="str">
        <f t="array" ref="S936">IF(COUNTIF(MaGv!$C$27:$BB$27,L932)&gt;0,INDEX(MaGv!$C$3:$BB$27,1,MATCH(L932,MaGv!$C$27:$BB$27,0))," ")</f>
        <v> </v>
      </c>
      <c r="T936" s="444" t="str">
        <f t="array" ref="T936">IF(COUNTIF(MaGv!$C$32:$BB$32,L932)&gt;0,INDEX(MaGv!$C$3:$BB$32,1,MATCH(L932,MaGv!$C$32:$BB$32,0))," ")</f>
        <v> </v>
      </c>
      <c r="U936" s="16"/>
      <c r="V936" s="16"/>
      <c r="W936" s="17"/>
      <c r="X936" s="527"/>
    </row>
    <row r="937" ht="12.75" customHeight="1">
      <c r="A937" s="323"/>
      <c r="B937" s="447"/>
      <c r="C937" s="544">
        <v>5.0</v>
      </c>
      <c r="D937" s="545" t="s">
        <v>623</v>
      </c>
      <c r="E937" s="544" t="str">
        <f t="array" ref="E937">IF(COUNTIF(MaGv!$C$8:$BB$8,B932)&gt;0,INDEX(MaGv!$C$3:$BB$8,1,MATCH(B932,MaGv!$C$8:$BB$8,0))," ")</f>
        <v> </v>
      </c>
      <c r="F937" s="544" t="str">
        <f t="array" ref="F937">IF(COUNTIF(MaGv!$C$13:$BB$13,B932)&gt;0,INDEX(MaGv!$C$3:$BB$13,1,MATCH(B932,MaGv!$C$13:$BB$13,0))," ")</f>
        <v> </v>
      </c>
      <c r="G937" s="544" t="str">
        <f t="array" ref="G937">IF(COUNTIF(MaGv!$C$18:$BB$18,B932)&gt;0,INDEX(MaGv!$C$3:$BB$18,1,MATCH(B932,MaGv!$C$18:$BB$18,0))," ")</f>
        <v> </v>
      </c>
      <c r="H937" s="544" t="str">
        <f t="array" ref="H937">IF(COUNTIF(MaGv!$C$23:$BB$23,B932)&gt;0,INDEX(MaGv!$C$3:$BB$23,1,MATCH(B932,MaGv!$C$23:$BB$23,0))," ")</f>
        <v> </v>
      </c>
      <c r="I937" s="544" t="str">
        <f t="array" ref="I937">IF(COUNTIF(MaGv!$C$28:$BB$28,B932)&gt;0,INDEX(MaGv!$C$3:$BB$28,1,MATCH(B932,MaGv!$C$28:$BB$28,0))," ")</f>
        <v> </v>
      </c>
      <c r="J937" s="544" t="str">
        <f t="array" ref="J937">IF(COUNTIF(MaGv!$C$33:$BB$33,B932)&gt;0,INDEX(MaGv!$C$3:$BB$33,1,MATCH(B932,MaGv!$C$33:$BB$33,0))," ")</f>
        <v> </v>
      </c>
      <c r="K937" s="323"/>
      <c r="L937" s="447"/>
      <c r="M937" s="544">
        <v>5.0</v>
      </c>
      <c r="N937" s="545" t="s">
        <v>623</v>
      </c>
      <c r="O937" s="544" t="str">
        <f t="array" ref="O937">IF(COUNTIF(MaGv!$C$8:$BB$8,L932)&gt;0,INDEX(MaGv!$C$3:$BB$8,1,MATCH(L932,MaGv!$C$8:$BB$8,0))," ")</f>
        <v> </v>
      </c>
      <c r="P937" s="544" t="str">
        <f t="array" ref="P937">IF(COUNTIF(MaGv!$C$13:$BB$13,L932)&gt;0,INDEX(MaGv!$C$3:$BB$13,1,MATCH(L932,MaGv!$C$13:$BB$13,0))," ")</f>
        <v> </v>
      </c>
      <c r="Q937" s="544" t="str">
        <f t="array" ref="Q937">IF(COUNTIF(MaGv!$C$18:$BB$18,L932)&gt;0,INDEX(MaGv!$C$3:$BB$18,1,MATCH(L932,MaGv!$C$18:$BB$18,0))," ")</f>
        <v> </v>
      </c>
      <c r="R937" s="544" t="str">
        <f t="array" ref="R937">IF(COUNTIF(MaGv!$C$23:$BB$23,L932)&gt;0,INDEX(MaGv!$C$3:$BB$23,1,MATCH(L932,MaGv!$C$23:$BB$23,0))," ")</f>
        <v> </v>
      </c>
      <c r="S937" s="544" t="str">
        <f t="array" ref="S937">IF(COUNTIF(MaGv!$C$28:$BB$28,L932)&gt;0,INDEX(MaGv!$C$3:$BB$28,1,MATCH(L932,MaGv!$C$28:$BB$28,0))," ")</f>
        <v> </v>
      </c>
      <c r="T937" s="544" t="str">
        <f t="array" ref="T937">IF(COUNTIF(MaGv!$C$33:$BB$33,L932)&gt;0,INDEX(MaGv!$C$3:$BB$33,1,MATCH(L932,MaGv!$C$33:$BB$33,0))," ")</f>
        <v> </v>
      </c>
      <c r="U937" s="16"/>
      <c r="V937" s="16"/>
      <c r="W937" s="17"/>
      <c r="X937" s="527"/>
    </row>
    <row r="938" ht="12.75" customHeight="1">
      <c r="A938" s="323"/>
      <c r="B938" s="547" t="s">
        <v>606</v>
      </c>
      <c r="C938" s="548">
        <v>1.0</v>
      </c>
      <c r="D938" s="549" t="s">
        <v>624</v>
      </c>
      <c r="E938" s="548" t="str">
        <f t="array" ref="E938">IF(COUNTIF(MaGv!$C$39:$BB$39,B932)&gt;0,INDEX(MaGv!$C$38:$BB$39,1,MATCH(B932,MaGv!$C$39:$BB$39,0))," ")</f>
        <v> </v>
      </c>
      <c r="F938" s="548" t="str">
        <f t="array" ref="F938">IF(COUNTIF(MaGv!$C$44:$BB$44,B932)&gt;0,INDEX(MaGv!$C$38:$BB$44,1,MATCH(B932,MaGv!$C$44:$BB$44,0))," ")</f>
        <v> </v>
      </c>
      <c r="G938" s="548" t="str">
        <f t="array" ref="G938">IF(COUNTIF(MaGv!$C$49:$BB$49,B932)&gt;0,INDEX(MaGv!$C$38:$BB$49,1,MATCH(B932,MaGv!$C$49:$BB$49,0))," ")</f>
        <v> </v>
      </c>
      <c r="H938" s="548" t="str">
        <f t="array" ref="H938">IF(COUNTIF(MaGv!$C$54:$BB$54,B932)&gt;0,INDEX(MaGv!$C$38:$BB$54,1,MATCH(B932,MaGv!$C$54:$BB$54,0))," ")</f>
        <v> </v>
      </c>
      <c r="I938" s="548" t="str">
        <f t="array" ref="I938">IF(COUNTIF(MaGv!$C$59:$BB$59,B932)&gt;0,INDEX(MaGv!$C$38:$BB$59,1,MATCH(B932,MaGv!$C$59:$BB$59,0))," ")</f>
        <v> </v>
      </c>
      <c r="J938" s="548" t="str">
        <f t="array" ref="J938">IF(COUNTIF(MaGv!$C$64:$BB$64,B932)&gt;0,INDEX(MaGv!$C$38:$BB$64,1,MATCH(B932,MaGv!$C$64:$BB$64,0))," ")</f>
        <v> </v>
      </c>
      <c r="K938" s="323"/>
      <c r="L938" s="547" t="s">
        <v>606</v>
      </c>
      <c r="M938" s="548">
        <v>1.0</v>
      </c>
      <c r="N938" s="549" t="s">
        <v>624</v>
      </c>
      <c r="O938" s="548" t="str">
        <f t="array" ref="O938">IF(COUNTIF(MaGv!$C$39:$BB$39,L932)&gt;0,INDEX(MaGv!$C$38:$BB$39,1,MATCH(L932,MaGv!$C$39:$BB$39,0))," ")</f>
        <v> </v>
      </c>
      <c r="P938" s="548" t="str">
        <f t="array" ref="P938">IF(COUNTIF(MaGv!$C$44:$BB$44,L932)&gt;0,INDEX(MaGv!$C$38:$BB$44,1,MATCH(L932,MaGv!$C$44:$BB$44,0))," ")</f>
        <v> </v>
      </c>
      <c r="Q938" s="548" t="str">
        <f t="array" ref="Q938">IF(COUNTIF(MaGv!$C$49:$BB$49,L932)&gt;0,INDEX(MaGv!$C$38:$BB$49,1,MATCH(L932,MaGv!$C$49:$BB$49,0))," ")</f>
        <v> </v>
      </c>
      <c r="R938" s="548" t="str">
        <f t="array" ref="R938">IF(COUNTIF(MaGv!$C$54:$BB$54,L932)&gt;0,INDEX(MaGv!$C$38:$BB$54,1,MATCH(L932,MaGv!$C$54:$BB$54,0))," ")</f>
        <v> </v>
      </c>
      <c r="S938" s="548" t="str">
        <f t="array" ref="S938">IF(COUNTIF(MaGv!$C$59:$BB$59,L932)&gt;0,INDEX(MaGv!$C$38:$BB$59,1,MATCH(L932,MaGv!$C$59:$BB$59,0))," ")</f>
        <v> </v>
      </c>
      <c r="T938" s="548" t="str">
        <f t="array" ref="T938">IF(COUNTIF(MaGv!$C$64:$BB$64,L932)&gt;0,INDEX(MaGv!$C$38:$BB$64,1,MATCH(L932,MaGv!$C$64:$BB$64,0))," ")</f>
        <v> </v>
      </c>
      <c r="U938" s="16"/>
      <c r="V938" s="16"/>
      <c r="W938" s="17"/>
      <c r="X938" s="527"/>
    </row>
    <row r="939" ht="12.75" customHeight="1">
      <c r="A939" s="323"/>
      <c r="B939" s="127"/>
      <c r="C939" s="444">
        <v>2.0</v>
      </c>
      <c r="D939" s="543" t="s">
        <v>625</v>
      </c>
      <c r="E939" s="444" t="str">
        <f t="array" ref="E939">IF(COUNTIF(MaGv!$C$40:$BB$40,B932)&gt;0,INDEX(MaGv!$C$38:$BB$40,1,MATCH(B932,MaGv!$C$40:$BB$40,0))," ")</f>
        <v> </v>
      </c>
      <c r="F939" s="444" t="str">
        <f t="array" ref="F939">IF(COUNTIF(MaGv!$C$45:$BB$45,B932)&gt;0,INDEX(MaGv!$C$38:$BB$45,1,MATCH(B932,MaGv!$C$45:$BB$45,0))," ")</f>
        <v> </v>
      </c>
      <c r="G939" s="444" t="str">
        <f t="array" ref="G939">IF(COUNTIF(MaGv!$C$50:$BB$50,B932)&gt;0,INDEX(MaGv!$C$38:$BB$50,1,MATCH(B932,MaGv!$C$50:$BB$50,0))," ")</f>
        <v> </v>
      </c>
      <c r="H939" s="444" t="str">
        <f t="array" ref="H939">IF(COUNTIF(MaGv!$C$55:$BB$55,B932)&gt;0,INDEX(MaGv!$C$38:$BB$55,1,MATCH(B932,MaGv!$C$55:$BB$55,0))," ")</f>
        <v> </v>
      </c>
      <c r="I939" s="444" t="str">
        <f t="array" ref="I939">IF(COUNTIF(MaGv!$C$60:$BB$60,B932)&gt;0,INDEX(MaGv!$C$38:$BB$60,1,MATCH(B932,MaGv!$C$60:$BB$60,0))," ")</f>
        <v> </v>
      </c>
      <c r="J939" s="444" t="str">
        <f t="array" ref="J939">IF(COUNTIF(MaGv!$C$65:$BB$65,B932)&gt;0,INDEX(MaGv!$C$38:$BB$65,1,MATCH(B932,MaGv!$C$65:$BB$65,0))," ")</f>
        <v> </v>
      </c>
      <c r="K939" s="323"/>
      <c r="L939" s="127"/>
      <c r="M939" s="444">
        <v>2.0</v>
      </c>
      <c r="N939" s="543" t="s">
        <v>625</v>
      </c>
      <c r="O939" s="444" t="str">
        <f t="array" ref="O939">IF(COUNTIF(MaGv!$C$40:$BB$40,L932)&gt;0,INDEX(MaGv!$C$38:$BB$40,1,MATCH(L932,MaGv!$C$40:$BB$40,0))," ")</f>
        <v> </v>
      </c>
      <c r="P939" s="444" t="str">
        <f t="array" ref="P939">IF(COUNTIF(MaGv!$C$45:$BB$45,L932)&gt;0,INDEX(MaGv!$C$38:$BB$45,1,MATCH(L932,MaGv!$C$45:$BB$45,0))," ")</f>
        <v> </v>
      </c>
      <c r="Q939" s="444" t="str">
        <f t="array" ref="Q939">IF(COUNTIF(MaGv!$C$50:$BB$50,L932)&gt;0,INDEX(MaGv!$C$38:$BB$50,1,MATCH(L932,MaGv!$C$50:$BB$50,0))," ")</f>
        <v> </v>
      </c>
      <c r="R939" s="444" t="str">
        <f t="array" ref="R939">IF(COUNTIF(MaGv!$C$55:$BB$55,L932)&gt;0,INDEX(MaGv!$C$38:$BB$55,1,MATCH(L932,MaGv!$C$55:$BB$55,0))," ")</f>
        <v> </v>
      </c>
      <c r="S939" s="444" t="str">
        <f t="array" ref="S939">IF(COUNTIF(MaGv!$C$60:$BB$60,L932)&gt;0,INDEX(MaGv!$C$38:$BB$60,1,MATCH(L932,MaGv!$C$60:$BB$60,0))," ")</f>
        <v> </v>
      </c>
      <c r="T939" s="444" t="str">
        <f t="array" ref="T939">IF(COUNTIF(MaGv!$C$65:$BB$65,L932)&gt;0,INDEX(MaGv!$C$38:$BB$65,1,MATCH(L932,MaGv!$C$65:$BB$65,0))," ")</f>
        <v> </v>
      </c>
      <c r="U939" s="16"/>
      <c r="V939" s="16"/>
      <c r="W939" s="17"/>
      <c r="X939" s="527"/>
    </row>
    <row r="940" ht="12.75" customHeight="1">
      <c r="A940" s="323"/>
      <c r="B940" s="127"/>
      <c r="C940" s="444">
        <v>3.0</v>
      </c>
      <c r="D940" s="543" t="s">
        <v>626</v>
      </c>
      <c r="E940" s="444" t="str">
        <f t="array" ref="E940">IF(COUNTIF(MaGv!$C$41:$BB$41,B932)&gt;0,INDEX(MaGv!$C$38:$BB$41,1,MATCH(B932,MaGv!$C$41:$BB$41,0))," ")</f>
        <v> </v>
      </c>
      <c r="F940" s="444" t="str">
        <f t="array" ref="F940">IF(COUNTIF(MaGv!$C$46:$BB$46,B932)&gt;0,INDEX(MaGv!$C$38:$BB$46,1,MATCH(B932,MaGv!$C$46:$BB$46,0))," ")</f>
        <v> </v>
      </c>
      <c r="G940" s="444" t="str">
        <f t="array" ref="G940">IF(COUNTIF(MaGv!$C$51:$BB$51,B932)&gt;0,INDEX(MaGv!$C$38:$BB$51,1,MATCH(B932,MaGv!$C$51:$BB$51,0))," ")</f>
        <v> </v>
      </c>
      <c r="H940" s="444" t="str">
        <f t="array" ref="H940">IF(COUNTIF(MaGv!$C$56:$BB$56,B932)&gt;0,INDEX(MaGv!$C$38:$BB$56,1,MATCH(B932,MaGv!$C$56:$BB$56,0))," ")</f>
        <v> </v>
      </c>
      <c r="I940" s="444" t="str">
        <f t="array" ref="I940">IF(COUNTIF(MaGv!$C$61:$BB$61,B932)&gt;0,INDEX(MaGv!$C$38:$BB$61,1,MATCH(B932,MaGv!$C$61:$BB$61,0))," ")</f>
        <v> </v>
      </c>
      <c r="J940" s="444" t="str">
        <f t="array" ref="J940">IF(COUNTIF(MaGv!$C$66:$BB$66,B932)&gt;0,INDEX(MaGv!$C$38:$BB$66,1,MATCH(B932,MaGv!$C$66:$BB$66,0))," ")</f>
        <v> </v>
      </c>
      <c r="K940" s="323"/>
      <c r="L940" s="127"/>
      <c r="M940" s="444">
        <v>3.0</v>
      </c>
      <c r="N940" s="543" t="s">
        <v>626</v>
      </c>
      <c r="O940" s="444" t="str">
        <f t="array" ref="O940">IF(COUNTIF(MaGv!$C$41:$BB$41,L932)&gt;0,INDEX(MaGv!$C$38:$BB$41,1,MATCH(L932,MaGv!$C$41:$BB$41,0))," ")</f>
        <v> </v>
      </c>
      <c r="P940" s="444" t="str">
        <f t="array" ref="P940">IF(COUNTIF(MaGv!$C$46:$BB$46,L932)&gt;0,INDEX(MaGv!$C$38:$BB$46,1,MATCH(L932,MaGv!$C$46:$BB$46,0))," ")</f>
        <v> </v>
      </c>
      <c r="Q940" s="444" t="str">
        <f t="array" ref="Q940">IF(COUNTIF(MaGv!$C$51:$BB$51,L932)&gt;0,INDEX(MaGv!$C$38:$BB$51,1,MATCH(L932,MaGv!$C$51:$BB$51,0))," ")</f>
        <v> </v>
      </c>
      <c r="R940" s="444" t="str">
        <f t="array" ref="R940">IF(COUNTIF(MaGv!$C$56:$BB$56,L932)&gt;0,INDEX(MaGv!$C$38:$BB$56,1,MATCH(L932,MaGv!$C$56:$BB$56,0))," ")</f>
        <v> </v>
      </c>
      <c r="S940" s="444" t="str">
        <f t="array" ref="S940">IF(COUNTIF(MaGv!$C$61:$BB$61,L932)&gt;0,INDEX(MaGv!$C$38:$BB$61,1,MATCH(L932,MaGv!$C$61:$BB$61,0))," ")</f>
        <v> </v>
      </c>
      <c r="T940" s="444" t="str">
        <f t="array" ref="T940">IF(COUNTIF(MaGv!$C$66:$BB$66,L932)&gt;0,INDEX(MaGv!$C$38:$BB$66,1,MATCH(L932,MaGv!$C$66:$BB$66,0))," ")</f>
        <v> </v>
      </c>
      <c r="U940" s="16"/>
      <c r="V940" s="16"/>
      <c r="W940" s="17"/>
      <c r="X940" s="527"/>
    </row>
    <row r="941" ht="12.75" customHeight="1">
      <c r="A941" s="323"/>
      <c r="B941" s="127"/>
      <c r="C941" s="444">
        <v>4.0</v>
      </c>
      <c r="D941" s="543" t="s">
        <v>627</v>
      </c>
      <c r="E941" s="444" t="str">
        <f t="array" ref="E941">IF(COUNTIF(MaGv!$C$42:$BB$42,B932)&gt;0,INDEX(MaGv!$C$38:$BB$42,1,MATCH(B932,MaGv!$C$42:$BB$42,0))," ")</f>
        <v> </v>
      </c>
      <c r="F941" s="444" t="str">
        <f t="array" ref="F941">IF(COUNTIF(MaGv!$C$47:$BB$47,B932)&gt;0,INDEX(MaGv!$C$38:$BB$47,1,MATCH(B932,MaGv!$C$47:$BB$47,0))," ")</f>
        <v> </v>
      </c>
      <c r="G941" s="444" t="str">
        <f t="array" ref="G941">IF(COUNTIF(MaGv!$C$52:$BB$52,B932)&gt;0,INDEX(MaGv!$C$38:$BB$52,1,MATCH(B932,MaGv!$C$52:$BB$52,0))," ")</f>
        <v> </v>
      </c>
      <c r="H941" s="444" t="str">
        <f t="array" ref="H941">IF(COUNTIF(MaGv!$C$57:$BB$57,B932)&gt;0,INDEX(MaGv!$C$38:$BB$57,1,MATCH(B932,MaGv!$C$57:$BB$57,0))," ")</f>
        <v> </v>
      </c>
      <c r="I941" s="444" t="str">
        <f t="array" ref="I941">IF(COUNTIF(MaGv!$C$62:$BB$62,B932)&gt;0,INDEX(MaGv!$C$38:$BB$62,1,MATCH(B932,MaGv!$C$62:$BB$62,0))," ")</f>
        <v> </v>
      </c>
      <c r="J941" s="444" t="str">
        <f t="array" ref="J941">IF(COUNTIF(MaGv!$C$66:$BB$67,B932)&gt;0,INDEX(MaGv!$C$38:$BB$67,1,MATCH(B932,MaGv!$C$67:$BB$67,0))," ")</f>
        <v> </v>
      </c>
      <c r="K941" s="323"/>
      <c r="L941" s="127"/>
      <c r="M941" s="444">
        <v>4.0</v>
      </c>
      <c r="N941" s="543" t="s">
        <v>627</v>
      </c>
      <c r="O941" s="444" t="str">
        <f t="array" ref="O941">IF(COUNTIF(MaGv!$C$42:$BB$42,L932)&gt;0,INDEX(MaGv!$C$38:$BB$42,1,MATCH(L932,MaGv!$C$42:$BB$42,0))," ")</f>
        <v> </v>
      </c>
      <c r="P941" s="444" t="str">
        <f t="array" ref="P941">IF(COUNTIF(MaGv!$C$47:$BB$47,L932)&gt;0,INDEX(MaGv!$C$38:$BB$47,1,MATCH(L932,MaGv!$C$47:$BB$47,0))," ")</f>
        <v> </v>
      </c>
      <c r="Q941" s="444" t="str">
        <f t="array" ref="Q941">IF(COUNTIF(MaGv!$C$52:$BB$52,L932)&gt;0,INDEX(MaGv!$C$38:$BB$52,1,MATCH(L932,MaGv!$C$52:$BB$52,0))," ")</f>
        <v> </v>
      </c>
      <c r="R941" s="444" t="str">
        <f t="array" ref="R941">IF(COUNTIF(MaGv!$C$57:$BB$57,L932)&gt;0,INDEX(MaGv!$C$38:$BB$57,1,MATCH(L932,MaGv!$C$57:$BB$57,0))," ")</f>
        <v> </v>
      </c>
      <c r="S941" s="444" t="str">
        <f t="array" ref="S941">IF(COUNTIF(MaGv!$C$62:$BB$62,L932)&gt;0,INDEX(MaGv!$C$38:$BB$62,1,MATCH(L932,MaGv!$C$62:$BB$62,0))," ")</f>
        <v> </v>
      </c>
      <c r="T941" s="444" t="str">
        <f t="array" ref="T941">IF(COUNTIF(MaGv!$C$66:$BB$67,L932)&gt;0,INDEX(MaGv!$C$38:$BB$67,1,MATCH(L932,MaGv!$C$67:$BB$67,0))," ")</f>
        <v> </v>
      </c>
      <c r="U941" s="16"/>
      <c r="V941" s="16"/>
      <c r="W941" s="17"/>
      <c r="X941" s="527"/>
    </row>
    <row r="942" ht="12.75" customHeight="1">
      <c r="A942" s="323"/>
      <c r="B942" s="396"/>
      <c r="C942" s="450">
        <v>5.0</v>
      </c>
      <c r="D942" s="550" t="s">
        <v>628</v>
      </c>
      <c r="E942" s="450" t="str">
        <f t="array" ref="E942">IF(COUNTIF(MaGv!$C$43:$BB$43,B932)&gt;0,INDEX(MaGv!$C$38:$BB$43,1,MATCH(B932,MaGv!$C$43:$BB$43,0))," ")</f>
        <v> </v>
      </c>
      <c r="F942" s="450" t="str">
        <f t="array" ref="F942">IF(COUNTIF(MaGv!$C$48:$BB$48,B932)&gt;0,INDEX(MaGv!$C$38:$BB$48,1,MATCH(B932,MaGv!$C$48:$BB$48,0))," ")</f>
        <v> </v>
      </c>
      <c r="G942" s="450" t="str">
        <f t="array" ref="G942">IF(COUNTIF(MaGv!$C$53:$BB$53,B932)&gt;0,INDEX(MaGv!$C$38:$BB$53,1,MATCH(B932,MaGv!$C$53:$BB$53,0))," ")</f>
        <v> </v>
      </c>
      <c r="H942" s="450" t="str">
        <f t="array" ref="H942">IF(COUNTIF(MaGv!$C$58:$BB$58,B932)&gt;0,INDEX(MaGv!$C$38:$BB$58,1,MATCH(B932,MaGv!$C$58:$BB$58,0))," ")</f>
        <v> </v>
      </c>
      <c r="I942" s="450" t="str">
        <f t="array" ref="I942">IF(COUNTIF(MaGv!$C$63:$BB$63,B932)&gt;0,INDEX(MaGv!$C$38:$BB$63,1,MATCH(B932,MaGv!$C$63:$BB$63,0))," ")</f>
        <v> </v>
      </c>
      <c r="J942" s="450" t="str">
        <f t="array" ref="J942">IF(COUNTIF(MaGv!$C$68:$BB$68,B932)&gt;0,INDEX(MaGv!$C$38:$BB$68,1,MATCH(B932,MaGv!$C$68:$BB$68,0))," ")</f>
        <v> </v>
      </c>
      <c r="K942" s="323"/>
      <c r="L942" s="396"/>
      <c r="M942" s="450">
        <v>5.0</v>
      </c>
      <c r="N942" s="550" t="s">
        <v>628</v>
      </c>
      <c r="O942" s="450" t="str">
        <f t="array" ref="O942">IF(COUNTIF(MaGv!$C$43:$BB$43,L932)&gt;0,INDEX(MaGv!$C$38:$BB$43,1,MATCH(L932,MaGv!$C$43:$BB$43,0))," ")</f>
        <v> </v>
      </c>
      <c r="P942" s="450" t="str">
        <f t="array" ref="P942">IF(COUNTIF(MaGv!$C$48:$BB$48,L932)&gt;0,INDEX(MaGv!$C$38:$BB$48,1,MATCH(L932,MaGv!$C$48:$BB$48,0))," ")</f>
        <v> </v>
      </c>
      <c r="Q942" s="450" t="str">
        <f t="array" ref="Q942">IF(COUNTIF(MaGv!$C$53:$BB$53,L932)&gt;0,INDEX(MaGv!$C$38:$BB$53,1,MATCH(L932,MaGv!$C$53:$BB$53,0))," ")</f>
        <v> </v>
      </c>
      <c r="R942" s="450" t="str">
        <f t="array" ref="R942">IF(COUNTIF(MaGv!$C$58:$BB$58,L932)&gt;0,INDEX(MaGv!$C$38:$BB$58,1,MATCH(L932,MaGv!$C$58:$BB$58,0))," ")</f>
        <v> </v>
      </c>
      <c r="S942" s="450" t="str">
        <f t="array" ref="S942">IF(COUNTIF(MaGv!$C$63:$BB$63,L932)&gt;0,INDEX(MaGv!$C$38:$BB$63,1,MATCH(L932,MaGv!$C$63:$BB$63,0))," ")</f>
        <v> </v>
      </c>
      <c r="T942" s="450" t="str">
        <f t="array" ref="T942">IF(COUNTIF(MaGv!$C$68:$BB$68,L932)&gt;0,INDEX(MaGv!$C$38:$BB$68,1,MATCH(L932,MaGv!$C$68:$BB$68,0))," ")</f>
        <v> </v>
      </c>
      <c r="U942" s="16"/>
      <c r="V942" s="16"/>
      <c r="W942" s="17"/>
      <c r="X942" s="527"/>
    </row>
    <row r="943" ht="12.75" customHeight="1">
      <c r="A943" s="323"/>
      <c r="B943" s="551"/>
      <c r="C943" s="529"/>
      <c r="D943" s="75"/>
      <c r="E943" s="529"/>
      <c r="F943" s="529"/>
      <c r="G943" s="529"/>
      <c r="H943" s="529"/>
      <c r="I943" s="529"/>
      <c r="J943" s="529"/>
      <c r="K943" s="323"/>
      <c r="L943" s="551"/>
      <c r="M943" s="529"/>
      <c r="N943" s="75"/>
      <c r="O943" s="529"/>
      <c r="P943" s="529"/>
      <c r="Q943" s="529"/>
      <c r="R943" s="529"/>
      <c r="S943" s="529"/>
      <c r="T943" s="529"/>
      <c r="U943" s="16"/>
      <c r="V943" s="16"/>
      <c r="W943" s="17"/>
      <c r="X943" s="527"/>
    </row>
    <row r="944" ht="12.75" customHeight="1">
      <c r="A944" s="552"/>
      <c r="B944" s="553"/>
      <c r="C944" s="554"/>
      <c r="D944" s="554"/>
      <c r="E944" s="555"/>
      <c r="F944" s="555"/>
      <c r="G944" s="555"/>
      <c r="H944" s="555"/>
      <c r="I944" s="555"/>
      <c r="J944" s="555"/>
      <c r="K944" s="555"/>
      <c r="L944" s="553"/>
      <c r="M944" s="554"/>
      <c r="N944" s="554"/>
      <c r="O944" s="555"/>
      <c r="P944" s="555"/>
      <c r="Q944" s="555"/>
      <c r="R944" s="555"/>
      <c r="S944" s="555"/>
      <c r="T944" s="555"/>
      <c r="U944" s="16"/>
      <c r="V944" s="16"/>
      <c r="W944" s="17"/>
      <c r="X944" s="527"/>
    </row>
    <row r="945" ht="12.75" customHeight="1">
      <c r="A945" s="323"/>
      <c r="B945" s="528" t="str">
        <f>MaGv!$N$1</f>
        <v>THỜI KHÓA BIỂU ÔN TẬP KHỐI 12 - Áp dụng từ 04/05/2021</v>
      </c>
      <c r="C945" s="528"/>
      <c r="D945" s="360"/>
      <c r="E945" s="360"/>
      <c r="F945" s="360"/>
      <c r="G945" s="360"/>
      <c r="H945" s="323"/>
      <c r="I945" s="360"/>
      <c r="J945" s="360"/>
      <c r="K945" s="323"/>
      <c r="L945" s="528" t="str">
        <f>MaGv!$N$1</f>
        <v>THỜI KHÓA BIỂU ÔN TẬP KHỐI 12 - Áp dụng từ 04/05/2021</v>
      </c>
      <c r="M945" s="360"/>
      <c r="N945" s="360"/>
      <c r="O945" s="360"/>
      <c r="P945" s="360"/>
      <c r="Q945" s="360"/>
      <c r="R945" s="323"/>
      <c r="S945" s="360"/>
      <c r="T945" s="360"/>
      <c r="U945" s="16"/>
      <c r="V945" s="16"/>
      <c r="W945" s="17"/>
      <c r="X945" s="527"/>
    </row>
    <row r="946" ht="12.75" customHeight="1">
      <c r="A946" s="16"/>
      <c r="B946" s="530" t="s">
        <v>615</v>
      </c>
      <c r="C946" s="531" t="str">
        <f>VLOOKUP(B948,dsma,3,0)&amp;"-"&amp;VLOOKUP(B948,dsma,5,0)</f>
        <v>#N/A</v>
      </c>
      <c r="D946" s="532"/>
      <c r="E946" s="532"/>
      <c r="F946" s="533"/>
      <c r="G946" s="323"/>
      <c r="H946" s="534"/>
      <c r="I946" s="535" t="s">
        <v>616</v>
      </c>
      <c r="J946" s="17" t="str">
        <f>60-COUNTIF(E949:J958," ")</f>
        <v>0</v>
      </c>
      <c r="K946" s="323"/>
      <c r="L946" s="530" t="s">
        <v>615</v>
      </c>
      <c r="M946" s="531" t="str">
        <f>VLOOKUP(L948,dsma,3,0)&amp;"-"&amp;VLOOKUP(L948,dsma,5,0)</f>
        <v>#N/A</v>
      </c>
      <c r="N946" s="532"/>
      <c r="O946" s="532"/>
      <c r="P946" s="533"/>
      <c r="Q946" s="323"/>
      <c r="R946" s="534"/>
      <c r="S946" s="535" t="s">
        <v>616</v>
      </c>
      <c r="T946" s="17" t="str">
        <f>60-COUNTIF(O949:T958," ")</f>
        <v>0</v>
      </c>
      <c r="U946" s="16"/>
      <c r="V946" s="16"/>
      <c r="W946" s="17"/>
      <c r="X946" s="527"/>
    </row>
    <row r="947" ht="3.0" customHeight="1">
      <c r="A947" s="16"/>
      <c r="B947" s="526"/>
      <c r="C947" s="323"/>
      <c r="D947" s="323"/>
      <c r="E947" s="529"/>
      <c r="F947" s="323"/>
      <c r="G947" s="323"/>
      <c r="H947" s="323"/>
      <c r="I947" s="323"/>
      <c r="J947" s="323"/>
      <c r="K947" s="323"/>
      <c r="L947" s="526"/>
      <c r="M947" s="323"/>
      <c r="N947" s="323"/>
      <c r="O947" s="529"/>
      <c r="P947" s="323"/>
      <c r="Q947" s="323"/>
      <c r="R947" s="323"/>
      <c r="S947" s="323"/>
      <c r="T947" s="323"/>
      <c r="U947" s="16"/>
      <c r="V947" s="16"/>
      <c r="W947" s="17"/>
      <c r="X947" s="527"/>
    </row>
    <row r="948" ht="12.75" customHeight="1">
      <c r="A948" s="536"/>
      <c r="B948" s="537" t="str">
        <f>X123</f>
        <v/>
      </c>
      <c r="C948" s="538" t="s">
        <v>617</v>
      </c>
      <c r="D948" s="538" t="s">
        <v>618</v>
      </c>
      <c r="E948" s="538" t="s">
        <v>591</v>
      </c>
      <c r="F948" s="538" t="s">
        <v>592</v>
      </c>
      <c r="G948" s="538" t="s">
        <v>593</v>
      </c>
      <c r="H948" s="538" t="s">
        <v>594</v>
      </c>
      <c r="I948" s="538" t="s">
        <v>595</v>
      </c>
      <c r="J948" s="538" t="s">
        <v>596</v>
      </c>
      <c r="K948" s="539"/>
      <c r="L948" s="537" t="str">
        <f>X124</f>
        <v/>
      </c>
      <c r="M948" s="538" t="s">
        <v>617</v>
      </c>
      <c r="N948" s="538" t="s">
        <v>618</v>
      </c>
      <c r="O948" s="538" t="s">
        <v>591</v>
      </c>
      <c r="P948" s="538" t="s">
        <v>592</v>
      </c>
      <c r="Q948" s="538" t="s">
        <v>593</v>
      </c>
      <c r="R948" s="538" t="s">
        <v>594</v>
      </c>
      <c r="S948" s="538" t="s">
        <v>595</v>
      </c>
      <c r="T948" s="538" t="s">
        <v>596</v>
      </c>
      <c r="U948" s="16"/>
      <c r="V948" s="16">
        <v>120.0</v>
      </c>
      <c r="W948" s="17"/>
      <c r="X948" s="527"/>
    </row>
    <row r="949" ht="12.75" customHeight="1">
      <c r="A949" s="323"/>
      <c r="B949" s="541" t="s">
        <v>597</v>
      </c>
      <c r="C949" s="452">
        <v>1.0</v>
      </c>
      <c r="D949" s="542" t="s">
        <v>619</v>
      </c>
      <c r="E949" s="452" t="str">
        <f t="array" ref="E949">IF(COUNTIF(MaGv!$C$4:$BB$4,B948)&gt;0,INDEX(MaGv!$C$3:$BB$4,1,MATCH(B948,MaGv!$C$4:$BB$4,0))," ")</f>
        <v> </v>
      </c>
      <c r="F949" s="452" t="str">
        <f t="array" ref="F949">IF(COUNTIF(MaGv!$C$9:$BB$9,B948)&gt;0,INDEX(MaGv!$C$3:$BB$9,1,MATCH(B948,MaGv!$C$9:$BB$9,0))," ")</f>
        <v> </v>
      </c>
      <c r="G949" s="452" t="str">
        <f t="array" ref="G949">IF(COUNTIF(MaGv!$C$14:$BB$14,B948)&gt;0,INDEX(MaGv!$C$3:$BB$14,1,MATCH(B948,MaGv!$C$14:$BB$14,0))," ")</f>
        <v> </v>
      </c>
      <c r="H949" s="452" t="str">
        <f t="array" ref="H949">IF(COUNTIF(MaGv!$C$19:$BB$19,B948)&gt;0,INDEX(MaGv!$C$3:$BB$19,1,MATCH(B948,MaGv!$C$19:$BB$19,0))," ")</f>
        <v> </v>
      </c>
      <c r="I949" s="452" t="str">
        <f t="array" ref="I949">IF(COUNTIF(MaGv!$C$24:$BB$24,B948)&gt;0,INDEX(MaGv!$C$3:$BB$24,1,MATCH(B948,MaGv!$C$24:$BB$24,0))," ")</f>
        <v> </v>
      </c>
      <c r="J949" s="452" t="str">
        <f t="array" ref="J949">IF(COUNTIF(MaGv!$C$29:$BB$29,B948)&gt;0,INDEX(MaGv!$C$3:$BB$29,1,MATCH(B948,MaGv!$C$29:$BB$29,0))," ")</f>
        <v> </v>
      </c>
      <c r="K949" s="323"/>
      <c r="L949" s="541" t="s">
        <v>597</v>
      </c>
      <c r="M949" s="452">
        <v>1.0</v>
      </c>
      <c r="N949" s="542" t="s">
        <v>619</v>
      </c>
      <c r="O949" s="452" t="str">
        <f t="array" ref="O949">IF(COUNTIF(MaGv!$C$4:$BB$4,L948)&gt;0,INDEX(MaGv!$C$3:$BB$4,1,MATCH(L948,MaGv!$C$4:$BB$4,0))," ")</f>
        <v> </v>
      </c>
      <c r="P949" s="452" t="str">
        <f t="array" ref="P949">IF(COUNTIF(MaGv!$C$9:$BB$9,L948)&gt;0,INDEX(MaGv!$C$3:$BB$9,1,MATCH(L948,MaGv!$C$9:$BB$9,0))," ")</f>
        <v> </v>
      </c>
      <c r="Q949" s="452" t="str">
        <f t="array" ref="Q949">IF(COUNTIF(MaGv!$C$14:$BB$14,L948)&gt;0,INDEX(MaGv!$C$3:$BB$14,1,MATCH(L948,MaGv!$C$14:$BB$14,0))," ")</f>
        <v> </v>
      </c>
      <c r="R949" s="452" t="str">
        <f t="array" ref="R949">IF(COUNTIF(MaGv!$C$19:$BB$19,L948)&gt;0,INDEX(MaGv!$C$3:$BB$19,1,MATCH(L948,MaGv!$C$19:$BB$19,0))," ")</f>
        <v> </v>
      </c>
      <c r="S949" s="452" t="str">
        <f t="array" ref="S949">IF(COUNTIF(MaGv!$C$24:$BB$24,L948)&gt;0,INDEX(MaGv!$C$3:$BB$24,1,MATCH(L948,MaGv!$C$24:$BB$24,0))," ")</f>
        <v> </v>
      </c>
      <c r="T949" s="452" t="str">
        <f t="array" ref="T949">IF(COUNTIF(MaGv!$C$29:$BB$29,L948)&gt;0,INDEX(MaGv!$C$3:$BB$29,1,MATCH(L948,MaGv!$C$29:$BB$29,0))," ")</f>
        <v> </v>
      </c>
      <c r="U949" s="16"/>
      <c r="V949" s="16"/>
      <c r="W949" s="17"/>
      <c r="X949" s="527"/>
    </row>
    <row r="950" ht="12.75" customHeight="1">
      <c r="A950" s="323"/>
      <c r="B950" s="127"/>
      <c r="C950" s="444">
        <v>2.0</v>
      </c>
      <c r="D950" s="543" t="s">
        <v>620</v>
      </c>
      <c r="E950" s="444" t="str">
        <f t="array" ref="E950">IF(COUNTIF(MaGv!$C$5:$BB$5,B948)&gt;0,INDEX(MaGv!$C$3:$BB$5,1,MATCH(B948,MaGv!$C$5:$BB$5,0))," ")</f>
        <v> </v>
      </c>
      <c r="F950" s="444" t="str">
        <f t="array" ref="F950">IF(COUNTIF(MaGv!$C$10:$BB$10,B948)&gt;0,INDEX(MaGv!$C$3:$BB$10,1,MATCH(B948,MaGv!$C$10:$BB$10,0))," ")</f>
        <v> </v>
      </c>
      <c r="G950" s="444" t="str">
        <f t="array" ref="G950">IF(COUNTIF(MaGv!$C$15:$BB$15,B948)&gt;0,INDEX(MaGv!$C$3:$BB$15,1,MATCH(B948,MaGv!$C$15:$BB$15,0))," ")</f>
        <v> </v>
      </c>
      <c r="H950" s="444" t="str">
        <f t="array" ref="H950">IF(COUNTIF(MaGv!$C$20:$BB$20,B948)&gt;0,INDEX(MaGv!$C$3:$BB$20,1,MATCH(B948,MaGv!$C$20:$BB$20,0))," ")</f>
        <v> </v>
      </c>
      <c r="I950" s="444" t="str">
        <f t="array" ref="I950">IF(COUNTIF(MaGv!$C$25:$BB$25,B948)&gt;0,INDEX(MaGv!$C$3:$BB$25,1,MATCH(B948,MaGv!$C$25:$BB$25,0))," ")</f>
        <v> </v>
      </c>
      <c r="J950" s="444" t="str">
        <f t="array" ref="J950">IF(COUNTIF(MaGv!$C$30:$BB$30,B948)&gt;0,INDEX(MaGv!$C$3:$BB$30,1,MATCH(B948,MaGv!$C$30:$BB$30,0))," ")</f>
        <v> </v>
      </c>
      <c r="K950" s="323"/>
      <c r="L950" s="127"/>
      <c r="M950" s="444">
        <v>2.0</v>
      </c>
      <c r="N950" s="543" t="s">
        <v>620</v>
      </c>
      <c r="O950" s="444" t="str">
        <f t="array" ref="O950">IF(COUNTIF(MaGv!$C$5:$BB$5,L948)&gt;0,INDEX(MaGv!$C$3:$BB$5,1,MATCH(L948,MaGv!$C$5:$BB$5,0))," ")</f>
        <v> </v>
      </c>
      <c r="P950" s="444" t="str">
        <f t="array" ref="P950">IF(COUNTIF(MaGv!$C$10:$BB$10,L948)&gt;0,INDEX(MaGv!$C$3:$BB$10,1,MATCH(L948,MaGv!$C$10:$BB$10,0))," ")</f>
        <v> </v>
      </c>
      <c r="Q950" s="444" t="str">
        <f t="array" ref="Q950">IF(COUNTIF(MaGv!$C$15:$BB$15,L948)&gt;0,INDEX(MaGv!$C$3:$BB$15,1,MATCH(L948,MaGv!$C$15:$BB$15,0))," ")</f>
        <v> </v>
      </c>
      <c r="R950" s="444" t="str">
        <f t="array" ref="R950">IF(COUNTIF(MaGv!$C$20:$BB$20,L948)&gt;0,INDEX(MaGv!$C$3:$BB$20,1,MATCH(L948,MaGv!$C$20:$BB$20,0))," ")</f>
        <v> </v>
      </c>
      <c r="S950" s="444" t="str">
        <f t="array" ref="S950">IF(COUNTIF(MaGv!$C$25:$BB$25,L948)&gt;0,INDEX(MaGv!$C$3:$BB$25,1,MATCH(L948,MaGv!$C$25:$BB$25,0))," ")</f>
        <v> </v>
      </c>
      <c r="T950" s="444" t="str">
        <f t="array" ref="T950">IF(COUNTIF(MaGv!$C$30:$BB$30,L948)&gt;0,INDEX(MaGv!$C$3:$BB$30,1,MATCH(L948,MaGv!$C$30:$BB$30,0))," ")</f>
        <v> </v>
      </c>
      <c r="U950" s="16"/>
      <c r="V950" s="16"/>
      <c r="W950" s="17"/>
      <c r="X950" s="527"/>
    </row>
    <row r="951" ht="12.75" customHeight="1">
      <c r="A951" s="323"/>
      <c r="B951" s="127"/>
      <c r="C951" s="444">
        <v>3.0</v>
      </c>
      <c r="D951" s="543" t="s">
        <v>621</v>
      </c>
      <c r="E951" s="444" t="str">
        <f t="array" ref="E951">IF(COUNTIF(MaGv!$C$6:$BB$6,B948)&gt;0,INDEX(MaGv!$C$3:$BB$6,1,MATCH(B948,MaGv!$C$6:$BB$6,0))," ")</f>
        <v> </v>
      </c>
      <c r="F951" s="444" t="str">
        <f t="array" ref="F951">IF(COUNTIF(MaGv!$C$11:$BB$11,B948)&gt;0,INDEX(MaGv!$C$3:$BB$11,1,MATCH(B948,MaGv!$C$11:$BB$11,0))," ")</f>
        <v> </v>
      </c>
      <c r="G951" s="444" t="str">
        <f t="array" ref="G951">IF(COUNTIF(MaGv!$C$16:$BB$16,B948)&gt;0,INDEX(MaGv!$C$3:$BB$16,1,MATCH(B948,MaGv!$C$16:$BB$16,0))," ")</f>
        <v> </v>
      </c>
      <c r="H951" s="444" t="str">
        <f t="array" ref="H951">IF(COUNTIF(MaGv!$C$21:$BB$21,B948)&gt;0,INDEX(MaGv!$C$3:$BB$21,1,MATCH(B948,MaGv!$C$21:$BB$21,0))," ")</f>
        <v> </v>
      </c>
      <c r="I951" s="444" t="str">
        <f t="array" ref="I951">IF(COUNTIF(MaGv!$C$26:$BB$26,B948)&gt;0,INDEX(MaGv!$C$3:$BB$26,1,MATCH(B948,MaGv!$C$26:$BB$26,0))," ")</f>
        <v> </v>
      </c>
      <c r="J951" s="444" t="str">
        <f t="array" ref="J951">IF(COUNTIF(MaGv!$C$31:$BB$31,B948)&gt;0,INDEX(MaGv!$C$3:$BB$31,1,MATCH(B948,MaGv!$C$31:$BB$31,0))," ")</f>
        <v> </v>
      </c>
      <c r="K951" s="323"/>
      <c r="L951" s="127"/>
      <c r="M951" s="444">
        <v>3.0</v>
      </c>
      <c r="N951" s="543" t="s">
        <v>621</v>
      </c>
      <c r="O951" s="444" t="str">
        <f t="array" ref="O951">IF(COUNTIF(MaGv!$C$6:$BB$6,L948)&gt;0,INDEX(MaGv!$C$3:$BB$6,1,MATCH(L948,MaGv!$C$6:$BB$6,0))," ")</f>
        <v> </v>
      </c>
      <c r="P951" s="444" t="str">
        <f t="array" ref="P951">IF(COUNTIF(MaGv!$C$11:$BB$11,L948)&gt;0,INDEX(MaGv!$C$3:$BB$11,1,MATCH(L948,MaGv!$C$11:$BB$11,0))," ")</f>
        <v> </v>
      </c>
      <c r="Q951" s="444" t="str">
        <f t="array" ref="Q951">IF(COUNTIF(MaGv!$C$16:$BB$16,L948)&gt;0,INDEX(MaGv!$C$3:$BB$16,1,MATCH(L948,MaGv!$C$16:$BB$16,0))," ")</f>
        <v> </v>
      </c>
      <c r="R951" s="444" t="str">
        <f t="array" ref="R951">IF(COUNTIF(MaGv!$C$21:$BB$21,L948)&gt;0,INDEX(MaGv!$C$3:$BB$21,1,MATCH(L948,MaGv!$C$21:$BB$21,0))," ")</f>
        <v> </v>
      </c>
      <c r="S951" s="444" t="str">
        <f t="array" ref="S951">IF(COUNTIF(MaGv!$C$26:$BB$26,L948)&gt;0,INDEX(MaGv!$C$3:$BB$26,1,MATCH(L948,MaGv!$C$26:$BB$26,0))," ")</f>
        <v> </v>
      </c>
      <c r="T951" s="444" t="str">
        <f t="array" ref="T951">IF(COUNTIF(MaGv!$C$31:$BB$31,L948)&gt;0,INDEX(MaGv!$C$3:$BB$31,1,MATCH(L948,MaGv!$C$31:$BB$31,0))," ")</f>
        <v> </v>
      </c>
      <c r="U951" s="16"/>
      <c r="V951" s="16"/>
      <c r="W951" s="17"/>
      <c r="X951" s="527"/>
    </row>
    <row r="952" ht="12.75" customHeight="1">
      <c r="A952" s="323"/>
      <c r="B952" s="127"/>
      <c r="C952" s="444">
        <v>4.0</v>
      </c>
      <c r="D952" s="543" t="s">
        <v>622</v>
      </c>
      <c r="E952" s="444" t="str">
        <f t="array" ref="E952">IF(COUNTIF(MaGv!$C$7:$BB$7,B948)&gt;0,INDEX(MaGv!$C$3:$BB$7,1,MATCH(B948,MaGv!$C$7:$BB$7,0))," ")</f>
        <v> </v>
      </c>
      <c r="F952" s="444" t="str">
        <f t="array" ref="F952">IF(COUNTIF(MaGv!$C$12:$BB$12,B948)&gt;0,INDEX(MaGv!$C$3:$BB$12,1,MATCH(B948,MaGv!$C$12:$BB$12,0))," ")</f>
        <v> </v>
      </c>
      <c r="G952" s="444" t="str">
        <f t="array" ref="G952">IF(COUNTIF(MaGv!$C$17:$BB$17,B948)&gt;0,INDEX(MaGv!$C$3:$BB$17,1,MATCH(B948,MaGv!$C$17:$BB$17,0))," ")</f>
        <v> </v>
      </c>
      <c r="H952" s="444" t="str">
        <f t="array" ref="H952">IF(COUNTIF(MaGv!$C$22:$BB$22,B948)&gt;0,INDEX(MaGv!$C$3:$BB$22,1,MATCH(B948,MaGv!$C$22:$BB$22,0))," ")</f>
        <v> </v>
      </c>
      <c r="I952" s="444" t="str">
        <f t="array" ref="I952">IF(COUNTIF(MaGv!$C$27:$BB$27,B948)&gt;0,INDEX(MaGv!$C$3:$BB$27,1,MATCH(B948,MaGv!$C$27:$BB$27,0))," ")</f>
        <v> </v>
      </c>
      <c r="J952" s="444" t="str">
        <f t="array" ref="J952">IF(COUNTIF(MaGv!$C$32:$BB$32,B948)&gt;0,INDEX(MaGv!$C$3:$BB$32,1,MATCH(B948,MaGv!$C$32:$BB$32,0))," ")</f>
        <v> </v>
      </c>
      <c r="K952" s="323"/>
      <c r="L952" s="127"/>
      <c r="M952" s="444">
        <v>4.0</v>
      </c>
      <c r="N952" s="543" t="s">
        <v>622</v>
      </c>
      <c r="O952" s="444" t="str">
        <f t="array" ref="O952">IF(COUNTIF(MaGv!$C$7:$BB$7,L948)&gt;0,INDEX(MaGv!$C$3:$BB$7,1,MATCH(L948,MaGv!$C$7:$BB$7,0))," ")</f>
        <v> </v>
      </c>
      <c r="P952" s="444" t="str">
        <f t="array" ref="P952">IF(COUNTIF(MaGv!$C$12:$BB$12,L948)&gt;0,INDEX(MaGv!$C$3:$BB$12,1,MATCH(L948,MaGv!$C$12:$BB$12,0))," ")</f>
        <v> </v>
      </c>
      <c r="Q952" s="444" t="str">
        <f t="array" ref="Q952">IF(COUNTIF(MaGv!$C$17:$BB$17,L948)&gt;0,INDEX(MaGv!$C$3:$BB$17,1,MATCH(L948,MaGv!$C$17:$BB$17,0))," ")</f>
        <v> </v>
      </c>
      <c r="R952" s="444" t="str">
        <f t="array" ref="R952">IF(COUNTIF(MaGv!$C$22:$BB$22,L948)&gt;0,INDEX(MaGv!$C$3:$BB$22,1,MATCH(L948,MaGv!$C$22:$BB$22,0))," ")</f>
        <v> </v>
      </c>
      <c r="S952" s="444" t="str">
        <f t="array" ref="S952">IF(COUNTIF(MaGv!$C$27:$BB$27,L948)&gt;0,INDEX(MaGv!$C$3:$BB$27,1,MATCH(L948,MaGv!$C$27:$BB$27,0))," ")</f>
        <v> </v>
      </c>
      <c r="T952" s="444" t="str">
        <f t="array" ref="T952">IF(COUNTIF(MaGv!$C$32:$BB$32,L948)&gt;0,INDEX(MaGv!$C$3:$BB$32,1,MATCH(L948,MaGv!$C$32:$BB$32,0))," ")</f>
        <v> </v>
      </c>
      <c r="U952" s="16"/>
      <c r="V952" s="16"/>
      <c r="W952" s="17"/>
      <c r="X952" s="527"/>
    </row>
    <row r="953" ht="12.75" customHeight="1">
      <c r="A953" s="323"/>
      <c r="B953" s="447"/>
      <c r="C953" s="544">
        <v>5.0</v>
      </c>
      <c r="D953" s="545" t="s">
        <v>623</v>
      </c>
      <c r="E953" s="544" t="str">
        <f t="array" ref="E953">IF(COUNTIF(MaGv!$C$8:$BB$8,B948)&gt;0,INDEX(MaGv!$C$3:$BB$8,1,MATCH(B948,MaGv!$C$8:$BB$8,0))," ")</f>
        <v> </v>
      </c>
      <c r="F953" s="544" t="str">
        <f t="array" ref="F953">IF(COUNTIF(MaGv!$C$13:$BB$13,B948)&gt;0,INDEX(MaGv!$C$3:$BB$13,1,MATCH(B948,MaGv!$C$13:$BB$13,0))," ")</f>
        <v> </v>
      </c>
      <c r="G953" s="544" t="str">
        <f t="array" ref="G953">IF(COUNTIF(MaGv!$C$18:$BB$18,B948)&gt;0,INDEX(MaGv!$C$3:$BB$18,1,MATCH(B948,MaGv!$C$18:$BB$18,0))," ")</f>
        <v> </v>
      </c>
      <c r="H953" s="544" t="str">
        <f t="array" ref="H953">IF(COUNTIF(MaGv!$C$23:$BB$23,B948)&gt;0,INDEX(MaGv!$C$3:$BB$23,1,MATCH(B948,MaGv!$C$23:$BB$23,0))," ")</f>
        <v> </v>
      </c>
      <c r="I953" s="544" t="str">
        <f t="array" ref="I953">IF(COUNTIF(MaGv!$C$28:$BB$28,B948)&gt;0,INDEX(MaGv!$C$3:$BB$28,1,MATCH(B948,MaGv!$C$28:$BB$28,0))," ")</f>
        <v> </v>
      </c>
      <c r="J953" s="544" t="str">
        <f t="array" ref="J953">IF(COUNTIF(MaGv!$C$33:$BB$33,B948)&gt;0,INDEX(MaGv!$C$3:$BB$33,1,MATCH(B948,MaGv!$C$33:$BB$33,0))," ")</f>
        <v> </v>
      </c>
      <c r="K953" s="323"/>
      <c r="L953" s="447"/>
      <c r="M953" s="544">
        <v>5.0</v>
      </c>
      <c r="N953" s="545" t="s">
        <v>623</v>
      </c>
      <c r="O953" s="544" t="str">
        <f t="array" ref="O953">IF(COUNTIF(MaGv!$C$8:$BB$8,L948)&gt;0,INDEX(MaGv!$C$3:$BB$8,1,MATCH(L948,MaGv!$C$8:$BB$8,0))," ")</f>
        <v> </v>
      </c>
      <c r="P953" s="544" t="str">
        <f t="array" ref="P953">IF(COUNTIF(MaGv!$C$13:$BB$13,L948)&gt;0,INDEX(MaGv!$C$3:$BB$13,1,MATCH(L948,MaGv!$C$13:$BB$13,0))," ")</f>
        <v> </v>
      </c>
      <c r="Q953" s="544" t="str">
        <f t="array" ref="Q953">IF(COUNTIF(MaGv!$C$18:$BB$18,L948)&gt;0,INDEX(MaGv!$C$3:$BB$18,1,MATCH(L948,MaGv!$C$18:$BB$18,0))," ")</f>
        <v> </v>
      </c>
      <c r="R953" s="544" t="str">
        <f t="array" ref="R953">IF(COUNTIF(MaGv!$C$23:$BB$23,L948)&gt;0,INDEX(MaGv!$C$3:$BB$23,1,MATCH(L948,MaGv!$C$23:$BB$23,0))," ")</f>
        <v> </v>
      </c>
      <c r="S953" s="544" t="str">
        <f t="array" ref="S953">IF(COUNTIF(MaGv!$C$28:$BB$28,L948)&gt;0,INDEX(MaGv!$C$3:$BB$28,1,MATCH(L948,MaGv!$C$28:$BB$28,0))," ")</f>
        <v> </v>
      </c>
      <c r="T953" s="544" t="str">
        <f t="array" ref="T953">IF(COUNTIF(MaGv!$C$33:$BB$33,L948)&gt;0,INDEX(MaGv!$C$3:$BB$33,1,MATCH(L948,MaGv!$C$33:$BB$33,0))," ")</f>
        <v> </v>
      </c>
      <c r="U953" s="16"/>
      <c r="V953" s="16"/>
      <c r="W953" s="17"/>
      <c r="X953" s="527"/>
    </row>
    <row r="954" ht="12.75" customHeight="1">
      <c r="A954" s="323"/>
      <c r="B954" s="547" t="s">
        <v>606</v>
      </c>
      <c r="C954" s="548">
        <v>1.0</v>
      </c>
      <c r="D954" s="549" t="s">
        <v>624</v>
      </c>
      <c r="E954" s="548" t="str">
        <f t="array" ref="E954">IF(COUNTIF(MaGv!$C$39:$BB$39,B948)&gt;0,INDEX(MaGv!$C$38:$BB$39,1,MATCH(B948,MaGv!$C$39:$BB$39,0))," ")</f>
        <v> </v>
      </c>
      <c r="F954" s="548" t="str">
        <f t="array" ref="F954">IF(COUNTIF(MaGv!$C$44:$BB$44,B948)&gt;0,INDEX(MaGv!$C$38:$BB$44,1,MATCH(B948,MaGv!$C$44:$BB$44,0))," ")</f>
        <v> </v>
      </c>
      <c r="G954" s="548" t="str">
        <f t="array" ref="G954">IF(COUNTIF(MaGv!$C$49:$BB$49,B948)&gt;0,INDEX(MaGv!$C$38:$BB$49,1,MATCH(B948,MaGv!$C$49:$BB$49,0))," ")</f>
        <v> </v>
      </c>
      <c r="H954" s="548" t="str">
        <f t="array" ref="H954">IF(COUNTIF(MaGv!$C$54:$BB$54,B948)&gt;0,INDEX(MaGv!$C$38:$BB$54,1,MATCH(B948,MaGv!$C$54:$BB$54,0))," ")</f>
        <v> </v>
      </c>
      <c r="I954" s="548" t="str">
        <f t="array" ref="I954">IF(COUNTIF(MaGv!$C$59:$BB$59,B948)&gt;0,INDEX(MaGv!$C$38:$BB$59,1,MATCH(B948,MaGv!$C$59:$BB$59,0))," ")</f>
        <v> </v>
      </c>
      <c r="J954" s="548" t="str">
        <f t="array" ref="J954">IF(COUNTIF(MaGv!$C$64:$BB$64,B948)&gt;0,INDEX(MaGv!$C$38:$BB$64,1,MATCH(B948,MaGv!$C$64:$BB$64,0))," ")</f>
        <v> </v>
      </c>
      <c r="K954" s="323"/>
      <c r="L954" s="547" t="s">
        <v>606</v>
      </c>
      <c r="M954" s="548">
        <v>1.0</v>
      </c>
      <c r="N954" s="549" t="s">
        <v>624</v>
      </c>
      <c r="O954" s="548" t="str">
        <f t="array" ref="O954">IF(COUNTIF(MaGv!$C$39:$BB$39,L948)&gt;0,INDEX(MaGv!$C$38:$BB$39,1,MATCH(L948,MaGv!$C$39:$BB$39,0))," ")</f>
        <v> </v>
      </c>
      <c r="P954" s="548" t="str">
        <f t="array" ref="P954">IF(COUNTIF(MaGv!$C$44:$BB$44,L948)&gt;0,INDEX(MaGv!$C$38:$BB$44,1,MATCH(L948,MaGv!$C$44:$BB$44,0))," ")</f>
        <v> </v>
      </c>
      <c r="Q954" s="548" t="str">
        <f t="array" ref="Q954">IF(COUNTIF(MaGv!$C$49:$BB$49,L948)&gt;0,INDEX(MaGv!$C$38:$BB$49,1,MATCH(L948,MaGv!$C$49:$BB$49,0))," ")</f>
        <v> </v>
      </c>
      <c r="R954" s="548" t="str">
        <f t="array" ref="R954">IF(COUNTIF(MaGv!$C$54:$BB$54,L948)&gt;0,INDEX(MaGv!$C$38:$BB$54,1,MATCH(L948,MaGv!$C$54:$BB$54,0))," ")</f>
        <v> </v>
      </c>
      <c r="S954" s="548" t="str">
        <f t="array" ref="S954">IF(COUNTIF(MaGv!$C$59:$BB$59,L948)&gt;0,INDEX(MaGv!$C$38:$BB$59,1,MATCH(L948,MaGv!$C$59:$BB$59,0))," ")</f>
        <v> </v>
      </c>
      <c r="T954" s="548" t="str">
        <f t="array" ref="T954">IF(COUNTIF(MaGv!$C$64:$BB$64,L948)&gt;0,INDEX(MaGv!$C$38:$BB$64,1,MATCH(L948,MaGv!$C$64:$BB$64,0))," ")</f>
        <v> </v>
      </c>
      <c r="U954" s="16"/>
      <c r="V954" s="16"/>
      <c r="W954" s="17"/>
      <c r="X954" s="527"/>
    </row>
    <row r="955" ht="12.75" customHeight="1">
      <c r="A955" s="323"/>
      <c r="B955" s="127"/>
      <c r="C955" s="444">
        <v>2.0</v>
      </c>
      <c r="D955" s="543" t="s">
        <v>625</v>
      </c>
      <c r="E955" s="444" t="str">
        <f t="array" ref="E955">IF(COUNTIF(MaGv!$C$40:$BB$40,B948)&gt;0,INDEX(MaGv!$C$38:$BB$40,1,MATCH(B948,MaGv!$C$40:$BB$40,0))," ")</f>
        <v> </v>
      </c>
      <c r="F955" s="444" t="str">
        <f t="array" ref="F955">IF(COUNTIF(MaGv!$C$45:$BB$45,B948)&gt;0,INDEX(MaGv!$C$38:$BB$45,1,MATCH(B948,MaGv!$C$45:$BB$45,0))," ")</f>
        <v> </v>
      </c>
      <c r="G955" s="444" t="str">
        <f t="array" ref="G955">IF(COUNTIF(MaGv!$C$50:$BB$50,B948)&gt;0,INDEX(MaGv!$C$38:$BB$50,1,MATCH(B948,MaGv!$C$50:$BB$50,0))," ")</f>
        <v> </v>
      </c>
      <c r="H955" s="444" t="str">
        <f t="array" ref="H955">IF(COUNTIF(MaGv!$C$55:$BB$55,B948)&gt;0,INDEX(MaGv!$C$38:$BB$55,1,MATCH(B948,MaGv!$C$55:$BB$55,0))," ")</f>
        <v> </v>
      </c>
      <c r="I955" s="444" t="str">
        <f t="array" ref="I955">IF(COUNTIF(MaGv!$C$60:$BB$60,B948)&gt;0,INDEX(MaGv!$C$38:$BB$60,1,MATCH(B948,MaGv!$C$60:$BB$60,0))," ")</f>
        <v> </v>
      </c>
      <c r="J955" s="444" t="str">
        <f t="array" ref="J955">IF(COUNTIF(MaGv!$C$65:$BB$65,B948)&gt;0,INDEX(MaGv!$C$38:$BB$65,1,MATCH(B948,MaGv!$C$65:$BB$65,0))," ")</f>
        <v> </v>
      </c>
      <c r="K955" s="323"/>
      <c r="L955" s="127"/>
      <c r="M955" s="444">
        <v>2.0</v>
      </c>
      <c r="N955" s="543" t="s">
        <v>625</v>
      </c>
      <c r="O955" s="444" t="str">
        <f t="array" ref="O955">IF(COUNTIF(MaGv!$C$40:$BB$40,L948)&gt;0,INDEX(MaGv!$C$38:$BB$40,1,MATCH(L948,MaGv!$C$40:$BB$40,0))," ")</f>
        <v> </v>
      </c>
      <c r="P955" s="444" t="str">
        <f t="array" ref="P955">IF(COUNTIF(MaGv!$C$45:$BB$45,L948)&gt;0,INDEX(MaGv!$C$38:$BB$45,1,MATCH(L948,MaGv!$C$45:$BB$45,0))," ")</f>
        <v> </v>
      </c>
      <c r="Q955" s="444" t="str">
        <f t="array" ref="Q955">IF(COUNTIF(MaGv!$C$50:$BB$50,L948)&gt;0,INDEX(MaGv!$C$38:$BB$50,1,MATCH(L948,MaGv!$C$50:$BB$50,0))," ")</f>
        <v> </v>
      </c>
      <c r="R955" s="444" t="str">
        <f t="array" ref="R955">IF(COUNTIF(MaGv!$C$55:$BB$55,L948)&gt;0,INDEX(MaGv!$C$38:$BB$55,1,MATCH(L948,MaGv!$C$55:$BB$55,0))," ")</f>
        <v> </v>
      </c>
      <c r="S955" s="444" t="str">
        <f t="array" ref="S955">IF(COUNTIF(MaGv!$C$60:$BB$60,L948)&gt;0,INDEX(MaGv!$C$38:$BB$60,1,MATCH(L948,MaGv!$C$60:$BB$60,0))," ")</f>
        <v> </v>
      </c>
      <c r="T955" s="444" t="str">
        <f t="array" ref="T955">IF(COUNTIF(MaGv!$C$65:$BB$65,L948)&gt;0,INDEX(MaGv!$C$38:$BB$65,1,MATCH(L948,MaGv!$C$65:$BB$65,0))," ")</f>
        <v> </v>
      </c>
      <c r="U955" s="16"/>
      <c r="V955" s="16"/>
      <c r="W955" s="17"/>
      <c r="X955" s="527"/>
    </row>
    <row r="956" ht="12.75" customHeight="1">
      <c r="A956" s="323"/>
      <c r="B956" s="127"/>
      <c r="C956" s="444">
        <v>3.0</v>
      </c>
      <c r="D956" s="543" t="s">
        <v>626</v>
      </c>
      <c r="E956" s="444" t="str">
        <f t="array" ref="E956">IF(COUNTIF(MaGv!$C$41:$BB$41,B948)&gt;0,INDEX(MaGv!$C$38:$BB$41,1,MATCH(B948,MaGv!$C$41:$BB$41,0))," ")</f>
        <v> </v>
      </c>
      <c r="F956" s="444" t="str">
        <f t="array" ref="F956">IF(COUNTIF(MaGv!$C$46:$BB$46,B948)&gt;0,INDEX(MaGv!$C$38:$BB$46,1,MATCH(B948,MaGv!$C$46:$BB$46,0))," ")</f>
        <v> </v>
      </c>
      <c r="G956" s="444" t="str">
        <f t="array" ref="G956">IF(COUNTIF(MaGv!$C$51:$BB$51,B948)&gt;0,INDEX(MaGv!$C$38:$BB$51,1,MATCH(B948,MaGv!$C$51:$BB$51,0))," ")</f>
        <v> </v>
      </c>
      <c r="H956" s="444" t="str">
        <f t="array" ref="H956">IF(COUNTIF(MaGv!$C$56:$BB$56,B948)&gt;0,INDEX(MaGv!$C$38:$BB$56,1,MATCH(B948,MaGv!$C$56:$BB$56,0))," ")</f>
        <v> </v>
      </c>
      <c r="I956" s="444" t="str">
        <f t="array" ref="I956">IF(COUNTIF(MaGv!$C$61:$BB$61,B948)&gt;0,INDEX(MaGv!$C$38:$BB$61,1,MATCH(B948,MaGv!$C$61:$BB$61,0))," ")</f>
        <v> </v>
      </c>
      <c r="J956" s="444" t="str">
        <f t="array" ref="J956">IF(COUNTIF(MaGv!$C$66:$BB$66,B948)&gt;0,INDEX(MaGv!$C$38:$BB$66,1,MATCH(B948,MaGv!$C$66:$BB$66,0))," ")</f>
        <v> </v>
      </c>
      <c r="K956" s="323"/>
      <c r="L956" s="127"/>
      <c r="M956" s="444">
        <v>3.0</v>
      </c>
      <c r="N956" s="543" t="s">
        <v>626</v>
      </c>
      <c r="O956" s="444" t="str">
        <f t="array" ref="O956">IF(COUNTIF(MaGv!$C$41:$BB$41,L948)&gt;0,INDEX(MaGv!$C$38:$BB$41,1,MATCH(L948,MaGv!$C$41:$BB$41,0))," ")</f>
        <v> </v>
      </c>
      <c r="P956" s="444" t="str">
        <f t="array" ref="P956">IF(COUNTIF(MaGv!$C$46:$BB$46,L948)&gt;0,INDEX(MaGv!$C$38:$BB$46,1,MATCH(L948,MaGv!$C$46:$BB$46,0))," ")</f>
        <v> </v>
      </c>
      <c r="Q956" s="444" t="str">
        <f t="array" ref="Q956">IF(COUNTIF(MaGv!$C$51:$BB$51,L948)&gt;0,INDEX(MaGv!$C$38:$BB$51,1,MATCH(L948,MaGv!$C$51:$BB$51,0))," ")</f>
        <v> </v>
      </c>
      <c r="R956" s="444" t="str">
        <f t="array" ref="R956">IF(COUNTIF(MaGv!$C$56:$BB$56,L948)&gt;0,INDEX(MaGv!$C$38:$BB$56,1,MATCH(L948,MaGv!$C$56:$BB$56,0))," ")</f>
        <v> </v>
      </c>
      <c r="S956" s="444" t="str">
        <f t="array" ref="S956">IF(COUNTIF(MaGv!$C$61:$BB$61,L948)&gt;0,INDEX(MaGv!$C$38:$BB$61,1,MATCH(L948,MaGv!$C$61:$BB$61,0))," ")</f>
        <v> </v>
      </c>
      <c r="T956" s="444" t="str">
        <f t="array" ref="T956">IF(COUNTIF(MaGv!$C$66:$BB$66,L948)&gt;0,INDEX(MaGv!$C$38:$BB$66,1,MATCH(L948,MaGv!$C$66:$BB$66,0))," ")</f>
        <v> </v>
      </c>
      <c r="U956" s="16"/>
      <c r="V956" s="16"/>
      <c r="W956" s="17"/>
      <c r="X956" s="527"/>
    </row>
    <row r="957" ht="12.75" customHeight="1">
      <c r="A957" s="323"/>
      <c r="B957" s="127"/>
      <c r="C957" s="444">
        <v>4.0</v>
      </c>
      <c r="D957" s="543" t="s">
        <v>627</v>
      </c>
      <c r="E957" s="444" t="str">
        <f t="array" ref="E957">IF(COUNTIF(MaGv!$C$42:$BB$42,B948)&gt;0,INDEX(MaGv!$C$38:$BB$42,1,MATCH(B948,MaGv!$C$42:$BB$42,0))," ")</f>
        <v> </v>
      </c>
      <c r="F957" s="444" t="str">
        <f t="array" ref="F957">IF(COUNTIF(MaGv!$C$47:$BB$47,B948)&gt;0,INDEX(MaGv!$C$38:$BB$47,1,MATCH(B948,MaGv!$C$47:$BB$47,0))," ")</f>
        <v> </v>
      </c>
      <c r="G957" s="444" t="str">
        <f t="array" ref="G957">IF(COUNTIF(MaGv!$C$52:$BB$52,B948)&gt;0,INDEX(MaGv!$C$38:$BB$52,1,MATCH(B948,MaGv!$C$52:$BB$52,0))," ")</f>
        <v> </v>
      </c>
      <c r="H957" s="444" t="str">
        <f t="array" ref="H957">IF(COUNTIF(MaGv!$C$57:$BB$57,B948)&gt;0,INDEX(MaGv!$C$38:$BB$57,1,MATCH(B948,MaGv!$C$57:$BB$57,0))," ")</f>
        <v> </v>
      </c>
      <c r="I957" s="444" t="str">
        <f t="array" ref="I957">IF(COUNTIF(MaGv!$C$62:$BB$62,B948)&gt;0,INDEX(MaGv!$C$38:$BB$62,1,MATCH(B948,MaGv!$C$62:$BB$62,0))," ")</f>
        <v> </v>
      </c>
      <c r="J957" s="444" t="str">
        <f t="array" ref="J957">IF(COUNTIF(MaGv!$C$66:$BB$67,B948)&gt;0,INDEX(MaGv!$C$38:$BB$67,1,MATCH(B948,MaGv!$C$67:$BB$67,0))," ")</f>
        <v> </v>
      </c>
      <c r="K957" s="323"/>
      <c r="L957" s="127"/>
      <c r="M957" s="444">
        <v>4.0</v>
      </c>
      <c r="N957" s="543" t="s">
        <v>627</v>
      </c>
      <c r="O957" s="444" t="str">
        <f t="array" ref="O957">IF(COUNTIF(MaGv!$C$42:$BB$42,L948)&gt;0,INDEX(MaGv!$C$38:$BB$42,1,MATCH(L948,MaGv!$C$42:$BB$42,0))," ")</f>
        <v> </v>
      </c>
      <c r="P957" s="444" t="str">
        <f t="array" ref="P957">IF(COUNTIF(MaGv!$C$47:$BB$47,L948)&gt;0,INDEX(MaGv!$C$38:$BB$47,1,MATCH(L948,MaGv!$C$47:$BB$47,0))," ")</f>
        <v> </v>
      </c>
      <c r="Q957" s="444" t="str">
        <f t="array" ref="Q957">IF(COUNTIF(MaGv!$C$52:$BB$52,L948)&gt;0,INDEX(MaGv!$C$38:$BB$52,1,MATCH(L948,MaGv!$C$52:$BB$52,0))," ")</f>
        <v> </v>
      </c>
      <c r="R957" s="444" t="str">
        <f t="array" ref="R957">IF(COUNTIF(MaGv!$C$57:$BB$57,L948)&gt;0,INDEX(MaGv!$C$38:$BB$57,1,MATCH(L948,MaGv!$C$57:$BB$57,0))," ")</f>
        <v> </v>
      </c>
      <c r="S957" s="444" t="str">
        <f t="array" ref="S957">IF(COUNTIF(MaGv!$C$62:$BB$62,L948)&gt;0,INDEX(MaGv!$C$38:$BB$62,1,MATCH(L948,MaGv!$C$62:$BB$62,0))," ")</f>
        <v> </v>
      </c>
      <c r="T957" s="444" t="str">
        <f t="array" ref="T957">IF(COUNTIF(MaGv!$C$66:$BB$67,L948)&gt;0,INDEX(MaGv!$C$38:$BB$67,1,MATCH(L948,MaGv!$C$67:$BB$67,0))," ")</f>
        <v> </v>
      </c>
      <c r="U957" s="16"/>
      <c r="V957" s="16"/>
      <c r="W957" s="17"/>
      <c r="X957" s="527"/>
    </row>
    <row r="958" ht="12.75" customHeight="1">
      <c r="A958" s="323"/>
      <c r="B958" s="396"/>
      <c r="C958" s="450">
        <v>5.0</v>
      </c>
      <c r="D958" s="550" t="s">
        <v>628</v>
      </c>
      <c r="E958" s="450" t="str">
        <f t="array" ref="E958">IF(COUNTIF(MaGv!$C$43:$BB$43,B948)&gt;0,INDEX(MaGv!$C$38:$BB$43,1,MATCH(B948,MaGv!$C$43:$BB$43,0))," ")</f>
        <v> </v>
      </c>
      <c r="F958" s="450" t="str">
        <f t="array" ref="F958">IF(COUNTIF(MaGv!$C$48:$BB$48,B948)&gt;0,INDEX(MaGv!$C$38:$BB$48,1,MATCH(B948,MaGv!$C$48:$BB$48,0))," ")</f>
        <v> </v>
      </c>
      <c r="G958" s="450" t="str">
        <f t="array" ref="G958">IF(COUNTIF(MaGv!$C$53:$BB$53,B948)&gt;0,INDEX(MaGv!$C$38:$BB$53,1,MATCH(B948,MaGv!$C$53:$BB$53,0))," ")</f>
        <v> </v>
      </c>
      <c r="H958" s="450" t="str">
        <f t="array" ref="H958">IF(COUNTIF(MaGv!$C$58:$BB$58,B948)&gt;0,INDEX(MaGv!$C$38:$BB$58,1,MATCH(B948,MaGv!$C$58:$BB$58,0))," ")</f>
        <v> </v>
      </c>
      <c r="I958" s="450" t="str">
        <f t="array" ref="I958">IF(COUNTIF(MaGv!$C$63:$BB$63,B948)&gt;0,INDEX(MaGv!$C$38:$BB$63,1,MATCH(B948,MaGv!$C$63:$BB$63,0))," ")</f>
        <v> </v>
      </c>
      <c r="J958" s="450" t="str">
        <f t="array" ref="J958">IF(COUNTIF(MaGv!$C$68:$BB$68,B948)&gt;0,INDEX(MaGv!$C$38:$BB$68,1,MATCH(B948,MaGv!$C$68:$BB$68,0))," ")</f>
        <v> </v>
      </c>
      <c r="K958" s="323"/>
      <c r="L958" s="396"/>
      <c r="M958" s="450">
        <v>5.0</v>
      </c>
      <c r="N958" s="550" t="s">
        <v>628</v>
      </c>
      <c r="O958" s="450" t="str">
        <f t="array" ref="O958">IF(COUNTIF(MaGv!$C$43:$BB$43,L948)&gt;0,INDEX(MaGv!$C$38:$BB$43,1,MATCH(L948,MaGv!$C$43:$BB$43,0))," ")</f>
        <v> </v>
      </c>
      <c r="P958" s="450" t="str">
        <f t="array" ref="P958">IF(COUNTIF(MaGv!$C$48:$BB$48,L948)&gt;0,INDEX(MaGv!$C$38:$BB$48,1,MATCH(L948,MaGv!$C$48:$BB$48,0))," ")</f>
        <v> </v>
      </c>
      <c r="Q958" s="450" t="str">
        <f t="array" ref="Q958">IF(COUNTIF(MaGv!$C$53:$BB$53,L948)&gt;0,INDEX(MaGv!$C$38:$BB$53,1,MATCH(L948,MaGv!$C$53:$BB$53,0))," ")</f>
        <v> </v>
      </c>
      <c r="R958" s="450" t="str">
        <f t="array" ref="R958">IF(COUNTIF(MaGv!$C$58:$BB$58,L948)&gt;0,INDEX(MaGv!$C$38:$BB$58,1,MATCH(L948,MaGv!$C$58:$BB$58,0))," ")</f>
        <v> </v>
      </c>
      <c r="S958" s="450" t="str">
        <f t="array" ref="S958">IF(COUNTIF(MaGv!$C$63:$BB$63,L948)&gt;0,INDEX(MaGv!$C$38:$BB$63,1,MATCH(L948,MaGv!$C$63:$BB$63,0))," ")</f>
        <v> </v>
      </c>
      <c r="T958" s="450" t="str">
        <f t="array" ref="T958">IF(COUNTIF(MaGv!$C$68:$BB$68,L948)&gt;0,INDEX(MaGv!$C$38:$BB$68,1,MATCH(L948,MaGv!$C$68:$BB$68,0))," ")</f>
        <v> </v>
      </c>
      <c r="U958" s="16"/>
      <c r="V958" s="16"/>
      <c r="W958" s="17"/>
      <c r="X958" s="527"/>
    </row>
    <row r="959" ht="12.75" customHeight="1">
      <c r="A959" s="16"/>
      <c r="B959" s="558"/>
      <c r="C959" s="16"/>
      <c r="D959" s="16"/>
      <c r="E959" s="16"/>
      <c r="F959" s="16"/>
      <c r="G959" s="16"/>
      <c r="H959" s="16"/>
      <c r="I959" s="16"/>
      <c r="J959" s="16"/>
      <c r="K959" s="16"/>
      <c r="L959" s="558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7"/>
      <c r="X959" s="527"/>
    </row>
    <row r="960" ht="12.75" customHeight="1">
      <c r="A960" s="16"/>
      <c r="B960" s="558"/>
      <c r="C960" s="16"/>
      <c r="D960" s="16"/>
      <c r="E960" s="16"/>
      <c r="F960" s="16"/>
      <c r="G960" s="16"/>
      <c r="H960" s="16"/>
      <c r="I960" s="16"/>
      <c r="J960" s="16"/>
      <c r="K960" s="16"/>
      <c r="L960" s="558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7"/>
      <c r="X960" s="527"/>
    </row>
    <row r="961" ht="12.75" customHeight="1">
      <c r="A961" s="323"/>
      <c r="B961" s="528" t="str">
        <f>MaGv!$N$1</f>
        <v>THỜI KHÓA BIỂU ÔN TẬP KHỐI 12 - Áp dụng từ 04/05/2021</v>
      </c>
      <c r="C961" s="528"/>
      <c r="D961" s="360"/>
      <c r="E961" s="360"/>
      <c r="F961" s="360"/>
      <c r="G961" s="360"/>
      <c r="H961" s="323"/>
      <c r="I961" s="360"/>
      <c r="J961" s="360"/>
      <c r="K961" s="323"/>
      <c r="L961" s="528" t="str">
        <f>MaGv!$N$1</f>
        <v>THỜI KHÓA BIỂU ÔN TẬP KHỐI 12 - Áp dụng từ 04/05/2021</v>
      </c>
      <c r="M961" s="360"/>
      <c r="N961" s="360"/>
      <c r="O961" s="360"/>
      <c r="P961" s="360"/>
      <c r="Q961" s="360"/>
      <c r="R961" s="323"/>
      <c r="S961" s="360"/>
      <c r="T961" s="360"/>
      <c r="U961" s="16"/>
      <c r="V961" s="16"/>
      <c r="W961" s="17"/>
      <c r="X961" s="527"/>
    </row>
    <row r="962" ht="12.75" customHeight="1">
      <c r="A962" s="16"/>
      <c r="B962" s="530" t="s">
        <v>615</v>
      </c>
      <c r="C962" s="531" t="str">
        <f>VLOOKUP(B964,dsma,3,0)&amp;"-"&amp;VLOOKUP(B964,dsma,5,0)</f>
        <v>#N/A</v>
      </c>
      <c r="D962" s="532"/>
      <c r="E962" s="532"/>
      <c r="F962" s="533"/>
      <c r="G962" s="323"/>
      <c r="H962" s="534"/>
      <c r="I962" s="535" t="s">
        <v>616</v>
      </c>
      <c r="J962" s="17" t="str">
        <f>60-COUNTIF(E965:J974," ")</f>
        <v>0</v>
      </c>
      <c r="K962" s="323"/>
      <c r="L962" s="530" t="s">
        <v>615</v>
      </c>
      <c r="M962" s="531" t="str">
        <f>VLOOKUP(L964,dsma,3,0)&amp;"-"&amp;VLOOKUP(L964,dsma,5,0)</f>
        <v>#N/A</v>
      </c>
      <c r="N962" s="532"/>
      <c r="O962" s="532"/>
      <c r="P962" s="533"/>
      <c r="Q962" s="323"/>
      <c r="R962" s="534"/>
      <c r="S962" s="535" t="s">
        <v>616</v>
      </c>
      <c r="T962" s="17" t="str">
        <f>60-COUNTIF(O965:T974," ")</f>
        <v>0</v>
      </c>
      <c r="U962" s="16"/>
      <c r="V962" s="16"/>
      <c r="W962" s="17"/>
      <c r="X962" s="527"/>
    </row>
    <row r="963" ht="3.0" customHeight="1">
      <c r="A963" s="16"/>
      <c r="B963" s="526"/>
      <c r="C963" s="323"/>
      <c r="D963" s="323"/>
      <c r="E963" s="529"/>
      <c r="F963" s="323"/>
      <c r="G963" s="323"/>
      <c r="H963" s="323"/>
      <c r="I963" s="323"/>
      <c r="J963" s="323"/>
      <c r="K963" s="323"/>
      <c r="L963" s="526"/>
      <c r="M963" s="323"/>
      <c r="N963" s="323"/>
      <c r="O963" s="529"/>
      <c r="P963" s="323"/>
      <c r="Q963" s="323"/>
      <c r="R963" s="323"/>
      <c r="S963" s="323"/>
      <c r="T963" s="323"/>
      <c r="U963" s="16"/>
      <c r="V963" s="16"/>
      <c r="W963" s="17"/>
      <c r="X963" s="527"/>
    </row>
    <row r="964" ht="12.75" customHeight="1">
      <c r="A964" s="536"/>
      <c r="B964" s="537" t="str">
        <f>X125</f>
        <v/>
      </c>
      <c r="C964" s="538" t="s">
        <v>617</v>
      </c>
      <c r="D964" s="538" t="s">
        <v>618</v>
      </c>
      <c r="E964" s="538" t="s">
        <v>591</v>
      </c>
      <c r="F964" s="538" t="s">
        <v>592</v>
      </c>
      <c r="G964" s="538" t="s">
        <v>593</v>
      </c>
      <c r="H964" s="538" t="s">
        <v>594</v>
      </c>
      <c r="I964" s="538" t="s">
        <v>595</v>
      </c>
      <c r="J964" s="538" t="s">
        <v>596</v>
      </c>
      <c r="K964" s="539"/>
      <c r="L964" s="537" t="str">
        <f>X126</f>
        <v/>
      </c>
      <c r="M964" s="538" t="s">
        <v>617</v>
      </c>
      <c r="N964" s="538" t="s">
        <v>618</v>
      </c>
      <c r="O964" s="538" t="s">
        <v>591</v>
      </c>
      <c r="P964" s="538" t="s">
        <v>592</v>
      </c>
      <c r="Q964" s="538" t="s">
        <v>593</v>
      </c>
      <c r="R964" s="538" t="s">
        <v>594</v>
      </c>
      <c r="S964" s="538" t="s">
        <v>595</v>
      </c>
      <c r="T964" s="538" t="s">
        <v>596</v>
      </c>
      <c r="U964" s="16"/>
      <c r="V964" s="16">
        <v>122.0</v>
      </c>
      <c r="W964" s="17"/>
      <c r="X964" s="527"/>
    </row>
    <row r="965" ht="12.75" customHeight="1">
      <c r="A965" s="323"/>
      <c r="B965" s="541" t="s">
        <v>597</v>
      </c>
      <c r="C965" s="452">
        <v>1.0</v>
      </c>
      <c r="D965" s="542" t="s">
        <v>619</v>
      </c>
      <c r="E965" s="452" t="str">
        <f t="array" ref="E965">IF(COUNTIF(MaGv!$C$4:$BB$4,B964)&gt;0,INDEX(MaGv!$C$3:$BB$4,1,MATCH(B964,MaGv!$C$4:$BB$4,0))," ")</f>
        <v> </v>
      </c>
      <c r="F965" s="452" t="str">
        <f t="array" ref="F965">IF(COUNTIF(MaGv!$C$9:$BB$9,B964)&gt;0,INDEX(MaGv!$C$3:$BB$9,1,MATCH(B964,MaGv!$C$9:$BB$9,0))," ")</f>
        <v> </v>
      </c>
      <c r="G965" s="452" t="str">
        <f t="array" ref="G965">IF(COUNTIF(MaGv!$C$14:$BB$14,B964)&gt;0,INDEX(MaGv!$C$3:$BB$14,1,MATCH(B964,MaGv!$C$14:$BB$14,0))," ")</f>
        <v> </v>
      </c>
      <c r="H965" s="452" t="str">
        <f t="array" ref="H965">IF(COUNTIF(MaGv!$C$19:$BB$19,B964)&gt;0,INDEX(MaGv!$C$3:$BB$19,1,MATCH(B964,MaGv!$C$19:$BB$19,0))," ")</f>
        <v> </v>
      </c>
      <c r="I965" s="452" t="str">
        <f t="array" ref="I965">IF(COUNTIF(MaGv!$C$24:$BB$24,B964)&gt;0,INDEX(MaGv!$C$3:$BB$24,1,MATCH(B964,MaGv!$C$24:$BB$24,0))," ")</f>
        <v> </v>
      </c>
      <c r="J965" s="452" t="str">
        <f t="array" ref="J965">IF(COUNTIF(MaGv!$C$29:$BB$29,B964)&gt;0,INDEX(MaGv!$C$3:$BB$29,1,MATCH(B964,MaGv!$C$29:$BB$29,0))," ")</f>
        <v> </v>
      </c>
      <c r="K965" s="323"/>
      <c r="L965" s="541" t="s">
        <v>597</v>
      </c>
      <c r="M965" s="452">
        <v>1.0</v>
      </c>
      <c r="N965" s="542" t="s">
        <v>619</v>
      </c>
      <c r="O965" s="452" t="str">
        <f t="array" ref="O965">IF(COUNTIF(MaGv!$C$4:$BB$4,L964)&gt;0,INDEX(MaGv!$C$3:$BB$4,1,MATCH(L964,MaGv!$C$4:$BB$4,0))," ")</f>
        <v> </v>
      </c>
      <c r="P965" s="452" t="str">
        <f t="array" ref="P965">IF(COUNTIF(MaGv!$C$9:$BB$9,L964)&gt;0,INDEX(MaGv!$C$3:$BB$9,1,MATCH(L964,MaGv!$C$9:$BB$9,0))," ")</f>
        <v> </v>
      </c>
      <c r="Q965" s="452" t="str">
        <f t="array" ref="Q965">IF(COUNTIF(MaGv!$C$14:$BB$14,L964)&gt;0,INDEX(MaGv!$C$3:$BB$14,1,MATCH(L964,MaGv!$C$14:$BB$14,0))," ")</f>
        <v> </v>
      </c>
      <c r="R965" s="452" t="str">
        <f t="array" ref="R965">IF(COUNTIF(MaGv!$C$19:$BB$19,L964)&gt;0,INDEX(MaGv!$C$3:$BB$19,1,MATCH(L964,MaGv!$C$19:$BB$19,0))," ")</f>
        <v> </v>
      </c>
      <c r="S965" s="452" t="str">
        <f t="array" ref="S965">IF(COUNTIF(MaGv!$C$24:$BB$24,L964)&gt;0,INDEX(MaGv!$C$3:$BB$24,1,MATCH(L964,MaGv!$C$24:$BB$24,0))," ")</f>
        <v> </v>
      </c>
      <c r="T965" s="452" t="str">
        <f t="array" ref="T965">IF(COUNTIF(MaGv!$C$29:$BB$29,L964)&gt;0,INDEX(MaGv!$C$3:$BB$29,1,MATCH(L964,MaGv!$C$29:$BB$29,0))," ")</f>
        <v> </v>
      </c>
      <c r="U965" s="16"/>
      <c r="V965" s="16"/>
      <c r="W965" s="17"/>
      <c r="X965" s="527"/>
    </row>
    <row r="966" ht="12.75" customHeight="1">
      <c r="A966" s="323"/>
      <c r="B966" s="127"/>
      <c r="C966" s="444">
        <v>2.0</v>
      </c>
      <c r="D966" s="543" t="s">
        <v>620</v>
      </c>
      <c r="E966" s="444" t="str">
        <f t="array" ref="E966">IF(COUNTIF(MaGv!$C$5:$BB$5,B964)&gt;0,INDEX(MaGv!$C$3:$BB$5,1,MATCH(B964,MaGv!$C$5:$BB$5,0))," ")</f>
        <v> </v>
      </c>
      <c r="F966" s="444" t="str">
        <f t="array" ref="F966">IF(COUNTIF(MaGv!$C$10:$BB$10,B964)&gt;0,INDEX(MaGv!$C$3:$BB$10,1,MATCH(B964,MaGv!$C$10:$BB$10,0))," ")</f>
        <v> </v>
      </c>
      <c r="G966" s="444" t="str">
        <f t="array" ref="G966">IF(COUNTIF(MaGv!$C$15:$BB$15,B964)&gt;0,INDEX(MaGv!$C$3:$BB$15,1,MATCH(B964,MaGv!$C$15:$BB$15,0))," ")</f>
        <v> </v>
      </c>
      <c r="H966" s="444" t="str">
        <f t="array" ref="H966">IF(COUNTIF(MaGv!$C$20:$BB$20,B964)&gt;0,INDEX(MaGv!$C$3:$BB$20,1,MATCH(B964,MaGv!$C$20:$BB$20,0))," ")</f>
        <v> </v>
      </c>
      <c r="I966" s="444" t="str">
        <f t="array" ref="I966">IF(COUNTIF(MaGv!$C$25:$BB$25,B964)&gt;0,INDEX(MaGv!$C$3:$BB$25,1,MATCH(B964,MaGv!$C$25:$BB$25,0))," ")</f>
        <v> </v>
      </c>
      <c r="J966" s="444" t="str">
        <f t="array" ref="J966">IF(COUNTIF(MaGv!$C$30:$BB$30,B964)&gt;0,INDEX(MaGv!$C$3:$BB$30,1,MATCH(B964,MaGv!$C$30:$BB$30,0))," ")</f>
        <v> </v>
      </c>
      <c r="K966" s="323"/>
      <c r="L966" s="127"/>
      <c r="M966" s="444">
        <v>2.0</v>
      </c>
      <c r="N966" s="543" t="s">
        <v>620</v>
      </c>
      <c r="O966" s="444" t="str">
        <f t="array" ref="O966">IF(COUNTIF(MaGv!$C$5:$BB$5,L964)&gt;0,INDEX(MaGv!$C$3:$BB$5,1,MATCH(L964,MaGv!$C$5:$BB$5,0))," ")</f>
        <v> </v>
      </c>
      <c r="P966" s="444" t="str">
        <f t="array" ref="P966">IF(COUNTIF(MaGv!$C$10:$BB$10,L964)&gt;0,INDEX(MaGv!$C$3:$BB$10,1,MATCH(L964,MaGv!$C$10:$BB$10,0))," ")</f>
        <v> </v>
      </c>
      <c r="Q966" s="444" t="str">
        <f t="array" ref="Q966">IF(COUNTIF(MaGv!$C$15:$BB$15,L964)&gt;0,INDEX(MaGv!$C$3:$BB$15,1,MATCH(L964,MaGv!$C$15:$BB$15,0))," ")</f>
        <v> </v>
      </c>
      <c r="R966" s="444" t="str">
        <f t="array" ref="R966">IF(COUNTIF(MaGv!$C$20:$BB$20,L964)&gt;0,INDEX(MaGv!$C$3:$BB$20,1,MATCH(L964,MaGv!$C$20:$BB$20,0))," ")</f>
        <v> </v>
      </c>
      <c r="S966" s="444" t="str">
        <f t="array" ref="S966">IF(COUNTIF(MaGv!$C$25:$BB$25,L964)&gt;0,INDEX(MaGv!$C$3:$BB$25,1,MATCH(L964,MaGv!$C$25:$BB$25,0))," ")</f>
        <v> </v>
      </c>
      <c r="T966" s="444" t="str">
        <f t="array" ref="T966">IF(COUNTIF(MaGv!$C$30:$BB$30,L964)&gt;0,INDEX(MaGv!$C$3:$BB$30,1,MATCH(L964,MaGv!$C$30:$BB$30,0))," ")</f>
        <v> </v>
      </c>
      <c r="U966" s="16"/>
      <c r="V966" s="16"/>
      <c r="W966" s="17"/>
      <c r="X966" s="527"/>
    </row>
    <row r="967" ht="12.75" customHeight="1">
      <c r="A967" s="323"/>
      <c r="B967" s="127"/>
      <c r="C967" s="444">
        <v>3.0</v>
      </c>
      <c r="D967" s="543" t="s">
        <v>621</v>
      </c>
      <c r="E967" s="444" t="str">
        <f t="array" ref="E967">IF(COUNTIF(MaGv!$C$6:$BB$6,B964)&gt;0,INDEX(MaGv!$C$3:$BB$6,1,MATCH(B964,MaGv!$C$6:$BB$6,0))," ")</f>
        <v> </v>
      </c>
      <c r="F967" s="444" t="str">
        <f t="array" ref="F967">IF(COUNTIF(MaGv!$C$11:$BB$11,B964)&gt;0,INDEX(MaGv!$C$3:$BB$11,1,MATCH(B964,MaGv!$C$11:$BB$11,0))," ")</f>
        <v> </v>
      </c>
      <c r="G967" s="444" t="str">
        <f t="array" ref="G967">IF(COUNTIF(MaGv!$C$16:$BB$16,B964)&gt;0,INDEX(MaGv!$C$3:$BB$16,1,MATCH(B964,MaGv!$C$16:$BB$16,0))," ")</f>
        <v> </v>
      </c>
      <c r="H967" s="444" t="str">
        <f t="array" ref="H967">IF(COUNTIF(MaGv!$C$21:$BB$21,B964)&gt;0,INDEX(MaGv!$C$3:$BB$21,1,MATCH(B964,MaGv!$C$21:$BB$21,0))," ")</f>
        <v> </v>
      </c>
      <c r="I967" s="444" t="str">
        <f t="array" ref="I967">IF(COUNTIF(MaGv!$C$26:$BB$26,B964)&gt;0,INDEX(MaGv!$C$3:$BB$26,1,MATCH(B964,MaGv!$C$26:$BB$26,0))," ")</f>
        <v> </v>
      </c>
      <c r="J967" s="444" t="str">
        <f t="array" ref="J967">IF(COUNTIF(MaGv!$C$31:$BB$31,B964)&gt;0,INDEX(MaGv!$C$3:$BB$31,1,MATCH(B964,MaGv!$C$31:$BB$31,0))," ")</f>
        <v> </v>
      </c>
      <c r="K967" s="323"/>
      <c r="L967" s="127"/>
      <c r="M967" s="444">
        <v>3.0</v>
      </c>
      <c r="N967" s="543" t="s">
        <v>621</v>
      </c>
      <c r="O967" s="444" t="str">
        <f t="array" ref="O967">IF(COUNTIF(MaGv!$C$6:$BB$6,L964)&gt;0,INDEX(MaGv!$C$3:$BB$6,1,MATCH(L964,MaGv!$C$6:$BB$6,0))," ")</f>
        <v> </v>
      </c>
      <c r="P967" s="444" t="str">
        <f t="array" ref="P967">IF(COUNTIF(MaGv!$C$11:$BB$11,L964)&gt;0,INDEX(MaGv!$C$3:$BB$11,1,MATCH(L964,MaGv!$C$11:$BB$11,0))," ")</f>
        <v> </v>
      </c>
      <c r="Q967" s="444" t="str">
        <f t="array" ref="Q967">IF(COUNTIF(MaGv!$C$16:$BB$16,L964)&gt;0,INDEX(MaGv!$C$3:$BB$16,1,MATCH(L964,MaGv!$C$16:$BB$16,0))," ")</f>
        <v> </v>
      </c>
      <c r="R967" s="444" t="str">
        <f t="array" ref="R967">IF(COUNTIF(MaGv!$C$21:$BB$21,L964)&gt;0,INDEX(MaGv!$C$3:$BB$21,1,MATCH(L964,MaGv!$C$21:$BB$21,0))," ")</f>
        <v> </v>
      </c>
      <c r="S967" s="444" t="str">
        <f t="array" ref="S967">IF(COUNTIF(MaGv!$C$26:$BB$26,L964)&gt;0,INDEX(MaGv!$C$3:$BB$26,1,MATCH(L964,MaGv!$C$26:$BB$26,0))," ")</f>
        <v> </v>
      </c>
      <c r="T967" s="444" t="str">
        <f t="array" ref="T967">IF(COUNTIF(MaGv!$C$31:$BB$31,L964)&gt;0,INDEX(MaGv!$C$3:$BB$31,1,MATCH(L964,MaGv!$C$31:$BB$31,0))," ")</f>
        <v> </v>
      </c>
      <c r="U967" s="16"/>
      <c r="V967" s="16"/>
      <c r="W967" s="17"/>
      <c r="X967" s="527"/>
    </row>
    <row r="968" ht="12.75" customHeight="1">
      <c r="A968" s="323"/>
      <c r="B968" s="127"/>
      <c r="C968" s="444">
        <v>4.0</v>
      </c>
      <c r="D968" s="543" t="s">
        <v>622</v>
      </c>
      <c r="E968" s="444" t="str">
        <f t="array" ref="E968">IF(COUNTIF(MaGv!$C$7:$BB$7,B964)&gt;0,INDEX(MaGv!$C$3:$BB$7,1,MATCH(B964,MaGv!$C$7:$BB$7,0))," ")</f>
        <v> </v>
      </c>
      <c r="F968" s="444" t="str">
        <f t="array" ref="F968">IF(COUNTIF(MaGv!$C$12:$BB$12,B964)&gt;0,INDEX(MaGv!$C$3:$BB$12,1,MATCH(B964,MaGv!$C$12:$BB$12,0))," ")</f>
        <v> </v>
      </c>
      <c r="G968" s="444" t="str">
        <f t="array" ref="G968">IF(COUNTIF(MaGv!$C$17:$BB$17,B964)&gt;0,INDEX(MaGv!$C$3:$BB$17,1,MATCH(B964,MaGv!$C$17:$BB$17,0))," ")</f>
        <v> </v>
      </c>
      <c r="H968" s="444" t="str">
        <f t="array" ref="H968">IF(COUNTIF(MaGv!$C$22:$BB$22,B964)&gt;0,INDEX(MaGv!$C$3:$BB$22,1,MATCH(B964,MaGv!$C$22:$BB$22,0))," ")</f>
        <v> </v>
      </c>
      <c r="I968" s="444" t="str">
        <f t="array" ref="I968">IF(COUNTIF(MaGv!$C$27:$BB$27,B964)&gt;0,INDEX(MaGv!$C$3:$BB$27,1,MATCH(B964,MaGv!$C$27:$BB$27,0))," ")</f>
        <v> </v>
      </c>
      <c r="J968" s="444" t="str">
        <f t="array" ref="J968">IF(COUNTIF(MaGv!$C$32:$BB$32,B964)&gt;0,INDEX(MaGv!$C$3:$BB$32,1,MATCH(B964,MaGv!$C$32:$BB$32,0))," ")</f>
        <v> </v>
      </c>
      <c r="K968" s="323"/>
      <c r="L968" s="127"/>
      <c r="M968" s="444">
        <v>4.0</v>
      </c>
      <c r="N968" s="543" t="s">
        <v>622</v>
      </c>
      <c r="O968" s="444" t="str">
        <f t="array" ref="O968">IF(COUNTIF(MaGv!$C$7:$BB$7,L964)&gt;0,INDEX(MaGv!$C$3:$BB$7,1,MATCH(L964,MaGv!$C$7:$BB$7,0))," ")</f>
        <v> </v>
      </c>
      <c r="P968" s="444" t="str">
        <f t="array" ref="P968">IF(COUNTIF(MaGv!$C$12:$BB$12,L964)&gt;0,INDEX(MaGv!$C$3:$BB$12,1,MATCH(L964,MaGv!$C$12:$BB$12,0))," ")</f>
        <v> </v>
      </c>
      <c r="Q968" s="444" t="str">
        <f t="array" ref="Q968">IF(COUNTIF(MaGv!$C$17:$BB$17,L964)&gt;0,INDEX(MaGv!$C$3:$BB$17,1,MATCH(L964,MaGv!$C$17:$BB$17,0))," ")</f>
        <v> </v>
      </c>
      <c r="R968" s="444" t="str">
        <f t="array" ref="R968">IF(COUNTIF(MaGv!$C$22:$BB$22,L964)&gt;0,INDEX(MaGv!$C$3:$BB$22,1,MATCH(L964,MaGv!$C$22:$BB$22,0))," ")</f>
        <v> </v>
      </c>
      <c r="S968" s="444" t="str">
        <f t="array" ref="S968">IF(COUNTIF(MaGv!$C$27:$BB$27,L964)&gt;0,INDEX(MaGv!$C$3:$BB$27,1,MATCH(L964,MaGv!$C$27:$BB$27,0))," ")</f>
        <v> </v>
      </c>
      <c r="T968" s="444" t="str">
        <f t="array" ref="T968">IF(COUNTIF(MaGv!$C$32:$BB$32,L964)&gt;0,INDEX(MaGv!$C$3:$BB$32,1,MATCH(L964,MaGv!$C$32:$BB$32,0))," ")</f>
        <v> </v>
      </c>
      <c r="U968" s="16"/>
      <c r="V968" s="16"/>
      <c r="W968" s="17"/>
      <c r="X968" s="527"/>
    </row>
    <row r="969" ht="12.75" customHeight="1">
      <c r="A969" s="323"/>
      <c r="B969" s="447"/>
      <c r="C969" s="544">
        <v>5.0</v>
      </c>
      <c r="D969" s="545" t="s">
        <v>623</v>
      </c>
      <c r="E969" s="544" t="str">
        <f t="array" ref="E969">IF(COUNTIF(MaGv!$C$8:$BB$8,B964)&gt;0,INDEX(MaGv!$C$3:$BB$8,1,MATCH(B964,MaGv!$C$8:$BB$8,0))," ")</f>
        <v> </v>
      </c>
      <c r="F969" s="544" t="str">
        <f t="array" ref="F969">IF(COUNTIF(MaGv!$C$13:$BB$13,B964)&gt;0,INDEX(MaGv!$C$3:$BB$13,1,MATCH(B964,MaGv!$C$13:$BB$13,0))," ")</f>
        <v> </v>
      </c>
      <c r="G969" s="544" t="str">
        <f t="array" ref="G969">IF(COUNTIF(MaGv!$C$18:$BB$18,B964)&gt;0,INDEX(MaGv!$C$3:$BB$18,1,MATCH(B964,MaGv!$C$18:$BB$18,0))," ")</f>
        <v> </v>
      </c>
      <c r="H969" s="544" t="str">
        <f t="array" ref="H969">IF(COUNTIF(MaGv!$C$23:$BB$23,B964)&gt;0,INDEX(MaGv!$C$3:$BB$23,1,MATCH(B964,MaGv!$C$23:$BB$23,0))," ")</f>
        <v> </v>
      </c>
      <c r="I969" s="544" t="str">
        <f t="array" ref="I969">IF(COUNTIF(MaGv!$C$28:$BB$28,B964)&gt;0,INDEX(MaGv!$C$3:$BB$28,1,MATCH(B964,MaGv!$C$28:$BB$28,0))," ")</f>
        <v> </v>
      </c>
      <c r="J969" s="544" t="str">
        <f t="array" ref="J969">IF(COUNTIF(MaGv!$C$33:$BB$33,B964)&gt;0,INDEX(MaGv!$C$3:$BB$33,1,MATCH(B964,MaGv!$C$33:$BB$33,0))," ")</f>
        <v> </v>
      </c>
      <c r="K969" s="323"/>
      <c r="L969" s="447"/>
      <c r="M969" s="544">
        <v>5.0</v>
      </c>
      <c r="N969" s="545" t="s">
        <v>623</v>
      </c>
      <c r="O969" s="544" t="str">
        <f t="array" ref="O969">IF(COUNTIF(MaGv!$C$8:$BB$8,L964)&gt;0,INDEX(MaGv!$C$3:$BB$8,1,MATCH(L964,MaGv!$C$8:$BB$8,0))," ")</f>
        <v> </v>
      </c>
      <c r="P969" s="544" t="str">
        <f t="array" ref="P969">IF(COUNTIF(MaGv!$C$13:$BB$13,L964)&gt;0,INDEX(MaGv!$C$3:$BB$13,1,MATCH(L964,MaGv!$C$13:$BB$13,0))," ")</f>
        <v> </v>
      </c>
      <c r="Q969" s="544" t="str">
        <f t="array" ref="Q969">IF(COUNTIF(MaGv!$C$18:$BB$18,L964)&gt;0,INDEX(MaGv!$C$3:$BB$18,1,MATCH(L964,MaGv!$C$18:$BB$18,0))," ")</f>
        <v> </v>
      </c>
      <c r="R969" s="544" t="str">
        <f t="array" ref="R969">IF(COUNTIF(MaGv!$C$23:$BB$23,L964)&gt;0,INDEX(MaGv!$C$3:$BB$23,1,MATCH(L964,MaGv!$C$23:$BB$23,0))," ")</f>
        <v> </v>
      </c>
      <c r="S969" s="544" t="str">
        <f t="array" ref="S969">IF(COUNTIF(MaGv!$C$28:$BB$28,L964)&gt;0,INDEX(MaGv!$C$3:$BB$28,1,MATCH(L964,MaGv!$C$28:$BB$28,0))," ")</f>
        <v> </v>
      </c>
      <c r="T969" s="544" t="str">
        <f t="array" ref="T969">IF(COUNTIF(MaGv!$C$33:$BB$33,L964)&gt;0,INDEX(MaGv!$C$3:$BB$33,1,MATCH(L964,MaGv!$C$33:$BB$33,0))," ")</f>
        <v> </v>
      </c>
      <c r="U969" s="16"/>
      <c r="V969" s="16"/>
      <c r="W969" s="17"/>
      <c r="X969" s="527"/>
    </row>
    <row r="970" ht="12.75" customHeight="1">
      <c r="A970" s="323"/>
      <c r="B970" s="547" t="s">
        <v>606</v>
      </c>
      <c r="C970" s="548">
        <v>1.0</v>
      </c>
      <c r="D970" s="549" t="s">
        <v>624</v>
      </c>
      <c r="E970" s="548" t="str">
        <f t="array" ref="E970">IF(COUNTIF(MaGv!$C$39:$BB$39,B964)&gt;0,INDEX(MaGv!$C$38:$BB$39,1,MATCH(B964,MaGv!$C$39:$BB$39,0))," ")</f>
        <v> </v>
      </c>
      <c r="F970" s="548" t="str">
        <f t="array" ref="F970">IF(COUNTIF(MaGv!$C$44:$BB$44,B964)&gt;0,INDEX(MaGv!$C$38:$BB$44,1,MATCH(B964,MaGv!$C$44:$BB$44,0))," ")</f>
        <v> </v>
      </c>
      <c r="G970" s="548" t="str">
        <f t="array" ref="G970">IF(COUNTIF(MaGv!$C$49:$BB$49,B964)&gt;0,INDEX(MaGv!$C$38:$BB$49,1,MATCH(B964,MaGv!$C$49:$BB$49,0))," ")</f>
        <v> </v>
      </c>
      <c r="H970" s="548" t="str">
        <f t="array" ref="H970">IF(COUNTIF(MaGv!$C$54:$BB$54,B964)&gt;0,INDEX(MaGv!$C$38:$BB$54,1,MATCH(B964,MaGv!$C$54:$BB$54,0))," ")</f>
        <v> </v>
      </c>
      <c r="I970" s="548" t="str">
        <f t="array" ref="I970">IF(COUNTIF(MaGv!$C$59:$BB$59,B964)&gt;0,INDEX(MaGv!$C$38:$BB$59,1,MATCH(B964,MaGv!$C$59:$BB$59,0))," ")</f>
        <v> </v>
      </c>
      <c r="J970" s="548" t="str">
        <f t="array" ref="J970">IF(COUNTIF(MaGv!$C$64:$BB$64,B964)&gt;0,INDEX(MaGv!$C$38:$BB$64,1,MATCH(B964,MaGv!$C$64:$BB$64,0))," ")</f>
        <v> </v>
      </c>
      <c r="K970" s="323"/>
      <c r="L970" s="547" t="s">
        <v>606</v>
      </c>
      <c r="M970" s="548">
        <v>1.0</v>
      </c>
      <c r="N970" s="549" t="s">
        <v>624</v>
      </c>
      <c r="O970" s="548" t="str">
        <f t="array" ref="O970">IF(COUNTIF(MaGv!$C$39:$BB$39,L964)&gt;0,INDEX(MaGv!$C$38:$BB$39,1,MATCH(L964,MaGv!$C$39:$BB$39,0))," ")</f>
        <v> </v>
      </c>
      <c r="P970" s="548" t="str">
        <f t="array" ref="P970">IF(COUNTIF(MaGv!$C$44:$BB$44,L964)&gt;0,INDEX(MaGv!$C$38:$BB$44,1,MATCH(L964,MaGv!$C$44:$BB$44,0))," ")</f>
        <v> </v>
      </c>
      <c r="Q970" s="548" t="str">
        <f t="array" ref="Q970">IF(COUNTIF(MaGv!$C$49:$BB$49,L964)&gt;0,INDEX(MaGv!$C$38:$BB$49,1,MATCH(L964,MaGv!$C$49:$BB$49,0))," ")</f>
        <v> </v>
      </c>
      <c r="R970" s="548" t="str">
        <f t="array" ref="R970">IF(COUNTIF(MaGv!$C$54:$BB$54,L964)&gt;0,INDEX(MaGv!$C$38:$BB$54,1,MATCH(L964,MaGv!$C$54:$BB$54,0))," ")</f>
        <v> </v>
      </c>
      <c r="S970" s="548" t="str">
        <f t="array" ref="S970">IF(COUNTIF(MaGv!$C$59:$BB$59,L964)&gt;0,INDEX(MaGv!$C$38:$BB$59,1,MATCH(L964,MaGv!$C$59:$BB$59,0))," ")</f>
        <v> </v>
      </c>
      <c r="T970" s="548" t="str">
        <f t="array" ref="T970">IF(COUNTIF(MaGv!$C$64:$BB$64,L964)&gt;0,INDEX(MaGv!$C$38:$BB$64,1,MATCH(L964,MaGv!$C$64:$BB$64,0))," ")</f>
        <v> </v>
      </c>
      <c r="U970" s="16"/>
      <c r="V970" s="16"/>
      <c r="W970" s="17"/>
      <c r="X970" s="527"/>
    </row>
    <row r="971" ht="12.75" customHeight="1">
      <c r="A971" s="323"/>
      <c r="B971" s="127"/>
      <c r="C971" s="444">
        <v>2.0</v>
      </c>
      <c r="D971" s="543" t="s">
        <v>625</v>
      </c>
      <c r="E971" s="444" t="str">
        <f t="array" ref="E971">IF(COUNTIF(MaGv!$C$40:$BB$40,B964)&gt;0,INDEX(MaGv!$C$38:$BB$40,1,MATCH(B964,MaGv!$C$40:$BB$40,0))," ")</f>
        <v> </v>
      </c>
      <c r="F971" s="444" t="str">
        <f t="array" ref="F971">IF(COUNTIF(MaGv!$C$45:$BB$45,B964)&gt;0,INDEX(MaGv!$C$38:$BB$45,1,MATCH(B964,MaGv!$C$45:$BB$45,0))," ")</f>
        <v> </v>
      </c>
      <c r="G971" s="444" t="str">
        <f t="array" ref="G971">IF(COUNTIF(MaGv!$C$50:$BB$50,B964)&gt;0,INDEX(MaGv!$C$38:$BB$50,1,MATCH(B964,MaGv!$C$50:$BB$50,0))," ")</f>
        <v> </v>
      </c>
      <c r="H971" s="444" t="str">
        <f t="array" ref="H971">IF(COUNTIF(MaGv!$C$55:$BB$55,B964)&gt;0,INDEX(MaGv!$C$38:$BB$55,1,MATCH(B964,MaGv!$C$55:$BB$55,0))," ")</f>
        <v> </v>
      </c>
      <c r="I971" s="444" t="str">
        <f t="array" ref="I971">IF(COUNTIF(MaGv!$C$60:$BB$60,B964)&gt;0,INDEX(MaGv!$C$38:$BB$60,1,MATCH(B964,MaGv!$C$60:$BB$60,0))," ")</f>
        <v> </v>
      </c>
      <c r="J971" s="444" t="str">
        <f t="array" ref="J971">IF(COUNTIF(MaGv!$C$65:$BB$65,B964)&gt;0,INDEX(MaGv!$C$38:$BB$65,1,MATCH(B964,MaGv!$C$65:$BB$65,0))," ")</f>
        <v> </v>
      </c>
      <c r="K971" s="323"/>
      <c r="L971" s="127"/>
      <c r="M971" s="444">
        <v>2.0</v>
      </c>
      <c r="N971" s="543" t="s">
        <v>625</v>
      </c>
      <c r="O971" s="444" t="str">
        <f t="array" ref="O971">IF(COUNTIF(MaGv!$C$40:$BB$40,L964)&gt;0,INDEX(MaGv!$C$38:$BB$40,1,MATCH(L964,MaGv!$C$40:$BB$40,0))," ")</f>
        <v> </v>
      </c>
      <c r="P971" s="444" t="str">
        <f t="array" ref="P971">IF(COUNTIF(MaGv!$C$45:$BB$45,L964)&gt;0,INDEX(MaGv!$C$38:$BB$45,1,MATCH(L964,MaGv!$C$45:$BB$45,0))," ")</f>
        <v> </v>
      </c>
      <c r="Q971" s="444" t="str">
        <f t="array" ref="Q971">IF(COUNTIF(MaGv!$C$50:$BB$50,L964)&gt;0,INDEX(MaGv!$C$38:$BB$50,1,MATCH(L964,MaGv!$C$50:$BB$50,0))," ")</f>
        <v> </v>
      </c>
      <c r="R971" s="444" t="str">
        <f t="array" ref="R971">IF(COUNTIF(MaGv!$C$55:$BB$55,L964)&gt;0,INDEX(MaGv!$C$38:$BB$55,1,MATCH(L964,MaGv!$C$55:$BB$55,0))," ")</f>
        <v> </v>
      </c>
      <c r="S971" s="444" t="str">
        <f t="array" ref="S971">IF(COUNTIF(MaGv!$C$60:$BB$60,L964)&gt;0,INDEX(MaGv!$C$38:$BB$60,1,MATCH(L964,MaGv!$C$60:$BB$60,0))," ")</f>
        <v> </v>
      </c>
      <c r="T971" s="444" t="str">
        <f t="array" ref="T971">IF(COUNTIF(MaGv!$C$65:$BB$65,L964)&gt;0,INDEX(MaGv!$C$38:$BB$65,1,MATCH(L964,MaGv!$C$65:$BB$65,0))," ")</f>
        <v> </v>
      </c>
      <c r="U971" s="16"/>
      <c r="V971" s="16"/>
      <c r="W971" s="17"/>
      <c r="X971" s="527"/>
    </row>
    <row r="972" ht="12.75" customHeight="1">
      <c r="A972" s="323"/>
      <c r="B972" s="127"/>
      <c r="C972" s="444">
        <v>3.0</v>
      </c>
      <c r="D972" s="543" t="s">
        <v>626</v>
      </c>
      <c r="E972" s="444" t="str">
        <f t="array" ref="E972">IF(COUNTIF(MaGv!$C$41:$BB$41,B964)&gt;0,INDEX(MaGv!$C$38:$BB$41,1,MATCH(B964,MaGv!$C$41:$BB$41,0))," ")</f>
        <v> </v>
      </c>
      <c r="F972" s="444" t="str">
        <f t="array" ref="F972">IF(COUNTIF(MaGv!$C$46:$BB$46,B964)&gt;0,INDEX(MaGv!$C$38:$BB$46,1,MATCH(B964,MaGv!$C$46:$BB$46,0))," ")</f>
        <v> </v>
      </c>
      <c r="G972" s="444" t="str">
        <f t="array" ref="G972">IF(COUNTIF(MaGv!$C$51:$BB$51,B964)&gt;0,INDEX(MaGv!$C$38:$BB$51,1,MATCH(B964,MaGv!$C$51:$BB$51,0))," ")</f>
        <v> </v>
      </c>
      <c r="H972" s="444" t="str">
        <f t="array" ref="H972">IF(COUNTIF(MaGv!$C$56:$BB$56,B964)&gt;0,INDEX(MaGv!$C$38:$BB$56,1,MATCH(B964,MaGv!$C$56:$BB$56,0))," ")</f>
        <v> </v>
      </c>
      <c r="I972" s="444" t="str">
        <f t="array" ref="I972">IF(COUNTIF(MaGv!$C$61:$BB$61,B964)&gt;0,INDEX(MaGv!$C$38:$BB$61,1,MATCH(B964,MaGv!$C$61:$BB$61,0))," ")</f>
        <v> </v>
      </c>
      <c r="J972" s="444" t="str">
        <f t="array" ref="J972">IF(COUNTIF(MaGv!$C$66:$BB$66,B964)&gt;0,INDEX(MaGv!$C$38:$BB$66,1,MATCH(B964,MaGv!$C$66:$BB$66,0))," ")</f>
        <v> </v>
      </c>
      <c r="K972" s="323"/>
      <c r="L972" s="127"/>
      <c r="M972" s="444">
        <v>3.0</v>
      </c>
      <c r="N972" s="543" t="s">
        <v>626</v>
      </c>
      <c r="O972" s="444" t="str">
        <f t="array" ref="O972">IF(COUNTIF(MaGv!$C$41:$BB$41,L964)&gt;0,INDEX(MaGv!$C$38:$BB$41,1,MATCH(L964,MaGv!$C$41:$BB$41,0))," ")</f>
        <v> </v>
      </c>
      <c r="P972" s="444" t="str">
        <f t="array" ref="P972">IF(COUNTIF(MaGv!$C$46:$BB$46,L964)&gt;0,INDEX(MaGv!$C$38:$BB$46,1,MATCH(L964,MaGv!$C$46:$BB$46,0))," ")</f>
        <v> </v>
      </c>
      <c r="Q972" s="444" t="str">
        <f t="array" ref="Q972">IF(COUNTIF(MaGv!$C$51:$BB$51,L964)&gt;0,INDEX(MaGv!$C$38:$BB$51,1,MATCH(L964,MaGv!$C$51:$BB$51,0))," ")</f>
        <v> </v>
      </c>
      <c r="R972" s="444" t="str">
        <f t="array" ref="R972">IF(COUNTIF(MaGv!$C$56:$BB$56,L964)&gt;0,INDEX(MaGv!$C$38:$BB$56,1,MATCH(L964,MaGv!$C$56:$BB$56,0))," ")</f>
        <v> </v>
      </c>
      <c r="S972" s="444" t="str">
        <f t="array" ref="S972">IF(COUNTIF(MaGv!$C$61:$BB$61,L964)&gt;0,INDEX(MaGv!$C$38:$BB$61,1,MATCH(L964,MaGv!$C$61:$BB$61,0))," ")</f>
        <v> </v>
      </c>
      <c r="T972" s="444" t="str">
        <f t="array" ref="T972">IF(COUNTIF(MaGv!$C$66:$BB$66,L964)&gt;0,INDEX(MaGv!$C$38:$BB$66,1,MATCH(L964,MaGv!$C$66:$BB$66,0))," ")</f>
        <v> </v>
      </c>
      <c r="U972" s="16"/>
      <c r="V972" s="16"/>
      <c r="W972" s="17"/>
      <c r="X972" s="527"/>
    </row>
    <row r="973" ht="12.75" customHeight="1">
      <c r="A973" s="323"/>
      <c r="B973" s="127"/>
      <c r="C973" s="444">
        <v>4.0</v>
      </c>
      <c r="D973" s="543" t="s">
        <v>627</v>
      </c>
      <c r="E973" s="444" t="str">
        <f t="array" ref="E973">IF(COUNTIF(MaGv!$C$42:$BB$42,B964)&gt;0,INDEX(MaGv!$C$38:$BB$42,1,MATCH(B964,MaGv!$C$42:$BB$42,0))," ")</f>
        <v> </v>
      </c>
      <c r="F973" s="444" t="str">
        <f t="array" ref="F973">IF(COUNTIF(MaGv!$C$47:$BB$47,B964)&gt;0,INDEX(MaGv!$C$38:$BB$47,1,MATCH(B964,MaGv!$C$47:$BB$47,0))," ")</f>
        <v> </v>
      </c>
      <c r="G973" s="444" t="str">
        <f t="array" ref="G973">IF(COUNTIF(MaGv!$C$52:$BB$52,B964)&gt;0,INDEX(MaGv!$C$38:$BB$52,1,MATCH(B964,MaGv!$C$52:$BB$52,0))," ")</f>
        <v> </v>
      </c>
      <c r="H973" s="444" t="str">
        <f t="array" ref="H973">IF(COUNTIF(MaGv!$C$57:$BB$57,B964)&gt;0,INDEX(MaGv!$C$38:$BB$57,1,MATCH(B964,MaGv!$C$57:$BB$57,0))," ")</f>
        <v> </v>
      </c>
      <c r="I973" s="444" t="str">
        <f t="array" ref="I973">IF(COUNTIF(MaGv!$C$62:$BB$62,B964)&gt;0,INDEX(MaGv!$C$38:$BB$62,1,MATCH(B964,MaGv!$C$62:$BB$62,0))," ")</f>
        <v> </v>
      </c>
      <c r="J973" s="444" t="str">
        <f t="array" ref="J973">IF(COUNTIF(MaGv!$C$66:$BB$67,B964)&gt;0,INDEX(MaGv!$C$38:$BB$67,1,MATCH(B964,MaGv!$C$67:$BB$67,0))," ")</f>
        <v> </v>
      </c>
      <c r="K973" s="323"/>
      <c r="L973" s="127"/>
      <c r="M973" s="444">
        <v>4.0</v>
      </c>
      <c r="N973" s="543" t="s">
        <v>627</v>
      </c>
      <c r="O973" s="444" t="str">
        <f t="array" ref="O973">IF(COUNTIF(MaGv!$C$42:$BB$42,L964)&gt;0,INDEX(MaGv!$C$38:$BB$42,1,MATCH(L964,MaGv!$C$42:$BB$42,0))," ")</f>
        <v> </v>
      </c>
      <c r="P973" s="444" t="str">
        <f t="array" ref="P973">IF(COUNTIF(MaGv!$C$47:$BB$47,L964)&gt;0,INDEX(MaGv!$C$38:$BB$47,1,MATCH(L964,MaGv!$C$47:$BB$47,0))," ")</f>
        <v> </v>
      </c>
      <c r="Q973" s="444" t="str">
        <f t="array" ref="Q973">IF(COUNTIF(MaGv!$C$52:$BB$52,L964)&gt;0,INDEX(MaGv!$C$38:$BB$52,1,MATCH(L964,MaGv!$C$52:$BB$52,0))," ")</f>
        <v> </v>
      </c>
      <c r="R973" s="444" t="str">
        <f t="array" ref="R973">IF(COUNTIF(MaGv!$C$57:$BB$57,L964)&gt;0,INDEX(MaGv!$C$38:$BB$57,1,MATCH(L964,MaGv!$C$57:$BB$57,0))," ")</f>
        <v> </v>
      </c>
      <c r="S973" s="444" t="str">
        <f t="array" ref="S973">IF(COUNTIF(MaGv!$C$62:$BB$62,L964)&gt;0,INDEX(MaGv!$C$38:$BB$62,1,MATCH(L964,MaGv!$C$62:$BB$62,0))," ")</f>
        <v> </v>
      </c>
      <c r="T973" s="444" t="str">
        <f t="array" ref="T973">IF(COUNTIF(MaGv!$C$66:$BB$67,L964)&gt;0,INDEX(MaGv!$C$38:$BB$67,1,MATCH(L964,MaGv!$C$67:$BB$67,0))," ")</f>
        <v> </v>
      </c>
      <c r="U973" s="16"/>
      <c r="V973" s="16"/>
      <c r="W973" s="17"/>
      <c r="X973" s="527"/>
    </row>
    <row r="974" ht="12.75" customHeight="1">
      <c r="A974" s="323"/>
      <c r="B974" s="396"/>
      <c r="C974" s="450">
        <v>5.0</v>
      </c>
      <c r="D974" s="550" t="s">
        <v>628</v>
      </c>
      <c r="E974" s="450" t="str">
        <f t="array" ref="E974">IF(COUNTIF(MaGv!$C$43:$BB$43,B964)&gt;0,INDEX(MaGv!$C$38:$BB$43,1,MATCH(B964,MaGv!$C$43:$BB$43,0))," ")</f>
        <v> </v>
      </c>
      <c r="F974" s="450" t="str">
        <f t="array" ref="F974">IF(COUNTIF(MaGv!$C$48:$BB$48,B964)&gt;0,INDEX(MaGv!$C$38:$BB$48,1,MATCH(B964,MaGv!$C$48:$BB$48,0))," ")</f>
        <v> </v>
      </c>
      <c r="G974" s="450" t="str">
        <f t="array" ref="G974">IF(COUNTIF(MaGv!$C$53:$BB$53,B964)&gt;0,INDEX(MaGv!$C$38:$BB$53,1,MATCH(B964,MaGv!$C$53:$BB$53,0))," ")</f>
        <v> </v>
      </c>
      <c r="H974" s="450" t="str">
        <f t="array" ref="H974">IF(COUNTIF(MaGv!$C$58:$BB$58,B964)&gt;0,INDEX(MaGv!$C$38:$BB$58,1,MATCH(B964,MaGv!$C$58:$BB$58,0))," ")</f>
        <v> </v>
      </c>
      <c r="I974" s="450" t="str">
        <f t="array" ref="I974">IF(COUNTIF(MaGv!$C$63:$BB$63,B964)&gt;0,INDEX(MaGv!$C$38:$BB$63,1,MATCH(B964,MaGv!$C$63:$BB$63,0))," ")</f>
        <v> </v>
      </c>
      <c r="J974" s="450" t="str">
        <f t="array" ref="J974">IF(COUNTIF(MaGv!$C$68:$BB$68,B964)&gt;0,INDEX(MaGv!$C$38:$BB$68,1,MATCH(B964,MaGv!$C$68:$BB$68,0))," ")</f>
        <v> </v>
      </c>
      <c r="K974" s="323"/>
      <c r="L974" s="396"/>
      <c r="M974" s="450">
        <v>5.0</v>
      </c>
      <c r="N974" s="550" t="s">
        <v>628</v>
      </c>
      <c r="O974" s="450" t="str">
        <f t="array" ref="O974">IF(COUNTIF(MaGv!$C$43:$BB$43,L964)&gt;0,INDEX(MaGv!$C$38:$BB$43,1,MATCH(L964,MaGv!$C$43:$BB$43,0))," ")</f>
        <v> </v>
      </c>
      <c r="P974" s="450" t="str">
        <f t="array" ref="P974">IF(COUNTIF(MaGv!$C$48:$BB$48,L964)&gt;0,INDEX(MaGv!$C$38:$BB$48,1,MATCH(L964,MaGv!$C$48:$BB$48,0))," ")</f>
        <v> </v>
      </c>
      <c r="Q974" s="450" t="str">
        <f t="array" ref="Q974">IF(COUNTIF(MaGv!$C$53:$BB$53,L964)&gt;0,INDEX(MaGv!$C$38:$BB$53,1,MATCH(L964,MaGv!$C$53:$BB$53,0))," ")</f>
        <v> </v>
      </c>
      <c r="R974" s="450" t="str">
        <f t="array" ref="R974">IF(COUNTIF(MaGv!$C$58:$BB$58,L964)&gt;0,INDEX(MaGv!$C$38:$BB$58,1,MATCH(L964,MaGv!$C$58:$BB$58,0))," ")</f>
        <v> </v>
      </c>
      <c r="S974" s="450" t="str">
        <f t="array" ref="S974">IF(COUNTIF(MaGv!$C$63:$BB$63,L964)&gt;0,INDEX(MaGv!$C$38:$BB$63,1,MATCH(L964,MaGv!$C$63:$BB$63,0))," ")</f>
        <v> </v>
      </c>
      <c r="T974" s="450" t="str">
        <f t="array" ref="T974">IF(COUNTIF(MaGv!$C$68:$BB$68,L964)&gt;0,INDEX(MaGv!$C$38:$BB$68,1,MATCH(L964,MaGv!$C$68:$BB$68,0))," ")</f>
        <v> </v>
      </c>
      <c r="U974" s="16"/>
      <c r="V974" s="16"/>
      <c r="W974" s="17"/>
      <c r="X974" s="527"/>
    </row>
    <row r="975" ht="12.75" customHeight="1">
      <c r="A975" s="323"/>
      <c r="B975" s="551"/>
      <c r="C975" s="529"/>
      <c r="D975" s="75"/>
      <c r="E975" s="529"/>
      <c r="F975" s="529"/>
      <c r="G975" s="529"/>
      <c r="H975" s="529"/>
      <c r="I975" s="529"/>
      <c r="J975" s="529"/>
      <c r="K975" s="323"/>
      <c r="L975" s="551"/>
      <c r="M975" s="529"/>
      <c r="N975" s="75"/>
      <c r="O975" s="529"/>
      <c r="P975" s="529"/>
      <c r="Q975" s="529"/>
      <c r="R975" s="529"/>
      <c r="S975" s="529"/>
      <c r="T975" s="529"/>
      <c r="U975" s="16"/>
      <c r="V975" s="16"/>
      <c r="W975" s="17"/>
      <c r="X975" s="527"/>
    </row>
    <row r="976" ht="12.75" customHeight="1">
      <c r="A976" s="552"/>
      <c r="B976" s="553"/>
      <c r="C976" s="554"/>
      <c r="D976" s="554"/>
      <c r="E976" s="555"/>
      <c r="F976" s="555"/>
      <c r="G976" s="555"/>
      <c r="H976" s="555"/>
      <c r="I976" s="555"/>
      <c r="J976" s="555"/>
      <c r="K976" s="555"/>
      <c r="L976" s="553"/>
      <c r="M976" s="554"/>
      <c r="N976" s="554"/>
      <c r="O976" s="555"/>
      <c r="P976" s="555"/>
      <c r="Q976" s="555"/>
      <c r="R976" s="555"/>
      <c r="S976" s="555"/>
      <c r="T976" s="555"/>
      <c r="U976" s="16"/>
      <c r="V976" s="16"/>
      <c r="W976" s="17"/>
      <c r="X976" s="527"/>
    </row>
    <row r="977" ht="12.75" customHeight="1">
      <c r="A977" s="323"/>
      <c r="B977" s="528" t="str">
        <f>MaGv!$N$1</f>
        <v>THỜI KHÓA BIỂU ÔN TẬP KHỐI 12 - Áp dụng từ 04/05/2021</v>
      </c>
      <c r="C977" s="528"/>
      <c r="D977" s="360"/>
      <c r="E977" s="360"/>
      <c r="F977" s="360"/>
      <c r="G977" s="360"/>
      <c r="H977" s="323"/>
      <c r="I977" s="360"/>
      <c r="J977" s="360"/>
      <c r="K977" s="323"/>
      <c r="L977" s="528" t="str">
        <f>MaGv!$N$1</f>
        <v>THỜI KHÓA BIỂU ÔN TẬP KHỐI 12 - Áp dụng từ 04/05/2021</v>
      </c>
      <c r="M977" s="360"/>
      <c r="N977" s="360"/>
      <c r="O977" s="360"/>
      <c r="P977" s="360"/>
      <c r="Q977" s="360"/>
      <c r="R977" s="323"/>
      <c r="S977" s="360"/>
      <c r="T977" s="360"/>
      <c r="U977" s="16"/>
      <c r="V977" s="16"/>
      <c r="W977" s="17"/>
      <c r="X977" s="527"/>
    </row>
    <row r="978" ht="12.75" customHeight="1">
      <c r="A978" s="16"/>
      <c r="B978" s="530" t="s">
        <v>615</v>
      </c>
      <c r="C978" s="531" t="str">
        <f>VLOOKUP(B980,dsma,3,0)&amp;"-"&amp;VLOOKUP(B980,dsma,5,0)</f>
        <v>#N/A</v>
      </c>
      <c r="D978" s="532"/>
      <c r="E978" s="532"/>
      <c r="F978" s="533"/>
      <c r="G978" s="323"/>
      <c r="H978" s="534"/>
      <c r="I978" s="535" t="s">
        <v>616</v>
      </c>
      <c r="J978" s="17" t="str">
        <f>60-COUNTIF(E981:J990," ")</f>
        <v>0</v>
      </c>
      <c r="K978" s="323"/>
      <c r="L978" s="530" t="s">
        <v>615</v>
      </c>
      <c r="M978" s="531" t="str">
        <f>VLOOKUP(L980,dsma,3,0)&amp;"-"&amp;VLOOKUP(L980,dsma,5,0)</f>
        <v>#N/A</v>
      </c>
      <c r="N978" s="532"/>
      <c r="O978" s="532"/>
      <c r="P978" s="533"/>
      <c r="Q978" s="556"/>
      <c r="R978" s="534"/>
      <c r="S978" s="535" t="s">
        <v>616</v>
      </c>
      <c r="T978" s="17" t="str">
        <f>60-COUNTIF(O981:T990," ")</f>
        <v>0</v>
      </c>
      <c r="U978" s="16"/>
      <c r="V978" s="16"/>
      <c r="W978" s="17"/>
      <c r="X978" s="527"/>
    </row>
    <row r="979" ht="3.0" customHeight="1">
      <c r="A979" s="16"/>
      <c r="B979" s="526"/>
      <c r="C979" s="323"/>
      <c r="D979" s="323"/>
      <c r="E979" s="529"/>
      <c r="F979" s="323"/>
      <c r="G979" s="323"/>
      <c r="H979" s="323"/>
      <c r="I979" s="323"/>
      <c r="J979" s="323"/>
      <c r="K979" s="323"/>
      <c r="L979" s="526"/>
      <c r="M979" s="323"/>
      <c r="N979" s="323"/>
      <c r="O979" s="529"/>
      <c r="P979" s="323"/>
      <c r="Q979" s="323"/>
      <c r="R979" s="323"/>
      <c r="S979" s="323"/>
      <c r="T979" s="323"/>
      <c r="U979" s="16"/>
      <c r="V979" s="16"/>
      <c r="W979" s="17"/>
      <c r="X979" s="527"/>
    </row>
    <row r="980" ht="12.75" customHeight="1">
      <c r="A980" s="536"/>
      <c r="B980" s="537" t="str">
        <f>X127</f>
        <v/>
      </c>
      <c r="C980" s="538" t="s">
        <v>617</v>
      </c>
      <c r="D980" s="538" t="s">
        <v>618</v>
      </c>
      <c r="E980" s="538" t="s">
        <v>591</v>
      </c>
      <c r="F980" s="538" t="s">
        <v>592</v>
      </c>
      <c r="G980" s="538" t="s">
        <v>593</v>
      </c>
      <c r="H980" s="538" t="s">
        <v>594</v>
      </c>
      <c r="I980" s="538" t="s">
        <v>595</v>
      </c>
      <c r="J980" s="538" t="s">
        <v>596</v>
      </c>
      <c r="K980" s="539"/>
      <c r="L980" s="537" t="str">
        <f>X128</f>
        <v/>
      </c>
      <c r="M980" s="538" t="s">
        <v>617</v>
      </c>
      <c r="N980" s="538" t="s">
        <v>618</v>
      </c>
      <c r="O980" s="538" t="s">
        <v>591</v>
      </c>
      <c r="P980" s="538" t="s">
        <v>592</v>
      </c>
      <c r="Q980" s="538" t="s">
        <v>593</v>
      </c>
      <c r="R980" s="538" t="s">
        <v>594</v>
      </c>
      <c r="S980" s="538" t="s">
        <v>595</v>
      </c>
      <c r="T980" s="538" t="s">
        <v>596</v>
      </c>
      <c r="U980" s="16"/>
      <c r="V980" s="16">
        <v>124.0</v>
      </c>
      <c r="W980" s="17"/>
      <c r="X980" s="527"/>
    </row>
    <row r="981" ht="12.75" customHeight="1">
      <c r="A981" s="323"/>
      <c r="B981" s="541" t="s">
        <v>597</v>
      </c>
      <c r="C981" s="452">
        <v>1.0</v>
      </c>
      <c r="D981" s="542" t="s">
        <v>619</v>
      </c>
      <c r="E981" s="452" t="str">
        <f t="array" ref="E981">IF(COUNTIF(MaGv!$C$4:$BB$4,B980)&gt;0,INDEX(MaGv!$C$3:$BB$4,1,MATCH(B980,MaGv!$C$4:$BB$4,0))," ")</f>
        <v> </v>
      </c>
      <c r="F981" s="452" t="str">
        <f t="array" ref="F981">IF(COUNTIF(MaGv!$C$9:$BB$9,B980)&gt;0,INDEX(MaGv!$C$3:$BB$9,1,MATCH(B980,MaGv!$C$9:$BB$9,0))," ")</f>
        <v> </v>
      </c>
      <c r="G981" s="452" t="str">
        <f t="array" ref="G981">IF(COUNTIF(MaGv!$C$14:$BB$14,B980)&gt;0,INDEX(MaGv!$C$3:$BB$14,1,MATCH(B980,MaGv!$C$14:$BB$14,0))," ")</f>
        <v> </v>
      </c>
      <c r="H981" s="452" t="str">
        <f t="array" ref="H981">IF(COUNTIF(MaGv!$C$19:$BB$19,B980)&gt;0,INDEX(MaGv!$C$3:$BB$19,1,MATCH(B980,MaGv!$C$19:$BB$19,0))," ")</f>
        <v> </v>
      </c>
      <c r="I981" s="452" t="str">
        <f t="array" ref="I981">IF(COUNTIF(MaGv!$C$24:$BB$24,B980)&gt;0,INDEX(MaGv!$C$3:$BB$24,1,MATCH(B980,MaGv!$C$24:$BB$24,0))," ")</f>
        <v> </v>
      </c>
      <c r="J981" s="452" t="str">
        <f t="array" ref="J981">IF(COUNTIF(MaGv!$C$29:$BB$29,B980)&gt;0,INDEX(MaGv!$C$3:$BB$29,1,MATCH(B980,MaGv!$C$29:$BB$29,0))," ")</f>
        <v> </v>
      </c>
      <c r="K981" s="323"/>
      <c r="L981" s="541" t="s">
        <v>597</v>
      </c>
      <c r="M981" s="452">
        <v>1.0</v>
      </c>
      <c r="N981" s="542" t="s">
        <v>619</v>
      </c>
      <c r="O981" s="452" t="str">
        <f t="array" ref="O981">IF(COUNTIF(MaGv!$C$4:$BB$4,L980)&gt;0,INDEX(MaGv!$C$3:$BB$4,1,MATCH(L980,MaGv!$C$4:$BB$4,0))," ")</f>
        <v> </v>
      </c>
      <c r="P981" s="452" t="str">
        <f t="array" ref="P981">IF(COUNTIF(MaGv!$C$9:$BB$9,L980)&gt;0,INDEX(MaGv!$C$3:$BB$9,1,MATCH(L980,MaGv!$C$9:$BB$9,0))," ")</f>
        <v> </v>
      </c>
      <c r="Q981" s="452" t="str">
        <f t="array" ref="Q981">IF(COUNTIF(MaGv!$C$14:$BB$14,L980)&gt;0,INDEX(MaGv!$C$3:$BB$14,1,MATCH(L980,MaGv!$C$14:$BB$14,0))," ")</f>
        <v> </v>
      </c>
      <c r="R981" s="452" t="str">
        <f t="array" ref="R981">IF(COUNTIF(MaGv!$C$19:$BB$19,L980)&gt;0,INDEX(MaGv!$C$3:$BB$19,1,MATCH(L980,MaGv!$C$19:$BB$19,0))," ")</f>
        <v> </v>
      </c>
      <c r="S981" s="452" t="str">
        <f t="array" ref="S981">IF(COUNTIF(MaGv!$C$24:$BB$24,L980)&gt;0,INDEX(MaGv!$C$3:$BB$24,1,MATCH(L980,MaGv!$C$24:$BB$24,0))," ")</f>
        <v> </v>
      </c>
      <c r="T981" s="452" t="str">
        <f t="array" ref="T981">IF(COUNTIF(MaGv!$C$29:$BB$29,L980)&gt;0,INDEX(MaGv!$C$3:$BB$29,1,MATCH(L980,MaGv!$C$29:$BB$29,0))," ")</f>
        <v> </v>
      </c>
      <c r="U981" s="16"/>
      <c r="V981" s="16"/>
      <c r="W981" s="17"/>
      <c r="X981" s="527"/>
    </row>
    <row r="982" ht="12.75" customHeight="1">
      <c r="A982" s="323"/>
      <c r="B982" s="127"/>
      <c r="C982" s="444">
        <v>2.0</v>
      </c>
      <c r="D982" s="543" t="s">
        <v>620</v>
      </c>
      <c r="E982" s="444" t="str">
        <f t="array" ref="E982">IF(COUNTIF(MaGv!$C$5:$BB$5,B980)&gt;0,INDEX(MaGv!$C$3:$BB$5,1,MATCH(B980,MaGv!$C$5:$BB$5,0))," ")</f>
        <v> </v>
      </c>
      <c r="F982" s="444" t="str">
        <f t="array" ref="F982">IF(COUNTIF(MaGv!$C$10:$BB$10,B980)&gt;0,INDEX(MaGv!$C$3:$BB$10,1,MATCH(B980,MaGv!$C$10:$BB$10,0))," ")</f>
        <v> </v>
      </c>
      <c r="G982" s="444" t="str">
        <f t="array" ref="G982">IF(COUNTIF(MaGv!$C$15:$BB$15,B980)&gt;0,INDEX(MaGv!$C$3:$BB$15,1,MATCH(B980,MaGv!$C$15:$BB$15,0))," ")</f>
        <v> </v>
      </c>
      <c r="H982" s="444" t="str">
        <f t="array" ref="H982">IF(COUNTIF(MaGv!$C$20:$BB$20,B980)&gt;0,INDEX(MaGv!$C$3:$BB$20,1,MATCH(B980,MaGv!$C$20:$BB$20,0))," ")</f>
        <v> </v>
      </c>
      <c r="I982" s="444" t="str">
        <f t="array" ref="I982">IF(COUNTIF(MaGv!$C$25:$BB$25,B980)&gt;0,INDEX(MaGv!$C$3:$BB$25,1,MATCH(B980,MaGv!$C$25:$BB$25,0))," ")</f>
        <v> </v>
      </c>
      <c r="J982" s="444" t="str">
        <f t="array" ref="J982">IF(COUNTIF(MaGv!$C$30:$BB$30,B980)&gt;0,INDEX(MaGv!$C$3:$BB$30,1,MATCH(B980,MaGv!$C$30:$BB$30,0))," ")</f>
        <v> </v>
      </c>
      <c r="K982" s="323"/>
      <c r="L982" s="127"/>
      <c r="M982" s="444">
        <v>2.0</v>
      </c>
      <c r="N982" s="543" t="s">
        <v>620</v>
      </c>
      <c r="O982" s="444" t="str">
        <f t="array" ref="O982">IF(COUNTIF(MaGv!$C$5:$BB$5,L980)&gt;0,INDEX(MaGv!$C$3:$BB$5,1,MATCH(L980,MaGv!$C$5:$BB$5,0))," ")</f>
        <v> </v>
      </c>
      <c r="P982" s="444" t="str">
        <f t="array" ref="P982">IF(COUNTIF(MaGv!$C$10:$BB$10,L980)&gt;0,INDEX(MaGv!$C$3:$BB$10,1,MATCH(L980,MaGv!$C$10:$BB$10,0))," ")</f>
        <v> </v>
      </c>
      <c r="Q982" s="444" t="str">
        <f t="array" ref="Q982">IF(COUNTIF(MaGv!$C$15:$BB$15,L980)&gt;0,INDEX(MaGv!$C$3:$BB$15,1,MATCH(L980,MaGv!$C$15:$BB$15,0))," ")</f>
        <v> </v>
      </c>
      <c r="R982" s="444" t="str">
        <f t="array" ref="R982">IF(COUNTIF(MaGv!$C$20:$BB$20,L980)&gt;0,INDEX(MaGv!$C$3:$BB$20,1,MATCH(L980,MaGv!$C$20:$BB$20,0))," ")</f>
        <v> </v>
      </c>
      <c r="S982" s="444" t="str">
        <f t="array" ref="S982">IF(COUNTIF(MaGv!$C$25:$BB$25,L980)&gt;0,INDEX(MaGv!$C$3:$BB$25,1,MATCH(L980,MaGv!$C$25:$BB$25,0))," ")</f>
        <v> </v>
      </c>
      <c r="T982" s="444" t="str">
        <f t="array" ref="T982">IF(COUNTIF(MaGv!$C$30:$BB$30,L980)&gt;0,INDEX(MaGv!$C$3:$BB$30,1,MATCH(L980,MaGv!$C$30:$BB$30,0))," ")</f>
        <v> </v>
      </c>
      <c r="U982" s="16"/>
      <c r="V982" s="16"/>
      <c r="W982" s="17"/>
      <c r="X982" s="527"/>
    </row>
    <row r="983" ht="12.75" customHeight="1">
      <c r="A983" s="323"/>
      <c r="B983" s="127"/>
      <c r="C983" s="444">
        <v>3.0</v>
      </c>
      <c r="D983" s="543" t="s">
        <v>621</v>
      </c>
      <c r="E983" s="444" t="str">
        <f t="array" ref="E983">IF(COUNTIF(MaGv!$C$6:$BB$6,B980)&gt;0,INDEX(MaGv!$C$3:$BB$6,1,MATCH(B980,MaGv!$C$6:$BB$6,0))," ")</f>
        <v> </v>
      </c>
      <c r="F983" s="444" t="str">
        <f t="array" ref="F983">IF(COUNTIF(MaGv!$C$11:$BB$11,B980)&gt;0,INDEX(MaGv!$C$3:$BB$11,1,MATCH(B980,MaGv!$C$11:$BB$11,0))," ")</f>
        <v> </v>
      </c>
      <c r="G983" s="444" t="str">
        <f t="array" ref="G983">IF(COUNTIF(MaGv!$C$16:$BB$16,B980)&gt;0,INDEX(MaGv!$C$3:$BB$16,1,MATCH(B980,MaGv!$C$16:$BB$16,0))," ")</f>
        <v> </v>
      </c>
      <c r="H983" s="444" t="str">
        <f t="array" ref="H983">IF(COUNTIF(MaGv!$C$21:$BB$21,B980)&gt;0,INDEX(MaGv!$C$3:$BB$21,1,MATCH(B980,MaGv!$C$21:$BB$21,0))," ")</f>
        <v> </v>
      </c>
      <c r="I983" s="444" t="str">
        <f t="array" ref="I983">IF(COUNTIF(MaGv!$C$26:$BB$26,B980)&gt;0,INDEX(MaGv!$C$3:$BB$26,1,MATCH(B980,MaGv!$C$26:$BB$26,0))," ")</f>
        <v> </v>
      </c>
      <c r="J983" s="444" t="str">
        <f t="array" ref="J983">IF(COUNTIF(MaGv!$C$31:$BB$31,B980)&gt;0,INDEX(MaGv!$C$3:$BB$31,1,MATCH(B980,MaGv!$C$31:$BB$31,0))," ")</f>
        <v> </v>
      </c>
      <c r="K983" s="323"/>
      <c r="L983" s="127"/>
      <c r="M983" s="444">
        <v>3.0</v>
      </c>
      <c r="N983" s="543" t="s">
        <v>621</v>
      </c>
      <c r="O983" s="444" t="str">
        <f t="array" ref="O983">IF(COUNTIF(MaGv!$C$6:$BB$6,L980)&gt;0,INDEX(MaGv!$C$3:$BB$6,1,MATCH(L980,MaGv!$C$6:$BB$6,0))," ")</f>
        <v> </v>
      </c>
      <c r="P983" s="444" t="str">
        <f t="array" ref="P983">IF(COUNTIF(MaGv!$C$11:$BB$11,L980)&gt;0,INDEX(MaGv!$C$3:$BB$11,1,MATCH(L980,MaGv!$C$11:$BB$11,0))," ")</f>
        <v> </v>
      </c>
      <c r="Q983" s="444" t="str">
        <f t="array" ref="Q983">IF(COUNTIF(MaGv!$C$16:$BB$16,L980)&gt;0,INDEX(MaGv!$C$3:$BB$16,1,MATCH(L980,MaGv!$C$16:$BB$16,0))," ")</f>
        <v> </v>
      </c>
      <c r="R983" s="444" t="str">
        <f t="array" ref="R983">IF(COUNTIF(MaGv!$C$21:$BB$21,L980)&gt;0,INDEX(MaGv!$C$3:$BB$21,1,MATCH(L980,MaGv!$C$21:$BB$21,0))," ")</f>
        <v> </v>
      </c>
      <c r="S983" s="444" t="str">
        <f t="array" ref="S983">IF(COUNTIF(MaGv!$C$26:$BB$26,L980)&gt;0,INDEX(MaGv!$C$3:$BB$26,1,MATCH(L980,MaGv!$C$26:$BB$26,0))," ")</f>
        <v> </v>
      </c>
      <c r="T983" s="444" t="str">
        <f t="array" ref="T983">IF(COUNTIF(MaGv!$C$31:$BB$31,L980)&gt;0,INDEX(MaGv!$C$3:$BB$31,1,MATCH(L980,MaGv!$C$31:$BB$31,0))," ")</f>
        <v> </v>
      </c>
      <c r="U983" s="16"/>
      <c r="V983" s="16"/>
      <c r="W983" s="17"/>
      <c r="X983" s="527"/>
    </row>
    <row r="984" ht="12.75" customHeight="1">
      <c r="A984" s="323"/>
      <c r="B984" s="127"/>
      <c r="C984" s="444">
        <v>4.0</v>
      </c>
      <c r="D984" s="543" t="s">
        <v>622</v>
      </c>
      <c r="E984" s="444" t="str">
        <f t="array" ref="E984">IF(COUNTIF(MaGv!$C$7:$BB$7,B980)&gt;0,INDEX(MaGv!$C$3:$BB$7,1,MATCH(B980,MaGv!$C$7:$BB$7,0))," ")</f>
        <v> </v>
      </c>
      <c r="F984" s="444" t="str">
        <f t="array" ref="F984">IF(COUNTIF(MaGv!$C$12:$BB$12,B980)&gt;0,INDEX(MaGv!$C$3:$BB$12,1,MATCH(B980,MaGv!$C$12:$BB$12,0))," ")</f>
        <v> </v>
      </c>
      <c r="G984" s="444" t="str">
        <f t="array" ref="G984">IF(COUNTIF(MaGv!$C$17:$BB$17,B980)&gt;0,INDEX(MaGv!$C$3:$BB$17,1,MATCH(B980,MaGv!$C$17:$BB$17,0))," ")</f>
        <v> </v>
      </c>
      <c r="H984" s="444" t="str">
        <f t="array" ref="H984">IF(COUNTIF(MaGv!$C$22:$BB$22,B980)&gt;0,INDEX(MaGv!$C$3:$BB$22,1,MATCH(B980,MaGv!$C$22:$BB$22,0))," ")</f>
        <v> </v>
      </c>
      <c r="I984" s="444" t="str">
        <f t="array" ref="I984">IF(COUNTIF(MaGv!$C$27:$BB$27,B980)&gt;0,INDEX(MaGv!$C$3:$BB$27,1,MATCH(B980,MaGv!$C$27:$BB$27,0))," ")</f>
        <v> </v>
      </c>
      <c r="J984" s="444" t="str">
        <f t="array" ref="J984">IF(COUNTIF(MaGv!$C$32:$BB$32,B980)&gt;0,INDEX(MaGv!$C$3:$BB$32,1,MATCH(B980,MaGv!$C$32:$BB$32,0))," ")</f>
        <v> </v>
      </c>
      <c r="K984" s="323"/>
      <c r="L984" s="127"/>
      <c r="M984" s="444">
        <v>4.0</v>
      </c>
      <c r="N984" s="543" t="s">
        <v>622</v>
      </c>
      <c r="O984" s="444" t="str">
        <f t="array" ref="O984">IF(COUNTIF(MaGv!$C$7:$BB$7,L980)&gt;0,INDEX(MaGv!$C$3:$BB$7,1,MATCH(L980,MaGv!$C$7:$BB$7,0))," ")</f>
        <v> </v>
      </c>
      <c r="P984" s="444" t="str">
        <f t="array" ref="P984">IF(COUNTIF(MaGv!$C$12:$BB$12,L980)&gt;0,INDEX(MaGv!$C$3:$BB$12,1,MATCH(L980,MaGv!$C$12:$BB$12,0))," ")</f>
        <v> </v>
      </c>
      <c r="Q984" s="444" t="str">
        <f t="array" ref="Q984">IF(COUNTIF(MaGv!$C$17:$BB$17,L980)&gt;0,INDEX(MaGv!$C$3:$BB$17,1,MATCH(L980,MaGv!$C$17:$BB$17,0))," ")</f>
        <v> </v>
      </c>
      <c r="R984" s="444" t="str">
        <f t="array" ref="R984">IF(COUNTIF(MaGv!$C$22:$BB$22,L980)&gt;0,INDEX(MaGv!$C$3:$BB$22,1,MATCH(L980,MaGv!$C$22:$BB$22,0))," ")</f>
        <v> </v>
      </c>
      <c r="S984" s="444" t="str">
        <f t="array" ref="S984">IF(COUNTIF(MaGv!$C$27:$BB$27,L980)&gt;0,INDEX(MaGv!$C$3:$BB$27,1,MATCH(L980,MaGv!$C$27:$BB$27,0))," ")</f>
        <v> </v>
      </c>
      <c r="T984" s="444" t="str">
        <f t="array" ref="T984">IF(COUNTIF(MaGv!$C$32:$BB$32,L980)&gt;0,INDEX(MaGv!$C$3:$BB$32,1,MATCH(L980,MaGv!$C$32:$BB$32,0))," ")</f>
        <v> </v>
      </c>
      <c r="U984" s="16"/>
      <c r="V984" s="16"/>
      <c r="W984" s="17"/>
      <c r="X984" s="527"/>
    </row>
    <row r="985" ht="12.75" customHeight="1">
      <c r="A985" s="323"/>
      <c r="B985" s="447"/>
      <c r="C985" s="544">
        <v>5.0</v>
      </c>
      <c r="D985" s="545" t="s">
        <v>623</v>
      </c>
      <c r="E985" s="544" t="str">
        <f t="array" ref="E985">IF(COUNTIF(MaGv!$C$8:$BB$8,B980)&gt;0,INDEX(MaGv!$C$3:$BB$8,1,MATCH(B980,MaGv!$C$8:$BB$8,0))," ")</f>
        <v> </v>
      </c>
      <c r="F985" s="544" t="str">
        <f t="array" ref="F985">IF(COUNTIF(MaGv!$C$13:$BB$13,B980)&gt;0,INDEX(MaGv!$C$3:$BB$13,1,MATCH(B980,MaGv!$C$13:$BB$13,0))," ")</f>
        <v> </v>
      </c>
      <c r="G985" s="544" t="str">
        <f t="array" ref="G985">IF(COUNTIF(MaGv!$C$18:$BB$18,B980)&gt;0,INDEX(MaGv!$C$3:$BB$18,1,MATCH(B980,MaGv!$C$18:$BB$18,0))," ")</f>
        <v> </v>
      </c>
      <c r="H985" s="544" t="str">
        <f t="array" ref="H985">IF(COUNTIF(MaGv!$C$23:$BB$23,B980)&gt;0,INDEX(MaGv!$C$3:$BB$23,1,MATCH(B980,MaGv!$C$23:$BB$23,0))," ")</f>
        <v> </v>
      </c>
      <c r="I985" s="544" t="str">
        <f t="array" ref="I985">IF(COUNTIF(MaGv!$C$28:$BB$28,B980)&gt;0,INDEX(MaGv!$C$3:$BB$28,1,MATCH(B980,MaGv!$C$28:$BB$28,0))," ")</f>
        <v> </v>
      </c>
      <c r="J985" s="544" t="str">
        <f t="array" ref="J985">IF(COUNTIF(MaGv!$C$33:$BB$33,B980)&gt;0,INDEX(MaGv!$C$3:$BB$33,1,MATCH(B980,MaGv!$C$33:$BB$33,0))," ")</f>
        <v> </v>
      </c>
      <c r="K985" s="323"/>
      <c r="L985" s="447"/>
      <c r="M985" s="544">
        <v>5.0</v>
      </c>
      <c r="N985" s="545" t="s">
        <v>623</v>
      </c>
      <c r="O985" s="544" t="str">
        <f t="array" ref="O985">IF(COUNTIF(MaGv!$C$8:$BB$8,L980)&gt;0,INDEX(MaGv!$C$3:$BB$8,1,MATCH(L980,MaGv!$C$8:$BB$8,0))," ")</f>
        <v> </v>
      </c>
      <c r="P985" s="544" t="str">
        <f t="array" ref="P985">IF(COUNTIF(MaGv!$C$13:$BB$13,L980)&gt;0,INDEX(MaGv!$C$3:$BB$13,1,MATCH(L980,MaGv!$C$13:$BB$13,0))," ")</f>
        <v> </v>
      </c>
      <c r="Q985" s="544" t="str">
        <f t="array" ref="Q985">IF(COUNTIF(MaGv!$C$18:$BB$18,L980)&gt;0,INDEX(MaGv!$C$3:$BB$18,1,MATCH(L980,MaGv!$C$18:$BB$18,0))," ")</f>
        <v> </v>
      </c>
      <c r="R985" s="544" t="str">
        <f t="array" ref="R985">IF(COUNTIF(MaGv!$C$23:$BB$23,L980)&gt;0,INDEX(MaGv!$C$3:$BB$23,1,MATCH(L980,MaGv!$C$23:$BB$23,0))," ")</f>
        <v> </v>
      </c>
      <c r="S985" s="544" t="str">
        <f t="array" ref="S985">IF(COUNTIF(MaGv!$C$28:$BB$28,L980)&gt;0,INDEX(MaGv!$C$3:$BB$28,1,MATCH(L980,MaGv!$C$28:$BB$28,0))," ")</f>
        <v> </v>
      </c>
      <c r="T985" s="544" t="str">
        <f t="array" ref="T985">IF(COUNTIF(MaGv!$C$33:$BB$33,L980)&gt;0,INDEX(MaGv!$C$3:$BB$33,1,MATCH(L980,MaGv!$C$33:$BB$33,0))," ")</f>
        <v> </v>
      </c>
      <c r="U985" s="16"/>
      <c r="V985" s="16"/>
      <c r="W985" s="17"/>
      <c r="X985" s="527"/>
    </row>
    <row r="986" ht="12.75" customHeight="1">
      <c r="A986" s="323"/>
      <c r="B986" s="547" t="s">
        <v>606</v>
      </c>
      <c r="C986" s="548">
        <v>1.0</v>
      </c>
      <c r="D986" s="549" t="s">
        <v>624</v>
      </c>
      <c r="E986" s="548" t="str">
        <f t="array" ref="E986">IF(COUNTIF(MaGv!$C$39:$BB$39,B980)&gt;0,INDEX(MaGv!$C$38:$BB$39,1,MATCH(B980,MaGv!$C$39:$BB$39,0))," ")</f>
        <v> </v>
      </c>
      <c r="F986" s="548" t="str">
        <f t="array" ref="F986">IF(COUNTIF(MaGv!$C$44:$BB$44,B980)&gt;0,INDEX(MaGv!$C$38:$BB$44,1,MATCH(B980,MaGv!$C$44:$BB$44,0))," ")</f>
        <v> </v>
      </c>
      <c r="G986" s="548" t="str">
        <f t="array" ref="G986">IF(COUNTIF(MaGv!$C$49:$BB$49,B980)&gt;0,INDEX(MaGv!$C$38:$BB$49,1,MATCH(B980,MaGv!$C$49:$BB$49,0))," ")</f>
        <v> </v>
      </c>
      <c r="H986" s="548" t="str">
        <f t="array" ref="H986">IF(COUNTIF(MaGv!$C$54:$BB$54,B980)&gt;0,INDEX(MaGv!$C$38:$BB$54,1,MATCH(B980,MaGv!$C$54:$BB$54,0))," ")</f>
        <v> </v>
      </c>
      <c r="I986" s="548" t="str">
        <f t="array" ref="I986">IF(COUNTIF(MaGv!$C$59:$BB$59,B980)&gt;0,INDEX(MaGv!$C$38:$BB$59,1,MATCH(B980,MaGv!$C$59:$BB$59,0))," ")</f>
        <v> </v>
      </c>
      <c r="J986" s="548" t="str">
        <f t="array" ref="J986">IF(COUNTIF(MaGv!$C$64:$BB$64,B980)&gt;0,INDEX(MaGv!$C$38:$BB$64,1,MATCH(B980,MaGv!$C$64:$BB$64,0))," ")</f>
        <v> </v>
      </c>
      <c r="K986" s="323"/>
      <c r="L986" s="547" t="s">
        <v>606</v>
      </c>
      <c r="M986" s="548">
        <v>1.0</v>
      </c>
      <c r="N986" s="549" t="s">
        <v>624</v>
      </c>
      <c r="O986" s="548" t="str">
        <f t="array" ref="O986">IF(COUNTIF(MaGv!$C$39:$BB$39,L980)&gt;0,INDEX(MaGv!$C$38:$BB$39,1,MATCH(L980,MaGv!$C$39:$BB$39,0))," ")</f>
        <v> </v>
      </c>
      <c r="P986" s="548" t="str">
        <f t="array" ref="P986">IF(COUNTIF(MaGv!$C$44:$BB$44,L980)&gt;0,INDEX(MaGv!$C$38:$BB$44,1,MATCH(L980,MaGv!$C$44:$BB$44,0))," ")</f>
        <v> </v>
      </c>
      <c r="Q986" s="548" t="str">
        <f t="array" ref="Q986">IF(COUNTIF(MaGv!$C$49:$BB$49,L980)&gt;0,INDEX(MaGv!$C$38:$BB$49,1,MATCH(L980,MaGv!$C$49:$BB$49,0))," ")</f>
        <v> </v>
      </c>
      <c r="R986" s="548" t="str">
        <f t="array" ref="R986">IF(COUNTIF(MaGv!$C$54:$BB$54,L980)&gt;0,INDEX(MaGv!$C$38:$BB$54,1,MATCH(L980,MaGv!$C$54:$BB$54,0))," ")</f>
        <v> </v>
      </c>
      <c r="S986" s="548" t="str">
        <f t="array" ref="S986">IF(COUNTIF(MaGv!$C$59:$BB$59,L980)&gt;0,INDEX(MaGv!$C$38:$BB$59,1,MATCH(L980,MaGv!$C$59:$BB$59,0))," ")</f>
        <v> </v>
      </c>
      <c r="T986" s="548" t="str">
        <f t="array" ref="T986">IF(COUNTIF(MaGv!$C$64:$BB$64,L980)&gt;0,INDEX(MaGv!$C$38:$BB$64,1,MATCH(L980,MaGv!$C$64:$BB$64,0))," ")</f>
        <v> </v>
      </c>
      <c r="U986" s="16"/>
      <c r="V986" s="16"/>
      <c r="W986" s="17"/>
      <c r="X986" s="527"/>
    </row>
    <row r="987" ht="12.75" customHeight="1">
      <c r="A987" s="323"/>
      <c r="B987" s="127"/>
      <c r="C987" s="444">
        <v>2.0</v>
      </c>
      <c r="D987" s="543" t="s">
        <v>625</v>
      </c>
      <c r="E987" s="444" t="str">
        <f t="array" ref="E987">IF(COUNTIF(MaGv!$C$40:$BB$40,B980)&gt;0,INDEX(MaGv!$C$38:$BB$40,1,MATCH(B980,MaGv!$C$40:$BB$40,0))," ")</f>
        <v> </v>
      </c>
      <c r="F987" s="444" t="str">
        <f t="array" ref="F987">IF(COUNTIF(MaGv!$C$45:$BB$45,B980)&gt;0,INDEX(MaGv!$C$38:$BB$45,1,MATCH(B980,MaGv!$C$45:$BB$45,0))," ")</f>
        <v> </v>
      </c>
      <c r="G987" s="444" t="str">
        <f t="array" ref="G987">IF(COUNTIF(MaGv!$C$50:$BB$50,B980)&gt;0,INDEX(MaGv!$C$38:$BB$50,1,MATCH(B980,MaGv!$C$50:$BB$50,0))," ")</f>
        <v> </v>
      </c>
      <c r="H987" s="444" t="str">
        <f t="array" ref="H987">IF(COUNTIF(MaGv!$C$55:$BB$55,B980)&gt;0,INDEX(MaGv!$C$38:$BB$55,1,MATCH(B980,MaGv!$C$55:$BB$55,0))," ")</f>
        <v> </v>
      </c>
      <c r="I987" s="444" t="str">
        <f t="array" ref="I987">IF(COUNTIF(MaGv!$C$60:$BB$60,B980)&gt;0,INDEX(MaGv!$C$38:$BB$60,1,MATCH(B980,MaGv!$C$60:$BB$60,0))," ")</f>
        <v> </v>
      </c>
      <c r="J987" s="444" t="str">
        <f t="array" ref="J987">IF(COUNTIF(MaGv!$C$65:$BB$65,B980)&gt;0,INDEX(MaGv!$C$38:$BB$65,1,MATCH(B980,MaGv!$C$65:$BB$65,0))," ")</f>
        <v> </v>
      </c>
      <c r="K987" s="323"/>
      <c r="L987" s="127"/>
      <c r="M987" s="444">
        <v>2.0</v>
      </c>
      <c r="N987" s="543" t="s">
        <v>625</v>
      </c>
      <c r="O987" s="444" t="str">
        <f t="array" ref="O987">IF(COUNTIF(MaGv!$C$40:$BB$40,L980)&gt;0,INDEX(MaGv!$C$38:$BB$40,1,MATCH(L980,MaGv!$C$40:$BB$40,0))," ")</f>
        <v> </v>
      </c>
      <c r="P987" s="444" t="str">
        <f t="array" ref="P987">IF(COUNTIF(MaGv!$C$45:$BB$45,L980)&gt;0,INDEX(MaGv!$C$38:$BB$45,1,MATCH(L980,MaGv!$C$45:$BB$45,0))," ")</f>
        <v> </v>
      </c>
      <c r="Q987" s="444" t="str">
        <f t="array" ref="Q987">IF(COUNTIF(MaGv!$C$50:$BB$50,L980)&gt;0,INDEX(MaGv!$C$38:$BB$50,1,MATCH(L980,MaGv!$C$50:$BB$50,0))," ")</f>
        <v> </v>
      </c>
      <c r="R987" s="444" t="str">
        <f t="array" ref="R987">IF(COUNTIF(MaGv!$C$55:$BB$55,L980)&gt;0,INDEX(MaGv!$C$38:$BB$55,1,MATCH(L980,MaGv!$C$55:$BB$55,0))," ")</f>
        <v> </v>
      </c>
      <c r="S987" s="444" t="str">
        <f t="array" ref="S987">IF(COUNTIF(MaGv!$C$60:$BB$60,L980)&gt;0,INDEX(MaGv!$C$38:$BB$60,1,MATCH(L980,MaGv!$C$60:$BB$60,0))," ")</f>
        <v> </v>
      </c>
      <c r="T987" s="444" t="str">
        <f t="array" ref="T987">IF(COUNTIF(MaGv!$C$65:$BB$65,L980)&gt;0,INDEX(MaGv!$C$38:$BB$65,1,MATCH(L980,MaGv!$C$65:$BB$65,0))," ")</f>
        <v> </v>
      </c>
      <c r="U987" s="16"/>
      <c r="V987" s="16"/>
      <c r="W987" s="17"/>
      <c r="X987" s="527"/>
    </row>
    <row r="988" ht="12.75" customHeight="1">
      <c r="A988" s="323"/>
      <c r="B988" s="127"/>
      <c r="C988" s="444">
        <v>3.0</v>
      </c>
      <c r="D988" s="543" t="s">
        <v>626</v>
      </c>
      <c r="E988" s="444" t="str">
        <f t="array" ref="E988">IF(COUNTIF(MaGv!$C$41:$BB$41,B980)&gt;0,INDEX(MaGv!$C$38:$BB$41,1,MATCH(B980,MaGv!$C$41:$BB$41,0))," ")</f>
        <v> </v>
      </c>
      <c r="F988" s="444" t="str">
        <f t="array" ref="F988">IF(COUNTIF(MaGv!$C$46:$BB$46,B980)&gt;0,INDEX(MaGv!$C$38:$BB$46,1,MATCH(B980,MaGv!$C$46:$BB$46,0))," ")</f>
        <v> </v>
      </c>
      <c r="G988" s="444" t="str">
        <f t="array" ref="G988">IF(COUNTIF(MaGv!$C$51:$BB$51,B980)&gt;0,INDEX(MaGv!$C$38:$BB$51,1,MATCH(B980,MaGv!$C$51:$BB$51,0))," ")</f>
        <v> </v>
      </c>
      <c r="H988" s="444" t="str">
        <f t="array" ref="H988">IF(COUNTIF(MaGv!$C$56:$BB$56,B980)&gt;0,INDEX(MaGv!$C$38:$BB$56,1,MATCH(B980,MaGv!$C$56:$BB$56,0))," ")</f>
        <v> </v>
      </c>
      <c r="I988" s="444" t="str">
        <f t="array" ref="I988">IF(COUNTIF(MaGv!$C$61:$BB$61,B980)&gt;0,INDEX(MaGv!$C$38:$BB$61,1,MATCH(B980,MaGv!$C$61:$BB$61,0))," ")</f>
        <v> </v>
      </c>
      <c r="J988" s="444" t="str">
        <f t="array" ref="J988">IF(COUNTIF(MaGv!$C$66:$BB$66,B980)&gt;0,INDEX(MaGv!$C$38:$BB$66,1,MATCH(B980,MaGv!$C$66:$BB$66,0))," ")</f>
        <v> </v>
      </c>
      <c r="K988" s="323"/>
      <c r="L988" s="127"/>
      <c r="M988" s="444">
        <v>3.0</v>
      </c>
      <c r="N988" s="543" t="s">
        <v>626</v>
      </c>
      <c r="O988" s="444" t="str">
        <f t="array" ref="O988">IF(COUNTIF(MaGv!$C$41:$BB$41,L980)&gt;0,INDEX(MaGv!$C$38:$BB$41,1,MATCH(L980,MaGv!$C$41:$BB$41,0))," ")</f>
        <v> </v>
      </c>
      <c r="P988" s="444" t="str">
        <f t="array" ref="P988">IF(COUNTIF(MaGv!$C$46:$BB$46,L980)&gt;0,INDEX(MaGv!$C$38:$BB$46,1,MATCH(L980,MaGv!$C$46:$BB$46,0))," ")</f>
        <v> </v>
      </c>
      <c r="Q988" s="444" t="str">
        <f t="array" ref="Q988">IF(COUNTIF(MaGv!$C$51:$BB$51,L980)&gt;0,INDEX(MaGv!$C$38:$BB$51,1,MATCH(L980,MaGv!$C$51:$BB$51,0))," ")</f>
        <v> </v>
      </c>
      <c r="R988" s="444" t="str">
        <f t="array" ref="R988">IF(COUNTIF(MaGv!$C$56:$BB$56,L980)&gt;0,INDEX(MaGv!$C$38:$BB$56,1,MATCH(L980,MaGv!$C$56:$BB$56,0))," ")</f>
        <v> </v>
      </c>
      <c r="S988" s="444" t="str">
        <f t="array" ref="S988">IF(COUNTIF(MaGv!$C$61:$BB$61,L980)&gt;0,INDEX(MaGv!$C$38:$BB$61,1,MATCH(L980,MaGv!$C$61:$BB$61,0))," ")</f>
        <v> </v>
      </c>
      <c r="T988" s="444" t="str">
        <f t="array" ref="T988">IF(COUNTIF(MaGv!$C$66:$BB$66,L980)&gt;0,INDEX(MaGv!$C$38:$BB$66,1,MATCH(L980,MaGv!$C$66:$BB$66,0))," ")</f>
        <v> </v>
      </c>
      <c r="U988" s="16"/>
      <c r="V988" s="16"/>
      <c r="W988" s="17"/>
      <c r="X988" s="527"/>
    </row>
    <row r="989" ht="12.75" customHeight="1">
      <c r="A989" s="323"/>
      <c r="B989" s="127"/>
      <c r="C989" s="444">
        <v>4.0</v>
      </c>
      <c r="D989" s="543" t="s">
        <v>627</v>
      </c>
      <c r="E989" s="444" t="str">
        <f t="array" ref="E989">IF(COUNTIF(MaGv!$C$42:$BB$42,B980)&gt;0,INDEX(MaGv!$C$38:$BB$42,1,MATCH(B980,MaGv!$C$42:$BB$42,0))," ")</f>
        <v> </v>
      </c>
      <c r="F989" s="444" t="str">
        <f t="array" ref="F989">IF(COUNTIF(MaGv!$C$47:$BB$47,B980)&gt;0,INDEX(MaGv!$C$38:$BB$47,1,MATCH(B980,MaGv!$C$47:$BB$47,0))," ")</f>
        <v> </v>
      </c>
      <c r="G989" s="444" t="str">
        <f t="array" ref="G989">IF(COUNTIF(MaGv!$C$52:$BB$52,B980)&gt;0,INDEX(MaGv!$C$38:$BB$52,1,MATCH(B980,MaGv!$C$52:$BB$52,0))," ")</f>
        <v> </v>
      </c>
      <c r="H989" s="444" t="str">
        <f t="array" ref="H989">IF(COUNTIF(MaGv!$C$57:$BB$57,B980)&gt;0,INDEX(MaGv!$C$38:$BB$57,1,MATCH(B980,MaGv!$C$57:$BB$57,0))," ")</f>
        <v> </v>
      </c>
      <c r="I989" s="444" t="str">
        <f t="array" ref="I989">IF(COUNTIF(MaGv!$C$62:$BB$62,B980)&gt;0,INDEX(MaGv!$C$38:$BB$62,1,MATCH(B980,MaGv!$C$62:$BB$62,0))," ")</f>
        <v> </v>
      </c>
      <c r="J989" s="444" t="str">
        <f t="array" ref="J989">IF(COUNTIF(MaGv!$C$66:$BB$67,B980)&gt;0,INDEX(MaGv!$C$38:$BB$67,1,MATCH(B980,MaGv!$C$67:$BB$67,0))," ")</f>
        <v> </v>
      </c>
      <c r="K989" s="323"/>
      <c r="L989" s="127"/>
      <c r="M989" s="444">
        <v>4.0</v>
      </c>
      <c r="N989" s="543" t="s">
        <v>627</v>
      </c>
      <c r="O989" s="444" t="str">
        <f t="array" ref="O989">IF(COUNTIF(MaGv!$C$42:$BB$42,L980)&gt;0,INDEX(MaGv!$C$38:$BB$42,1,MATCH(L980,MaGv!$C$42:$BB$42,0))," ")</f>
        <v> </v>
      </c>
      <c r="P989" s="444" t="str">
        <f t="array" ref="P989">IF(COUNTIF(MaGv!$C$47:$BB$47,L980)&gt;0,INDEX(MaGv!$C$38:$BB$47,1,MATCH(L980,MaGv!$C$47:$BB$47,0))," ")</f>
        <v> </v>
      </c>
      <c r="Q989" s="444" t="str">
        <f t="array" ref="Q989">IF(COUNTIF(MaGv!$C$52:$BB$52,L980)&gt;0,INDEX(MaGv!$C$38:$BB$52,1,MATCH(L980,MaGv!$C$52:$BB$52,0))," ")</f>
        <v> </v>
      </c>
      <c r="R989" s="444" t="str">
        <f t="array" ref="R989">IF(COUNTIF(MaGv!$C$57:$BB$57,L980)&gt;0,INDEX(MaGv!$C$38:$BB$57,1,MATCH(L980,MaGv!$C$57:$BB$57,0))," ")</f>
        <v> </v>
      </c>
      <c r="S989" s="444" t="str">
        <f t="array" ref="S989">IF(COUNTIF(MaGv!$C$62:$BB$62,L980)&gt;0,INDEX(MaGv!$C$38:$BB$62,1,MATCH(L980,MaGv!$C$62:$BB$62,0))," ")</f>
        <v> </v>
      </c>
      <c r="T989" s="444" t="str">
        <f t="array" ref="T989">IF(COUNTIF(MaGv!$C$66:$BB$67,L980)&gt;0,INDEX(MaGv!$C$38:$BB$67,1,MATCH(L980,MaGv!$C$67:$BB$67,0))," ")</f>
        <v> </v>
      </c>
      <c r="U989" s="16"/>
      <c r="V989" s="16"/>
      <c r="W989" s="17"/>
      <c r="X989" s="527"/>
    </row>
    <row r="990" ht="12.75" customHeight="1">
      <c r="A990" s="323"/>
      <c r="B990" s="396"/>
      <c r="C990" s="450">
        <v>5.0</v>
      </c>
      <c r="D990" s="550" t="s">
        <v>628</v>
      </c>
      <c r="E990" s="450" t="str">
        <f t="array" ref="E990">IF(COUNTIF(MaGv!$C$43:$BB$43,B980)&gt;0,INDEX(MaGv!$C$38:$BB$43,1,MATCH(B980,MaGv!$C$43:$BB$43,0))," ")</f>
        <v> </v>
      </c>
      <c r="F990" s="450" t="str">
        <f t="array" ref="F990">IF(COUNTIF(MaGv!$C$48:$BB$48,B980)&gt;0,INDEX(MaGv!$C$38:$BB$48,1,MATCH(B980,MaGv!$C$48:$BB$48,0))," ")</f>
        <v> </v>
      </c>
      <c r="G990" s="450" t="str">
        <f t="array" ref="G990">IF(COUNTIF(MaGv!$C$53:$BB$53,B980)&gt;0,INDEX(MaGv!$C$38:$BB$53,1,MATCH(B980,MaGv!$C$53:$BB$53,0))," ")</f>
        <v> </v>
      </c>
      <c r="H990" s="450" t="str">
        <f t="array" ref="H990">IF(COUNTIF(MaGv!$C$58:$BB$58,B980)&gt;0,INDEX(MaGv!$C$38:$BB$58,1,MATCH(B980,MaGv!$C$58:$BB$58,0))," ")</f>
        <v> </v>
      </c>
      <c r="I990" s="450" t="str">
        <f t="array" ref="I990">IF(COUNTIF(MaGv!$C$63:$BB$63,B980)&gt;0,INDEX(MaGv!$C$38:$BB$63,1,MATCH(B980,MaGv!$C$63:$BB$63,0))," ")</f>
        <v> </v>
      </c>
      <c r="J990" s="450" t="str">
        <f t="array" ref="J990">IF(COUNTIF(MaGv!$C$68:$BB$68,B980)&gt;0,INDEX(MaGv!$C$38:$BB$68,1,MATCH(B980,MaGv!$C$68:$BB$68,0))," ")</f>
        <v> </v>
      </c>
      <c r="K990" s="323"/>
      <c r="L990" s="396"/>
      <c r="M990" s="450">
        <v>5.0</v>
      </c>
      <c r="N990" s="550" t="s">
        <v>628</v>
      </c>
      <c r="O990" s="450" t="str">
        <f t="array" ref="O990">IF(COUNTIF(MaGv!$C$43:$BB$43,L980)&gt;0,INDEX(MaGv!$C$38:$BB$43,1,MATCH(L980,MaGv!$C$43:$BB$43,0))," ")</f>
        <v> </v>
      </c>
      <c r="P990" s="450" t="str">
        <f t="array" ref="P990">IF(COUNTIF(MaGv!$C$48:$BB$48,L980)&gt;0,INDEX(MaGv!$C$38:$BB$48,1,MATCH(L980,MaGv!$C$48:$BB$48,0))," ")</f>
        <v> </v>
      </c>
      <c r="Q990" s="450" t="str">
        <f t="array" ref="Q990">IF(COUNTIF(MaGv!$C$53:$BB$53,L980)&gt;0,INDEX(MaGv!$C$38:$BB$53,1,MATCH(L980,MaGv!$C$53:$BB$53,0))," ")</f>
        <v> </v>
      </c>
      <c r="R990" s="450" t="str">
        <f t="array" ref="R990">IF(COUNTIF(MaGv!$C$58:$BB$58,L980)&gt;0,INDEX(MaGv!$C$38:$BB$58,1,MATCH(L980,MaGv!$C$58:$BB$58,0))," ")</f>
        <v> </v>
      </c>
      <c r="S990" s="450" t="str">
        <f t="array" ref="S990">IF(COUNTIF(MaGv!$C$63:$BB$63,L980)&gt;0,INDEX(MaGv!$C$38:$BB$63,1,MATCH(L980,MaGv!$C$63:$BB$63,0))," ")</f>
        <v> </v>
      </c>
      <c r="T990" s="450" t="str">
        <f t="array" ref="T990">IF(COUNTIF(MaGv!$C$68:$BB$68,L980)&gt;0,INDEX(MaGv!$C$38:$BB$68,1,MATCH(L980,MaGv!$C$68:$BB$68,0))," ")</f>
        <v> </v>
      </c>
      <c r="U990" s="16"/>
      <c r="V990" s="16"/>
      <c r="W990" s="17"/>
      <c r="X990" s="527"/>
    </row>
    <row r="991" ht="12.75" customHeight="1">
      <c r="A991" s="323"/>
      <c r="B991" s="551"/>
      <c r="C991" s="529"/>
      <c r="D991" s="75"/>
      <c r="E991" s="529"/>
      <c r="F991" s="529"/>
      <c r="G991" s="529"/>
      <c r="H991" s="529"/>
      <c r="I991" s="529"/>
      <c r="J991" s="529"/>
      <c r="K991" s="323"/>
      <c r="L991" s="551"/>
      <c r="M991" s="529"/>
      <c r="N991" s="75"/>
      <c r="O991" s="529"/>
      <c r="P991" s="529"/>
      <c r="Q991" s="529"/>
      <c r="R991" s="529"/>
      <c r="S991" s="529"/>
      <c r="T991" s="529"/>
      <c r="U991" s="16"/>
      <c r="V991" s="16"/>
      <c r="W991" s="17"/>
      <c r="X991" s="527"/>
    </row>
    <row r="992" ht="12.75" customHeight="1">
      <c r="A992" s="552"/>
      <c r="B992" s="553"/>
      <c r="C992" s="554"/>
      <c r="D992" s="554"/>
      <c r="E992" s="555"/>
      <c r="F992" s="555"/>
      <c r="G992" s="555"/>
      <c r="H992" s="555"/>
      <c r="I992" s="555"/>
      <c r="J992" s="555"/>
      <c r="K992" s="555"/>
      <c r="L992" s="553"/>
      <c r="M992" s="554"/>
      <c r="N992" s="554"/>
      <c r="O992" s="555"/>
      <c r="P992" s="555"/>
      <c r="Q992" s="555"/>
      <c r="R992" s="555"/>
      <c r="S992" s="555"/>
      <c r="T992" s="555"/>
      <c r="U992" s="16"/>
      <c r="V992" s="16"/>
      <c r="W992" s="17"/>
      <c r="X992" s="527"/>
    </row>
    <row r="993" ht="12.75" customHeight="1">
      <c r="A993" s="323"/>
      <c r="B993" s="528" t="str">
        <f>MaGv!$N$1</f>
        <v>THỜI KHÓA BIỂU ÔN TẬP KHỐI 12 - Áp dụng từ 04/05/2021</v>
      </c>
      <c r="C993" s="528"/>
      <c r="D993" s="360"/>
      <c r="E993" s="360"/>
      <c r="F993" s="360"/>
      <c r="G993" s="360"/>
      <c r="H993" s="323"/>
      <c r="I993" s="360"/>
      <c r="J993" s="360"/>
      <c r="K993" s="323"/>
      <c r="L993" s="528" t="str">
        <f>MaGv!$N$1</f>
        <v>THỜI KHÓA BIỂU ÔN TẬP KHỐI 12 - Áp dụng từ 04/05/2021</v>
      </c>
      <c r="M993" s="360"/>
      <c r="N993" s="360"/>
      <c r="O993" s="360"/>
      <c r="P993" s="360"/>
      <c r="Q993" s="360"/>
      <c r="R993" s="323"/>
      <c r="S993" s="360"/>
      <c r="T993" s="360"/>
      <c r="U993" s="16"/>
      <c r="V993" s="16"/>
      <c r="W993" s="17"/>
      <c r="X993" s="527"/>
    </row>
    <row r="994" ht="12.75" customHeight="1">
      <c r="A994" s="16"/>
      <c r="B994" s="530" t="s">
        <v>615</v>
      </c>
      <c r="C994" s="531" t="str">
        <f>VLOOKUP(B996,dsma,3,0)&amp;"-"&amp;VLOOKUP(B996,dsma,5,0)</f>
        <v>#N/A</v>
      </c>
      <c r="D994" s="532"/>
      <c r="E994" s="532"/>
      <c r="F994" s="533"/>
      <c r="G994" s="323"/>
      <c r="H994" s="534"/>
      <c r="I994" s="535" t="s">
        <v>616</v>
      </c>
      <c r="J994" s="17" t="str">
        <f>60-COUNTIF(E997:J1006," ")</f>
        <v>0</v>
      </c>
      <c r="K994" s="323"/>
      <c r="L994" s="530" t="s">
        <v>615</v>
      </c>
      <c r="M994" s="531" t="str">
        <f>VLOOKUP(L996,dsma,3,0)&amp;"-"&amp;VLOOKUP(L996,dsma,5,0)</f>
        <v>#N/A</v>
      </c>
      <c r="N994" s="532"/>
      <c r="O994" s="532"/>
      <c r="P994" s="533"/>
      <c r="Q994" s="323"/>
      <c r="R994" s="534"/>
      <c r="S994" s="535" t="s">
        <v>616</v>
      </c>
      <c r="T994" s="17" t="str">
        <f>60-COUNTIF(O997:T1006," ")</f>
        <v>0</v>
      </c>
      <c r="U994" s="16"/>
      <c r="V994" s="16"/>
      <c r="W994" s="17"/>
      <c r="X994" s="527"/>
    </row>
    <row r="995" ht="3.0" customHeight="1">
      <c r="A995" s="16"/>
      <c r="B995" s="526"/>
      <c r="C995" s="323"/>
      <c r="D995" s="323"/>
      <c r="E995" s="529"/>
      <c r="F995" s="323"/>
      <c r="G995" s="323"/>
      <c r="H995" s="323"/>
      <c r="I995" s="323"/>
      <c r="J995" s="323"/>
      <c r="K995" s="323"/>
      <c r="L995" s="526"/>
      <c r="M995" s="323"/>
      <c r="N995" s="323"/>
      <c r="O995" s="529"/>
      <c r="P995" s="323"/>
      <c r="Q995" s="323"/>
      <c r="R995" s="323"/>
      <c r="S995" s="323"/>
      <c r="T995" s="323"/>
      <c r="U995" s="16"/>
      <c r="V995" s="16"/>
      <c r="W995" s="17"/>
      <c r="X995" s="527"/>
    </row>
    <row r="996" ht="12.75" customHeight="1">
      <c r="A996" s="536"/>
      <c r="B996" s="537" t="str">
        <f>X129</f>
        <v/>
      </c>
      <c r="C996" s="538" t="s">
        <v>617</v>
      </c>
      <c r="D996" s="538" t="s">
        <v>618</v>
      </c>
      <c r="E996" s="538" t="s">
        <v>591</v>
      </c>
      <c r="F996" s="538" t="s">
        <v>592</v>
      </c>
      <c r="G996" s="538" t="s">
        <v>593</v>
      </c>
      <c r="H996" s="538" t="s">
        <v>594</v>
      </c>
      <c r="I996" s="538" t="s">
        <v>595</v>
      </c>
      <c r="J996" s="538" t="s">
        <v>596</v>
      </c>
      <c r="K996" s="539"/>
      <c r="L996" s="537" t="str">
        <f>X130</f>
        <v/>
      </c>
      <c r="M996" s="538" t="s">
        <v>617</v>
      </c>
      <c r="N996" s="538" t="s">
        <v>618</v>
      </c>
      <c r="O996" s="538" t="s">
        <v>591</v>
      </c>
      <c r="P996" s="538" t="s">
        <v>592</v>
      </c>
      <c r="Q996" s="538" t="s">
        <v>593</v>
      </c>
      <c r="R996" s="538" t="s">
        <v>594</v>
      </c>
      <c r="S996" s="538" t="s">
        <v>595</v>
      </c>
      <c r="T996" s="538" t="s">
        <v>596</v>
      </c>
      <c r="U996" s="16"/>
      <c r="V996" s="16">
        <v>126.0</v>
      </c>
      <c r="W996" s="17"/>
      <c r="X996" s="527"/>
    </row>
    <row r="997" ht="12.75" customHeight="1">
      <c r="A997" s="323"/>
      <c r="B997" s="541" t="s">
        <v>597</v>
      </c>
      <c r="C997" s="452">
        <v>1.0</v>
      </c>
      <c r="D997" s="542" t="s">
        <v>619</v>
      </c>
      <c r="E997" s="452" t="str">
        <f t="array" ref="E997">IF(COUNTIF(MaGv!$C$4:$BB$4,B996)&gt;0,INDEX(MaGv!$C$3:$BB$4,1,MATCH(B996,MaGv!$C$4:$BB$4,0))," ")</f>
        <v> </v>
      </c>
      <c r="F997" s="452" t="str">
        <f t="array" ref="F997">IF(COUNTIF(MaGv!$C$9:$BB$9,B996)&gt;0,INDEX(MaGv!$C$3:$BB$9,1,MATCH(B996,MaGv!$C$9:$BB$9,0))," ")</f>
        <v> </v>
      </c>
      <c r="G997" s="452" t="str">
        <f t="array" ref="G997">IF(COUNTIF(MaGv!$C$14:$BB$14,B996)&gt;0,INDEX(MaGv!$C$3:$BB$14,1,MATCH(B996,MaGv!$C$14:$BB$14,0))," ")</f>
        <v> </v>
      </c>
      <c r="H997" s="452" t="str">
        <f t="array" ref="H997">IF(COUNTIF(MaGv!$C$19:$BB$19,B996)&gt;0,INDEX(MaGv!$C$3:$BB$19,1,MATCH(B996,MaGv!$C$19:$BB$19,0))," ")</f>
        <v> </v>
      </c>
      <c r="I997" s="452" t="str">
        <f t="array" ref="I997">IF(COUNTIF(MaGv!$C$24:$BB$24,B996)&gt;0,INDEX(MaGv!$C$3:$BB$24,1,MATCH(B996,MaGv!$C$24:$BB$24,0))," ")</f>
        <v> </v>
      </c>
      <c r="J997" s="452" t="str">
        <f t="array" ref="J997">IF(COUNTIF(MaGv!$C$29:$BB$29,B996)&gt;0,INDEX(MaGv!$C$3:$BB$29,1,MATCH(B996,MaGv!$C$29:$BB$29,0))," ")</f>
        <v> </v>
      </c>
      <c r="K997" s="323"/>
      <c r="L997" s="541" t="s">
        <v>597</v>
      </c>
      <c r="M997" s="452">
        <v>1.0</v>
      </c>
      <c r="N997" s="542" t="s">
        <v>619</v>
      </c>
      <c r="O997" s="452" t="str">
        <f t="array" ref="O997">IF(COUNTIF(MaGv!$C$4:$BB$4,L996)&gt;0,INDEX(MaGv!$C$3:$BB$4,1,MATCH(L996,MaGv!$C$4:$BB$4,0))," ")</f>
        <v> </v>
      </c>
      <c r="P997" s="452" t="str">
        <f t="array" ref="P997">IF(COUNTIF(MaGv!$C$9:$BB$9,L996)&gt;0,INDEX(MaGv!$C$3:$BB$9,1,MATCH(L996,MaGv!$C$9:$BB$9,0))," ")</f>
        <v> </v>
      </c>
      <c r="Q997" s="452" t="str">
        <f t="array" ref="Q997">IF(COUNTIF(MaGv!$C$14:$BB$14,L996)&gt;0,INDEX(MaGv!$C$3:$BB$14,1,MATCH(L996,MaGv!$C$14:$BB$14,0))," ")</f>
        <v> </v>
      </c>
      <c r="R997" s="452" t="str">
        <f t="array" ref="R997">IF(COUNTIF(MaGv!$C$19:$BB$19,L996)&gt;0,INDEX(MaGv!$C$3:$BB$19,1,MATCH(L996,MaGv!$C$19:$BB$19,0))," ")</f>
        <v> </v>
      </c>
      <c r="S997" s="452" t="str">
        <f t="array" ref="S997">IF(COUNTIF(MaGv!$C$24:$BB$24,L996)&gt;0,INDEX(MaGv!$C$3:$BB$24,1,MATCH(L996,MaGv!$C$24:$BB$24,0))," ")</f>
        <v> </v>
      </c>
      <c r="T997" s="452" t="str">
        <f t="array" ref="T997">IF(COUNTIF(MaGv!$C$29:$BB$29,L996)&gt;0,INDEX(MaGv!$C$3:$BB$29,1,MATCH(L996,MaGv!$C$29:$BB$29,0))," ")</f>
        <v> </v>
      </c>
      <c r="U997" s="16"/>
      <c r="V997" s="16"/>
      <c r="W997" s="17"/>
      <c r="X997" s="527"/>
    </row>
    <row r="998" ht="12.75" customHeight="1">
      <c r="A998" s="323"/>
      <c r="B998" s="127"/>
      <c r="C998" s="444">
        <v>2.0</v>
      </c>
      <c r="D998" s="543" t="s">
        <v>620</v>
      </c>
      <c r="E998" s="444" t="str">
        <f t="array" ref="E998">IF(COUNTIF(MaGv!$C$5:$BB$5,B996)&gt;0,INDEX(MaGv!$C$3:$BB$5,1,MATCH(B996,MaGv!$C$5:$BB$5,0))," ")</f>
        <v> </v>
      </c>
      <c r="F998" s="444" t="str">
        <f t="array" ref="F998">IF(COUNTIF(MaGv!$C$10:$BB$10,B996)&gt;0,INDEX(MaGv!$C$3:$BB$10,1,MATCH(B996,MaGv!$C$10:$BB$10,0))," ")</f>
        <v> </v>
      </c>
      <c r="G998" s="444" t="str">
        <f t="array" ref="G998">IF(COUNTIF(MaGv!$C$15:$BB$15,B996)&gt;0,INDEX(MaGv!$C$3:$BB$15,1,MATCH(B996,MaGv!$C$15:$BB$15,0))," ")</f>
        <v> </v>
      </c>
      <c r="H998" s="444" t="str">
        <f t="array" ref="H998">IF(COUNTIF(MaGv!$C$20:$BB$20,B996)&gt;0,INDEX(MaGv!$C$3:$BB$20,1,MATCH(B996,MaGv!$C$20:$BB$20,0))," ")</f>
        <v> </v>
      </c>
      <c r="I998" s="444" t="str">
        <f t="array" ref="I998">IF(COUNTIF(MaGv!$C$25:$BB$25,B996)&gt;0,INDEX(MaGv!$C$3:$BB$25,1,MATCH(B996,MaGv!$C$25:$BB$25,0))," ")</f>
        <v> </v>
      </c>
      <c r="J998" s="444" t="str">
        <f t="array" ref="J998">IF(COUNTIF(MaGv!$C$30:$BB$30,B996)&gt;0,INDEX(MaGv!$C$3:$BB$30,1,MATCH(B996,MaGv!$C$30:$BB$30,0))," ")</f>
        <v> </v>
      </c>
      <c r="K998" s="323"/>
      <c r="L998" s="127"/>
      <c r="M998" s="444">
        <v>2.0</v>
      </c>
      <c r="N998" s="543" t="s">
        <v>620</v>
      </c>
      <c r="O998" s="444" t="str">
        <f t="array" ref="O998">IF(COUNTIF(MaGv!$C$5:$BB$5,L996)&gt;0,INDEX(MaGv!$C$3:$BB$5,1,MATCH(L996,MaGv!$C$5:$BB$5,0))," ")</f>
        <v> </v>
      </c>
      <c r="P998" s="444" t="str">
        <f t="array" ref="P998">IF(COUNTIF(MaGv!$C$10:$BB$10,L996)&gt;0,INDEX(MaGv!$C$3:$BB$10,1,MATCH(L996,MaGv!$C$10:$BB$10,0))," ")</f>
        <v> </v>
      </c>
      <c r="Q998" s="444" t="str">
        <f t="array" ref="Q998">IF(COUNTIF(MaGv!$C$15:$BB$15,L996)&gt;0,INDEX(MaGv!$C$3:$BB$15,1,MATCH(L996,MaGv!$C$15:$BB$15,0))," ")</f>
        <v> </v>
      </c>
      <c r="R998" s="444" t="str">
        <f t="array" ref="R998">IF(COUNTIF(MaGv!$C$20:$BB$20,L996)&gt;0,INDEX(MaGv!$C$3:$BB$20,1,MATCH(L996,MaGv!$C$20:$BB$20,0))," ")</f>
        <v> </v>
      </c>
      <c r="S998" s="444" t="str">
        <f t="array" ref="S998">IF(COUNTIF(MaGv!$C$25:$BB$25,L996)&gt;0,INDEX(MaGv!$C$3:$BB$25,1,MATCH(L996,MaGv!$C$25:$BB$25,0))," ")</f>
        <v> </v>
      </c>
      <c r="T998" s="444" t="str">
        <f t="array" ref="T998">IF(COUNTIF(MaGv!$C$30:$BB$30,L996)&gt;0,INDEX(MaGv!$C$3:$BB$30,1,MATCH(L996,MaGv!$C$30:$BB$30,0))," ")</f>
        <v> </v>
      </c>
      <c r="U998" s="16"/>
      <c r="V998" s="16"/>
      <c r="W998" s="17"/>
      <c r="X998" s="527"/>
    </row>
    <row r="999" ht="12.75" customHeight="1">
      <c r="A999" s="323"/>
      <c r="B999" s="127"/>
      <c r="C999" s="444">
        <v>3.0</v>
      </c>
      <c r="D999" s="543" t="s">
        <v>621</v>
      </c>
      <c r="E999" s="444" t="str">
        <f t="array" ref="E999">IF(COUNTIF(MaGv!$C$6:$BB$6,B996)&gt;0,INDEX(MaGv!$C$3:$BB$6,1,MATCH(B996,MaGv!$C$6:$BB$6,0))," ")</f>
        <v> </v>
      </c>
      <c r="F999" s="444" t="str">
        <f t="array" ref="F999">IF(COUNTIF(MaGv!$C$11:$BB$11,B996)&gt;0,INDEX(MaGv!$C$3:$BB$11,1,MATCH(B996,MaGv!$C$11:$BB$11,0))," ")</f>
        <v> </v>
      </c>
      <c r="G999" s="444" t="str">
        <f t="array" ref="G999">IF(COUNTIF(MaGv!$C$16:$BB$16,B996)&gt;0,INDEX(MaGv!$C$3:$BB$16,1,MATCH(B996,MaGv!$C$16:$BB$16,0))," ")</f>
        <v> </v>
      </c>
      <c r="H999" s="444" t="str">
        <f t="array" ref="H999">IF(COUNTIF(MaGv!$C$21:$BB$21,B996)&gt;0,INDEX(MaGv!$C$3:$BB$21,1,MATCH(B996,MaGv!$C$21:$BB$21,0))," ")</f>
        <v> </v>
      </c>
      <c r="I999" s="444" t="str">
        <f t="array" ref="I999">IF(COUNTIF(MaGv!$C$26:$BB$26,B996)&gt;0,INDEX(MaGv!$C$3:$BB$26,1,MATCH(B996,MaGv!$C$26:$BB$26,0))," ")</f>
        <v> </v>
      </c>
      <c r="J999" s="444" t="str">
        <f t="array" ref="J999">IF(COUNTIF(MaGv!$C$31:$BB$31,B996)&gt;0,INDEX(MaGv!$C$3:$BB$31,1,MATCH(B996,MaGv!$C$31:$BB$31,0))," ")</f>
        <v> </v>
      </c>
      <c r="K999" s="323"/>
      <c r="L999" s="127"/>
      <c r="M999" s="444">
        <v>3.0</v>
      </c>
      <c r="N999" s="543" t="s">
        <v>621</v>
      </c>
      <c r="O999" s="444" t="str">
        <f t="array" ref="O999">IF(COUNTIF(MaGv!$C$6:$BB$6,L996)&gt;0,INDEX(MaGv!$C$3:$BB$6,1,MATCH(L996,MaGv!$C$6:$BB$6,0))," ")</f>
        <v> </v>
      </c>
      <c r="P999" s="444" t="str">
        <f t="array" ref="P999">IF(COUNTIF(MaGv!$C$11:$BB$11,L996)&gt;0,INDEX(MaGv!$C$3:$BB$11,1,MATCH(L996,MaGv!$C$11:$BB$11,0))," ")</f>
        <v> </v>
      </c>
      <c r="Q999" s="444" t="str">
        <f t="array" ref="Q999">IF(COUNTIF(MaGv!$C$16:$BB$16,L996)&gt;0,INDEX(MaGv!$C$3:$BB$16,1,MATCH(L996,MaGv!$C$16:$BB$16,0))," ")</f>
        <v> </v>
      </c>
      <c r="R999" s="444" t="str">
        <f t="array" ref="R999">IF(COUNTIF(MaGv!$C$21:$BB$21,L996)&gt;0,INDEX(MaGv!$C$3:$BB$21,1,MATCH(L996,MaGv!$C$21:$BB$21,0))," ")</f>
        <v> </v>
      </c>
      <c r="S999" s="444" t="str">
        <f t="array" ref="S999">IF(COUNTIF(MaGv!$C$26:$BB$26,L996)&gt;0,INDEX(MaGv!$C$3:$BB$26,1,MATCH(L996,MaGv!$C$26:$BB$26,0))," ")</f>
        <v> </v>
      </c>
      <c r="T999" s="444" t="str">
        <f t="array" ref="T999">IF(COUNTIF(MaGv!$C$31:$BB$31,L996)&gt;0,INDEX(MaGv!$C$3:$BB$31,1,MATCH(L996,MaGv!$C$31:$BB$31,0))," ")</f>
        <v> </v>
      </c>
      <c r="U999" s="16"/>
      <c r="V999" s="16"/>
      <c r="W999" s="17"/>
      <c r="X999" s="527"/>
    </row>
    <row r="1000" ht="12.75" customHeight="1">
      <c r="A1000" s="323"/>
      <c r="B1000" s="127"/>
      <c r="C1000" s="444">
        <v>4.0</v>
      </c>
      <c r="D1000" s="543" t="s">
        <v>622</v>
      </c>
      <c r="E1000" s="444" t="str">
        <f t="array" ref="E1000">IF(COUNTIF(MaGv!$C$7:$BB$7,B996)&gt;0,INDEX(MaGv!$C$3:$BB$7,1,MATCH(B996,MaGv!$C$7:$BB$7,0))," ")</f>
        <v> </v>
      </c>
      <c r="F1000" s="444" t="str">
        <f t="array" ref="F1000">IF(COUNTIF(MaGv!$C$12:$BB$12,B996)&gt;0,INDEX(MaGv!$C$3:$BB$12,1,MATCH(B996,MaGv!$C$12:$BB$12,0))," ")</f>
        <v> </v>
      </c>
      <c r="G1000" s="444" t="str">
        <f t="array" ref="G1000">IF(COUNTIF(MaGv!$C$17:$BB$17,B996)&gt;0,INDEX(MaGv!$C$3:$BB$17,1,MATCH(B996,MaGv!$C$17:$BB$17,0))," ")</f>
        <v> </v>
      </c>
      <c r="H1000" s="444" t="str">
        <f t="array" ref="H1000">IF(COUNTIF(MaGv!$C$22:$BB$22,B996)&gt;0,INDEX(MaGv!$C$3:$BB$22,1,MATCH(B996,MaGv!$C$22:$BB$22,0))," ")</f>
        <v> </v>
      </c>
      <c r="I1000" s="444" t="str">
        <f t="array" ref="I1000">IF(COUNTIF(MaGv!$C$27:$BB$27,B996)&gt;0,INDEX(MaGv!$C$3:$BB$27,1,MATCH(B996,MaGv!$C$27:$BB$27,0))," ")</f>
        <v> </v>
      </c>
      <c r="J1000" s="444" t="str">
        <f t="array" ref="J1000">IF(COUNTIF(MaGv!$C$32:$BB$32,B996)&gt;0,INDEX(MaGv!$C$3:$BB$32,1,MATCH(B996,MaGv!$C$32:$BB$32,0))," ")</f>
        <v> </v>
      </c>
      <c r="K1000" s="323"/>
      <c r="L1000" s="127"/>
      <c r="M1000" s="444">
        <v>4.0</v>
      </c>
      <c r="N1000" s="543" t="s">
        <v>622</v>
      </c>
      <c r="O1000" s="444" t="str">
        <f t="array" ref="O1000">IF(COUNTIF(MaGv!$C$7:$BB$7,L996)&gt;0,INDEX(MaGv!$C$3:$BB$7,1,MATCH(L996,MaGv!$C$7:$BB$7,0))," ")</f>
        <v> </v>
      </c>
      <c r="P1000" s="444" t="str">
        <f t="array" ref="P1000">IF(COUNTIF(MaGv!$C$12:$BB$12,L996)&gt;0,INDEX(MaGv!$C$3:$BB$12,1,MATCH(L996,MaGv!$C$12:$BB$12,0))," ")</f>
        <v> </v>
      </c>
      <c r="Q1000" s="444" t="str">
        <f t="array" ref="Q1000">IF(COUNTIF(MaGv!$C$17:$BB$17,L996)&gt;0,INDEX(MaGv!$C$3:$BB$17,1,MATCH(L996,MaGv!$C$17:$BB$17,0))," ")</f>
        <v> </v>
      </c>
      <c r="R1000" s="444" t="str">
        <f t="array" ref="R1000">IF(COUNTIF(MaGv!$C$22:$BB$22,L996)&gt;0,INDEX(MaGv!$C$3:$BB$22,1,MATCH(L996,MaGv!$C$22:$BB$22,0))," ")</f>
        <v> </v>
      </c>
      <c r="S1000" s="444" t="str">
        <f t="array" ref="S1000">IF(COUNTIF(MaGv!$C$27:$BB$27,L996)&gt;0,INDEX(MaGv!$C$3:$BB$27,1,MATCH(L996,MaGv!$C$27:$BB$27,0))," ")</f>
        <v> </v>
      </c>
      <c r="T1000" s="444" t="str">
        <f t="array" ref="T1000">IF(COUNTIF(MaGv!$C$32:$BB$32,L996)&gt;0,INDEX(MaGv!$C$3:$BB$32,1,MATCH(L996,MaGv!$C$32:$BB$32,0))," ")</f>
        <v> </v>
      </c>
      <c r="U1000" s="16"/>
      <c r="V1000" s="16"/>
      <c r="W1000" s="17"/>
      <c r="X1000" s="527"/>
    </row>
    <row r="1001" ht="12.75" customHeight="1">
      <c r="A1001" s="323"/>
      <c r="B1001" s="447"/>
      <c r="C1001" s="544">
        <v>5.0</v>
      </c>
      <c r="D1001" s="545" t="s">
        <v>623</v>
      </c>
      <c r="E1001" s="544" t="str">
        <f t="array" ref="E1001">IF(COUNTIF(MaGv!$C$8:$BB$8,B996)&gt;0,INDEX(MaGv!$C$3:$BB$8,1,MATCH(B996,MaGv!$C$8:$BB$8,0))," ")</f>
        <v> </v>
      </c>
      <c r="F1001" s="544" t="str">
        <f t="array" ref="F1001">IF(COUNTIF(MaGv!$C$13:$BB$13,B996)&gt;0,INDEX(MaGv!$C$3:$BB$13,1,MATCH(B996,MaGv!$C$13:$BB$13,0))," ")</f>
        <v> </v>
      </c>
      <c r="G1001" s="544" t="str">
        <f t="array" ref="G1001">IF(COUNTIF(MaGv!$C$18:$BB$18,B996)&gt;0,INDEX(MaGv!$C$3:$BB$18,1,MATCH(B996,MaGv!$C$18:$BB$18,0))," ")</f>
        <v> </v>
      </c>
      <c r="H1001" s="544" t="str">
        <f t="array" ref="H1001">IF(COUNTIF(MaGv!$C$23:$BB$23,B996)&gt;0,INDEX(MaGv!$C$3:$BB$23,1,MATCH(B996,MaGv!$C$23:$BB$23,0))," ")</f>
        <v> </v>
      </c>
      <c r="I1001" s="544" t="str">
        <f t="array" ref="I1001">IF(COUNTIF(MaGv!$C$28:$BB$28,B996)&gt;0,INDEX(MaGv!$C$3:$BB$28,1,MATCH(B996,MaGv!$C$28:$BB$28,0))," ")</f>
        <v> </v>
      </c>
      <c r="J1001" s="544" t="str">
        <f t="array" ref="J1001">IF(COUNTIF(MaGv!$C$33:$BB$33,B996)&gt;0,INDEX(MaGv!$C$3:$BB$33,1,MATCH(B996,MaGv!$C$33:$BB$33,0))," ")</f>
        <v> </v>
      </c>
      <c r="K1001" s="323"/>
      <c r="L1001" s="447"/>
      <c r="M1001" s="544">
        <v>5.0</v>
      </c>
      <c r="N1001" s="545" t="s">
        <v>623</v>
      </c>
      <c r="O1001" s="544" t="str">
        <f t="array" ref="O1001">IF(COUNTIF(MaGv!$C$8:$BB$8,L996)&gt;0,INDEX(MaGv!$C$3:$BB$8,1,MATCH(L996,MaGv!$C$8:$BB$8,0))," ")</f>
        <v> </v>
      </c>
      <c r="P1001" s="544" t="str">
        <f t="array" ref="P1001">IF(COUNTIF(MaGv!$C$13:$BB$13,L996)&gt;0,INDEX(MaGv!$C$3:$BB$13,1,MATCH(L996,MaGv!$C$13:$BB$13,0))," ")</f>
        <v> </v>
      </c>
      <c r="Q1001" s="544" t="str">
        <f t="array" ref="Q1001">IF(COUNTIF(MaGv!$C$18:$BB$18,L996)&gt;0,INDEX(MaGv!$C$3:$BB$18,1,MATCH(L996,MaGv!$C$18:$BB$18,0))," ")</f>
        <v> </v>
      </c>
      <c r="R1001" s="544" t="str">
        <f t="array" ref="R1001">IF(COUNTIF(MaGv!$C$23:$BB$23,L996)&gt;0,INDEX(MaGv!$C$3:$BB$23,1,MATCH(L996,MaGv!$C$23:$BB$23,0))," ")</f>
        <v> </v>
      </c>
      <c r="S1001" s="544" t="str">
        <f t="array" ref="S1001">IF(COUNTIF(MaGv!$C$28:$BB$28,L996)&gt;0,INDEX(MaGv!$C$3:$BB$28,1,MATCH(L996,MaGv!$C$28:$BB$28,0))," ")</f>
        <v> </v>
      </c>
      <c r="T1001" s="544" t="str">
        <f t="array" ref="T1001">IF(COUNTIF(MaGv!$C$33:$BB$33,L996)&gt;0,INDEX(MaGv!$C$3:$BB$33,1,MATCH(L996,MaGv!$C$33:$BB$33,0))," ")</f>
        <v> </v>
      </c>
      <c r="U1001" s="16"/>
      <c r="V1001" s="16"/>
      <c r="W1001" s="17"/>
      <c r="X1001" s="527"/>
    </row>
    <row r="1002" ht="12.75" customHeight="1">
      <c r="A1002" s="323"/>
      <c r="B1002" s="547" t="s">
        <v>606</v>
      </c>
      <c r="C1002" s="548">
        <v>1.0</v>
      </c>
      <c r="D1002" s="549" t="s">
        <v>624</v>
      </c>
      <c r="E1002" s="548" t="str">
        <f t="array" ref="E1002">IF(COUNTIF(MaGv!$C$39:$BB$39,B996)&gt;0,INDEX(MaGv!$C$38:$BB$39,1,MATCH(B996,MaGv!$C$39:$BB$39,0))," ")</f>
        <v> </v>
      </c>
      <c r="F1002" s="548" t="str">
        <f t="array" ref="F1002">IF(COUNTIF(MaGv!$C$44:$BB$44,B996)&gt;0,INDEX(MaGv!$C$38:$BB$44,1,MATCH(B996,MaGv!$C$44:$BB$44,0))," ")</f>
        <v> </v>
      </c>
      <c r="G1002" s="548" t="str">
        <f t="array" ref="G1002">IF(COUNTIF(MaGv!$C$49:$BB$49,B996)&gt;0,INDEX(MaGv!$C$38:$BB$49,1,MATCH(B996,MaGv!$C$49:$BB$49,0))," ")</f>
        <v> </v>
      </c>
      <c r="H1002" s="548" t="str">
        <f t="array" ref="H1002">IF(COUNTIF(MaGv!$C$54:$BB$54,B996)&gt;0,INDEX(MaGv!$C$38:$BB$54,1,MATCH(B996,MaGv!$C$54:$BB$54,0))," ")</f>
        <v> </v>
      </c>
      <c r="I1002" s="548" t="str">
        <f t="array" ref="I1002">IF(COUNTIF(MaGv!$C$59:$BB$59,B996)&gt;0,INDEX(MaGv!$C$38:$BB$59,1,MATCH(B996,MaGv!$C$59:$BB$59,0))," ")</f>
        <v> </v>
      </c>
      <c r="J1002" s="548" t="str">
        <f t="array" ref="J1002">IF(COUNTIF(MaGv!$C$64:$BB$64,B996)&gt;0,INDEX(MaGv!$C$38:$BB$64,1,MATCH(B996,MaGv!$C$64:$BB$64,0))," ")</f>
        <v> </v>
      </c>
      <c r="K1002" s="323"/>
      <c r="L1002" s="547" t="s">
        <v>606</v>
      </c>
      <c r="M1002" s="548">
        <v>1.0</v>
      </c>
      <c r="N1002" s="549" t="s">
        <v>624</v>
      </c>
      <c r="O1002" s="548" t="str">
        <f t="array" ref="O1002">IF(COUNTIF(MaGv!$C$39:$BB$39,L996)&gt;0,INDEX(MaGv!$C$38:$BB$39,1,MATCH(L996,MaGv!$C$39:$BB$39,0))," ")</f>
        <v> </v>
      </c>
      <c r="P1002" s="548" t="str">
        <f t="array" ref="P1002">IF(COUNTIF(MaGv!$C$44:$BB$44,L996)&gt;0,INDEX(MaGv!$C$38:$BB$44,1,MATCH(L996,MaGv!$C$44:$BB$44,0))," ")</f>
        <v> </v>
      </c>
      <c r="Q1002" s="548" t="str">
        <f t="array" ref="Q1002">IF(COUNTIF(MaGv!$C$49:$BB$49,L996)&gt;0,INDEX(MaGv!$C$38:$BB$49,1,MATCH(L996,MaGv!$C$49:$BB$49,0))," ")</f>
        <v> </v>
      </c>
      <c r="R1002" s="548" t="str">
        <f t="array" ref="R1002">IF(COUNTIF(MaGv!$C$54:$BB$54,L996)&gt;0,INDEX(MaGv!$C$38:$BB$54,1,MATCH(L996,MaGv!$C$54:$BB$54,0))," ")</f>
        <v> </v>
      </c>
      <c r="S1002" s="548" t="str">
        <f t="array" ref="S1002">IF(COUNTIF(MaGv!$C$59:$BB$59,L996)&gt;0,INDEX(MaGv!$C$38:$BB$59,1,MATCH(L996,MaGv!$C$59:$BB$59,0))," ")</f>
        <v> </v>
      </c>
      <c r="T1002" s="548" t="str">
        <f t="array" ref="T1002">IF(COUNTIF(MaGv!$C$64:$BB$64,L996)&gt;0,INDEX(MaGv!$C$38:$BB$64,1,MATCH(L996,MaGv!$C$64:$BB$64,0))," ")</f>
        <v> </v>
      </c>
      <c r="U1002" s="16"/>
      <c r="V1002" s="16"/>
      <c r="W1002" s="17"/>
      <c r="X1002" s="527"/>
    </row>
    <row r="1003" ht="12.75" customHeight="1">
      <c r="A1003" s="323"/>
      <c r="B1003" s="127"/>
      <c r="C1003" s="444">
        <v>2.0</v>
      </c>
      <c r="D1003" s="543" t="s">
        <v>625</v>
      </c>
      <c r="E1003" s="444" t="str">
        <f t="array" ref="E1003">IF(COUNTIF(MaGv!$C$40:$BB$40,B996)&gt;0,INDEX(MaGv!$C$38:$BB$40,1,MATCH(B996,MaGv!$C$40:$BB$40,0))," ")</f>
        <v> </v>
      </c>
      <c r="F1003" s="444" t="str">
        <f t="array" ref="F1003">IF(COUNTIF(MaGv!$C$45:$BB$45,B996)&gt;0,INDEX(MaGv!$C$38:$BB$45,1,MATCH(B996,MaGv!$C$45:$BB$45,0))," ")</f>
        <v> </v>
      </c>
      <c r="G1003" s="444" t="str">
        <f t="array" ref="G1003">IF(COUNTIF(MaGv!$C$50:$BB$50,B996)&gt;0,INDEX(MaGv!$C$38:$BB$50,1,MATCH(B996,MaGv!$C$50:$BB$50,0))," ")</f>
        <v> </v>
      </c>
      <c r="H1003" s="444" t="str">
        <f t="array" ref="H1003">IF(COUNTIF(MaGv!$C$55:$BB$55,B996)&gt;0,INDEX(MaGv!$C$38:$BB$55,1,MATCH(B996,MaGv!$C$55:$BB$55,0))," ")</f>
        <v> </v>
      </c>
      <c r="I1003" s="444" t="str">
        <f t="array" ref="I1003">IF(COUNTIF(MaGv!$C$60:$BB$60,B996)&gt;0,INDEX(MaGv!$C$38:$BB$60,1,MATCH(B996,MaGv!$C$60:$BB$60,0))," ")</f>
        <v> </v>
      </c>
      <c r="J1003" s="444" t="str">
        <f t="array" ref="J1003">IF(COUNTIF(MaGv!$C$65:$BB$65,B996)&gt;0,INDEX(MaGv!$C$38:$BB$65,1,MATCH(B996,MaGv!$C$65:$BB$65,0))," ")</f>
        <v> </v>
      </c>
      <c r="K1003" s="323"/>
      <c r="L1003" s="127"/>
      <c r="M1003" s="444">
        <v>2.0</v>
      </c>
      <c r="N1003" s="543" t="s">
        <v>625</v>
      </c>
      <c r="O1003" s="444" t="str">
        <f t="array" ref="O1003">IF(COUNTIF(MaGv!$C$40:$BB$40,L996)&gt;0,INDEX(MaGv!$C$38:$BB$40,1,MATCH(L996,MaGv!$C$40:$BB$40,0))," ")</f>
        <v> </v>
      </c>
      <c r="P1003" s="444" t="str">
        <f t="array" ref="P1003">IF(COUNTIF(MaGv!$C$45:$BB$45,L996)&gt;0,INDEX(MaGv!$C$38:$BB$45,1,MATCH(L996,MaGv!$C$45:$BB$45,0))," ")</f>
        <v> </v>
      </c>
      <c r="Q1003" s="444" t="str">
        <f t="array" ref="Q1003">IF(COUNTIF(MaGv!$C$50:$BB$50,L996)&gt;0,INDEX(MaGv!$C$38:$BB$50,1,MATCH(L996,MaGv!$C$50:$BB$50,0))," ")</f>
        <v> </v>
      </c>
      <c r="R1003" s="444" t="str">
        <f t="array" ref="R1003">IF(COUNTIF(MaGv!$C$55:$BB$55,L996)&gt;0,INDEX(MaGv!$C$38:$BB$55,1,MATCH(L996,MaGv!$C$55:$BB$55,0))," ")</f>
        <v> </v>
      </c>
      <c r="S1003" s="444" t="str">
        <f t="array" ref="S1003">IF(COUNTIF(MaGv!$C$60:$BB$60,L996)&gt;0,INDEX(MaGv!$C$38:$BB$60,1,MATCH(L996,MaGv!$C$60:$BB$60,0))," ")</f>
        <v> </v>
      </c>
      <c r="T1003" s="444" t="str">
        <f t="array" ref="T1003">IF(COUNTIF(MaGv!$C$65:$BB$65,L996)&gt;0,INDEX(MaGv!$C$38:$BB$65,1,MATCH(L996,MaGv!$C$65:$BB$65,0))," ")</f>
        <v> </v>
      </c>
      <c r="U1003" s="16"/>
      <c r="V1003" s="16"/>
      <c r="W1003" s="17"/>
      <c r="X1003" s="527"/>
    </row>
    <row r="1004" ht="12.75" customHeight="1">
      <c r="A1004" s="323"/>
      <c r="B1004" s="127"/>
      <c r="C1004" s="444">
        <v>3.0</v>
      </c>
      <c r="D1004" s="543" t="s">
        <v>626</v>
      </c>
      <c r="E1004" s="444" t="str">
        <f t="array" ref="E1004">IF(COUNTIF(MaGv!$C$41:$BB$41,B996)&gt;0,INDEX(MaGv!$C$38:$BB$41,1,MATCH(B996,MaGv!$C$41:$BB$41,0))," ")</f>
        <v> </v>
      </c>
      <c r="F1004" s="444" t="str">
        <f t="array" ref="F1004">IF(COUNTIF(MaGv!$C$46:$BB$46,B996)&gt;0,INDEX(MaGv!$C$38:$BB$46,1,MATCH(B996,MaGv!$C$46:$BB$46,0))," ")</f>
        <v> </v>
      </c>
      <c r="G1004" s="444" t="str">
        <f t="array" ref="G1004">IF(COUNTIF(MaGv!$C$51:$BB$51,B996)&gt;0,INDEX(MaGv!$C$38:$BB$51,1,MATCH(B996,MaGv!$C$51:$BB$51,0))," ")</f>
        <v> </v>
      </c>
      <c r="H1004" s="444" t="str">
        <f t="array" ref="H1004">IF(COUNTIF(MaGv!$C$56:$BB$56,B996)&gt;0,INDEX(MaGv!$C$38:$BB$56,1,MATCH(B996,MaGv!$C$56:$BB$56,0))," ")</f>
        <v> </v>
      </c>
      <c r="I1004" s="444" t="str">
        <f t="array" ref="I1004">IF(COUNTIF(MaGv!$C$61:$BB$61,B996)&gt;0,INDEX(MaGv!$C$38:$BB$61,1,MATCH(B996,MaGv!$C$61:$BB$61,0))," ")</f>
        <v> </v>
      </c>
      <c r="J1004" s="444" t="str">
        <f t="array" ref="J1004">IF(COUNTIF(MaGv!$C$66:$BB$66,B996)&gt;0,INDEX(MaGv!$C$38:$BB$66,1,MATCH(B996,MaGv!$C$66:$BB$66,0))," ")</f>
        <v> </v>
      </c>
      <c r="K1004" s="323"/>
      <c r="L1004" s="127"/>
      <c r="M1004" s="444">
        <v>3.0</v>
      </c>
      <c r="N1004" s="543" t="s">
        <v>626</v>
      </c>
      <c r="O1004" s="444" t="str">
        <f t="array" ref="O1004">IF(COUNTIF(MaGv!$C$41:$BB$41,L996)&gt;0,INDEX(MaGv!$C$38:$BB$41,1,MATCH(L996,MaGv!$C$41:$BB$41,0))," ")</f>
        <v> </v>
      </c>
      <c r="P1004" s="444" t="str">
        <f t="array" ref="P1004">IF(COUNTIF(MaGv!$C$46:$BB$46,L996)&gt;0,INDEX(MaGv!$C$38:$BB$46,1,MATCH(L996,MaGv!$C$46:$BB$46,0))," ")</f>
        <v> </v>
      </c>
      <c r="Q1004" s="444" t="str">
        <f t="array" ref="Q1004">IF(COUNTIF(MaGv!$C$51:$BB$51,L996)&gt;0,INDEX(MaGv!$C$38:$BB$51,1,MATCH(L996,MaGv!$C$51:$BB$51,0))," ")</f>
        <v> </v>
      </c>
      <c r="R1004" s="444" t="str">
        <f t="array" ref="R1004">IF(COUNTIF(MaGv!$C$56:$BB$56,L996)&gt;0,INDEX(MaGv!$C$38:$BB$56,1,MATCH(L996,MaGv!$C$56:$BB$56,0))," ")</f>
        <v> </v>
      </c>
      <c r="S1004" s="444" t="str">
        <f t="array" ref="S1004">IF(COUNTIF(MaGv!$C$61:$BB$61,L996)&gt;0,INDEX(MaGv!$C$38:$BB$61,1,MATCH(L996,MaGv!$C$61:$BB$61,0))," ")</f>
        <v> </v>
      </c>
      <c r="T1004" s="444" t="str">
        <f t="array" ref="T1004">IF(COUNTIF(MaGv!$C$66:$BB$66,L996)&gt;0,INDEX(MaGv!$C$38:$BB$66,1,MATCH(L996,MaGv!$C$66:$BB$66,0))," ")</f>
        <v> </v>
      </c>
      <c r="U1004" s="16"/>
      <c r="V1004" s="16"/>
      <c r="W1004" s="17"/>
      <c r="X1004" s="527"/>
    </row>
    <row r="1005" ht="12.75" customHeight="1">
      <c r="A1005" s="323"/>
      <c r="B1005" s="127"/>
      <c r="C1005" s="444">
        <v>4.0</v>
      </c>
      <c r="D1005" s="543" t="s">
        <v>627</v>
      </c>
      <c r="E1005" s="444" t="str">
        <f t="array" ref="E1005">IF(COUNTIF(MaGv!$C$42:$BB$42,B996)&gt;0,INDEX(MaGv!$C$38:$BB$42,1,MATCH(B996,MaGv!$C$42:$BB$42,0))," ")</f>
        <v> </v>
      </c>
      <c r="F1005" s="444" t="str">
        <f t="array" ref="F1005">IF(COUNTIF(MaGv!$C$47:$BB$47,B996)&gt;0,INDEX(MaGv!$C$38:$BB$47,1,MATCH(B996,MaGv!$C$47:$BB$47,0))," ")</f>
        <v> </v>
      </c>
      <c r="G1005" s="444" t="str">
        <f t="array" ref="G1005">IF(COUNTIF(MaGv!$C$52:$BB$52,B996)&gt;0,INDEX(MaGv!$C$38:$BB$52,1,MATCH(B996,MaGv!$C$52:$BB$52,0))," ")</f>
        <v> </v>
      </c>
      <c r="H1005" s="444" t="str">
        <f t="array" ref="H1005">IF(COUNTIF(MaGv!$C$57:$BB$57,B996)&gt;0,INDEX(MaGv!$C$38:$BB$57,1,MATCH(B996,MaGv!$C$57:$BB$57,0))," ")</f>
        <v> </v>
      </c>
      <c r="I1005" s="444" t="str">
        <f t="array" ref="I1005">IF(COUNTIF(MaGv!$C$62:$BB$62,B996)&gt;0,INDEX(MaGv!$C$38:$BB$62,1,MATCH(B996,MaGv!$C$62:$BB$62,0))," ")</f>
        <v> </v>
      </c>
      <c r="J1005" s="444" t="str">
        <f t="array" ref="J1005">IF(COUNTIF(MaGv!$C$66:$BB$67,B996)&gt;0,INDEX(MaGv!$C$38:$BB$67,1,MATCH(B996,MaGv!$C$67:$BB$67,0))," ")</f>
        <v> </v>
      </c>
      <c r="K1005" s="323"/>
      <c r="L1005" s="127"/>
      <c r="M1005" s="444">
        <v>4.0</v>
      </c>
      <c r="N1005" s="543" t="s">
        <v>627</v>
      </c>
      <c r="O1005" s="444" t="str">
        <f t="array" ref="O1005">IF(COUNTIF(MaGv!$C$42:$BB$42,L996)&gt;0,INDEX(MaGv!$C$38:$BB$42,1,MATCH(L996,MaGv!$C$42:$BB$42,0))," ")</f>
        <v> </v>
      </c>
      <c r="P1005" s="444" t="str">
        <f t="array" ref="P1005">IF(COUNTIF(MaGv!$C$47:$BB$47,L996)&gt;0,INDEX(MaGv!$C$38:$BB$47,1,MATCH(L996,MaGv!$C$47:$BB$47,0))," ")</f>
        <v> </v>
      </c>
      <c r="Q1005" s="444" t="str">
        <f t="array" ref="Q1005">IF(COUNTIF(MaGv!$C$52:$BB$52,L996)&gt;0,INDEX(MaGv!$C$38:$BB$52,1,MATCH(L996,MaGv!$C$52:$BB$52,0))," ")</f>
        <v> </v>
      </c>
      <c r="R1005" s="444" t="str">
        <f t="array" ref="R1005">IF(COUNTIF(MaGv!$C$57:$BB$57,L996)&gt;0,INDEX(MaGv!$C$38:$BB$57,1,MATCH(L996,MaGv!$C$57:$BB$57,0))," ")</f>
        <v> </v>
      </c>
      <c r="S1005" s="444" t="str">
        <f t="array" ref="S1005">IF(COUNTIF(MaGv!$C$62:$BB$62,L996)&gt;0,INDEX(MaGv!$C$38:$BB$62,1,MATCH(L996,MaGv!$C$62:$BB$62,0))," ")</f>
        <v> </v>
      </c>
      <c r="T1005" s="444" t="str">
        <f t="array" ref="T1005">IF(COUNTIF(MaGv!$C$66:$BB$67,L996)&gt;0,INDEX(MaGv!$C$38:$BB$67,1,MATCH(L996,MaGv!$C$67:$BB$67,0))," ")</f>
        <v> </v>
      </c>
      <c r="U1005" s="16"/>
      <c r="V1005" s="16"/>
      <c r="W1005" s="17"/>
      <c r="X1005" s="527"/>
    </row>
    <row r="1006" ht="12.75" customHeight="1">
      <c r="A1006" s="323"/>
      <c r="B1006" s="396"/>
      <c r="C1006" s="450">
        <v>5.0</v>
      </c>
      <c r="D1006" s="550" t="s">
        <v>628</v>
      </c>
      <c r="E1006" s="450" t="str">
        <f t="array" ref="E1006">IF(COUNTIF(MaGv!$C$43:$BB$43,B996)&gt;0,INDEX(MaGv!$C$38:$BB$43,1,MATCH(B996,MaGv!$C$43:$BB$43,0))," ")</f>
        <v> </v>
      </c>
      <c r="F1006" s="450" t="str">
        <f t="array" ref="F1006">IF(COUNTIF(MaGv!$C$48:$BB$48,B996)&gt;0,INDEX(MaGv!$C$38:$BB$48,1,MATCH(B996,MaGv!$C$48:$BB$48,0))," ")</f>
        <v> </v>
      </c>
      <c r="G1006" s="450" t="str">
        <f t="array" ref="G1006">IF(COUNTIF(MaGv!$C$53:$BB$53,B996)&gt;0,INDEX(MaGv!$C$38:$BB$53,1,MATCH(B996,MaGv!$C$53:$BB$53,0))," ")</f>
        <v> </v>
      </c>
      <c r="H1006" s="450" t="str">
        <f t="array" ref="H1006">IF(COUNTIF(MaGv!$C$58:$BB$58,B996)&gt;0,INDEX(MaGv!$C$38:$BB$58,1,MATCH(B996,MaGv!$C$58:$BB$58,0))," ")</f>
        <v> </v>
      </c>
      <c r="I1006" s="450" t="str">
        <f t="array" ref="I1006">IF(COUNTIF(MaGv!$C$63:$BB$63,B996)&gt;0,INDEX(MaGv!$C$38:$BB$63,1,MATCH(B996,MaGv!$C$63:$BB$63,0))," ")</f>
        <v> </v>
      </c>
      <c r="J1006" s="450" t="str">
        <f t="array" ref="J1006">IF(COUNTIF(MaGv!$C$68:$BB$68,B996)&gt;0,INDEX(MaGv!$C$38:$BB$68,1,MATCH(B996,MaGv!$C$68:$BB$68,0))," ")</f>
        <v> </v>
      </c>
      <c r="K1006" s="323"/>
      <c r="L1006" s="396"/>
      <c r="M1006" s="450">
        <v>5.0</v>
      </c>
      <c r="N1006" s="550" t="s">
        <v>628</v>
      </c>
      <c r="O1006" s="450" t="str">
        <f t="array" ref="O1006">IF(COUNTIF(MaGv!$C$43:$BB$43,L996)&gt;0,INDEX(MaGv!$C$38:$BB$43,1,MATCH(L996,MaGv!$C$43:$BB$43,0))," ")</f>
        <v> </v>
      </c>
      <c r="P1006" s="450" t="str">
        <f t="array" ref="P1006">IF(COUNTIF(MaGv!$C$48:$BB$48,L996)&gt;0,INDEX(MaGv!$C$38:$BB$48,1,MATCH(L996,MaGv!$C$48:$BB$48,0))," ")</f>
        <v> </v>
      </c>
      <c r="Q1006" s="450" t="str">
        <f t="array" ref="Q1006">IF(COUNTIF(MaGv!$C$53:$BB$53,L996)&gt;0,INDEX(MaGv!$C$38:$BB$53,1,MATCH(L996,MaGv!$C$53:$BB$53,0))," ")</f>
        <v> </v>
      </c>
      <c r="R1006" s="450" t="str">
        <f t="array" ref="R1006">IF(COUNTIF(MaGv!$C$58:$BB$58,L996)&gt;0,INDEX(MaGv!$C$38:$BB$58,1,MATCH(L996,MaGv!$C$58:$BB$58,0))," ")</f>
        <v> </v>
      </c>
      <c r="S1006" s="450" t="str">
        <f t="array" ref="S1006">IF(COUNTIF(MaGv!$C$63:$BB$63,L996)&gt;0,INDEX(MaGv!$C$38:$BB$63,1,MATCH(L996,MaGv!$C$63:$BB$63,0))," ")</f>
        <v> </v>
      </c>
      <c r="T1006" s="450" t="str">
        <f t="array" ref="T1006">IF(COUNTIF(MaGv!$C$68:$BB$68,L996)&gt;0,INDEX(MaGv!$C$38:$BB$68,1,MATCH(L996,MaGv!$C$68:$BB$68,0))," ")</f>
        <v> </v>
      </c>
      <c r="U1006" s="16"/>
      <c r="V1006" s="16"/>
      <c r="W1006" s="17"/>
      <c r="X1006" s="527"/>
    </row>
    <row r="1007" ht="12.75" customHeight="1">
      <c r="A1007" s="323"/>
      <c r="B1007" s="551"/>
      <c r="C1007" s="529"/>
      <c r="D1007" s="75"/>
      <c r="E1007" s="529"/>
      <c r="F1007" s="529"/>
      <c r="G1007" s="529"/>
      <c r="H1007" s="529"/>
      <c r="I1007" s="529"/>
      <c r="J1007" s="529"/>
      <c r="K1007" s="323"/>
      <c r="L1007" s="551"/>
      <c r="M1007" s="529"/>
      <c r="N1007" s="75"/>
      <c r="O1007" s="529"/>
      <c r="P1007" s="529"/>
      <c r="Q1007" s="529"/>
      <c r="R1007" s="529"/>
      <c r="S1007" s="529"/>
      <c r="T1007" s="529"/>
      <c r="U1007" s="16"/>
      <c r="V1007" s="16"/>
      <c r="W1007" s="17"/>
      <c r="X1007" s="527"/>
    </row>
    <row r="1008" ht="12.75" customHeight="1">
      <c r="A1008" s="16"/>
      <c r="B1008" s="558"/>
      <c r="C1008" s="16"/>
      <c r="D1008" s="16"/>
      <c r="E1008" s="16"/>
      <c r="F1008" s="16"/>
      <c r="G1008" s="16"/>
      <c r="H1008" s="16"/>
      <c r="I1008" s="16"/>
      <c r="J1008" s="16"/>
      <c r="K1008" s="16"/>
      <c r="L1008" s="558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7"/>
      <c r="X1008" s="527"/>
    </row>
  </sheetData>
  <mergeCells count="378">
    <mergeCell ref="B533:B537"/>
    <mergeCell ref="B517:B521"/>
    <mergeCell ref="B502:B506"/>
    <mergeCell ref="B507:B511"/>
    <mergeCell ref="B522:B526"/>
    <mergeCell ref="B491:B495"/>
    <mergeCell ref="B475:B479"/>
    <mergeCell ref="B486:B490"/>
    <mergeCell ref="C578:F578"/>
    <mergeCell ref="C530:F530"/>
    <mergeCell ref="C514:F514"/>
    <mergeCell ref="C546:F546"/>
    <mergeCell ref="C562:F562"/>
    <mergeCell ref="C483:F483"/>
    <mergeCell ref="C499:F499"/>
    <mergeCell ref="B422:B426"/>
    <mergeCell ref="B379:B383"/>
    <mergeCell ref="B395:B399"/>
    <mergeCell ref="B390:B394"/>
    <mergeCell ref="B406:B410"/>
    <mergeCell ref="C387:F387"/>
    <mergeCell ref="C403:F403"/>
    <mergeCell ref="C451:F451"/>
    <mergeCell ref="C419:F419"/>
    <mergeCell ref="C435:F435"/>
    <mergeCell ref="B427:B431"/>
    <mergeCell ref="B438:B442"/>
    <mergeCell ref="C467:F467"/>
    <mergeCell ref="C371:F371"/>
    <mergeCell ref="B267:B271"/>
    <mergeCell ref="C275:F275"/>
    <mergeCell ref="B342:B346"/>
    <mergeCell ref="B374:B378"/>
    <mergeCell ref="B347:B351"/>
    <mergeCell ref="B363:B367"/>
    <mergeCell ref="B358:B362"/>
    <mergeCell ref="C355:F355"/>
    <mergeCell ref="C259:F259"/>
    <mergeCell ref="B262:B266"/>
    <mergeCell ref="B837:B841"/>
    <mergeCell ref="C850:F850"/>
    <mergeCell ref="B842:B846"/>
    <mergeCell ref="C898:F898"/>
    <mergeCell ref="B901:B905"/>
    <mergeCell ref="B906:B910"/>
    <mergeCell ref="B890:B894"/>
    <mergeCell ref="B885:B889"/>
    <mergeCell ref="C834:F834"/>
    <mergeCell ref="C818:F818"/>
    <mergeCell ref="B730:B734"/>
    <mergeCell ref="B725:B729"/>
    <mergeCell ref="B741:B745"/>
    <mergeCell ref="B762:B766"/>
    <mergeCell ref="C770:F770"/>
    <mergeCell ref="B757:B761"/>
    <mergeCell ref="B746:B750"/>
    <mergeCell ref="C754:F754"/>
    <mergeCell ref="C738:F738"/>
    <mergeCell ref="B666:B670"/>
    <mergeCell ref="B661:B665"/>
    <mergeCell ref="B613:B617"/>
    <mergeCell ref="B602:B606"/>
    <mergeCell ref="B565:B569"/>
    <mergeCell ref="B570:B574"/>
    <mergeCell ref="B554:B558"/>
    <mergeCell ref="B549:B553"/>
    <mergeCell ref="B538:B542"/>
    <mergeCell ref="B230:B234"/>
    <mergeCell ref="B246:B250"/>
    <mergeCell ref="B251:B255"/>
    <mergeCell ref="B219:B223"/>
    <mergeCell ref="C227:F227"/>
    <mergeCell ref="C243:F243"/>
    <mergeCell ref="B235:B239"/>
    <mergeCell ref="C195:F195"/>
    <mergeCell ref="C179:F179"/>
    <mergeCell ref="B86:B90"/>
    <mergeCell ref="B118:B122"/>
    <mergeCell ref="B107:B111"/>
    <mergeCell ref="B102:B106"/>
    <mergeCell ref="B198:B202"/>
    <mergeCell ref="B182:B186"/>
    <mergeCell ref="B187:B191"/>
    <mergeCell ref="B166:B170"/>
    <mergeCell ref="C163:F163"/>
    <mergeCell ref="B214:B218"/>
    <mergeCell ref="B203:B207"/>
    <mergeCell ref="C211:F211"/>
    <mergeCell ref="C67:F67"/>
    <mergeCell ref="B70:B74"/>
    <mergeCell ref="C147:F147"/>
    <mergeCell ref="B139:B143"/>
    <mergeCell ref="B171:B175"/>
    <mergeCell ref="C19:F19"/>
    <mergeCell ref="C51:F51"/>
    <mergeCell ref="B27:B31"/>
    <mergeCell ref="B22:B26"/>
    <mergeCell ref="C35:F35"/>
    <mergeCell ref="B38:B42"/>
    <mergeCell ref="B43:B47"/>
    <mergeCell ref="B75:B79"/>
    <mergeCell ref="B91:B95"/>
    <mergeCell ref="B59:B63"/>
    <mergeCell ref="B54:B58"/>
    <mergeCell ref="C3:F3"/>
    <mergeCell ref="B6:B10"/>
    <mergeCell ref="B11:B15"/>
    <mergeCell ref="B150:B154"/>
    <mergeCell ref="B155:B159"/>
    <mergeCell ref="B123:B127"/>
    <mergeCell ref="B134:B138"/>
    <mergeCell ref="C83:F83"/>
    <mergeCell ref="C99:F99"/>
    <mergeCell ref="C115:F115"/>
    <mergeCell ref="C131:F131"/>
    <mergeCell ref="L475:L479"/>
    <mergeCell ref="L486:L490"/>
    <mergeCell ref="M403:P403"/>
    <mergeCell ref="M387:P387"/>
    <mergeCell ref="M339:P339"/>
    <mergeCell ref="M371:P371"/>
    <mergeCell ref="M355:P355"/>
    <mergeCell ref="M307:P307"/>
    <mergeCell ref="M323:P323"/>
    <mergeCell ref="L326:L330"/>
    <mergeCell ref="L331:L335"/>
    <mergeCell ref="L294:L298"/>
    <mergeCell ref="L315:L319"/>
    <mergeCell ref="L310:L314"/>
    <mergeCell ref="L267:L271"/>
    <mergeCell ref="M275:P275"/>
    <mergeCell ref="M291:P291"/>
    <mergeCell ref="M227:P227"/>
    <mergeCell ref="L262:L266"/>
    <mergeCell ref="M243:P243"/>
    <mergeCell ref="L246:L250"/>
    <mergeCell ref="L251:L255"/>
    <mergeCell ref="M259:P259"/>
    <mergeCell ref="L235:L239"/>
    <mergeCell ref="M594:P594"/>
    <mergeCell ref="M578:P578"/>
    <mergeCell ref="L565:L569"/>
    <mergeCell ref="L570:L574"/>
    <mergeCell ref="L581:L585"/>
    <mergeCell ref="L549:L553"/>
    <mergeCell ref="L554:L558"/>
    <mergeCell ref="M530:P530"/>
    <mergeCell ref="L517:L521"/>
    <mergeCell ref="L522:L526"/>
    <mergeCell ref="L597:L601"/>
    <mergeCell ref="L602:L606"/>
    <mergeCell ref="L618:L622"/>
    <mergeCell ref="M546:P546"/>
    <mergeCell ref="M562:P562"/>
    <mergeCell ref="L586:L590"/>
    <mergeCell ref="M514:P514"/>
    <mergeCell ref="L538:L542"/>
    <mergeCell ref="L533:L537"/>
    <mergeCell ref="L507:L511"/>
    <mergeCell ref="L502:L506"/>
    <mergeCell ref="L443:L447"/>
    <mergeCell ref="L459:L463"/>
    <mergeCell ref="L470:L474"/>
    <mergeCell ref="L411:L415"/>
    <mergeCell ref="L230:L234"/>
    <mergeCell ref="L214:L218"/>
    <mergeCell ref="L219:L223"/>
    <mergeCell ref="M211:P211"/>
    <mergeCell ref="M195:P195"/>
    <mergeCell ref="L198:L202"/>
    <mergeCell ref="L203:L207"/>
    <mergeCell ref="L75:L79"/>
    <mergeCell ref="L102:L106"/>
    <mergeCell ref="L86:L90"/>
    <mergeCell ref="L118:L122"/>
    <mergeCell ref="L107:L111"/>
    <mergeCell ref="L150:L154"/>
    <mergeCell ref="L166:L170"/>
    <mergeCell ref="L6:L10"/>
    <mergeCell ref="L11:L15"/>
    <mergeCell ref="L27:L31"/>
    <mergeCell ref="L38:L42"/>
    <mergeCell ref="L91:L95"/>
    <mergeCell ref="L139:L143"/>
    <mergeCell ref="L187:L191"/>
    <mergeCell ref="L182:L186"/>
    <mergeCell ref="M35:P35"/>
    <mergeCell ref="M51:P51"/>
    <mergeCell ref="L59:L63"/>
    <mergeCell ref="M67:P67"/>
    <mergeCell ref="L43:L47"/>
    <mergeCell ref="L70:L74"/>
    <mergeCell ref="M147:P147"/>
    <mergeCell ref="M131:P131"/>
    <mergeCell ref="M3:P3"/>
    <mergeCell ref="M19:P19"/>
    <mergeCell ref="L22:L26"/>
    <mergeCell ref="M99:P99"/>
    <mergeCell ref="M115:P115"/>
    <mergeCell ref="M83:P83"/>
    <mergeCell ref="L54:L58"/>
    <mergeCell ref="L123:L127"/>
    <mergeCell ref="L134:L138"/>
    <mergeCell ref="L155:L159"/>
    <mergeCell ref="L171:L175"/>
    <mergeCell ref="M179:P179"/>
    <mergeCell ref="M163:P163"/>
    <mergeCell ref="B997:B1001"/>
    <mergeCell ref="C994:F994"/>
    <mergeCell ref="M994:P994"/>
    <mergeCell ref="C978:F978"/>
    <mergeCell ref="M978:P978"/>
    <mergeCell ref="B1002:B1006"/>
    <mergeCell ref="L1002:L1006"/>
    <mergeCell ref="B981:B985"/>
    <mergeCell ref="L981:L985"/>
    <mergeCell ref="B986:B990"/>
    <mergeCell ref="L986:L990"/>
    <mergeCell ref="L997:L1001"/>
    <mergeCell ref="B954:B958"/>
    <mergeCell ref="B970:B974"/>
    <mergeCell ref="B917:B921"/>
    <mergeCell ref="B933:B937"/>
    <mergeCell ref="B938:B942"/>
    <mergeCell ref="B965:B969"/>
    <mergeCell ref="L965:L969"/>
    <mergeCell ref="B949:B953"/>
    <mergeCell ref="L949:L953"/>
    <mergeCell ref="L954:L958"/>
    <mergeCell ref="M962:P962"/>
    <mergeCell ref="L970:L974"/>
    <mergeCell ref="C962:F962"/>
    <mergeCell ref="C930:F930"/>
    <mergeCell ref="M930:P930"/>
    <mergeCell ref="C914:F914"/>
    <mergeCell ref="M914:P914"/>
    <mergeCell ref="M882:P882"/>
    <mergeCell ref="L885:L889"/>
    <mergeCell ref="M866:P866"/>
    <mergeCell ref="M850:P850"/>
    <mergeCell ref="L853:L857"/>
    <mergeCell ref="L805:L809"/>
    <mergeCell ref="M834:P834"/>
    <mergeCell ref="M818:P818"/>
    <mergeCell ref="L917:L921"/>
    <mergeCell ref="B922:B926"/>
    <mergeCell ref="L922:L926"/>
    <mergeCell ref="M946:P946"/>
    <mergeCell ref="C946:F946"/>
    <mergeCell ref="L933:L937"/>
    <mergeCell ref="L938:L942"/>
    <mergeCell ref="M898:P898"/>
    <mergeCell ref="C882:F882"/>
    <mergeCell ref="L906:L910"/>
    <mergeCell ref="B869:B873"/>
    <mergeCell ref="B853:B857"/>
    <mergeCell ref="B858:B862"/>
    <mergeCell ref="B874:B878"/>
    <mergeCell ref="C866:F866"/>
    <mergeCell ref="B810:B814"/>
    <mergeCell ref="B826:B830"/>
    <mergeCell ref="B821:B825"/>
    <mergeCell ref="B778:B782"/>
    <mergeCell ref="B789:B793"/>
    <mergeCell ref="B794:B798"/>
    <mergeCell ref="B773:B777"/>
    <mergeCell ref="B805:B809"/>
    <mergeCell ref="C786:F786"/>
    <mergeCell ref="C802:F802"/>
    <mergeCell ref="B709:B713"/>
    <mergeCell ref="B693:B697"/>
    <mergeCell ref="B698:B702"/>
    <mergeCell ref="B650:B654"/>
    <mergeCell ref="B645:B649"/>
    <mergeCell ref="B586:B590"/>
    <mergeCell ref="B597:B601"/>
    <mergeCell ref="B581:B585"/>
    <mergeCell ref="B714:B718"/>
    <mergeCell ref="B677:B681"/>
    <mergeCell ref="B629:B633"/>
    <mergeCell ref="B682:B686"/>
    <mergeCell ref="B634:B638"/>
    <mergeCell ref="B618:B622"/>
    <mergeCell ref="B315:B319"/>
    <mergeCell ref="B310:B314"/>
    <mergeCell ref="B278:B282"/>
    <mergeCell ref="B299:B303"/>
    <mergeCell ref="B294:B298"/>
    <mergeCell ref="B283:B287"/>
    <mergeCell ref="B443:B447"/>
    <mergeCell ref="B459:B463"/>
    <mergeCell ref="B454:B458"/>
    <mergeCell ref="B470:B474"/>
    <mergeCell ref="B411:B415"/>
    <mergeCell ref="B326:B330"/>
    <mergeCell ref="B331:B335"/>
    <mergeCell ref="L650:L654"/>
    <mergeCell ref="L661:L665"/>
    <mergeCell ref="L698:L702"/>
    <mergeCell ref="L693:L697"/>
    <mergeCell ref="L778:L782"/>
    <mergeCell ref="L773:L777"/>
    <mergeCell ref="L762:L766"/>
    <mergeCell ref="L757:L761"/>
    <mergeCell ref="L746:L750"/>
    <mergeCell ref="L682:L686"/>
    <mergeCell ref="L645:L649"/>
    <mergeCell ref="L395:L399"/>
    <mergeCell ref="L406:L410"/>
    <mergeCell ref="L358:L362"/>
    <mergeCell ref="L363:L367"/>
    <mergeCell ref="L278:L282"/>
    <mergeCell ref="L299:L303"/>
    <mergeCell ref="L283:L287"/>
    <mergeCell ref="L629:L633"/>
    <mergeCell ref="L634:L638"/>
    <mergeCell ref="L342:L346"/>
    <mergeCell ref="L374:L378"/>
    <mergeCell ref="L379:L383"/>
    <mergeCell ref="L390:L394"/>
    <mergeCell ref="L347:L351"/>
    <mergeCell ref="L901:L905"/>
    <mergeCell ref="L890:L894"/>
    <mergeCell ref="L810:L814"/>
    <mergeCell ref="L874:L878"/>
    <mergeCell ref="L869:L873"/>
    <mergeCell ref="L858:L862"/>
    <mergeCell ref="L826:L830"/>
    <mergeCell ref="M786:P786"/>
    <mergeCell ref="M770:P770"/>
    <mergeCell ref="L837:L841"/>
    <mergeCell ref="L842:L846"/>
    <mergeCell ref="M754:P754"/>
    <mergeCell ref="L821:L825"/>
    <mergeCell ref="L789:L793"/>
    <mergeCell ref="M802:P802"/>
    <mergeCell ref="L794:L798"/>
    <mergeCell ref="L741:L745"/>
    <mergeCell ref="L730:L734"/>
    <mergeCell ref="M738:P738"/>
    <mergeCell ref="M722:P722"/>
    <mergeCell ref="L725:L729"/>
    <mergeCell ref="L666:L670"/>
    <mergeCell ref="L677:L681"/>
    <mergeCell ref="M690:P690"/>
    <mergeCell ref="M658:P658"/>
    <mergeCell ref="M674:P674"/>
    <mergeCell ref="M642:P642"/>
    <mergeCell ref="L714:L718"/>
    <mergeCell ref="L709:L713"/>
    <mergeCell ref="M706:P706"/>
    <mergeCell ref="L613:L617"/>
    <mergeCell ref="M610:P610"/>
    <mergeCell ref="M626:P626"/>
    <mergeCell ref="C594:F594"/>
    <mergeCell ref="C610:F610"/>
    <mergeCell ref="C323:F323"/>
    <mergeCell ref="C339:F339"/>
    <mergeCell ref="C307:F307"/>
    <mergeCell ref="C291:F291"/>
    <mergeCell ref="C722:F722"/>
    <mergeCell ref="C674:F674"/>
    <mergeCell ref="C642:F642"/>
    <mergeCell ref="C706:F706"/>
    <mergeCell ref="C658:F658"/>
    <mergeCell ref="C690:F690"/>
    <mergeCell ref="C626:F626"/>
    <mergeCell ref="L454:L458"/>
    <mergeCell ref="L422:L426"/>
    <mergeCell ref="L427:L431"/>
    <mergeCell ref="L438:L442"/>
    <mergeCell ref="M499:P499"/>
    <mergeCell ref="L491:L495"/>
    <mergeCell ref="M483:P483"/>
    <mergeCell ref="M467:P467"/>
    <mergeCell ref="M451:P451"/>
    <mergeCell ref="M435:P435"/>
    <mergeCell ref="M419:P419"/>
  </mergeCells>
  <printOptions/>
  <pageMargins bottom="0.75" footer="0.0" header="0.0" left="0.7" right="0.7" top="0.75"/>
  <pageSetup orientation="landscape"/>
  <headerFooter>
    <oddFooter>&amp;R&amp;P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0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9</vt:i4>
      </vt:variant>
      <vt:variant>
        <vt:lpstr>Named Ranges</vt:lpstr>
      </vt:variant>
      <vt:variant>
        <vt:i4>80</vt:i4>
      </vt:variant>
    </vt:vector>
  </HeadingPairs>
  <TitlesOfParts>
    <vt:vector baseType="lpstr" size="89">
      <vt:lpstr>DS</vt:lpstr>
      <vt:lpstr>nhap</vt:lpstr>
      <vt:lpstr>MaGv</vt:lpstr>
      <vt:lpstr>tkbTen</vt:lpstr>
      <vt:lpstr>Lá»p theo tá» há»£p mÃ´n</vt:lpstr>
      <vt:lpstr>to</vt:lpstr>
      <vt:lpstr>lop</vt:lpstr>
      <vt:lpstr>gv</vt:lpstr>
      <vt:lpstr>Sheet1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lop!Print_Area</vt:lpstr>
      <vt:lpstr>to!Print_Area</vt:lpstr>
      <vt:lpstr>tkbTen!Print_Titles</vt:lpstr>
      <vt:lpstr>to!Print_Titles</vt:lpstr>
      <vt:lpstr>sotiet</vt:lpstr>
      <vt:lpstr>ten</vt:lpstr>
      <vt:lpstr>tkbc</vt:lpstr>
      <vt:lpstr>tkbs</vt:lpstr>
      <vt:lpstr>tkbto</vt:lpstr>
    </vt:vector>
  </TitlesOfParts>
  <LinksUpToDate>false</LinksUpToDate>
  <SharedDoc>false</SharedDoc>
  <HyperlinksChanged>false</HyperlinksChanged>
  <Application>Microsoft Excel</Application>
  <AppVersion>14.0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1999-09-16T16:07:13Z</dcterms:created>
  <dc:creator>HD King</dc:creator>
  <cp:lastModifiedBy>HD King</cp:lastModifiedBy>
  <cp:lastPrinted>2021-05-03T00:18:15Z</cp:lastPrinted>
  <dcterms:modified xsi:type="dcterms:W3CDTF">2021-05-03T00:27:24Z</dcterms:modified>
</cp:coreProperties>
</file>